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4" documentId="13_ncr:1_{5D4F8D4A-070C-45FF-AB5D-A4EAF28D9519}" xr6:coauthVersionLast="45" xr6:coauthVersionMax="45" xr10:uidLastSave="{EBABCFA6-BC63-4C30-B0BD-869007804D9B}"/>
  <bookViews>
    <workbookView xWindow="28680" yWindow="-2670" windowWidth="16440" windowHeight="28440" activeTab="3" xr2:uid="{00000000-000D-0000-FFFF-FFFF00000000}"/>
  </bookViews>
  <sheets>
    <sheet name="MTT" sheetId="1" r:id="rId1"/>
    <sheet name="Cytotox" sheetId="2" r:id="rId2"/>
    <sheet name="Combined" sheetId="3" r:id="rId3"/>
    <sheet name="Combined_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4" l="1"/>
  <c r="L43" i="4"/>
  <c r="K43" i="4"/>
  <c r="J43" i="4"/>
  <c r="I43" i="4"/>
  <c r="H43" i="4"/>
  <c r="G43" i="4"/>
  <c r="F43" i="4"/>
  <c r="M42" i="4"/>
  <c r="L42" i="4"/>
  <c r="K42" i="4"/>
  <c r="J42" i="4"/>
  <c r="I42" i="4"/>
  <c r="H42" i="4"/>
  <c r="G42" i="4"/>
  <c r="F42" i="4"/>
  <c r="M41" i="4"/>
  <c r="L41" i="4"/>
  <c r="K41" i="4"/>
  <c r="J41" i="4"/>
  <c r="I41" i="4"/>
  <c r="H41" i="4"/>
  <c r="G41" i="4"/>
  <c r="F41" i="4"/>
  <c r="M40" i="4"/>
  <c r="L40" i="4"/>
  <c r="J40" i="4"/>
  <c r="I40" i="4"/>
  <c r="G40" i="4"/>
  <c r="O41" i="4" s="1"/>
  <c r="M43" i="3"/>
  <c r="L43" i="3"/>
  <c r="K43" i="3"/>
  <c r="J43" i="3"/>
  <c r="I43" i="3"/>
  <c r="H43" i="3"/>
  <c r="G43" i="3"/>
  <c r="F43" i="3"/>
  <c r="M42" i="3"/>
  <c r="L42" i="3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M40" i="3"/>
  <c r="L40" i="3"/>
  <c r="K40" i="3"/>
  <c r="J40" i="3"/>
  <c r="I40" i="3"/>
  <c r="H40" i="3"/>
  <c r="G40" i="3"/>
  <c r="F40" i="3"/>
  <c r="O41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5" i="1"/>
  <c r="N50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L47" i="3" l="1"/>
  <c r="L55" i="3" s="1"/>
  <c r="L50" i="3"/>
  <c r="J47" i="2"/>
  <c r="L48" i="3"/>
  <c r="M47" i="3"/>
  <c r="M48" i="3"/>
  <c r="M49" i="3"/>
  <c r="M50" i="3"/>
  <c r="K50" i="3"/>
  <c r="G50" i="3"/>
  <c r="G49" i="3"/>
  <c r="G48" i="3"/>
  <c r="G47" i="3"/>
  <c r="K49" i="3"/>
  <c r="F50" i="3"/>
  <c r="F49" i="3"/>
  <c r="F48" i="3"/>
  <c r="F47" i="3"/>
  <c r="K47" i="3"/>
  <c r="K48" i="3"/>
  <c r="H47" i="3"/>
  <c r="H48" i="3"/>
  <c r="H49" i="3"/>
  <c r="H50" i="3"/>
  <c r="L56" i="3"/>
  <c r="L49" i="3"/>
  <c r="I47" i="3"/>
  <c r="I48" i="3"/>
  <c r="I49" i="3"/>
  <c r="I50" i="3"/>
  <c r="J47" i="3"/>
  <c r="J48" i="3"/>
  <c r="J49" i="3"/>
  <c r="J50" i="3"/>
  <c r="H47" i="2"/>
  <c r="H40" i="2"/>
  <c r="M47" i="2"/>
  <c r="J47" i="4"/>
  <c r="J48" i="4"/>
  <c r="F48" i="4"/>
  <c r="F49" i="4"/>
  <c r="F50" i="4"/>
  <c r="G47" i="4"/>
  <c r="H48" i="4"/>
  <c r="H49" i="4"/>
  <c r="H50" i="4"/>
  <c r="I48" i="4"/>
  <c r="I49" i="4"/>
  <c r="I50" i="4"/>
  <c r="J50" i="4"/>
  <c r="G49" i="4"/>
  <c r="I47" i="4"/>
  <c r="K48" i="4"/>
  <c r="K49" i="4"/>
  <c r="K50" i="4"/>
  <c r="G48" i="4"/>
  <c r="L47" i="4"/>
  <c r="L48" i="4"/>
  <c r="L49" i="4"/>
  <c r="L50" i="4"/>
  <c r="G50" i="4"/>
  <c r="J49" i="4"/>
  <c r="M47" i="4"/>
  <c r="M49" i="4"/>
  <c r="M50" i="4"/>
  <c r="L40" i="2"/>
  <c r="P40" i="2"/>
  <c r="I40" i="2"/>
  <c r="J40" i="2"/>
  <c r="K48" i="2"/>
  <c r="O48" i="2"/>
  <c r="P36" i="2"/>
  <c r="K40" i="2"/>
  <c r="I49" i="2"/>
  <c r="K49" i="2"/>
  <c r="M40" i="2"/>
  <c r="I47" i="2"/>
  <c r="O49" i="2"/>
  <c r="N40" i="2"/>
  <c r="K47" i="2"/>
  <c r="I50" i="2"/>
  <c r="O40" i="2"/>
  <c r="O47" i="2"/>
  <c r="K50" i="2"/>
  <c r="I48" i="2"/>
  <c r="O50" i="2"/>
  <c r="J48" i="2"/>
  <c r="J49" i="2"/>
  <c r="J50" i="2"/>
  <c r="L47" i="2"/>
  <c r="L48" i="2"/>
  <c r="L49" i="2"/>
  <c r="L50" i="2"/>
  <c r="M48" i="2"/>
  <c r="M49" i="2"/>
  <c r="M50" i="2"/>
  <c r="N47" i="2"/>
  <c r="N48" i="2"/>
  <c r="N49" i="2"/>
  <c r="N50" i="2"/>
  <c r="H48" i="2"/>
  <c r="H49" i="2"/>
  <c r="O58" i="2"/>
  <c r="H40" i="1"/>
  <c r="P40" i="1"/>
  <c r="H47" i="1"/>
  <c r="J40" i="1"/>
  <c r="I47" i="1"/>
  <c r="K48" i="1"/>
  <c r="L40" i="1"/>
  <c r="L48" i="1"/>
  <c r="M40" i="1"/>
  <c r="M49" i="1"/>
  <c r="O49" i="1"/>
  <c r="N40" i="1"/>
  <c r="K47" i="1"/>
  <c r="K58" i="1" s="1"/>
  <c r="H50" i="1"/>
  <c r="L47" i="1"/>
  <c r="I40" i="1"/>
  <c r="M47" i="1"/>
  <c r="H49" i="1"/>
  <c r="K50" i="1"/>
  <c r="M48" i="1"/>
  <c r="I50" i="1"/>
  <c r="O47" i="1"/>
  <c r="I49" i="1"/>
  <c r="I54" i="1" s="1"/>
  <c r="I55" i="1" s="1"/>
  <c r="L50" i="1"/>
  <c r="O40" i="1"/>
  <c r="O48" i="1"/>
  <c r="P36" i="1"/>
  <c r="K40" i="1"/>
  <c r="H48" i="1"/>
  <c r="H56" i="1" s="1"/>
  <c r="H57" i="1" s="1"/>
  <c r="K49" i="1"/>
  <c r="M50" i="1"/>
  <c r="H58" i="1"/>
  <c r="I48" i="1"/>
  <c r="L49" i="1"/>
  <c r="O50" i="1"/>
  <c r="J47" i="1"/>
  <c r="J48" i="1"/>
  <c r="J49" i="1"/>
  <c r="J50" i="1"/>
  <c r="I56" i="1"/>
  <c r="I57" i="1" s="1"/>
  <c r="N47" i="1"/>
  <c r="N48" i="1"/>
  <c r="N49" i="1"/>
  <c r="H54" i="1"/>
  <c r="H64" i="1" s="1"/>
  <c r="O56" i="1"/>
  <c r="O57" i="1" s="1"/>
  <c r="O54" i="2" l="1"/>
  <c r="O55" i="2" s="1"/>
  <c r="K58" i="2"/>
  <c r="L54" i="3"/>
  <c r="I58" i="1"/>
  <c r="K54" i="2"/>
  <c r="K55" i="2" s="1"/>
  <c r="F54" i="3"/>
  <c r="F56" i="3"/>
  <c r="F55" i="3"/>
  <c r="K56" i="3"/>
  <c r="K55" i="3"/>
  <c r="K54" i="3"/>
  <c r="J56" i="3"/>
  <c r="J55" i="3"/>
  <c r="J54" i="3"/>
  <c r="L57" i="3"/>
  <c r="K56" i="1"/>
  <c r="K57" i="1" s="1"/>
  <c r="K56" i="2"/>
  <c r="K57" i="2" s="1"/>
  <c r="O56" i="2"/>
  <c r="O57" i="2" s="1"/>
  <c r="O54" i="1"/>
  <c r="O55" i="1" s="1"/>
  <c r="K54" i="1"/>
  <c r="K55" i="1" s="1"/>
  <c r="S54" i="2"/>
  <c r="I56" i="3"/>
  <c r="I55" i="3"/>
  <c r="I54" i="3"/>
  <c r="H56" i="3"/>
  <c r="H57" i="3" s="1"/>
  <c r="H55" i="3"/>
  <c r="H54" i="3"/>
  <c r="G54" i="3"/>
  <c r="G56" i="3"/>
  <c r="G57" i="3" s="1"/>
  <c r="G55" i="3"/>
  <c r="M55" i="3"/>
  <c r="M54" i="3"/>
  <c r="M56" i="3"/>
  <c r="L56" i="4"/>
  <c r="L57" i="4" s="1"/>
  <c r="L55" i="4"/>
  <c r="L54" i="4"/>
  <c r="G56" i="4"/>
  <c r="G55" i="4"/>
  <c r="G54" i="4"/>
  <c r="M56" i="4"/>
  <c r="M55" i="4"/>
  <c r="M54" i="4"/>
  <c r="F55" i="4"/>
  <c r="F56" i="4"/>
  <c r="F54" i="4"/>
  <c r="H56" i="4"/>
  <c r="H55" i="4"/>
  <c r="H54" i="4"/>
  <c r="K56" i="4"/>
  <c r="K55" i="4"/>
  <c r="K54" i="4"/>
  <c r="I56" i="4"/>
  <c r="I55" i="4"/>
  <c r="I54" i="4"/>
  <c r="J55" i="4"/>
  <c r="J56" i="4"/>
  <c r="J54" i="4"/>
  <c r="I54" i="2"/>
  <c r="I55" i="2" s="1"/>
  <c r="I58" i="2"/>
  <c r="I56" i="2"/>
  <c r="I57" i="2" s="1"/>
  <c r="K59" i="2"/>
  <c r="M58" i="2"/>
  <c r="M56" i="2"/>
  <c r="M57" i="2" s="1"/>
  <c r="M54" i="2"/>
  <c r="M55" i="2" s="1"/>
  <c r="O59" i="2"/>
  <c r="N58" i="2"/>
  <c r="N56" i="2"/>
  <c r="N57" i="2" s="1"/>
  <c r="N54" i="2"/>
  <c r="N55" i="2" s="1"/>
  <c r="L58" i="2"/>
  <c r="L59" i="2" s="1"/>
  <c r="L56" i="2"/>
  <c r="L57" i="2" s="1"/>
  <c r="L54" i="2"/>
  <c r="L55" i="2" s="1"/>
  <c r="J58" i="2"/>
  <c r="J56" i="2"/>
  <c r="J57" i="2" s="1"/>
  <c r="J54" i="2"/>
  <c r="J55" i="2" s="1"/>
  <c r="H54" i="2"/>
  <c r="H56" i="2"/>
  <c r="H57" i="2" s="1"/>
  <c r="H58" i="2"/>
  <c r="H59" i="2" s="1"/>
  <c r="M64" i="2"/>
  <c r="L54" i="1"/>
  <c r="L55" i="1" s="1"/>
  <c r="S54" i="1"/>
  <c r="L76" i="1" s="1"/>
  <c r="O58" i="1"/>
  <c r="O59" i="1" s="1"/>
  <c r="L56" i="1"/>
  <c r="L57" i="1" s="1"/>
  <c r="M56" i="1"/>
  <c r="M57" i="1" s="1"/>
  <c r="L58" i="1"/>
  <c r="M58" i="1"/>
  <c r="M54" i="1"/>
  <c r="M55" i="1" s="1"/>
  <c r="J65" i="1"/>
  <c r="O66" i="1"/>
  <c r="M66" i="1"/>
  <c r="N63" i="1"/>
  <c r="N58" i="1"/>
  <c r="N56" i="1"/>
  <c r="N57" i="1" s="1"/>
  <c r="N54" i="1"/>
  <c r="N55" i="1" s="1"/>
  <c r="K66" i="1"/>
  <c r="I66" i="1"/>
  <c r="J64" i="1"/>
  <c r="O65" i="1"/>
  <c r="M65" i="1"/>
  <c r="K65" i="1"/>
  <c r="I65" i="1"/>
  <c r="J63" i="1"/>
  <c r="J58" i="1"/>
  <c r="J56" i="1"/>
  <c r="J57" i="1" s="1"/>
  <c r="J54" i="1"/>
  <c r="J55" i="1" s="1"/>
  <c r="N66" i="1"/>
  <c r="N64" i="1"/>
  <c r="M64" i="1"/>
  <c r="M63" i="1"/>
  <c r="L64" i="1"/>
  <c r="K63" i="1"/>
  <c r="I63" i="1"/>
  <c r="H65" i="1"/>
  <c r="H59" i="1"/>
  <c r="L63" i="1"/>
  <c r="K59" i="1"/>
  <c r="I59" i="1"/>
  <c r="H66" i="1"/>
  <c r="H55" i="1"/>
  <c r="N65" i="1"/>
  <c r="J66" i="1"/>
  <c r="O64" i="1"/>
  <c r="L65" i="1"/>
  <c r="K64" i="1"/>
  <c r="I64" i="1"/>
  <c r="O63" i="1"/>
  <c r="H63" i="1"/>
  <c r="L66" i="1"/>
  <c r="F57" i="3" l="1"/>
  <c r="L59" i="1"/>
  <c r="M57" i="3"/>
  <c r="K57" i="3"/>
  <c r="I57" i="3"/>
  <c r="L76" i="2"/>
  <c r="H76" i="2"/>
  <c r="J76" i="2"/>
  <c r="M76" i="2"/>
  <c r="J57" i="3"/>
  <c r="I59" i="2"/>
  <c r="O76" i="1"/>
  <c r="N76" i="2"/>
  <c r="K57" i="4"/>
  <c r="J57" i="4"/>
  <c r="M57" i="4"/>
  <c r="G57" i="4"/>
  <c r="H57" i="4"/>
  <c r="I57" i="4"/>
  <c r="F57" i="4"/>
  <c r="N63" i="2"/>
  <c r="L63" i="2"/>
  <c r="M63" i="2"/>
  <c r="J63" i="2"/>
  <c r="H63" i="2"/>
  <c r="H64" i="2"/>
  <c r="L66" i="2"/>
  <c r="M77" i="2"/>
  <c r="J59" i="2"/>
  <c r="J64" i="2"/>
  <c r="J66" i="2"/>
  <c r="N64" i="2"/>
  <c r="N65" i="2"/>
  <c r="J65" i="2"/>
  <c r="J78" i="2"/>
  <c r="M66" i="2"/>
  <c r="M59" i="2"/>
  <c r="L79" i="2"/>
  <c r="M65" i="2"/>
  <c r="M72" i="2" s="1"/>
  <c r="H65" i="2"/>
  <c r="N78" i="2"/>
  <c r="L77" i="2"/>
  <c r="M79" i="2"/>
  <c r="H55" i="2"/>
  <c r="I64" i="2"/>
  <c r="O66" i="2"/>
  <c r="I65" i="2"/>
  <c r="I66" i="2"/>
  <c r="K65" i="2"/>
  <c r="O63" i="2"/>
  <c r="H66" i="2"/>
  <c r="K63" i="2"/>
  <c r="K64" i="2"/>
  <c r="K66" i="2"/>
  <c r="O64" i="2"/>
  <c r="I63" i="2"/>
  <c r="O65" i="2"/>
  <c r="M78" i="2"/>
  <c r="H78" i="2"/>
  <c r="L65" i="2"/>
  <c r="N66" i="2"/>
  <c r="O79" i="2"/>
  <c r="O78" i="2"/>
  <c r="K77" i="2"/>
  <c r="K76" i="2"/>
  <c r="H79" i="2"/>
  <c r="O77" i="2"/>
  <c r="I76" i="2"/>
  <c r="I79" i="2"/>
  <c r="I78" i="2"/>
  <c r="O76" i="2"/>
  <c r="K78" i="2"/>
  <c r="K79" i="2"/>
  <c r="I77" i="2"/>
  <c r="L78" i="2"/>
  <c r="N79" i="2"/>
  <c r="H77" i="2"/>
  <c r="J79" i="2"/>
  <c r="J77" i="2"/>
  <c r="N77" i="2"/>
  <c r="N59" i="2"/>
  <c r="L64" i="2"/>
  <c r="L72" i="2" s="1"/>
  <c r="J77" i="1"/>
  <c r="M79" i="1"/>
  <c r="K79" i="1"/>
  <c r="M59" i="1"/>
  <c r="O79" i="1"/>
  <c r="J76" i="1"/>
  <c r="J79" i="1"/>
  <c r="O77" i="1"/>
  <c r="N78" i="1"/>
  <c r="M77" i="1"/>
  <c r="N77" i="1"/>
  <c r="J78" i="1"/>
  <c r="L77" i="1"/>
  <c r="N59" i="1"/>
  <c r="N79" i="1"/>
  <c r="K76" i="1"/>
  <c r="K77" i="1"/>
  <c r="M78" i="1"/>
  <c r="H79" i="1"/>
  <c r="H77" i="1"/>
  <c r="L79" i="1"/>
  <c r="I77" i="1"/>
  <c r="K78" i="1"/>
  <c r="I79" i="1"/>
  <c r="M76" i="1"/>
  <c r="O78" i="1"/>
  <c r="H76" i="1"/>
  <c r="I78" i="1"/>
  <c r="L78" i="1"/>
  <c r="L85" i="1" s="1"/>
  <c r="J59" i="1"/>
  <c r="N76" i="1"/>
  <c r="N85" i="1" s="1"/>
  <c r="H78" i="1"/>
  <c r="I76" i="1"/>
  <c r="L72" i="1"/>
  <c r="L71" i="1"/>
  <c r="L70" i="1"/>
  <c r="M72" i="1"/>
  <c r="M71" i="1"/>
  <c r="M70" i="1"/>
  <c r="O72" i="1"/>
  <c r="O71" i="1"/>
  <c r="O70" i="1"/>
  <c r="H72" i="1"/>
  <c r="H71" i="1"/>
  <c r="H70" i="1"/>
  <c r="I72" i="1"/>
  <c r="I71" i="1"/>
  <c r="I70" i="1"/>
  <c r="K72" i="1"/>
  <c r="K71" i="1"/>
  <c r="K70" i="1"/>
  <c r="J72" i="1"/>
  <c r="J71" i="1"/>
  <c r="J70" i="1"/>
  <c r="N72" i="1"/>
  <c r="N71" i="1"/>
  <c r="N70" i="1"/>
  <c r="J72" i="2" l="1"/>
  <c r="N70" i="2"/>
  <c r="J85" i="1"/>
  <c r="L71" i="2"/>
  <c r="N83" i="1"/>
  <c r="H72" i="2"/>
  <c r="O83" i="1"/>
  <c r="M71" i="2"/>
  <c r="N72" i="2"/>
  <c r="N73" i="2" s="1"/>
  <c r="J71" i="2"/>
  <c r="N85" i="2"/>
  <c r="O83" i="2"/>
  <c r="J83" i="2"/>
  <c r="N71" i="2"/>
  <c r="J70" i="2"/>
  <c r="J73" i="2" s="1"/>
  <c r="H71" i="2"/>
  <c r="H70" i="2"/>
  <c r="L70" i="2"/>
  <c r="L73" i="2" s="1"/>
  <c r="M70" i="2"/>
  <c r="M73" i="2" s="1"/>
  <c r="O85" i="2"/>
  <c r="O84" i="2"/>
  <c r="L85" i="2"/>
  <c r="L84" i="2"/>
  <c r="L83" i="2"/>
  <c r="I72" i="2"/>
  <c r="I71" i="2"/>
  <c r="I70" i="2"/>
  <c r="M85" i="2"/>
  <c r="M84" i="2"/>
  <c r="M83" i="2"/>
  <c r="I85" i="2"/>
  <c r="I84" i="2"/>
  <c r="I83" i="2"/>
  <c r="K72" i="2"/>
  <c r="K71" i="2"/>
  <c r="K70" i="2"/>
  <c r="H85" i="2"/>
  <c r="H84" i="2"/>
  <c r="H83" i="2"/>
  <c r="N83" i="2"/>
  <c r="O72" i="2"/>
  <c r="O71" i="2"/>
  <c r="O70" i="2"/>
  <c r="J85" i="2"/>
  <c r="J84" i="2"/>
  <c r="N84" i="2"/>
  <c r="K85" i="2"/>
  <c r="K84" i="2"/>
  <c r="K83" i="2"/>
  <c r="N84" i="1"/>
  <c r="J83" i="1"/>
  <c r="J86" i="1" s="1"/>
  <c r="M73" i="1"/>
  <c r="J84" i="1"/>
  <c r="I84" i="1"/>
  <c r="I83" i="1"/>
  <c r="I85" i="1"/>
  <c r="I86" i="1" s="1"/>
  <c r="K85" i="1"/>
  <c r="K84" i="1"/>
  <c r="K83" i="1"/>
  <c r="M84" i="1"/>
  <c r="M83" i="1"/>
  <c r="M85" i="1"/>
  <c r="L83" i="1"/>
  <c r="L86" i="1" s="1"/>
  <c r="H83" i="1"/>
  <c r="H85" i="1"/>
  <c r="H84" i="1"/>
  <c r="L84" i="1"/>
  <c r="O85" i="1"/>
  <c r="O84" i="1"/>
  <c r="K73" i="1"/>
  <c r="H73" i="1"/>
  <c r="N73" i="1"/>
  <c r="L73" i="1"/>
  <c r="O73" i="1"/>
  <c r="J73" i="1"/>
  <c r="I73" i="1"/>
  <c r="N86" i="1"/>
  <c r="K86" i="1" l="1"/>
  <c r="H73" i="2"/>
  <c r="N86" i="2"/>
  <c r="I86" i="2"/>
  <c r="M86" i="2"/>
  <c r="O86" i="2"/>
  <c r="K86" i="2"/>
  <c r="I73" i="2"/>
  <c r="L86" i="2"/>
  <c r="J86" i="2"/>
  <c r="H86" i="2"/>
  <c r="O73" i="2"/>
  <c r="K73" i="2"/>
  <c r="O86" i="1"/>
  <c r="H86" i="1"/>
  <c r="M86" i="1"/>
</calcChain>
</file>

<file path=xl/sharedStrings.xml><?xml version="1.0" encoding="utf-8"?>
<sst xmlns="http://schemas.openxmlformats.org/spreadsheetml/2006/main" count="301" uniqueCount="65">
  <si>
    <t>version,4</t>
  </si>
  <si>
    <t>ProtocolHeader</t>
  </si>
  <si>
    <t>,Version,1.0,Label,1a_PTX,ReaderType,0,DateRead,4/24/2020 9:10:47 PM,InstrumentSN,SN: 512734004,</t>
  </si>
  <si>
    <t xml:space="preserve">,Result,0,Prefix,2b_Ptx,WellMap,0007FE7FE7FE7FE7FE7FE000,RefWellMap,000000000000000000000000,RunCount,1,Kinetics,False,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</si>
  <si>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</si>
  <si>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</si>
  <si>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</si>
  <si>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</si>
  <si>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</si>
  <si>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</si>
  <si>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,B,X,0.05370896,0.05634182,0.05588751,0.05687499,0.05696158,0.05669016,0.05746269,0.0579445,0.05754357,0.05741352,X</t>
  </si>
  <si>
    <t>,C,X,0.0546147,0.3159033,0.2813718,0.3032652,0.2790142,0.258161,0.2634901,0.2556188,0.2605125,0.08199145,X</t>
  </si>
  <si>
    <t>,D,X,0.05647387,0.2680437,0.2426645,0.2583991,0.2348712,0.2457261,0.2475389,0.2386775,0.2578691,0.08733967,X</t>
  </si>
  <si>
    <t>,E,X,0.05675801,0.2081348,0.2338202,0.2253523,0.2417665,0.2634299,0.2469785,0.2454262,0.2544942,0.1090088,X</t>
  </si>
  <si>
    <t>,F,X,0.05573115,0.2251316,0.2384002,0.2488858,0.2443944,0.2579137,0.2598324,0.2568222,0.2385353,0.0551947,X</t>
  </si>
  <si>
    <t>,G,X,0.05864758,0.05478349,0.05494768,0.05467171,0.05543953,0.0550467,0.05628809,0.05574745,0.05687381,0.05695809,X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</si>
  <si>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</si>
  <si>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</si>
  <si>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</si>
  <si>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</si>
  <si>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</si>
  <si>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</si>
  <si>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</si>
  <si>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</si>
  <si>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</si>
  <si>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</si>
  <si>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</si>
  <si>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</si>
  <si>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</si>
  <si>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</si>
  <si>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</si>
  <si>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</si>
  <si>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</si>
  <si>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</si>
  <si>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40d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</si>
  <si>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</si>
  <si>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</si>
  <si>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</si>
  <si>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</si>
  <si>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</si>
  <si>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</si>
  <si>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</si>
  <si>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</si>
  <si>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</si>
  <si>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</si>
  <si>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</si>
  <si>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</si>
  <si>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,Version,1,Label,CytoTox-Fluor,ReaderType,2,DateRead,4/23/2020 10:40:00 PM,InstrumentSN,SN: 512734004,FluoOpticalKitID,PN:9300-046 SN:31000001DD35142D SIG:BLUE,</t>
  </si>
  <si>
    <t xml:space="preserve">,Result,0,Prefix,2b_PTX,WellMap,0007FE7FE7FE7FE7FE7FE000,RunCount,1,Kinetics,False, </t>
  </si>
  <si>
    <t>,Read 1</t>
  </si>
  <si>
    <t>,B,X,547.372,547.639,547.3,545.657,545.861,547.424,545.756,545.925,544.492,550.015,X</t>
  </si>
  <si>
    <t>,C,X,547.935,9542.67,4459.18,8135.89,4196.15,5068,10861.5,6046.37,4239.19,2385.78,X</t>
  </si>
  <si>
    <t>,D,X,548.402,4378.77,4004.82,3894.54,3866.42,3852.74,3977.07,4355.94,3534.27,2389.07,X</t>
  </si>
  <si>
    <t>,E,X,545.005,3851.03,3777.85,3760.7,3881.45,4064.65,3984.02,3848.16,4425.18,2404.14,X</t>
  </si>
  <si>
    <t>,F,X,546.452,3880.6,3886.73,3958.81,3674.54,3840.22,3891.55,6155.98,4530.07,555.437,X</t>
  </si>
  <si>
    <t>,G,X,546.627,544.031,542.683,546.051,543.8,543.502,542.881,546.352,547.234,551.601,X</t>
  </si>
  <si>
    <t>Cytotox</t>
  </si>
  <si>
    <t>Live/Dead</t>
  </si>
  <si>
    <t>Vehicle pooled</t>
  </si>
  <si>
    <t>% of vehicle pooled</t>
  </si>
  <si>
    <t>6) Exp_20200414_Plate 2b</t>
  </si>
  <si>
    <t>iPSC_DSN_004b_20200125_2_Thawed</t>
  </si>
  <si>
    <t>Paclitaxel 24h in DMSO</t>
  </si>
  <si>
    <t>Outliers marked red.</t>
  </si>
  <si>
    <t>4 outliers marked red,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</si>
</sst>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76200</xdr:colOff>
      <xdr:row>0</xdr:row>
      <xdr:rowOff>171449</xdr:rowOff>
    </xdr:from>
    <xdr:to>
      <xdr:col>15</xdr:col>
      <xdr:colOff>28575</xdr:colOff>
      <xdr:row>20</xdr:row>
      <xdr:rowOff>123824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696200" y="171449"/>
          <a:ext cx="3762375" cy="3762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11</xdr:col>
      <xdr:colOff>714375</xdr:colOff>
      <xdr:row>22</xdr:row>
      <xdr:rowOff>142875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334000" y="571500"/>
          <a:ext cx="3762375" cy="3762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85726</xdr:colOff>
      <xdr:row>0</xdr:row>
      <xdr:rowOff>104775</xdr:rowOff>
    </xdr:from>
    <xdr:to>
      <xdr:col>9</xdr:col>
      <xdr:colOff>161926</xdr:colOff>
      <xdr:row>17</xdr:row>
      <xdr:rowOff>28575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895726" y="104775"/>
          <a:ext cx="3162300" cy="3162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276226</xdr:colOff>
      <xdr:row>0</xdr:row>
      <xdr:rowOff>104775</xdr:rowOff>
    </xdr:from>
    <xdr:to>
      <xdr:col>9</xdr:col>
      <xdr:colOff>390526</xdr:colOff>
      <xdr:row>17</xdr:row>
      <xdr:rowOff>28575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086226" y="104775"/>
          <a:ext cx="3162300" cy="31623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457199</xdr:colOff>
          <xdr:row>0</xdr:row>
          <xdr:rowOff>142875</xdr:rowOff>
        </xdr:from>
        <xdr:to>
          <xdr:col>14</xdr:col>
          <xdr:colOff>624582</xdr:colOff>
          <xdr:row>17</xdr:row>
          <xdr:rowOff>9525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A9841ED5-FC76-45D9-AAAB-2BD8E5543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W51" sqref="W51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43855</v>
      </c>
      <c r="D27" s="3"/>
      <c r="E27" s="3"/>
      <c r="F27" s="5"/>
      <c r="G27" s="5">
        <v>5.370896E-2</v>
      </c>
      <c r="H27" s="5">
        <v>5.6341820000000001E-2</v>
      </c>
      <c r="I27" s="5">
        <v>5.5887510000000001E-2</v>
      </c>
      <c r="J27" s="5">
        <v>5.687499E-2</v>
      </c>
      <c r="K27" s="5">
        <v>5.6961579999999998E-2</v>
      </c>
      <c r="L27" s="5">
        <v>5.6690160000000003E-2</v>
      </c>
      <c r="M27" s="5">
        <v>5.7462689999999997E-2</v>
      </c>
      <c r="N27" s="5">
        <v>5.7944500000000003E-2</v>
      </c>
      <c r="O27" s="5">
        <v>5.7543570000000002E-2</v>
      </c>
      <c r="P27" s="5">
        <v>5.7413520000000003E-2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5.4614700000000002E-2</v>
      </c>
      <c r="H28" s="6">
        <v>0.3159033</v>
      </c>
      <c r="I28" s="7">
        <v>0.28137180000000001</v>
      </c>
      <c r="J28" s="7">
        <v>0.30326520000000001</v>
      </c>
      <c r="K28" s="7">
        <v>0.27901419999999999</v>
      </c>
      <c r="L28" s="7">
        <v>0.25816099999999997</v>
      </c>
      <c r="M28" s="7">
        <v>0.2634901</v>
      </c>
      <c r="N28" s="7">
        <v>0.25561879999999998</v>
      </c>
      <c r="O28" s="7">
        <v>0.26051249999999998</v>
      </c>
      <c r="P28" s="8">
        <v>8.1991449999999994E-2</v>
      </c>
      <c r="Q28" s="5"/>
      <c r="R28" s="3"/>
    </row>
    <row r="29" spans="1:20" x14ac:dyDescent="0.25">
      <c r="A29" t="s">
        <v>35</v>
      </c>
      <c r="C29" t="s">
        <v>62</v>
      </c>
      <c r="D29" s="3"/>
      <c r="E29" s="3"/>
      <c r="F29" s="5"/>
      <c r="G29" s="5">
        <v>5.6473870000000002E-2</v>
      </c>
      <c r="H29" s="9">
        <v>0.2680437</v>
      </c>
      <c r="I29" s="5">
        <v>0.24266450000000001</v>
      </c>
      <c r="J29" s="5">
        <v>0.25839909999999999</v>
      </c>
      <c r="K29" s="5">
        <v>0.2348712</v>
      </c>
      <c r="L29" s="5">
        <v>0.2457261</v>
      </c>
      <c r="M29" s="5">
        <v>0.24753890000000001</v>
      </c>
      <c r="N29" s="5">
        <v>0.23867749999999999</v>
      </c>
      <c r="O29" s="5">
        <v>0.25786910000000002</v>
      </c>
      <c r="P29" s="10">
        <v>8.7339669999999994E-2</v>
      </c>
      <c r="Q29" s="5"/>
      <c r="R29" s="3"/>
    </row>
    <row r="30" spans="1:20" x14ac:dyDescent="0.25">
      <c r="A30" t="s">
        <v>19</v>
      </c>
      <c r="C30" s="4">
        <v>43935</v>
      </c>
      <c r="D30" s="3"/>
      <c r="E30" s="3"/>
      <c r="F30" s="5"/>
      <c r="G30" s="5">
        <v>5.6758009999999998E-2</v>
      </c>
      <c r="H30" s="9">
        <v>0.20813480000000001</v>
      </c>
      <c r="I30" s="5">
        <v>0.23382020000000001</v>
      </c>
      <c r="J30" s="5">
        <v>0.22535230000000001</v>
      </c>
      <c r="K30" s="5">
        <v>0.2417665</v>
      </c>
      <c r="L30" s="5">
        <v>0.26342989999999999</v>
      </c>
      <c r="M30" s="5">
        <v>0.24697849999999999</v>
      </c>
      <c r="N30" s="5">
        <v>0.24542620000000001</v>
      </c>
      <c r="O30" s="5">
        <v>0.2544942</v>
      </c>
      <c r="P30" s="10">
        <v>0.1090088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5.573115E-2</v>
      </c>
      <c r="H31" s="11">
        <v>0.22513159999999999</v>
      </c>
      <c r="I31" s="12">
        <v>0.23840020000000001</v>
      </c>
      <c r="J31" s="12">
        <v>0.24888579999999999</v>
      </c>
      <c r="K31" s="12">
        <v>0.24439440000000001</v>
      </c>
      <c r="L31" s="12">
        <v>0.25791370000000002</v>
      </c>
      <c r="M31" s="12">
        <v>0.25983240000000002</v>
      </c>
      <c r="N31" s="12">
        <v>0.2568222</v>
      </c>
      <c r="O31" s="12">
        <v>0.23853530000000001</v>
      </c>
      <c r="P31" s="13">
        <v>5.5194699999999999E-2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>
        <v>5.8647579999999998E-2</v>
      </c>
      <c r="H32" s="3">
        <v>5.4783489999999997E-2</v>
      </c>
      <c r="I32" s="3">
        <v>5.4947679999999999E-2</v>
      </c>
      <c r="J32" s="3">
        <v>5.4671709999999998E-2</v>
      </c>
      <c r="K32" s="3">
        <v>5.5439530000000001E-2</v>
      </c>
      <c r="L32" s="3">
        <v>5.5046699999999997E-2</v>
      </c>
      <c r="M32" s="3">
        <v>5.6288089999999999E-2</v>
      </c>
      <c r="N32" s="3">
        <v>5.5747449999999997E-2</v>
      </c>
      <c r="O32" s="3">
        <v>5.6873809999999997E-2</v>
      </c>
      <c r="P32" s="3">
        <v>5.6958090000000003E-2</v>
      </c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O35" si="0">AVERAGE(H28:H31)</f>
        <v>0.25430335000000004</v>
      </c>
      <c r="I35" s="3">
        <f t="shared" si="0"/>
        <v>0.249064175</v>
      </c>
      <c r="J35" s="3">
        <f t="shared" si="0"/>
        <v>0.25897560000000003</v>
      </c>
      <c r="K35" s="3">
        <f t="shared" si="0"/>
        <v>0.25001157499999999</v>
      </c>
      <c r="L35" s="3">
        <f>AVERAGE(L28:L31)</f>
        <v>0.25630767500000001</v>
      </c>
      <c r="M35" s="3">
        <f t="shared" si="0"/>
        <v>0.254459975</v>
      </c>
      <c r="N35" s="3">
        <f>AVERAGE(N28:N31)</f>
        <v>0.24913617499999999</v>
      </c>
      <c r="O35" s="3">
        <f t="shared" si="0"/>
        <v>0.25285277500000003</v>
      </c>
      <c r="P35" s="3">
        <f>AVERAGE(P28:P30)</f>
        <v>9.2779973333333335E-2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2.5430335000000006E-4</v>
      </c>
      <c r="I36" s="3">
        <f t="shared" ref="I36:P36" si="1">I35/1000</f>
        <v>2.4906417500000002E-4</v>
      </c>
      <c r="J36" s="3">
        <f t="shared" si="1"/>
        <v>2.5897560000000003E-4</v>
      </c>
      <c r="K36" s="3">
        <f t="shared" si="1"/>
        <v>2.50011575E-4</v>
      </c>
      <c r="L36" s="3">
        <f t="shared" si="1"/>
        <v>2.5630767500000001E-4</v>
      </c>
      <c r="M36" s="3">
        <f t="shared" si="1"/>
        <v>2.5445997500000002E-4</v>
      </c>
      <c r="N36" s="3">
        <f t="shared" si="1"/>
        <v>2.4913617500000001E-4</v>
      </c>
      <c r="O36" s="3">
        <f t="shared" si="1"/>
        <v>2.5285277500000002E-4</v>
      </c>
      <c r="P36" s="3">
        <f t="shared" si="1"/>
        <v>9.2779973333333339E-5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0.24658764999999999</v>
      </c>
      <c r="I37" s="3">
        <f t="shared" ref="I37:P37" si="2">MEDIAN(I28:I31)</f>
        <v>0.24053235000000001</v>
      </c>
      <c r="J37" s="3">
        <f t="shared" si="2"/>
        <v>0.25364244999999996</v>
      </c>
      <c r="K37" s="3">
        <f t="shared" si="2"/>
        <v>0.24308045</v>
      </c>
      <c r="L37" s="3">
        <f t="shared" si="2"/>
        <v>0.25803735</v>
      </c>
      <c r="M37" s="3">
        <f t="shared" si="2"/>
        <v>0.25368564999999998</v>
      </c>
      <c r="N37" s="3">
        <f t="shared" si="2"/>
        <v>0.25052249999999998</v>
      </c>
      <c r="O37" s="3">
        <f t="shared" si="2"/>
        <v>0.25618165000000004</v>
      </c>
      <c r="P37" s="3">
        <f t="shared" si="2"/>
        <v>8.4665560000000001E-2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2.4658764999999999E-4</v>
      </c>
      <c r="I38" s="3">
        <f t="shared" ref="I38:P38" si="3">I37/1000</f>
        <v>2.4053235000000002E-4</v>
      </c>
      <c r="J38" s="3">
        <f t="shared" si="3"/>
        <v>2.5364244999999999E-4</v>
      </c>
      <c r="K38" s="3">
        <f t="shared" si="3"/>
        <v>2.4308045E-4</v>
      </c>
      <c r="L38" s="3">
        <f t="shared" si="3"/>
        <v>2.5803734999999998E-4</v>
      </c>
      <c r="M38" s="3">
        <f t="shared" si="3"/>
        <v>2.5368564999999997E-4</v>
      </c>
      <c r="N38" s="3">
        <f t="shared" si="3"/>
        <v>2.5052249999999999E-4</v>
      </c>
      <c r="O38" s="3">
        <f t="shared" si="3"/>
        <v>2.5618165000000002E-4</v>
      </c>
      <c r="P38" s="3">
        <f t="shared" si="3"/>
        <v>8.4665560000000002E-5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4.8186710011820663E-2</v>
      </c>
      <c r="I39" s="3">
        <f t="shared" ref="I39:P39" si="4">STDEV(I28:I31)</f>
        <v>2.1839090410297923E-2</v>
      </c>
      <c r="J39" s="3">
        <f t="shared" si="4"/>
        <v>3.2630412130096924E-2</v>
      </c>
      <c r="K39" s="3">
        <f t="shared" si="4"/>
        <v>1.9747718254416968E-2</v>
      </c>
      <c r="L39" s="3">
        <f t="shared" si="4"/>
        <v>7.4991099091269902E-3</v>
      </c>
      <c r="M39" s="3">
        <f t="shared" si="4"/>
        <v>8.4514270043091998E-3</v>
      </c>
      <c r="N39" s="3">
        <f t="shared" si="4"/>
        <v>8.6457543424022093E-3</v>
      </c>
      <c r="O39" s="3">
        <f t="shared" si="4"/>
        <v>9.8576411983716077E-3</v>
      </c>
      <c r="P39" s="3">
        <f t="shared" si="4"/>
        <v>2.2127309896033426E-2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18.948515625854185</v>
      </c>
      <c r="I40" s="3">
        <f t="shared" ref="I40:P40" si="5">I39/I35*100</f>
        <v>8.7684591372074774</v>
      </c>
      <c r="J40" s="3">
        <f t="shared" si="5"/>
        <v>12.599801730393489</v>
      </c>
      <c r="K40" s="3">
        <f t="shared" si="5"/>
        <v>7.8987215909571269</v>
      </c>
      <c r="L40" s="3">
        <f t="shared" si="5"/>
        <v>2.9258233914091685</v>
      </c>
      <c r="M40" s="3">
        <f t="shared" si="5"/>
        <v>3.3213188063502717</v>
      </c>
      <c r="N40" s="3">
        <f t="shared" si="5"/>
        <v>3.4702926391168245</v>
      </c>
      <c r="O40" s="3">
        <f t="shared" si="5"/>
        <v>3.8985695127813433</v>
      </c>
      <c r="P40" s="3">
        <f t="shared" si="5"/>
        <v>23.849230713330762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0.22312332666666668</v>
      </c>
      <c r="I47" s="3">
        <f t="shared" ref="I47:N47" si="6">I28-$P$35</f>
        <v>0.18859182666666668</v>
      </c>
      <c r="J47" s="3">
        <f t="shared" si="6"/>
        <v>0.21048522666666669</v>
      </c>
      <c r="K47" s="3">
        <f t="shared" si="6"/>
        <v>0.18623422666666667</v>
      </c>
      <c r="L47" s="3">
        <f t="shared" si="6"/>
        <v>0.16538102666666665</v>
      </c>
      <c r="M47" s="3">
        <f t="shared" si="6"/>
        <v>0.17071012666666668</v>
      </c>
      <c r="N47" s="3">
        <f t="shared" si="6"/>
        <v>0.16283882666666666</v>
      </c>
      <c r="O47" s="3">
        <f>O28-$P$35</f>
        <v>0.16773252666666666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0.17526372666666667</v>
      </c>
      <c r="I48" s="3">
        <f t="shared" si="7"/>
        <v>0.14988452666666668</v>
      </c>
      <c r="J48" s="3">
        <f t="shared" si="7"/>
        <v>0.16561912666666667</v>
      </c>
      <c r="K48" s="3">
        <f t="shared" si="7"/>
        <v>0.14209122666666668</v>
      </c>
      <c r="L48" s="3">
        <f t="shared" si="7"/>
        <v>0.15294612666666668</v>
      </c>
      <c r="M48" s="3">
        <f t="shared" si="7"/>
        <v>0.15475892666666669</v>
      </c>
      <c r="N48" s="3">
        <f t="shared" si="7"/>
        <v>0.14589752666666667</v>
      </c>
      <c r="O48" s="3">
        <f t="shared" si="7"/>
        <v>0.1650891266666667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0.11535482666666667</v>
      </c>
      <c r="I49" s="3">
        <f t="shared" si="7"/>
        <v>0.14104022666666666</v>
      </c>
      <c r="J49" s="3">
        <f t="shared" si="7"/>
        <v>0.13257232666666668</v>
      </c>
      <c r="K49" s="3">
        <f t="shared" si="7"/>
        <v>0.14898652666666667</v>
      </c>
      <c r="L49" s="3">
        <f>L30-$P$35</f>
        <v>0.17064992666666667</v>
      </c>
      <c r="M49" s="3">
        <f t="shared" si="7"/>
        <v>0.15419852666666667</v>
      </c>
      <c r="N49" s="3">
        <f t="shared" si="7"/>
        <v>0.15264622666666666</v>
      </c>
      <c r="O49" s="3">
        <f>O30-$P$35</f>
        <v>0.16171422666666668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0.13235162666666667</v>
      </c>
      <c r="I50" s="3">
        <f t="shared" si="7"/>
        <v>0.14562022666666669</v>
      </c>
      <c r="J50" s="3">
        <f t="shared" si="7"/>
        <v>0.15610582666666667</v>
      </c>
      <c r="K50" s="3">
        <f t="shared" si="7"/>
        <v>0.15161442666666669</v>
      </c>
      <c r="L50" s="3">
        <f t="shared" si="7"/>
        <v>0.1651337266666667</v>
      </c>
      <c r="M50" s="3">
        <f t="shared" si="7"/>
        <v>0.1670524266666667</v>
      </c>
      <c r="N50" s="3">
        <f t="shared" si="7"/>
        <v>0.16404222666666668</v>
      </c>
      <c r="O50" s="3">
        <f t="shared" si="7"/>
        <v>0.14575532666666668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0.16152337666666666</v>
      </c>
      <c r="I54" s="3">
        <f>AVERAGE(I47:I50)</f>
        <v>0.15628420166666668</v>
      </c>
      <c r="J54" s="3">
        <f t="shared" ref="J54:N54" si="8">AVERAGE(J47:J50)</f>
        <v>0.16619562666666665</v>
      </c>
      <c r="K54" s="3">
        <f t="shared" si="8"/>
        <v>0.15723160166666666</v>
      </c>
      <c r="L54" s="3">
        <f t="shared" si="8"/>
        <v>0.16352770166666669</v>
      </c>
      <c r="M54" s="3">
        <f t="shared" si="8"/>
        <v>0.16168000166666668</v>
      </c>
      <c r="N54" s="3">
        <f t="shared" si="8"/>
        <v>0.15635620166666667</v>
      </c>
      <c r="O54" s="3">
        <f>AVERAGE(O47:O50)</f>
        <v>0.16007280166666668</v>
      </c>
      <c r="P54" s="3"/>
      <c r="Q54" s="3"/>
      <c r="R54" s="3"/>
      <c r="S54" s="20">
        <f>AVERAGE(H47:I50)</f>
        <v>0.15890378916666664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1.6152337666666667E-4</v>
      </c>
      <c r="I55" s="3">
        <f t="shared" ref="I55:O55" si="9">I54/1000</f>
        <v>1.5628420166666668E-4</v>
      </c>
      <c r="J55" s="3">
        <f t="shared" si="9"/>
        <v>1.6619562666666664E-4</v>
      </c>
      <c r="K55" s="3">
        <f t="shared" si="9"/>
        <v>1.5723160166666666E-4</v>
      </c>
      <c r="L55" s="3">
        <f t="shared" si="9"/>
        <v>1.635277016666667E-4</v>
      </c>
      <c r="M55" s="3">
        <f t="shared" si="9"/>
        <v>1.6168000166666668E-4</v>
      </c>
      <c r="N55" s="3">
        <f t="shared" si="9"/>
        <v>1.5635620166666667E-4</v>
      </c>
      <c r="O55" s="3">
        <f t="shared" si="9"/>
        <v>1.6007280166666668E-4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0.15380767666666667</v>
      </c>
      <c r="I56" s="3">
        <f t="shared" ref="I56:N56" si="10">MEDIAN(I47:I50)</f>
        <v>0.14775237666666668</v>
      </c>
      <c r="J56" s="3">
        <f>MEDIAN(J47:J50)</f>
        <v>0.16086247666666667</v>
      </c>
      <c r="K56" s="3">
        <f t="shared" si="10"/>
        <v>0.15030047666666668</v>
      </c>
      <c r="L56" s="3">
        <f t="shared" si="10"/>
        <v>0.16525737666666668</v>
      </c>
      <c r="M56" s="3">
        <f t="shared" si="10"/>
        <v>0.16090567666666669</v>
      </c>
      <c r="N56" s="3">
        <f t="shared" si="10"/>
        <v>0.15774252666666666</v>
      </c>
      <c r="O56" s="3">
        <f>MEDIAN(O47:O50)</f>
        <v>0.16340167666666669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1.5380767666666668E-4</v>
      </c>
      <c r="I57" s="3">
        <f t="shared" ref="I57:O57" si="11">I56/1000</f>
        <v>1.4775237666666668E-4</v>
      </c>
      <c r="J57" s="3">
        <f t="shared" si="11"/>
        <v>1.6086247666666667E-4</v>
      </c>
      <c r="K57" s="3">
        <f t="shared" si="11"/>
        <v>1.5030047666666669E-4</v>
      </c>
      <c r="L57" s="3">
        <f t="shared" si="11"/>
        <v>1.6525737666666667E-4</v>
      </c>
      <c r="M57" s="3">
        <f t="shared" si="11"/>
        <v>1.6090567666666669E-4</v>
      </c>
      <c r="N57" s="3">
        <f t="shared" si="11"/>
        <v>1.5774252666666665E-4</v>
      </c>
      <c r="O57" s="3">
        <f t="shared" si="11"/>
        <v>1.6340167666666669E-4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4.8186710011821045E-2</v>
      </c>
      <c r="I58" s="3">
        <f t="shared" ref="I58:O58" si="12">STDEV(I47:I50)</f>
        <v>2.1839090410297999E-2</v>
      </c>
      <c r="J58" s="3">
        <f t="shared" si="12"/>
        <v>3.2630412130097423E-2</v>
      </c>
      <c r="K58" s="3">
        <f t="shared" si="12"/>
        <v>1.9747718254417117E-2</v>
      </c>
      <c r="L58" s="3">
        <f t="shared" si="12"/>
        <v>7.4991099091269902E-3</v>
      </c>
      <c r="M58" s="3">
        <f t="shared" si="12"/>
        <v>8.4514270043091998E-3</v>
      </c>
      <c r="N58" s="3">
        <f t="shared" si="12"/>
        <v>8.6457543424022128E-3</v>
      </c>
      <c r="O58" s="3">
        <f t="shared" si="12"/>
        <v>9.8576411983716094E-3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29.83265395154735</v>
      </c>
      <c r="I59" s="3">
        <f t="shared" ref="I59:O59" si="13">I58/I54*100</f>
        <v>13.973959093368798</v>
      </c>
      <c r="J59" s="3">
        <f t="shared" si="13"/>
        <v>19.633736930721536</v>
      </c>
      <c r="K59" s="3">
        <f t="shared" si="13"/>
        <v>12.559636895566689</v>
      </c>
      <c r="L59" s="3">
        <f t="shared" si="13"/>
        <v>4.5858345911404692</v>
      </c>
      <c r="M59" s="3">
        <f t="shared" si="13"/>
        <v>5.2272556390328253</v>
      </c>
      <c r="N59" s="3">
        <f t="shared" si="13"/>
        <v>5.5295244130027923</v>
      </c>
      <c r="O59" s="3">
        <f t="shared" si="13"/>
        <v>6.1582236930537517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138.13686369814005</v>
      </c>
      <c r="I63" s="3">
        <f t="shared" ref="H63:O66" si="14">I47/$H$54*100</f>
        <v>116.75822444936918</v>
      </c>
      <c r="J63" s="3">
        <f t="shared" si="14"/>
        <v>130.31254732932055</v>
      </c>
      <c r="K63" s="3">
        <f t="shared" si="14"/>
        <v>115.29862148127042</v>
      </c>
      <c r="L63" s="3">
        <f t="shared" si="14"/>
        <v>102.38829207239826</v>
      </c>
      <c r="M63" s="3">
        <f t="shared" si="14"/>
        <v>105.68756683372126</v>
      </c>
      <c r="N63" s="3">
        <f t="shared" si="14"/>
        <v>100.81440224142581</v>
      </c>
      <c r="O63" s="3">
        <f>O47/$H$54*100</f>
        <v>103.84411849735764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108.50672533199683</v>
      </c>
      <c r="I64" s="3">
        <f t="shared" si="14"/>
        <v>92.794324734791246</v>
      </c>
      <c r="J64" s="3">
        <f t="shared" si="14"/>
        <v>102.53570107592063</v>
      </c>
      <c r="K64" s="3">
        <f t="shared" si="14"/>
        <v>87.969450366245241</v>
      </c>
      <c r="L64" s="3">
        <f t="shared" si="14"/>
        <v>94.689777927500415</v>
      </c>
      <c r="M64" s="3">
        <f t="shared" si="14"/>
        <v>95.812092255872244</v>
      </c>
      <c r="N64" s="3">
        <f t="shared" si="14"/>
        <v>90.325951374675114</v>
      </c>
      <c r="O64" s="3">
        <f t="shared" si="14"/>
        <v>102.20757519659746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71.4167998757992</v>
      </c>
      <c r="I65" s="3">
        <f t="shared" si="14"/>
        <v>87.318770556493035</v>
      </c>
      <c r="J65" s="3">
        <f t="shared" si="14"/>
        <v>82.076247663057572</v>
      </c>
      <c r="K65" s="3">
        <f t="shared" si="14"/>
        <v>92.238368056239878</v>
      </c>
      <c r="L65" s="3">
        <f t="shared" si="14"/>
        <v>105.65029668667361</v>
      </c>
      <c r="M65" s="3">
        <f t="shared" si="14"/>
        <v>95.465145571395411</v>
      </c>
      <c r="N65" s="3">
        <f t="shared" si="14"/>
        <v>94.504108208238094</v>
      </c>
      <c r="O65" s="3">
        <f t="shared" si="14"/>
        <v>100.11815627182798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81.939611094063935</v>
      </c>
      <c r="I66" s="3">
        <f t="shared" si="14"/>
        <v>90.15427343819151</v>
      </c>
      <c r="J66" s="3">
        <f t="shared" si="14"/>
        <v>96.645965363156009</v>
      </c>
      <c r="K66" s="3">
        <f t="shared" si="14"/>
        <v>93.86531522279347</v>
      </c>
      <c r="L66" s="3">
        <f t="shared" si="14"/>
        <v>102.23518729889523</v>
      </c>
      <c r="M66" s="3">
        <f t="shared" si="14"/>
        <v>103.42306489258843</v>
      </c>
      <c r="N66" s="3">
        <f t="shared" si="14"/>
        <v>101.55943371911927</v>
      </c>
      <c r="O66" s="3">
        <f t="shared" si="14"/>
        <v>90.237914582147283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96.756398294711246</v>
      </c>
      <c r="J70" s="3">
        <f>AVERAGE(J63:J66)</f>
        <v>102.89261535786369</v>
      </c>
      <c r="K70" s="3">
        <f t="shared" si="15"/>
        <v>97.342938781637258</v>
      </c>
      <c r="L70" s="3">
        <f t="shared" si="15"/>
        <v>101.24088849636686</v>
      </c>
      <c r="M70" s="3">
        <f t="shared" si="15"/>
        <v>100.09696738839435</v>
      </c>
      <c r="N70" s="3">
        <f t="shared" si="15"/>
        <v>96.800973885864579</v>
      </c>
      <c r="O70" s="3">
        <f>AVERAGE(O63:O66)</f>
        <v>99.101941136982589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95.223168213030391</v>
      </c>
      <c r="I71" s="3">
        <f t="shared" ref="I71:O71" si="16">MEDIAN(I63:I66)</f>
        <v>91.474299086491385</v>
      </c>
      <c r="J71" s="3">
        <f t="shared" si="16"/>
        <v>99.590833219538325</v>
      </c>
      <c r="K71" s="3">
        <f t="shared" si="16"/>
        <v>93.051841639516681</v>
      </c>
      <c r="L71" s="3">
        <f t="shared" si="16"/>
        <v>102.31173968564674</v>
      </c>
      <c r="M71" s="3">
        <f t="shared" si="16"/>
        <v>99.617578574230336</v>
      </c>
      <c r="N71" s="3">
        <f t="shared" si="16"/>
        <v>97.659255224831952</v>
      </c>
      <c r="O71" s="3">
        <f t="shared" si="16"/>
        <v>101.16286573421272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29.832653951547353</v>
      </c>
      <c r="I72" s="3">
        <f t="shared" ref="I72:O72" si="17">STDEV(I63:I66)</f>
        <v>13.520699517919837</v>
      </c>
      <c r="J72" s="3">
        <f t="shared" si="17"/>
        <v>20.201665420502028</v>
      </c>
      <c r="K72" s="3">
        <f t="shared" si="17"/>
        <v>12.22591965444726</v>
      </c>
      <c r="L72" s="3">
        <f t="shared" si="17"/>
        <v>4.642739685044341</v>
      </c>
      <c r="M72" s="3">
        <f t="shared" si="17"/>
        <v>5.23232437231069</v>
      </c>
      <c r="N72" s="3">
        <f t="shared" si="17"/>
        <v>5.3526334830433413</v>
      </c>
      <c r="O72" s="3">
        <f t="shared" si="17"/>
        <v>6.1029192193738435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29.832653951547357</v>
      </c>
      <c r="I73" s="3">
        <f t="shared" si="18"/>
        <v>13.973959093368697</v>
      </c>
      <c r="J73" s="3">
        <f t="shared" si="18"/>
        <v>19.633736930721422</v>
      </c>
      <c r="K73" s="3">
        <f t="shared" si="18"/>
        <v>12.559636895566536</v>
      </c>
      <c r="L73" s="3">
        <f t="shared" si="18"/>
        <v>4.5858345911404665</v>
      </c>
      <c r="M73" s="3">
        <f t="shared" si="18"/>
        <v>5.2272556390328244</v>
      </c>
      <c r="N73" s="3">
        <f t="shared" si="18"/>
        <v>5.5295244130027941</v>
      </c>
      <c r="O73" s="3">
        <f t="shared" si="18"/>
        <v>6.1582236930537508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140.41410078185311</v>
      </c>
      <c r="I76" s="3">
        <f t="shared" ref="I76:N76" si="19">I47/$S$54*100</f>
        <v>118.68302678979019</v>
      </c>
      <c r="J76" s="3">
        <f t="shared" si="19"/>
        <v>132.4607976754404</v>
      </c>
      <c r="K76" s="3">
        <f t="shared" si="19"/>
        <v>117.19936172908653</v>
      </c>
      <c r="L76" s="3">
        <f t="shared" si="19"/>
        <v>104.07620078411493</v>
      </c>
      <c r="M76" s="3">
        <f t="shared" si="19"/>
        <v>107.42986530523633</v>
      </c>
      <c r="N76" s="3">
        <f t="shared" si="19"/>
        <v>102.47636479950314</v>
      </c>
      <c r="O76" s="3">
        <f>O47/$S$54*100</f>
        <v>105.55602704397438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110.2954986698529</v>
      </c>
      <c r="I77" s="3">
        <f t="shared" si="20"/>
        <v>94.324073360805713</v>
      </c>
      <c r="J77" s="3">
        <f t="shared" si="20"/>
        <v>104.22603987936161</v>
      </c>
      <c r="K77" s="3">
        <f t="shared" si="20"/>
        <v>89.419659160949223</v>
      </c>
      <c r="L77" s="3">
        <f t="shared" si="20"/>
        <v>96.250773797627161</v>
      </c>
      <c r="M77" s="3">
        <f t="shared" si="20"/>
        <v>97.391589891130536</v>
      </c>
      <c r="N77" s="3">
        <f t="shared" si="20"/>
        <v>91.815007956570298</v>
      </c>
      <c r="O77" s="3">
        <f t="shared" si="20"/>
        <v>103.89250472404565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72.594132129647619</v>
      </c>
      <c r="I78" s="3">
        <f t="shared" si="20"/>
        <v>88.758252654841513</v>
      </c>
      <c r="J78" s="3">
        <f t="shared" si="20"/>
        <v>83.429304840313065</v>
      </c>
      <c r="K78" s="3">
        <f t="shared" si="20"/>
        <v>93.758951531609966</v>
      </c>
      <c r="L78" s="3">
        <f t="shared" si="20"/>
        <v>107.39198074608534</v>
      </c>
      <c r="M78" s="3">
        <f t="shared" si="20"/>
        <v>97.038923662754911</v>
      </c>
      <c r="N78" s="3">
        <f t="shared" si="20"/>
        <v>96.062043244647413</v>
      </c>
      <c r="O78" s="3">
        <f t="shared" si="20"/>
        <v>101.7686409586195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83.29041576714657</v>
      </c>
      <c r="I79" s="3">
        <f t="shared" si="20"/>
        <v>91.640499846062539</v>
      </c>
      <c r="J79" s="3">
        <f t="shared" si="20"/>
        <v>98.239209703762739</v>
      </c>
      <c r="K79" s="3">
        <f t="shared" si="20"/>
        <v>95.412719521524764</v>
      </c>
      <c r="L79" s="3">
        <f t="shared" si="20"/>
        <v>103.92057202202132</v>
      </c>
      <c r="M79" s="3">
        <f t="shared" si="20"/>
        <v>105.12803221542649</v>
      </c>
      <c r="N79" s="3">
        <f t="shared" si="20"/>
        <v>103.23367839555455</v>
      </c>
      <c r="O79" s="3">
        <f t="shared" si="20"/>
        <v>91.725519845087419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101.64853683712505</v>
      </c>
      <c r="I83" s="3">
        <f t="shared" ref="I83:N83" si="21">AVERAGE(I76:I79)</f>
        <v>98.351463162874992</v>
      </c>
      <c r="J83" s="3">
        <f>AVERAGE(J76:J79)</f>
        <v>104.58883802471946</v>
      </c>
      <c r="K83" s="3">
        <f t="shared" si="21"/>
        <v>98.947672985792622</v>
      </c>
      <c r="L83" s="3">
        <f t="shared" si="21"/>
        <v>102.90988183746218</v>
      </c>
      <c r="M83" s="3">
        <f t="shared" si="21"/>
        <v>101.74710276863706</v>
      </c>
      <c r="N83" s="3">
        <f t="shared" si="21"/>
        <v>98.396773599068837</v>
      </c>
      <c r="O83" s="3">
        <f>AVERAGE(O76:O79)</f>
        <v>100.73567314293174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96.792957218499737</v>
      </c>
      <c r="I84" s="3">
        <f t="shared" si="22"/>
        <v>92.982286603434119</v>
      </c>
      <c r="J84" s="3">
        <f t="shared" si="22"/>
        <v>101.23262479156217</v>
      </c>
      <c r="K84" s="3">
        <f t="shared" si="22"/>
        <v>94.585835526567365</v>
      </c>
      <c r="L84" s="3">
        <f t="shared" si="22"/>
        <v>103.99838640306812</v>
      </c>
      <c r="M84" s="3">
        <f t="shared" si="22"/>
        <v>101.25981105327851</v>
      </c>
      <c r="N84" s="3">
        <f t="shared" si="22"/>
        <v>99.269204022075286</v>
      </c>
      <c r="O84" s="3">
        <f t="shared" si="22"/>
        <v>102.83057284133258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30.324456241430639</v>
      </c>
      <c r="I85" s="3">
        <f t="shared" si="23"/>
        <v>13.743593230109717</v>
      </c>
      <c r="J85" s="3">
        <f t="shared" si="23"/>
        <v>20.534697316671764</v>
      </c>
      <c r="K85" s="3">
        <f t="shared" si="23"/>
        <v>12.427468443628202</v>
      </c>
      <c r="L85" s="3">
        <f t="shared" si="23"/>
        <v>4.7192769590041248</v>
      </c>
      <c r="M85" s="3">
        <f t="shared" si="23"/>
        <v>5.3185811670261094</v>
      </c>
      <c r="N85" s="3">
        <f t="shared" si="23"/>
        <v>5.4408736177676014</v>
      </c>
      <c r="O85" s="3">
        <f t="shared" si="23"/>
        <v>6.2035280908452091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29.832653951547339</v>
      </c>
      <c r="I86" s="3">
        <f t="shared" si="24"/>
        <v>13.973959093368679</v>
      </c>
      <c r="J86" s="3">
        <f t="shared" si="24"/>
        <v>19.63373693072143</v>
      </c>
      <c r="K86" s="3">
        <f t="shared" si="24"/>
        <v>12.559636895566605</v>
      </c>
      <c r="L86" s="3">
        <f t="shared" si="24"/>
        <v>4.5858345911404701</v>
      </c>
      <c r="M86" s="3">
        <f t="shared" si="24"/>
        <v>5.2272556390328297</v>
      </c>
      <c r="N86" s="3">
        <f t="shared" si="24"/>
        <v>5.5295244130027958</v>
      </c>
      <c r="O86" s="3">
        <f t="shared" si="24"/>
        <v>6.1582236930537535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S23" sqref="S23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43855</v>
      </c>
      <c r="D27" s="3"/>
      <c r="E27" s="3"/>
      <c r="F27" s="5"/>
      <c r="G27" s="5">
        <v>547.37199999999996</v>
      </c>
      <c r="H27" s="5">
        <v>547.63900000000001</v>
      </c>
      <c r="I27" s="5">
        <v>547.29999999999995</v>
      </c>
      <c r="J27" s="5">
        <v>545.65700000000004</v>
      </c>
      <c r="K27" s="5">
        <v>545.86099999999999</v>
      </c>
      <c r="L27" s="5">
        <v>547.42399999999998</v>
      </c>
      <c r="M27" s="5">
        <v>545.75599999999997</v>
      </c>
      <c r="N27" s="5">
        <v>545.92499999999995</v>
      </c>
      <c r="O27" s="5">
        <v>544.49199999999996</v>
      </c>
      <c r="P27" s="5">
        <v>550.01499999999999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547.93499999999995</v>
      </c>
      <c r="H28" s="6">
        <v>9542.67</v>
      </c>
      <c r="I28" s="7">
        <v>4459.18</v>
      </c>
      <c r="J28" s="7">
        <v>8135.89</v>
      </c>
      <c r="K28" s="7">
        <v>4196.1499999999996</v>
      </c>
      <c r="L28" s="7">
        <v>5068</v>
      </c>
      <c r="M28" s="7">
        <v>10861.5</v>
      </c>
      <c r="N28" s="7">
        <v>6046.37</v>
      </c>
      <c r="O28" s="7">
        <v>4239.1899999999996</v>
      </c>
      <c r="P28" s="8">
        <v>2385.7800000000002</v>
      </c>
      <c r="Q28" s="5"/>
      <c r="R28" s="3"/>
      <c r="S28" s="23"/>
    </row>
    <row r="29" spans="1:20" x14ac:dyDescent="0.25">
      <c r="A29" t="s">
        <v>35</v>
      </c>
      <c r="C29" t="s">
        <v>62</v>
      </c>
      <c r="D29" s="3"/>
      <c r="E29" s="3"/>
      <c r="F29" s="5"/>
      <c r="G29" s="5">
        <v>548.40200000000004</v>
      </c>
      <c r="H29" s="9">
        <v>4378.7700000000004</v>
      </c>
      <c r="I29" s="5">
        <v>4004.82</v>
      </c>
      <c r="J29" s="5">
        <v>3894.54</v>
      </c>
      <c r="K29" s="5">
        <v>3866.42</v>
      </c>
      <c r="L29" s="5">
        <v>3852.74</v>
      </c>
      <c r="M29" s="5">
        <v>3977.07</v>
      </c>
      <c r="N29" s="5">
        <v>4355.9399999999996</v>
      </c>
      <c r="O29" s="5">
        <v>3534.27</v>
      </c>
      <c r="P29" s="10">
        <v>2389.0700000000002</v>
      </c>
      <c r="Q29" s="5"/>
      <c r="R29" s="3"/>
      <c r="S29" s="23"/>
    </row>
    <row r="30" spans="1:20" x14ac:dyDescent="0.25">
      <c r="A30" t="s">
        <v>19</v>
      </c>
      <c r="C30" s="4">
        <v>43935</v>
      </c>
      <c r="D30" s="3"/>
      <c r="E30" s="3"/>
      <c r="F30" s="5"/>
      <c r="G30" s="5">
        <v>545.005</v>
      </c>
      <c r="H30" s="9">
        <v>3851.03</v>
      </c>
      <c r="I30" s="5">
        <v>3777.85</v>
      </c>
      <c r="J30" s="5">
        <v>3760.7</v>
      </c>
      <c r="K30" s="5">
        <v>3881.45</v>
      </c>
      <c r="L30" s="5">
        <v>4064.65</v>
      </c>
      <c r="M30" s="5">
        <v>3984.02</v>
      </c>
      <c r="N30" s="5">
        <v>3848.16</v>
      </c>
      <c r="O30" s="5">
        <v>4425.18</v>
      </c>
      <c r="P30" s="10">
        <v>2404.14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546.452</v>
      </c>
      <c r="H31" s="11">
        <v>3880.6</v>
      </c>
      <c r="I31" s="12">
        <v>3886.73</v>
      </c>
      <c r="J31" s="12">
        <v>3958.81</v>
      </c>
      <c r="K31" s="12">
        <v>3674.54</v>
      </c>
      <c r="L31" s="12">
        <v>3840.22</v>
      </c>
      <c r="M31" s="12">
        <v>3891.55</v>
      </c>
      <c r="N31" s="12">
        <v>6155.98</v>
      </c>
      <c r="O31" s="12">
        <v>4530.07</v>
      </c>
      <c r="P31" s="13">
        <v>555.43700000000001</v>
      </c>
      <c r="Q31" s="5"/>
      <c r="R31" s="3"/>
    </row>
    <row r="32" spans="1:20" x14ac:dyDescent="0.25">
      <c r="A32" s="1" t="s">
        <v>36</v>
      </c>
      <c r="B32" t="s">
        <v>63</v>
      </c>
      <c r="D32" s="3"/>
      <c r="E32" s="3"/>
      <c r="F32" s="3"/>
      <c r="G32" s="3">
        <v>546.62699999999995</v>
      </c>
      <c r="H32" s="3">
        <v>544.03099999999995</v>
      </c>
      <c r="I32" s="3">
        <v>542.68299999999999</v>
      </c>
      <c r="J32" s="3">
        <v>546.05100000000004</v>
      </c>
      <c r="K32" s="3">
        <v>543.79999999999995</v>
      </c>
      <c r="L32" s="3">
        <v>543.50199999999995</v>
      </c>
      <c r="M32" s="3">
        <v>542.88099999999997</v>
      </c>
      <c r="N32" s="3">
        <v>546.35199999999998</v>
      </c>
      <c r="O32" s="3">
        <v>547.23400000000004</v>
      </c>
      <c r="P32" s="3">
        <v>551.601</v>
      </c>
      <c r="Q32" s="3"/>
      <c r="R32" s="3"/>
    </row>
    <row r="33" spans="1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O35" si="0">AVERAGE(H28:H31)</f>
        <v>5413.2674999999999</v>
      </c>
      <c r="I35" s="3">
        <f t="shared" si="0"/>
        <v>4032.145</v>
      </c>
      <c r="J35" s="3">
        <f t="shared" si="0"/>
        <v>4937.4850000000006</v>
      </c>
      <c r="K35" s="3">
        <f t="shared" si="0"/>
        <v>3904.6400000000003</v>
      </c>
      <c r="L35" s="3">
        <f>AVERAGE(L28:L31)</f>
        <v>4206.4025000000001</v>
      </c>
      <c r="M35" s="3">
        <f t="shared" si="0"/>
        <v>5678.5349999999999</v>
      </c>
      <c r="N35" s="3">
        <f>AVERAGE(N28:N31)</f>
        <v>5101.6124999999993</v>
      </c>
      <c r="O35" s="3">
        <f t="shared" si="0"/>
        <v>4182.1774999999998</v>
      </c>
      <c r="P35" s="3">
        <f>AVERAGE(P28:P30)</f>
        <v>2392.9966666666664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5.4132674999999999</v>
      </c>
      <c r="I36" s="3">
        <f t="shared" ref="I36:P36" si="1">I35/1000</f>
        <v>4.0321449999999999</v>
      </c>
      <c r="J36" s="3">
        <f t="shared" si="1"/>
        <v>4.9374850000000006</v>
      </c>
      <c r="K36" s="3">
        <f t="shared" si="1"/>
        <v>3.9046400000000001</v>
      </c>
      <c r="L36" s="3">
        <f t="shared" si="1"/>
        <v>4.2064025000000003</v>
      </c>
      <c r="M36" s="3">
        <f t="shared" si="1"/>
        <v>5.6785350000000001</v>
      </c>
      <c r="N36" s="3">
        <f t="shared" si="1"/>
        <v>5.101612499999999</v>
      </c>
      <c r="O36" s="3">
        <f t="shared" si="1"/>
        <v>4.1821774999999999</v>
      </c>
      <c r="P36" s="3">
        <f t="shared" si="1"/>
        <v>2.3929966666666664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4129.6850000000004</v>
      </c>
      <c r="I37" s="3">
        <f t="shared" ref="I37:P37" si="2">MEDIAN(I28:I31)</f>
        <v>3945.7750000000001</v>
      </c>
      <c r="J37" s="3">
        <f t="shared" si="2"/>
        <v>3926.6750000000002</v>
      </c>
      <c r="K37" s="3">
        <f t="shared" si="2"/>
        <v>3873.9349999999999</v>
      </c>
      <c r="L37" s="3">
        <f t="shared" si="2"/>
        <v>3958.6949999999997</v>
      </c>
      <c r="M37" s="3">
        <f t="shared" si="2"/>
        <v>3980.5450000000001</v>
      </c>
      <c r="N37" s="3">
        <f t="shared" si="2"/>
        <v>5201.1549999999997</v>
      </c>
      <c r="O37" s="3">
        <f t="shared" si="2"/>
        <v>4332.1849999999995</v>
      </c>
      <c r="P37" s="3">
        <f t="shared" si="2"/>
        <v>2387.4250000000002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4.1296850000000003</v>
      </c>
      <c r="I38" s="3">
        <f t="shared" ref="I38:P38" si="3">I37/1000</f>
        <v>3.9457750000000003</v>
      </c>
      <c r="J38" s="3">
        <f t="shared" si="3"/>
        <v>3.9266750000000004</v>
      </c>
      <c r="K38" s="3">
        <f t="shared" si="3"/>
        <v>3.8739349999999999</v>
      </c>
      <c r="L38" s="3">
        <f t="shared" si="3"/>
        <v>3.9586949999999996</v>
      </c>
      <c r="M38" s="3">
        <f t="shared" si="3"/>
        <v>3.9805450000000002</v>
      </c>
      <c r="N38" s="3">
        <f t="shared" si="3"/>
        <v>5.201155</v>
      </c>
      <c r="O38" s="3">
        <f t="shared" si="3"/>
        <v>4.3321849999999991</v>
      </c>
      <c r="P38" s="3">
        <f t="shared" si="3"/>
        <v>2.3874250000000004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2763.5608525038238</v>
      </c>
      <c r="I39" s="3">
        <f t="shared" ref="I39:P39" si="4">STDEV(I28:I31)</f>
        <v>299.39773774473775</v>
      </c>
      <c r="J39" s="3">
        <f t="shared" si="4"/>
        <v>2133.8663273426132</v>
      </c>
      <c r="K39" s="3">
        <f t="shared" si="4"/>
        <v>215.96499299655011</v>
      </c>
      <c r="L39" s="3">
        <f t="shared" si="4"/>
        <v>583.55542738029374</v>
      </c>
      <c r="M39" s="3">
        <f t="shared" si="4"/>
        <v>3455.5658394779093</v>
      </c>
      <c r="N39" s="3">
        <f t="shared" si="4"/>
        <v>1173.5172496779371</v>
      </c>
      <c r="O39" s="3">
        <f t="shared" si="4"/>
        <v>448.37259813500344</v>
      </c>
      <c r="P39" s="3">
        <f t="shared" si="4"/>
        <v>918.81460213450248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51.05162182552079</v>
      </c>
      <c r="I40" s="3">
        <f t="shared" ref="I40:P40" si="5">I39/I35*100</f>
        <v>7.4252721006991997</v>
      </c>
      <c r="J40" s="3">
        <f t="shared" si="5"/>
        <v>43.217677164439245</v>
      </c>
      <c r="K40" s="3">
        <f t="shared" si="5"/>
        <v>5.5309834708590317</v>
      </c>
      <c r="L40" s="3">
        <f t="shared" si="5"/>
        <v>13.873028731327869</v>
      </c>
      <c r="M40" s="3">
        <f t="shared" si="5"/>
        <v>60.853122142910266</v>
      </c>
      <c r="N40" s="3">
        <f t="shared" si="5"/>
        <v>23.002869184555614</v>
      </c>
      <c r="O40" s="3">
        <f t="shared" si="5"/>
        <v>10.721032240621147</v>
      </c>
      <c r="P40" s="3">
        <f t="shared" si="5"/>
        <v>38.395983368182819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15">
        <f>H28-$P$35</f>
        <v>7149.6733333333341</v>
      </c>
      <c r="I47" s="3">
        <f t="shared" ref="I47:N47" si="6">I28-$P$35</f>
        <v>2066.1833333333338</v>
      </c>
      <c r="J47" s="15">
        <f t="shared" si="6"/>
        <v>5742.8933333333334</v>
      </c>
      <c r="K47" s="3">
        <f t="shared" si="6"/>
        <v>1803.1533333333332</v>
      </c>
      <c r="L47" s="15">
        <f t="shared" si="6"/>
        <v>2675.0033333333336</v>
      </c>
      <c r="M47" s="15">
        <f t="shared" si="6"/>
        <v>8468.503333333334</v>
      </c>
      <c r="N47" s="3">
        <f t="shared" si="6"/>
        <v>3653.3733333333334</v>
      </c>
      <c r="O47" s="3">
        <f>O28-$P$35</f>
        <v>1846.1933333333332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1985.773333333334</v>
      </c>
      <c r="I48" s="3">
        <f t="shared" si="7"/>
        <v>1611.8233333333337</v>
      </c>
      <c r="J48" s="3">
        <f t="shared" si="7"/>
        <v>1501.5433333333335</v>
      </c>
      <c r="K48" s="3">
        <f t="shared" si="7"/>
        <v>1473.4233333333336</v>
      </c>
      <c r="L48" s="3">
        <f t="shared" si="7"/>
        <v>1459.7433333333333</v>
      </c>
      <c r="M48" s="3">
        <f t="shared" si="7"/>
        <v>1584.0733333333337</v>
      </c>
      <c r="N48" s="3">
        <f t="shared" si="7"/>
        <v>1962.9433333333332</v>
      </c>
      <c r="O48" s="3">
        <f t="shared" si="7"/>
        <v>1141.2733333333335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1458.0333333333338</v>
      </c>
      <c r="I49" s="3">
        <f t="shared" si="7"/>
        <v>1384.8533333333335</v>
      </c>
      <c r="J49" s="3">
        <f t="shared" si="7"/>
        <v>1367.7033333333334</v>
      </c>
      <c r="K49" s="3">
        <f t="shared" si="7"/>
        <v>1488.4533333333334</v>
      </c>
      <c r="L49" s="3">
        <f>L30-$P$35</f>
        <v>1671.6533333333336</v>
      </c>
      <c r="M49" s="3">
        <f t="shared" si="7"/>
        <v>1591.0233333333335</v>
      </c>
      <c r="N49" s="3">
        <f t="shared" si="7"/>
        <v>1455.1633333333334</v>
      </c>
      <c r="O49" s="3">
        <f>O30-$P$35</f>
        <v>2032.1833333333338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1487.6033333333335</v>
      </c>
      <c r="I50" s="3">
        <f t="shared" si="7"/>
        <v>1493.7333333333336</v>
      </c>
      <c r="J50" s="3">
        <f t="shared" si="7"/>
        <v>1565.8133333333335</v>
      </c>
      <c r="K50" s="3">
        <f t="shared" si="7"/>
        <v>1281.5433333333335</v>
      </c>
      <c r="L50" s="3">
        <f t="shared" si="7"/>
        <v>1447.2233333333334</v>
      </c>
      <c r="M50" s="3">
        <f t="shared" si="7"/>
        <v>1498.5533333333337</v>
      </c>
      <c r="N50" s="15">
        <f t="shared" si="7"/>
        <v>3762.9833333333331</v>
      </c>
      <c r="O50" s="3">
        <f t="shared" si="7"/>
        <v>2137.0733333333333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3020.2708333333339</v>
      </c>
      <c r="I54" s="3">
        <f>AVERAGE(I47:I50)</f>
        <v>1639.1483333333335</v>
      </c>
      <c r="J54" s="3">
        <f t="shared" ref="J54:N54" si="8">AVERAGE(J47:J50)</f>
        <v>2544.4883333333332</v>
      </c>
      <c r="K54" s="3">
        <f t="shared" si="8"/>
        <v>1511.6433333333334</v>
      </c>
      <c r="L54" s="3">
        <f t="shared" si="8"/>
        <v>1813.4058333333335</v>
      </c>
      <c r="M54" s="3">
        <f t="shared" si="8"/>
        <v>3285.5383333333339</v>
      </c>
      <c r="N54" s="3">
        <f t="shared" si="8"/>
        <v>2708.6158333333333</v>
      </c>
      <c r="O54" s="3">
        <f>AVERAGE(O47:O50)</f>
        <v>1789.1808333333333</v>
      </c>
      <c r="P54" s="3"/>
      <c r="Q54" s="3"/>
      <c r="R54" s="3"/>
      <c r="S54" s="20">
        <f>AVERAGE(H47:I50)</f>
        <v>2329.7095833333337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3.0202708333333339</v>
      </c>
      <c r="I55" s="3">
        <f t="shared" ref="I55:O55" si="9">I54/1000</f>
        <v>1.6391483333333334</v>
      </c>
      <c r="J55" s="3">
        <f t="shared" si="9"/>
        <v>2.5444883333333332</v>
      </c>
      <c r="K55" s="3">
        <f t="shared" si="9"/>
        <v>1.5116433333333334</v>
      </c>
      <c r="L55" s="3">
        <f t="shared" si="9"/>
        <v>1.8134058333333334</v>
      </c>
      <c r="M55" s="3">
        <f t="shared" si="9"/>
        <v>3.2855383333333337</v>
      </c>
      <c r="N55" s="3">
        <f t="shared" si="9"/>
        <v>2.7086158333333334</v>
      </c>
      <c r="O55" s="3">
        <f t="shared" si="9"/>
        <v>1.7891808333333334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1736.6883333333337</v>
      </c>
      <c r="I56" s="3">
        <f t="shared" ref="I56:N56" si="10">MEDIAN(I47:I50)</f>
        <v>1552.7783333333336</v>
      </c>
      <c r="J56" s="3">
        <f>MEDIAN(J47:J50)</f>
        <v>1533.6783333333335</v>
      </c>
      <c r="K56" s="3">
        <f t="shared" si="10"/>
        <v>1480.9383333333335</v>
      </c>
      <c r="L56" s="3">
        <f t="shared" si="10"/>
        <v>1565.6983333333335</v>
      </c>
      <c r="M56" s="3">
        <f t="shared" si="10"/>
        <v>1587.5483333333336</v>
      </c>
      <c r="N56" s="3">
        <f t="shared" si="10"/>
        <v>2808.1583333333333</v>
      </c>
      <c r="O56" s="3">
        <f>MEDIAN(O47:O50)</f>
        <v>1939.1883333333335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1.7366883333333338</v>
      </c>
      <c r="I57" s="3">
        <f t="shared" ref="I57:O57" si="11">I56/1000</f>
        <v>1.5527783333333336</v>
      </c>
      <c r="J57" s="3">
        <f t="shared" si="11"/>
        <v>1.5336783333333335</v>
      </c>
      <c r="K57" s="3">
        <f t="shared" si="11"/>
        <v>1.4809383333333335</v>
      </c>
      <c r="L57" s="3">
        <f t="shared" si="11"/>
        <v>1.5656983333333334</v>
      </c>
      <c r="M57" s="3">
        <f t="shared" si="11"/>
        <v>1.5875483333333336</v>
      </c>
      <c r="N57" s="3">
        <f t="shared" si="11"/>
        <v>2.8081583333333331</v>
      </c>
      <c r="O57" s="3">
        <f t="shared" si="11"/>
        <v>1.9391883333333335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2763.5608525038251</v>
      </c>
      <c r="I58" s="3">
        <f t="shared" ref="I58:O58" si="12">STDEV(I47:I50)</f>
        <v>299.39773774473792</v>
      </c>
      <c r="J58" s="3">
        <f t="shared" si="12"/>
        <v>2133.8663273426164</v>
      </c>
      <c r="K58" s="3">
        <f t="shared" si="12"/>
        <v>215.96499299654917</v>
      </c>
      <c r="L58" s="3">
        <f t="shared" si="12"/>
        <v>583.5554273802959</v>
      </c>
      <c r="M58" s="3">
        <f t="shared" si="12"/>
        <v>3455.5658394779089</v>
      </c>
      <c r="N58" s="3">
        <f t="shared" si="12"/>
        <v>1173.5172496779355</v>
      </c>
      <c r="O58" s="3">
        <f t="shared" si="12"/>
        <v>448.37259813500418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91.50043174948685</v>
      </c>
      <c r="I59" s="3">
        <f t="shared" ref="I59:O59" si="13">I58/I54*100</f>
        <v>18.265445027533886</v>
      </c>
      <c r="J59" s="3">
        <f t="shared" si="13"/>
        <v>83.86229558958938</v>
      </c>
      <c r="K59" s="3">
        <f t="shared" si="13"/>
        <v>14.286769122999637</v>
      </c>
      <c r="L59" s="3">
        <f t="shared" si="13"/>
        <v>32.180078868921832</v>
      </c>
      <c r="M59" s="3">
        <f t="shared" si="13"/>
        <v>105.17502731347146</v>
      </c>
      <c r="N59" s="3">
        <f t="shared" si="13"/>
        <v>43.32534851329423</v>
      </c>
      <c r="O59" s="3">
        <f t="shared" si="13"/>
        <v>25.060216931771151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236.72292081973882</v>
      </c>
      <c r="I63" s="3">
        <f t="shared" ref="H63:O66" si="14">I47/$H$54*100</f>
        <v>68.410531616231992</v>
      </c>
      <c r="J63" s="3">
        <f t="shared" si="14"/>
        <v>190.14497872017543</v>
      </c>
      <c r="K63" s="3">
        <f t="shared" si="14"/>
        <v>59.701709973581274</v>
      </c>
      <c r="L63" s="3">
        <f t="shared" si="14"/>
        <v>88.568326515971933</v>
      </c>
      <c r="M63" s="3">
        <f t="shared" si="14"/>
        <v>280.38887241072473</v>
      </c>
      <c r="N63" s="3">
        <f t="shared" si="14"/>
        <v>120.96177908989947</v>
      </c>
      <c r="O63" s="3">
        <f>O47/$H$54*100</f>
        <v>61.12674773923419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65.748187593551904</v>
      </c>
      <c r="I64" s="3">
        <f t="shared" si="14"/>
        <v>53.366847619901634</v>
      </c>
      <c r="J64" s="3">
        <f t="shared" si="14"/>
        <v>49.71551944155118</v>
      </c>
      <c r="K64" s="3">
        <f t="shared" si="14"/>
        <v>48.784477109530741</v>
      </c>
      <c r="L64" s="3">
        <f t="shared" si="14"/>
        <v>48.33153759665592</v>
      </c>
      <c r="M64" s="3">
        <f t="shared" si="14"/>
        <v>52.448055844881459</v>
      </c>
      <c r="N64" s="3">
        <f t="shared" si="14"/>
        <v>64.992295117021769</v>
      </c>
      <c r="O64" s="3">
        <f t="shared" si="14"/>
        <v>37.78711898077573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48.274920157546582</v>
      </c>
      <c r="I65" s="3">
        <f t="shared" si="14"/>
        <v>45.851958640574445</v>
      </c>
      <c r="J65" s="3">
        <f t="shared" si="14"/>
        <v>45.284128768805218</v>
      </c>
      <c r="K65" s="3">
        <f t="shared" si="14"/>
        <v>49.28211460064977</v>
      </c>
      <c r="L65" s="3">
        <f t="shared" si="14"/>
        <v>55.347795796458655</v>
      </c>
      <c r="M65" s="3">
        <f t="shared" si="14"/>
        <v>52.678167658805428</v>
      </c>
      <c r="N65" s="3">
        <f t="shared" si="14"/>
        <v>48.179895566760699</v>
      </c>
      <c r="O65" s="3">
        <f t="shared" si="14"/>
        <v>67.284804756747803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49.253971429162668</v>
      </c>
      <c r="I66" s="3">
        <f t="shared" si="14"/>
        <v>49.45693336000496</v>
      </c>
      <c r="J66" s="3">
        <f t="shared" si="14"/>
        <v>51.843474302111424</v>
      </c>
      <c r="K66" s="3">
        <f t="shared" si="14"/>
        <v>42.431404468418258</v>
      </c>
      <c r="L66" s="3">
        <f t="shared" si="14"/>
        <v>47.91700523545763</v>
      </c>
      <c r="M66" s="3">
        <f t="shared" si="14"/>
        <v>49.616521697143611</v>
      </c>
      <c r="N66" s="3">
        <f t="shared" si="14"/>
        <v>124.59092382719538</v>
      </c>
      <c r="O66" s="3">
        <f t="shared" si="14"/>
        <v>70.757672118256494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54.271567809178258</v>
      </c>
      <c r="J70" s="3">
        <f>AVERAGE(J63:J66)</f>
        <v>84.247025308160815</v>
      </c>
      <c r="K70" s="3">
        <f t="shared" si="15"/>
        <v>50.049926538045014</v>
      </c>
      <c r="L70" s="3">
        <f t="shared" si="15"/>
        <v>60.041166286136033</v>
      </c>
      <c r="M70" s="3">
        <f t="shared" si="15"/>
        <v>108.78290440288882</v>
      </c>
      <c r="N70" s="3">
        <f t="shared" si="15"/>
        <v>89.681223400219324</v>
      </c>
      <c r="O70" s="3">
        <f>AVERAGE(O63:O66)</f>
        <v>59.239085898753558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57.50107951135729</v>
      </c>
      <c r="I71" s="3">
        <f t="shared" ref="I71:O71" si="16">MEDIAN(I63:I66)</f>
        <v>51.411890489953294</v>
      </c>
      <c r="J71" s="3">
        <f t="shared" si="16"/>
        <v>50.779496871831299</v>
      </c>
      <c r="K71" s="3">
        <f t="shared" si="16"/>
        <v>49.033295855090259</v>
      </c>
      <c r="L71" s="3">
        <f t="shared" si="16"/>
        <v>51.839666696557288</v>
      </c>
      <c r="M71" s="3">
        <f t="shared" si="16"/>
        <v>52.563111751843444</v>
      </c>
      <c r="N71" s="3">
        <f t="shared" si="16"/>
        <v>92.977037103460617</v>
      </c>
      <c r="O71" s="3">
        <f t="shared" si="16"/>
        <v>64.205776247990997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91.500431749486822</v>
      </c>
      <c r="I72" s="3">
        <f t="shared" ref="I72:O72" si="17">STDEV(I63:I66)</f>
        <v>9.9129433837662067</v>
      </c>
      <c r="J72" s="3">
        <f t="shared" si="17"/>
        <v>70.651489389365992</v>
      </c>
      <c r="K72" s="3">
        <f t="shared" si="17"/>
        <v>7.1505174507214555</v>
      </c>
      <c r="L72" s="3">
        <f t="shared" si="17"/>
        <v>19.321294664699099</v>
      </c>
      <c r="M72" s="3">
        <f t="shared" si="17"/>
        <v>114.41244941812587</v>
      </c>
      <c r="N72" s="3">
        <f t="shared" si="17"/>
        <v>38.854702589131037</v>
      </c>
      <c r="O72" s="3">
        <f t="shared" si="17"/>
        <v>14.845443434625844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91.500431749486822</v>
      </c>
      <c r="I73" s="3">
        <f t="shared" si="18"/>
        <v>18.26544502753384</v>
      </c>
      <c r="J73" s="3">
        <f t="shared" si="18"/>
        <v>83.86229558958938</v>
      </c>
      <c r="K73" s="3">
        <f t="shared" si="18"/>
        <v>14.286769122999715</v>
      </c>
      <c r="L73" s="3">
        <f t="shared" si="18"/>
        <v>32.180078868921861</v>
      </c>
      <c r="M73" s="3">
        <f t="shared" si="18"/>
        <v>105.17502731347147</v>
      </c>
      <c r="N73" s="3">
        <f t="shared" si="18"/>
        <v>43.325348513294273</v>
      </c>
      <c r="O73" s="3">
        <f t="shared" si="18"/>
        <v>25.060216931771063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15">
        <f>H47/$S$54*100</f>
        <v>306.89118439834147</v>
      </c>
      <c r="I76" s="3">
        <f t="shared" ref="I76:N76" si="19">I47/$S$54*100</f>
        <v>88.688450616967103</v>
      </c>
      <c r="J76" s="15">
        <f t="shared" si="19"/>
        <v>246.50683391688835</v>
      </c>
      <c r="K76" s="3">
        <f t="shared" si="19"/>
        <v>77.398202172194914</v>
      </c>
      <c r="L76" s="3">
        <f t="shared" si="19"/>
        <v>114.82132161322683</v>
      </c>
      <c r="M76" s="15">
        <f t="shared" si="19"/>
        <v>363.50038622482089</v>
      </c>
      <c r="N76" s="3">
        <f t="shared" si="19"/>
        <v>156.81668476918526</v>
      </c>
      <c r="O76" s="3">
        <f>O47/$S$54*100</f>
        <v>79.245642741951187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85.236947452141308</v>
      </c>
      <c r="I77" s="3">
        <f t="shared" si="20"/>
        <v>69.185590550181246</v>
      </c>
      <c r="J77" s="3">
        <f t="shared" si="20"/>
        <v>64.451953328231355</v>
      </c>
      <c r="K77" s="3">
        <f t="shared" si="20"/>
        <v>63.24493592996123</v>
      </c>
      <c r="L77" s="3">
        <f t="shared" si="20"/>
        <v>62.657738276748717</v>
      </c>
      <c r="M77" s="3">
        <f t="shared" si="20"/>
        <v>67.994454959783084</v>
      </c>
      <c r="N77" s="3">
        <f t="shared" si="20"/>
        <v>84.256996982635329</v>
      </c>
      <c r="O77" s="3">
        <f t="shared" si="20"/>
        <v>48.987794079483798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62.584338570097174</v>
      </c>
      <c r="I78" s="3">
        <f t="shared" si="20"/>
        <v>59.443174515850771</v>
      </c>
      <c r="J78" s="3">
        <f t="shared" si="20"/>
        <v>58.707031259082179</v>
      </c>
      <c r="K78" s="3">
        <f t="shared" si="20"/>
        <v>63.890080720003894</v>
      </c>
      <c r="L78" s="3">
        <f t="shared" si="20"/>
        <v>71.753721806884727</v>
      </c>
      <c r="M78" s="3">
        <f t="shared" si="20"/>
        <v>68.292775404945857</v>
      </c>
      <c r="N78" s="3">
        <f t="shared" si="20"/>
        <v>62.461147249576698</v>
      </c>
      <c r="O78" s="3">
        <f t="shared" si="20"/>
        <v>87.229041244947737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63.853595485703416</v>
      </c>
      <c r="I79" s="3">
        <f t="shared" si="20"/>
        <v>64.116718410717496</v>
      </c>
      <c r="J79" s="3">
        <f t="shared" si="20"/>
        <v>67.210666279398552</v>
      </c>
      <c r="K79" s="3">
        <f t="shared" si="20"/>
        <v>55.008716215164874</v>
      </c>
      <c r="L79" s="3">
        <f t="shared" si="20"/>
        <v>62.120332237405115</v>
      </c>
      <c r="M79" s="3">
        <f t="shared" si="20"/>
        <v>64.32361115110379</v>
      </c>
      <c r="N79" s="3">
        <f t="shared" si="20"/>
        <v>161.52156304174531</v>
      </c>
      <c r="O79" s="3">
        <f t="shared" si="20"/>
        <v>91.731319157627453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129.64151647657084</v>
      </c>
      <c r="I83" s="3">
        <f t="shared" ref="I83:N83" si="21">AVERAGE(I76:I79)</f>
        <v>70.358483523429157</v>
      </c>
      <c r="J83" s="3">
        <f>AVERAGE(J76:J79)</f>
        <v>109.2191211959001</v>
      </c>
      <c r="K83" s="3">
        <f t="shared" si="21"/>
        <v>64.885483759331237</v>
      </c>
      <c r="L83" s="3">
        <f t="shared" si="21"/>
        <v>77.838278483566341</v>
      </c>
      <c r="M83" s="3">
        <f t="shared" si="21"/>
        <v>141.0278069351634</v>
      </c>
      <c r="N83" s="3">
        <f t="shared" si="21"/>
        <v>116.26409801078564</v>
      </c>
      <c r="O83" s="3">
        <f>AVERAGE(O76:O79)</f>
        <v>76.798449306002553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74.545271468922365</v>
      </c>
      <c r="I84" s="3">
        <f t="shared" si="22"/>
        <v>66.651154480449378</v>
      </c>
      <c r="J84" s="3">
        <f t="shared" si="22"/>
        <v>65.831309803814946</v>
      </c>
      <c r="K84" s="3">
        <f t="shared" si="22"/>
        <v>63.567508324982562</v>
      </c>
      <c r="L84" s="3">
        <f t="shared" si="22"/>
        <v>67.205730041816722</v>
      </c>
      <c r="M84" s="3">
        <f t="shared" si="22"/>
        <v>68.143615182364471</v>
      </c>
      <c r="N84" s="3">
        <f t="shared" si="22"/>
        <v>120.53684087591029</v>
      </c>
      <c r="O84" s="3">
        <f t="shared" si="22"/>
        <v>83.237341993449462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118.62254730264445</v>
      </c>
      <c r="I85" s="3">
        <f t="shared" si="23"/>
        <v>12.851290130178413</v>
      </c>
      <c r="J85" s="3">
        <f t="shared" si="23"/>
        <v>91.593662257657627</v>
      </c>
      <c r="K85" s="3">
        <f t="shared" si="23"/>
        <v>9.27003925903702</v>
      </c>
      <c r="L85" s="3">
        <f t="shared" si="23"/>
        <v>25.04841940622271</v>
      </c>
      <c r="M85" s="3">
        <f t="shared" si="23"/>
        <v>148.32603446364794</v>
      </c>
      <c r="N85" s="3">
        <f t="shared" si="23"/>
        <v>50.371825659010902</v>
      </c>
      <c r="O85" s="3">
        <f t="shared" si="23"/>
        <v>19.245857996320456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91.50043174948685</v>
      </c>
      <c r="I86" s="3">
        <f t="shared" si="24"/>
        <v>18.265445027533847</v>
      </c>
      <c r="J86" s="3">
        <f t="shared" si="24"/>
        <v>83.862295589589394</v>
      </c>
      <c r="K86" s="3">
        <f t="shared" si="24"/>
        <v>14.286769122999546</v>
      </c>
      <c r="L86" s="3">
        <f t="shared" si="24"/>
        <v>32.180078868921896</v>
      </c>
      <c r="M86" s="3">
        <f t="shared" si="24"/>
        <v>105.17502731347147</v>
      </c>
      <c r="N86" s="3">
        <f t="shared" si="24"/>
        <v>43.325348513294259</v>
      </c>
      <c r="O86" s="3">
        <f t="shared" si="24"/>
        <v>25.060216931771045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workbookViewId="0">
      <selection activeCell="M48" sqref="M48"/>
    </sheetView>
  </sheetViews>
  <sheetFormatPr baseColWidth="10" defaultRowHeight="15" x14ac:dyDescent="0.25"/>
  <cols>
    <col min="6" max="6" width="12" bestFit="1" customWidth="1"/>
  </cols>
  <sheetData>
    <row r="1" spans="1:4" x14ac:dyDescent="0.25">
      <c r="A1" s="1" t="s">
        <v>60</v>
      </c>
      <c r="D1" s="3"/>
    </row>
    <row r="2" spans="1:4" x14ac:dyDescent="0.25">
      <c r="A2" t="s">
        <v>31</v>
      </c>
      <c r="C2" t="s">
        <v>61</v>
      </c>
      <c r="D2" s="3"/>
    </row>
    <row r="3" spans="1:4" x14ac:dyDescent="0.25">
      <c r="A3" t="s">
        <v>32</v>
      </c>
      <c r="C3" s="4">
        <v>43855</v>
      </c>
      <c r="D3" s="3"/>
    </row>
    <row r="4" spans="1:4" x14ac:dyDescent="0.25">
      <c r="A4" t="s">
        <v>33</v>
      </c>
      <c r="C4" t="s">
        <v>34</v>
      </c>
      <c r="D4" s="3"/>
    </row>
    <row r="5" spans="1:4" x14ac:dyDescent="0.25">
      <c r="A5" t="s">
        <v>35</v>
      </c>
      <c r="C5" t="s">
        <v>62</v>
      </c>
      <c r="D5" s="3"/>
    </row>
    <row r="6" spans="1:4" x14ac:dyDescent="0.25">
      <c r="A6" t="s">
        <v>19</v>
      </c>
      <c r="C6" s="4">
        <v>43935</v>
      </c>
      <c r="D6" s="3"/>
    </row>
    <row r="7" spans="1:4" x14ac:dyDescent="0.25">
      <c r="A7" t="s">
        <v>20</v>
      </c>
      <c r="C7" t="s">
        <v>21</v>
      </c>
      <c r="D7" s="3"/>
    </row>
    <row r="8" spans="1:4" x14ac:dyDescent="0.25">
      <c r="A8" s="1" t="s">
        <v>36</v>
      </c>
      <c r="B8" t="s">
        <v>63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 t="s">
        <v>36</v>
      </c>
      <c r="B14" s="14"/>
      <c r="C14" s="15"/>
      <c r="D14" s="3"/>
    </row>
    <row r="19" spans="2:14" x14ac:dyDescent="0.25">
      <c r="B19" s="1" t="s">
        <v>18</v>
      </c>
    </row>
    <row r="20" spans="2:14" x14ac:dyDescent="0.25">
      <c r="B20" s="1" t="s">
        <v>43</v>
      </c>
    </row>
    <row r="21" spans="2:14" x14ac:dyDescent="0.25">
      <c r="F21" t="s">
        <v>22</v>
      </c>
      <c r="G21" t="s">
        <v>23</v>
      </c>
      <c r="H21" t="s">
        <v>24</v>
      </c>
      <c r="I21" t="s">
        <v>25</v>
      </c>
      <c r="J21" t="s">
        <v>26</v>
      </c>
      <c r="K21" t="s">
        <v>27</v>
      </c>
      <c r="L21" t="s">
        <v>28</v>
      </c>
      <c r="M21" t="s">
        <v>29</v>
      </c>
      <c r="N21" t="s">
        <v>30</v>
      </c>
    </row>
    <row r="24" spans="2:14" x14ac:dyDescent="0.25">
      <c r="F24">
        <v>0.22312332666666668</v>
      </c>
      <c r="G24">
        <v>0.18859182666666668</v>
      </c>
      <c r="H24">
        <v>0.21048522666666669</v>
      </c>
      <c r="I24">
        <v>0.18623422666666667</v>
      </c>
      <c r="J24">
        <v>0.16538102666666665</v>
      </c>
      <c r="K24">
        <v>0.17071012666666668</v>
      </c>
      <c r="L24">
        <v>0.16283882666666666</v>
      </c>
      <c r="M24">
        <v>0.16773252666666666</v>
      </c>
    </row>
    <row r="25" spans="2:14" x14ac:dyDescent="0.25">
      <c r="F25">
        <v>0.17526372666666667</v>
      </c>
      <c r="G25">
        <v>0.14988452666666668</v>
      </c>
      <c r="H25">
        <v>0.16561912666666667</v>
      </c>
      <c r="I25">
        <v>0.14209122666666668</v>
      </c>
      <c r="J25">
        <v>0.15294612666666668</v>
      </c>
      <c r="K25">
        <v>0.15475892666666669</v>
      </c>
      <c r="L25">
        <v>0.14589752666666667</v>
      </c>
      <c r="M25">
        <v>0.1650891266666667</v>
      </c>
    </row>
    <row r="26" spans="2:14" x14ac:dyDescent="0.25">
      <c r="F26">
        <v>0.11535482666666667</v>
      </c>
      <c r="G26">
        <v>0.14104022666666666</v>
      </c>
      <c r="H26">
        <v>0.13257232666666668</v>
      </c>
      <c r="I26">
        <v>0.14898652666666667</v>
      </c>
      <c r="J26">
        <v>0.17064992666666667</v>
      </c>
      <c r="K26">
        <v>0.15419852666666667</v>
      </c>
      <c r="L26">
        <v>0.15264622666666666</v>
      </c>
      <c r="M26">
        <v>0.16171422666666668</v>
      </c>
    </row>
    <row r="27" spans="2:14" x14ac:dyDescent="0.25">
      <c r="F27">
        <v>0.13235162666666667</v>
      </c>
      <c r="G27">
        <v>0.14562022666666669</v>
      </c>
      <c r="H27">
        <v>0.15610582666666667</v>
      </c>
      <c r="I27">
        <v>0.15161442666666669</v>
      </c>
      <c r="J27">
        <v>0.1651337266666667</v>
      </c>
      <c r="K27">
        <v>0.1670524266666667</v>
      </c>
      <c r="L27">
        <v>0.16404222666666668</v>
      </c>
      <c r="M27">
        <v>0.14575532666666668</v>
      </c>
    </row>
    <row r="29" spans="2:14" x14ac:dyDescent="0.25">
      <c r="B29" s="1" t="s">
        <v>56</v>
      </c>
    </row>
    <row r="30" spans="2:14" x14ac:dyDescent="0.25">
      <c r="B30" s="1" t="s">
        <v>43</v>
      </c>
    </row>
    <row r="31" spans="2:14" x14ac:dyDescent="0.25">
      <c r="F31" t="s">
        <v>22</v>
      </c>
      <c r="G31" t="s">
        <v>23</v>
      </c>
      <c r="H31" t="s">
        <v>24</v>
      </c>
      <c r="I31" t="s">
        <v>25</v>
      </c>
      <c r="J31" t="s">
        <v>26</v>
      </c>
      <c r="K31" t="s">
        <v>27</v>
      </c>
      <c r="L31" t="s">
        <v>28</v>
      </c>
      <c r="M31" t="s">
        <v>29</v>
      </c>
      <c r="N31" t="s">
        <v>30</v>
      </c>
    </row>
    <row r="34" spans="2:15" x14ac:dyDescent="0.25">
      <c r="F34">
        <v>7149.6733333333341</v>
      </c>
      <c r="G34">
        <v>2066.1833333333338</v>
      </c>
      <c r="H34">
        <v>5742.8933333333334</v>
      </c>
      <c r="I34">
        <v>1803.1533333333332</v>
      </c>
      <c r="J34">
        <v>2675.0033333333336</v>
      </c>
      <c r="K34">
        <v>8468.503333333334</v>
      </c>
      <c r="L34">
        <v>3653.3733333333334</v>
      </c>
      <c r="M34">
        <v>1846.1933333333332</v>
      </c>
    </row>
    <row r="35" spans="2:15" x14ac:dyDescent="0.25">
      <c r="F35">
        <v>1985.773333333334</v>
      </c>
      <c r="G35">
        <v>1611.8233333333337</v>
      </c>
      <c r="H35">
        <v>1501.5433333333335</v>
      </c>
      <c r="I35">
        <v>1473.4233333333336</v>
      </c>
      <c r="J35">
        <v>1459.7433333333333</v>
      </c>
      <c r="K35">
        <v>1584.0733333333337</v>
      </c>
      <c r="L35">
        <v>1962.9433333333332</v>
      </c>
      <c r="M35">
        <v>1141.2733333333335</v>
      </c>
    </row>
    <row r="36" spans="2:15" x14ac:dyDescent="0.25">
      <c r="F36">
        <v>1458.0333333333338</v>
      </c>
      <c r="G36">
        <v>1384.8533333333335</v>
      </c>
      <c r="H36">
        <v>1367.7033333333334</v>
      </c>
      <c r="I36">
        <v>1488.4533333333334</v>
      </c>
      <c r="J36">
        <v>1671.6533333333336</v>
      </c>
      <c r="K36">
        <v>1591.0233333333335</v>
      </c>
      <c r="L36">
        <v>1455.1633333333334</v>
      </c>
      <c r="M36">
        <v>2032.1833333333338</v>
      </c>
    </row>
    <row r="37" spans="2:15" x14ac:dyDescent="0.25">
      <c r="F37">
        <v>1487.6033333333335</v>
      </c>
      <c r="G37">
        <v>1493.7333333333336</v>
      </c>
      <c r="H37">
        <v>1565.8133333333335</v>
      </c>
      <c r="I37">
        <v>1281.5433333333335</v>
      </c>
      <c r="J37">
        <v>1447.2233333333334</v>
      </c>
      <c r="K37">
        <v>1498.5533333333337</v>
      </c>
      <c r="L37">
        <v>3762.9833333333331</v>
      </c>
      <c r="M37">
        <v>2137.0733333333333</v>
      </c>
    </row>
    <row r="40" spans="2:15" x14ac:dyDescent="0.25">
      <c r="B40" s="1" t="s">
        <v>57</v>
      </c>
      <c r="F40">
        <f>F24/F34</f>
        <v>3.1207485470198636E-5</v>
      </c>
      <c r="G40">
        <f t="shared" ref="G40:M40" si="0">G24/G34</f>
        <v>9.127545635672858E-5</v>
      </c>
      <c r="H40">
        <f t="shared" si="0"/>
        <v>3.6651425413902868E-5</v>
      </c>
      <c r="I40">
        <f t="shared" si="0"/>
        <v>1.0328252357906336E-4</v>
      </c>
      <c r="J40">
        <f t="shared" si="0"/>
        <v>6.1824605826036347E-5</v>
      </c>
      <c r="K40">
        <f t="shared" si="0"/>
        <v>2.0158240476180167E-5</v>
      </c>
      <c r="L40">
        <f t="shared" si="0"/>
        <v>4.4572183516238867E-5</v>
      </c>
      <c r="M40">
        <f t="shared" si="0"/>
        <v>9.0853175362638086E-5</v>
      </c>
      <c r="O40" s="1" t="s">
        <v>58</v>
      </c>
    </row>
    <row r="41" spans="2:15" x14ac:dyDescent="0.25">
      <c r="F41">
        <f t="shared" ref="F41:M41" si="1">F25/F35</f>
        <v>8.8259683884699803E-5</v>
      </c>
      <c r="G41">
        <f t="shared" si="1"/>
        <v>9.2990666884501386E-5</v>
      </c>
      <c r="H41">
        <f t="shared" si="1"/>
        <v>1.1029926542246532E-4</v>
      </c>
      <c r="I41">
        <f t="shared" si="1"/>
        <v>9.6436118155678258E-5</v>
      </c>
      <c r="J41">
        <f t="shared" si="1"/>
        <v>1.0477604053680671E-4</v>
      </c>
      <c r="K41">
        <f t="shared" si="1"/>
        <v>9.7696819591685556E-5</v>
      </c>
      <c r="L41">
        <f t="shared" si="1"/>
        <v>7.4325898353323159E-5</v>
      </c>
      <c r="M41">
        <f t="shared" si="1"/>
        <v>1.4465345140807635E-4</v>
      </c>
      <c r="O41">
        <f>AVERAGE(F40:G43)</f>
        <v>8.3894004898211102E-5</v>
      </c>
    </row>
    <row r="42" spans="2:15" x14ac:dyDescent="0.25">
      <c r="F42">
        <f t="shared" ref="F42:M42" si="2">F26/F36</f>
        <v>7.9116728012619718E-5</v>
      </c>
      <c r="G42">
        <f t="shared" si="2"/>
        <v>1.0184488369406144E-4</v>
      </c>
      <c r="H42">
        <f t="shared" si="2"/>
        <v>9.6930616044902531E-5</v>
      </c>
      <c r="I42">
        <f t="shared" si="2"/>
        <v>1.0009485909310783E-4</v>
      </c>
      <c r="J42">
        <f t="shared" si="2"/>
        <v>1.0208451911879654E-4</v>
      </c>
      <c r="K42">
        <f t="shared" si="2"/>
        <v>9.691782856735811E-5</v>
      </c>
      <c r="L42">
        <f t="shared" si="2"/>
        <v>1.0489972030631154E-4</v>
      </c>
      <c r="M42">
        <f t="shared" si="2"/>
        <v>7.9576593319172301E-5</v>
      </c>
    </row>
    <row r="43" spans="2:15" x14ac:dyDescent="0.25">
      <c r="F43">
        <f t="shared" ref="F43:M43" si="3">F27/F37</f>
        <v>8.8969702945005489E-5</v>
      </c>
      <c r="G43">
        <f t="shared" si="3"/>
        <v>9.7487431937873784E-5</v>
      </c>
      <c r="H43">
        <f t="shared" si="3"/>
        <v>9.9696319697537366E-5</v>
      </c>
      <c r="I43">
        <f t="shared" si="3"/>
        <v>1.1830612568699719E-4</v>
      </c>
      <c r="J43">
        <f t="shared" si="3"/>
        <v>1.1410383101433322E-4</v>
      </c>
      <c r="K43">
        <f t="shared" si="3"/>
        <v>1.1147579665722051E-4</v>
      </c>
      <c r="L43">
        <f t="shared" si="3"/>
        <v>4.3593662829581146E-5</v>
      </c>
      <c r="M43">
        <f t="shared" si="3"/>
        <v>6.8203240568877696E-5</v>
      </c>
    </row>
    <row r="46" spans="2:15" x14ac:dyDescent="0.25">
      <c r="B46" s="1" t="s">
        <v>59</v>
      </c>
    </row>
    <row r="47" spans="2:15" x14ac:dyDescent="0.25">
      <c r="F47" s="15">
        <f>F40/$O$41*100</f>
        <v>37.198707473868708</v>
      </c>
      <c r="G47">
        <f t="shared" ref="G47:M47" si="4">G40/$O$41*100</f>
        <v>108.79854462481964</v>
      </c>
      <c r="H47" s="15">
        <f t="shared" si="4"/>
        <v>43.687776568030309</v>
      </c>
      <c r="I47">
        <f t="shared" si="4"/>
        <v>123.11073205335281</v>
      </c>
      <c r="J47">
        <f t="shared" si="4"/>
        <v>73.693711369541077</v>
      </c>
      <c r="K47" s="15">
        <f t="shared" si="4"/>
        <v>24.02822525952627</v>
      </c>
      <c r="L47">
        <f t="shared" si="4"/>
        <v>53.129164080697365</v>
      </c>
      <c r="M47">
        <f t="shared" si="4"/>
        <v>108.29519400447096</v>
      </c>
    </row>
    <row r="48" spans="2:15" x14ac:dyDescent="0.25">
      <c r="F48">
        <f t="shared" ref="F48:M48" si="5">F41/$O$41*100</f>
        <v>105.20380328938354</v>
      </c>
      <c r="G48">
        <f t="shared" si="5"/>
        <v>110.84304176124063</v>
      </c>
      <c r="H48">
        <f t="shared" si="5"/>
        <v>131.47455000663254</v>
      </c>
      <c r="I48">
        <f t="shared" si="5"/>
        <v>114.94995175481793</v>
      </c>
      <c r="J48">
        <f t="shared" si="5"/>
        <v>124.89097482463958</v>
      </c>
      <c r="K48">
        <f t="shared" si="5"/>
        <v>116.45268301378799</v>
      </c>
      <c r="L48">
        <f t="shared" si="5"/>
        <v>88.595005618700696</v>
      </c>
      <c r="M48" s="15">
        <f t="shared" si="5"/>
        <v>172.4240624626097</v>
      </c>
    </row>
    <row r="49" spans="4:15" x14ac:dyDescent="0.25">
      <c r="F49">
        <f t="shared" ref="F49:M49" si="6">F42/$O$41*100</f>
        <v>94.3055801288928</v>
      </c>
      <c r="G49">
        <f t="shared" si="6"/>
        <v>121.39709365124504</v>
      </c>
      <c r="H49">
        <f t="shared" si="6"/>
        <v>115.53938349052331</v>
      </c>
      <c r="I49">
        <f t="shared" si="6"/>
        <v>119.31109882589736</v>
      </c>
      <c r="J49">
        <f t="shared" si="6"/>
        <v>121.6827343534929</v>
      </c>
      <c r="K49">
        <f t="shared" si="6"/>
        <v>115.5241410693754</v>
      </c>
      <c r="L49">
        <f t="shared" si="6"/>
        <v>125.03839867173674</v>
      </c>
      <c r="M49">
        <f t="shared" si="6"/>
        <v>94.853730508780529</v>
      </c>
    </row>
    <row r="50" spans="4:15" x14ac:dyDescent="0.25">
      <c r="F50">
        <f t="shared" ref="F50:M50" si="7">F43/$O$41*100</f>
        <v>106.05013201235624</v>
      </c>
      <c r="G50">
        <f t="shared" si="7"/>
        <v>116.20309705819341</v>
      </c>
      <c r="H50">
        <f t="shared" si="7"/>
        <v>118.83604772295622</v>
      </c>
      <c r="I50">
        <f t="shared" si="7"/>
        <v>141.01856959926806</v>
      </c>
      <c r="J50">
        <f t="shared" si="7"/>
        <v>136.00951719109824</v>
      </c>
      <c r="K50">
        <f t="shared" si="7"/>
        <v>132.87695204499354</v>
      </c>
      <c r="L50">
        <f t="shared" si="7"/>
        <v>51.9627867122013</v>
      </c>
      <c r="M50">
        <f t="shared" si="7"/>
        <v>81.296918238232792</v>
      </c>
    </row>
    <row r="53" spans="4:15" x14ac:dyDescent="0.25">
      <c r="D53" s="2"/>
      <c r="E53" s="2"/>
      <c r="F53" s="2" t="s">
        <v>22</v>
      </c>
      <c r="G53" s="2" t="s">
        <v>23</v>
      </c>
      <c r="H53" s="2" t="s">
        <v>24</v>
      </c>
      <c r="I53" s="2" t="s">
        <v>25</v>
      </c>
      <c r="J53" s="2" t="s">
        <v>26</v>
      </c>
      <c r="K53" s="2" t="s">
        <v>27</v>
      </c>
      <c r="L53" s="2" t="s">
        <v>28</v>
      </c>
      <c r="M53" s="2" t="s">
        <v>29</v>
      </c>
      <c r="N53" s="2" t="s">
        <v>30</v>
      </c>
      <c r="O53" s="2"/>
    </row>
    <row r="54" spans="4:15" x14ac:dyDescent="0.25">
      <c r="D54" s="3" t="s">
        <v>37</v>
      </c>
      <c r="E54" s="3"/>
      <c r="F54" s="3">
        <f>AVERAGE(F47:F50)</f>
        <v>85.68955572612532</v>
      </c>
      <c r="G54" s="3">
        <f>AVERAGE(G47:G50)</f>
        <v>114.31044427387468</v>
      </c>
      <c r="H54" s="3">
        <f>AVERAGE(H47:H50)</f>
        <v>102.38443944703559</v>
      </c>
      <c r="I54" s="3">
        <f t="shared" ref="I54:L54" si="8">AVERAGE(I47:I50)</f>
        <v>124.59758805833404</v>
      </c>
      <c r="J54" s="3">
        <f t="shared" si="8"/>
        <v>114.06923443469296</v>
      </c>
      <c r="K54" s="3">
        <f t="shared" si="8"/>
        <v>97.220500346920801</v>
      </c>
      <c r="L54" s="3">
        <f t="shared" si="8"/>
        <v>79.681338770834031</v>
      </c>
      <c r="M54" s="3">
        <f>AVERAGE(M47:M50)</f>
        <v>114.21747630352348</v>
      </c>
      <c r="N54" s="3"/>
      <c r="O54" s="3"/>
    </row>
    <row r="55" spans="4:15" x14ac:dyDescent="0.25">
      <c r="D55" s="3" t="s">
        <v>39</v>
      </c>
      <c r="E55" s="3"/>
      <c r="F55" s="3">
        <f t="shared" ref="F55:M55" si="9">MEDIAN(F47:F50)</f>
        <v>99.754691709138172</v>
      </c>
      <c r="G55" s="3">
        <f t="shared" si="9"/>
        <v>113.52306940971701</v>
      </c>
      <c r="H55" s="3">
        <f t="shared" si="9"/>
        <v>117.18771560673977</v>
      </c>
      <c r="I55" s="3">
        <f t="shared" si="9"/>
        <v>121.21091543962508</v>
      </c>
      <c r="J55" s="3">
        <f t="shared" si="9"/>
        <v>123.28685458906625</v>
      </c>
      <c r="K55" s="3">
        <f t="shared" si="9"/>
        <v>115.9884120415817</v>
      </c>
      <c r="L55" s="3">
        <f t="shared" si="9"/>
        <v>70.862084849699031</v>
      </c>
      <c r="M55" s="3">
        <f t="shared" si="9"/>
        <v>101.57446225662574</v>
      </c>
      <c r="N55" s="3"/>
      <c r="O55" s="3"/>
    </row>
    <row r="56" spans="4:15" x14ac:dyDescent="0.25">
      <c r="D56" s="3" t="s">
        <v>41</v>
      </c>
      <c r="E56" s="3"/>
      <c r="F56" s="3">
        <f t="shared" ref="F56:M56" si="10">STDEV(F47:F50)</f>
        <v>32.766635293643958</v>
      </c>
      <c r="G56" s="3">
        <f t="shared" si="10"/>
        <v>5.6629395160007139</v>
      </c>
      <c r="H56" s="3">
        <f t="shared" si="10"/>
        <v>39.729253425122437</v>
      </c>
      <c r="I56" s="3">
        <f t="shared" si="10"/>
        <v>11.443822645090169</v>
      </c>
      <c r="J56" s="3">
        <f t="shared" si="10"/>
        <v>27.608177027205745</v>
      </c>
      <c r="K56" s="3">
        <f t="shared" si="10"/>
        <v>49.441520317759476</v>
      </c>
      <c r="L56" s="3">
        <f t="shared" si="10"/>
        <v>34.689347301111965</v>
      </c>
      <c r="M56" s="3">
        <f t="shared" si="10"/>
        <v>40.339384784841073</v>
      </c>
      <c r="N56" s="3"/>
      <c r="O56" s="3"/>
    </row>
    <row r="57" spans="4:15" x14ac:dyDescent="0.25">
      <c r="D57" s="3" t="s">
        <v>42</v>
      </c>
      <c r="E57" s="3"/>
      <c r="F57" s="3">
        <f t="shared" ref="F57:M57" si="11">F56/F54*100</f>
        <v>38.23877369415974</v>
      </c>
      <c r="G57" s="3">
        <f t="shared" si="11"/>
        <v>4.9540000933186485</v>
      </c>
      <c r="H57" s="3">
        <f t="shared" si="11"/>
        <v>38.803995645915265</v>
      </c>
      <c r="I57" s="3">
        <f t="shared" si="11"/>
        <v>9.1846261419863158</v>
      </c>
      <c r="J57" s="3">
        <f t="shared" si="11"/>
        <v>24.203000190215189</v>
      </c>
      <c r="K57" s="3">
        <f t="shared" si="11"/>
        <v>50.855035863148998</v>
      </c>
      <c r="L57" s="3">
        <f t="shared" si="11"/>
        <v>43.535095966295934</v>
      </c>
      <c r="M57" s="3">
        <f t="shared" si="11"/>
        <v>35.318049470505279</v>
      </c>
      <c r="N57" s="3"/>
      <c r="O57" s="3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7"/>
  <sheetViews>
    <sheetView tabSelected="1" workbookViewId="0">
      <selection activeCell="R55" sqref="R55"/>
    </sheetView>
  </sheetViews>
  <sheetFormatPr baseColWidth="10" defaultRowHeight="15" x14ac:dyDescent="0.25"/>
  <sheetData>
    <row r="1" spans="1:4" x14ac:dyDescent="0.25">
      <c r="A1" s="1" t="s">
        <v>60</v>
      </c>
      <c r="D1" s="3"/>
    </row>
    <row r="2" spans="1:4" x14ac:dyDescent="0.25">
      <c r="A2" t="s">
        <v>31</v>
      </c>
      <c r="C2" t="s">
        <v>61</v>
      </c>
      <c r="D2" s="3"/>
    </row>
    <row r="3" spans="1:4" x14ac:dyDescent="0.25">
      <c r="A3" t="s">
        <v>32</v>
      </c>
      <c r="C3" s="4">
        <v>43855</v>
      </c>
      <c r="D3" s="3"/>
    </row>
    <row r="4" spans="1:4" x14ac:dyDescent="0.25">
      <c r="A4" t="s">
        <v>33</v>
      </c>
      <c r="C4" t="s">
        <v>34</v>
      </c>
      <c r="D4" s="3"/>
    </row>
    <row r="5" spans="1:4" x14ac:dyDescent="0.25">
      <c r="A5" t="s">
        <v>35</v>
      </c>
      <c r="C5" t="s">
        <v>62</v>
      </c>
      <c r="D5" s="3"/>
    </row>
    <row r="6" spans="1:4" x14ac:dyDescent="0.25">
      <c r="A6" t="s">
        <v>19</v>
      </c>
      <c r="C6" s="4">
        <v>43935</v>
      </c>
      <c r="D6" s="3"/>
    </row>
    <row r="7" spans="1:4" x14ac:dyDescent="0.25">
      <c r="A7" t="s">
        <v>20</v>
      </c>
      <c r="C7" t="s">
        <v>21</v>
      </c>
      <c r="D7" s="3"/>
    </row>
    <row r="8" spans="1:4" x14ac:dyDescent="0.25">
      <c r="A8" s="1" t="s">
        <v>36</v>
      </c>
      <c r="B8" t="s">
        <v>64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 t="s">
        <v>36</v>
      </c>
      <c r="B14" s="14"/>
      <c r="C14" s="15"/>
      <c r="D14" s="3"/>
    </row>
    <row r="19" spans="2:14" x14ac:dyDescent="0.25">
      <c r="B19" s="1" t="s">
        <v>18</v>
      </c>
    </row>
    <row r="20" spans="2:14" x14ac:dyDescent="0.25">
      <c r="B20" s="1" t="s">
        <v>43</v>
      </c>
    </row>
    <row r="21" spans="2:14" x14ac:dyDescent="0.25">
      <c r="F21" t="s">
        <v>22</v>
      </c>
      <c r="G21" t="s">
        <v>23</v>
      </c>
      <c r="H21" t="s">
        <v>24</v>
      </c>
      <c r="I21" t="s">
        <v>25</v>
      </c>
      <c r="J21" t="s">
        <v>26</v>
      </c>
      <c r="K21" t="s">
        <v>27</v>
      </c>
      <c r="L21" t="s">
        <v>28</v>
      </c>
      <c r="M21" t="s">
        <v>29</v>
      </c>
      <c r="N21" t="s">
        <v>30</v>
      </c>
    </row>
    <row r="24" spans="2:14" x14ac:dyDescent="0.25">
      <c r="F24">
        <v>0.22312332666666668</v>
      </c>
      <c r="G24">
        <v>0.18859182666666668</v>
      </c>
      <c r="H24">
        <v>0.21048522666666669</v>
      </c>
      <c r="I24">
        <v>0.18623422666666667</v>
      </c>
      <c r="J24">
        <v>0.16538102666666665</v>
      </c>
      <c r="K24">
        <v>0.17071012666666668</v>
      </c>
      <c r="L24">
        <v>0.16283882666666666</v>
      </c>
      <c r="M24">
        <v>0.16773252666666666</v>
      </c>
    </row>
    <row r="25" spans="2:14" x14ac:dyDescent="0.25">
      <c r="F25">
        <v>0.17526372666666667</v>
      </c>
      <c r="G25">
        <v>0.14988452666666668</v>
      </c>
      <c r="H25">
        <v>0.16561912666666667</v>
      </c>
      <c r="I25">
        <v>0.14209122666666668</v>
      </c>
      <c r="J25">
        <v>0.15294612666666668</v>
      </c>
      <c r="K25">
        <v>0.15475892666666669</v>
      </c>
      <c r="L25">
        <v>0.14589752666666667</v>
      </c>
      <c r="M25">
        <v>0.1650891266666667</v>
      </c>
    </row>
    <row r="26" spans="2:14" x14ac:dyDescent="0.25">
      <c r="F26">
        <v>0.11535482666666667</v>
      </c>
      <c r="G26">
        <v>0.14104022666666666</v>
      </c>
      <c r="H26">
        <v>0.13257232666666668</v>
      </c>
      <c r="I26">
        <v>0.14898652666666667</v>
      </c>
      <c r="J26">
        <v>0.17064992666666667</v>
      </c>
      <c r="K26">
        <v>0.15419852666666667</v>
      </c>
      <c r="L26">
        <v>0.15264622666666666</v>
      </c>
      <c r="M26">
        <v>0.16171422666666668</v>
      </c>
    </row>
    <row r="27" spans="2:14" x14ac:dyDescent="0.25">
      <c r="F27">
        <v>0.13235162666666667</v>
      </c>
      <c r="G27">
        <v>0.14562022666666669</v>
      </c>
      <c r="H27">
        <v>0.15610582666666667</v>
      </c>
      <c r="I27">
        <v>0.15161442666666669</v>
      </c>
      <c r="J27">
        <v>0.1651337266666667</v>
      </c>
      <c r="K27">
        <v>0.1670524266666667</v>
      </c>
      <c r="L27">
        <v>0.16404222666666668</v>
      </c>
      <c r="M27">
        <v>0.14575532666666668</v>
      </c>
    </row>
    <row r="29" spans="2:14" x14ac:dyDescent="0.25">
      <c r="B29" s="1" t="s">
        <v>56</v>
      </c>
    </row>
    <row r="30" spans="2:14" x14ac:dyDescent="0.25">
      <c r="B30" s="1" t="s">
        <v>43</v>
      </c>
    </row>
    <row r="31" spans="2:14" x14ac:dyDescent="0.25">
      <c r="F31" t="s">
        <v>22</v>
      </c>
      <c r="G31" t="s">
        <v>23</v>
      </c>
      <c r="H31" t="s">
        <v>24</v>
      </c>
      <c r="I31" t="s">
        <v>25</v>
      </c>
      <c r="J31" t="s">
        <v>26</v>
      </c>
      <c r="K31" t="s">
        <v>27</v>
      </c>
      <c r="L31" t="s">
        <v>28</v>
      </c>
      <c r="M31" t="s">
        <v>29</v>
      </c>
      <c r="N31" t="s">
        <v>30</v>
      </c>
    </row>
    <row r="34" spans="2:15" x14ac:dyDescent="0.25">
      <c r="F34">
        <v>7149.6733333333341</v>
      </c>
      <c r="G34">
        <v>2066.1833333333302</v>
      </c>
      <c r="H34">
        <v>5742.8933333333334</v>
      </c>
      <c r="I34">
        <v>1803.1533333333332</v>
      </c>
      <c r="J34">
        <v>2675.0033333333336</v>
      </c>
      <c r="K34">
        <v>8468.503333333334</v>
      </c>
      <c r="L34">
        <v>3653.3733333333334</v>
      </c>
      <c r="M34">
        <v>1846.1933333333332</v>
      </c>
    </row>
    <row r="35" spans="2:15" x14ac:dyDescent="0.25">
      <c r="F35">
        <v>1985.773333333334</v>
      </c>
      <c r="G35">
        <v>1611.8233333333337</v>
      </c>
      <c r="H35">
        <v>1501.5433333333335</v>
      </c>
      <c r="I35">
        <v>1473.4233333333336</v>
      </c>
      <c r="J35">
        <v>1459.7433333333333</v>
      </c>
      <c r="K35">
        <v>1584.0733333333337</v>
      </c>
      <c r="L35">
        <v>1962.9433333333332</v>
      </c>
      <c r="M35">
        <v>1141.2733333333335</v>
      </c>
    </row>
    <row r="36" spans="2:15" x14ac:dyDescent="0.25">
      <c r="F36">
        <v>1458.0333333333338</v>
      </c>
      <c r="G36">
        <v>1384.8533333333335</v>
      </c>
      <c r="H36">
        <v>1367.7033333333334</v>
      </c>
      <c r="I36">
        <v>1488.4533333333334</v>
      </c>
      <c r="J36">
        <v>1671.6533333333336</v>
      </c>
      <c r="K36">
        <v>1591.0233333333335</v>
      </c>
      <c r="L36">
        <v>1455.1633333333334</v>
      </c>
      <c r="M36">
        <v>2032.1833333333338</v>
      </c>
    </row>
    <row r="37" spans="2:15" x14ac:dyDescent="0.25">
      <c r="F37">
        <v>1487.6033333333335</v>
      </c>
      <c r="G37">
        <v>1493.7333333333336</v>
      </c>
      <c r="H37">
        <v>1565.8133333333335</v>
      </c>
      <c r="I37">
        <v>1281.5433333333335</v>
      </c>
      <c r="J37">
        <v>1447.2233333333334</v>
      </c>
      <c r="K37">
        <v>1498.5533333333337</v>
      </c>
      <c r="L37">
        <v>3762.9833333333331</v>
      </c>
      <c r="M37">
        <v>2137.0733333333333</v>
      </c>
    </row>
    <row r="40" spans="2:15" x14ac:dyDescent="0.25">
      <c r="B40" s="1" t="s">
        <v>57</v>
      </c>
      <c r="G40">
        <f t="shared" ref="G40:M40" si="0">G24/G34</f>
        <v>9.1275456356728742E-5</v>
      </c>
      <c r="I40">
        <f t="shared" si="0"/>
        <v>1.0328252357906336E-4</v>
      </c>
      <c r="J40">
        <f t="shared" si="0"/>
        <v>6.1824605826036347E-5</v>
      </c>
      <c r="L40">
        <f t="shared" si="0"/>
        <v>4.4572183516238867E-5</v>
      </c>
      <c r="M40">
        <f t="shared" si="0"/>
        <v>9.0853175362638086E-5</v>
      </c>
      <c r="O40" s="1" t="s">
        <v>58</v>
      </c>
    </row>
    <row r="41" spans="2:15" x14ac:dyDescent="0.25">
      <c r="F41">
        <f t="shared" ref="F41:M43" si="1">F25/F35</f>
        <v>8.8259683884699803E-5</v>
      </c>
      <c r="G41">
        <f t="shared" si="1"/>
        <v>9.2990666884501386E-5</v>
      </c>
      <c r="H41">
        <f t="shared" si="1"/>
        <v>1.1029926542246532E-4</v>
      </c>
      <c r="I41">
        <f t="shared" si="1"/>
        <v>9.6436118155678258E-5</v>
      </c>
      <c r="J41">
        <f t="shared" si="1"/>
        <v>1.0477604053680671E-4</v>
      </c>
      <c r="K41">
        <f t="shared" si="1"/>
        <v>9.7696819591685556E-5</v>
      </c>
      <c r="L41">
        <f t="shared" si="1"/>
        <v>7.4325898353323159E-5</v>
      </c>
      <c r="M41">
        <f t="shared" si="1"/>
        <v>1.4465345140807635E-4</v>
      </c>
      <c r="O41">
        <f>AVERAGE(F40:G43)</f>
        <v>9.142065053078434E-5</v>
      </c>
    </row>
    <row r="42" spans="2:15" x14ac:dyDescent="0.25">
      <c r="F42">
        <f t="shared" si="1"/>
        <v>7.9116728012619718E-5</v>
      </c>
      <c r="G42">
        <f t="shared" si="1"/>
        <v>1.0184488369406144E-4</v>
      </c>
      <c r="H42">
        <f t="shared" si="1"/>
        <v>9.6930616044902531E-5</v>
      </c>
      <c r="I42">
        <f t="shared" si="1"/>
        <v>1.0009485909310783E-4</v>
      </c>
      <c r="J42">
        <f t="shared" si="1"/>
        <v>1.0208451911879654E-4</v>
      </c>
      <c r="K42">
        <f t="shared" si="1"/>
        <v>9.691782856735811E-5</v>
      </c>
      <c r="L42">
        <f t="shared" si="1"/>
        <v>1.0489972030631154E-4</v>
      </c>
      <c r="M42">
        <f t="shared" si="1"/>
        <v>7.9576593319172301E-5</v>
      </c>
    </row>
    <row r="43" spans="2:15" x14ac:dyDescent="0.25">
      <c r="F43">
        <f t="shared" si="1"/>
        <v>8.8969702945005489E-5</v>
      </c>
      <c r="G43">
        <f t="shared" si="1"/>
        <v>9.7487431937873784E-5</v>
      </c>
      <c r="H43">
        <f t="shared" si="1"/>
        <v>9.9696319697537366E-5</v>
      </c>
      <c r="I43">
        <f t="shared" si="1"/>
        <v>1.1830612568699719E-4</v>
      </c>
      <c r="J43">
        <f t="shared" si="1"/>
        <v>1.1410383101433322E-4</v>
      </c>
      <c r="K43">
        <f t="shared" si="1"/>
        <v>1.1147579665722051E-4</v>
      </c>
      <c r="L43">
        <f t="shared" si="1"/>
        <v>4.3593662829581146E-5</v>
      </c>
      <c r="M43">
        <f t="shared" si="1"/>
        <v>6.8203240568877696E-5</v>
      </c>
    </row>
    <row r="46" spans="2:15" x14ac:dyDescent="0.25">
      <c r="B46" s="1" t="s">
        <v>59</v>
      </c>
    </row>
    <row r="47" spans="2:15" x14ac:dyDescent="0.25">
      <c r="G47">
        <f t="shared" ref="G47:M47" si="2">G40/$O$41*100</f>
        <v>99.841180112794419</v>
      </c>
      <c r="I47">
        <f t="shared" si="2"/>
        <v>112.97504773747451</v>
      </c>
      <c r="J47">
        <f t="shared" si="2"/>
        <v>67.626521433708206</v>
      </c>
      <c r="L47">
        <f t="shared" si="2"/>
        <v>48.755049605810832</v>
      </c>
      <c r="M47">
        <f t="shared" si="2"/>
        <v>99.379270258030843</v>
      </c>
    </row>
    <row r="48" spans="2:15" x14ac:dyDescent="0.25">
      <c r="F48">
        <f t="shared" ref="F48:M50" si="3">F41/$O$41*100</f>
        <v>96.542393181702266</v>
      </c>
      <c r="G48">
        <f t="shared" si="3"/>
        <v>101.7173541695466</v>
      </c>
      <c r="H48">
        <f t="shared" si="3"/>
        <v>120.65027407054376</v>
      </c>
      <c r="I48">
        <f t="shared" si="3"/>
        <v>105.48614300573702</v>
      </c>
      <c r="J48">
        <f t="shared" si="3"/>
        <v>114.60872344320627</v>
      </c>
      <c r="K48">
        <f t="shared" si="3"/>
        <v>106.86515467179684</v>
      </c>
      <c r="L48">
        <f t="shared" si="3"/>
        <v>81.300994820962444</v>
      </c>
    </row>
    <row r="49" spans="4:15" x14ac:dyDescent="0.25">
      <c r="F49">
        <f t="shared" si="3"/>
        <v>86.54141876400071</v>
      </c>
      <c r="G49">
        <f t="shared" si="3"/>
        <v>111.40249287524695</v>
      </c>
      <c r="H49">
        <f t="shared" si="3"/>
        <v>106.02704693319023</v>
      </c>
      <c r="I49">
        <f t="shared" si="3"/>
        <v>109.48823762679594</v>
      </c>
      <c r="J49">
        <f t="shared" si="3"/>
        <v>111.66461683011251</v>
      </c>
      <c r="K49">
        <f t="shared" si="3"/>
        <v>106.01305941782016</v>
      </c>
      <c r="L49">
        <f t="shared" si="3"/>
        <v>114.74400991162096</v>
      </c>
      <c r="M49">
        <f t="shared" si="3"/>
        <v>87.044440022198529</v>
      </c>
    </row>
    <row r="50" spans="4:15" x14ac:dyDescent="0.25">
      <c r="F50">
        <f t="shared" si="3"/>
        <v>97.319043813898986</v>
      </c>
      <c r="G50">
        <f t="shared" si="3"/>
        <v>106.63611708281005</v>
      </c>
      <c r="H50">
        <f t="shared" si="3"/>
        <v>109.05229739528744</v>
      </c>
      <c r="I50">
        <f t="shared" si="3"/>
        <v>129.40853625533941</v>
      </c>
      <c r="J50">
        <f t="shared" si="3"/>
        <v>124.81187822647435</v>
      </c>
      <c r="K50">
        <f t="shared" si="3"/>
        <v>121.93721660259126</v>
      </c>
      <c r="L50">
        <f t="shared" si="3"/>
        <v>47.684699875223188</v>
      </c>
      <c r="M50">
        <f t="shared" si="3"/>
        <v>74.603757655291929</v>
      </c>
    </row>
    <row r="53" spans="4:15" x14ac:dyDescent="0.25">
      <c r="D53" s="2"/>
      <c r="E53" s="2"/>
      <c r="F53" s="2" t="s">
        <v>22</v>
      </c>
      <c r="G53" s="2" t="s">
        <v>23</v>
      </c>
      <c r="H53" s="2" t="s">
        <v>24</v>
      </c>
      <c r="I53" s="2" t="s">
        <v>25</v>
      </c>
      <c r="J53" s="2" t="s">
        <v>26</v>
      </c>
      <c r="K53" s="2" t="s">
        <v>27</v>
      </c>
      <c r="L53" s="2" t="s">
        <v>28</v>
      </c>
      <c r="M53" s="2" t="s">
        <v>29</v>
      </c>
      <c r="N53" s="2" t="s">
        <v>30</v>
      </c>
      <c r="O53" s="2"/>
    </row>
    <row r="54" spans="4:15" x14ac:dyDescent="0.25">
      <c r="D54" s="3" t="s">
        <v>37</v>
      </c>
      <c r="E54" s="3"/>
      <c r="F54" s="3">
        <f>AVERAGE(F47:F50)</f>
        <v>93.467618586533987</v>
      </c>
      <c r="G54" s="3">
        <f>AVERAGE(G47:G50)</f>
        <v>104.89928606009951</v>
      </c>
      <c r="H54" s="3">
        <f>AVERAGE(H47:H50)</f>
        <v>111.90987279967381</v>
      </c>
      <c r="I54" s="3">
        <f t="shared" ref="I54:L54" si="4">AVERAGE(I47:I50)</f>
        <v>114.33949115633672</v>
      </c>
      <c r="J54" s="3">
        <f t="shared" si="4"/>
        <v>104.67793498337532</v>
      </c>
      <c r="K54" s="3">
        <f t="shared" si="4"/>
        <v>111.60514356406942</v>
      </c>
      <c r="L54" s="3">
        <f t="shared" si="4"/>
        <v>73.121188553404352</v>
      </c>
      <c r="M54" s="3">
        <f>AVERAGE(M47:M50)</f>
        <v>87.00915597850711</v>
      </c>
      <c r="N54" s="3"/>
      <c r="O54" s="3"/>
    </row>
    <row r="55" spans="4:15" x14ac:dyDescent="0.25">
      <c r="D55" s="3" t="s">
        <v>39</v>
      </c>
      <c r="E55" s="3"/>
      <c r="F55" s="3">
        <f t="shared" ref="F55:M55" si="5">MEDIAN(F47:F50)</f>
        <v>96.542393181702266</v>
      </c>
      <c r="G55" s="3">
        <f t="shared" si="5"/>
        <v>104.17673562617833</v>
      </c>
      <c r="H55" s="3">
        <f t="shared" si="5"/>
        <v>109.05229739528744</v>
      </c>
      <c r="I55" s="3">
        <f t="shared" si="5"/>
        <v>111.23164268213523</v>
      </c>
      <c r="J55" s="3">
        <f t="shared" si="5"/>
        <v>113.13667013665939</v>
      </c>
      <c r="K55" s="3">
        <f t="shared" si="5"/>
        <v>106.86515467179684</v>
      </c>
      <c r="L55" s="3">
        <f t="shared" si="5"/>
        <v>65.028022213386635</v>
      </c>
      <c r="M55" s="3">
        <f t="shared" si="5"/>
        <v>87.044440022198529</v>
      </c>
      <c r="N55" s="3"/>
      <c r="O55" s="3"/>
    </row>
    <row r="56" spans="4:15" x14ac:dyDescent="0.25">
      <c r="D56" s="3" t="s">
        <v>41</v>
      </c>
      <c r="E56" s="3"/>
      <c r="F56" s="3">
        <f t="shared" ref="F56:M56" si="6">STDEV(F47:F50)</f>
        <v>6.0108218687104591</v>
      </c>
      <c r="G56" s="3">
        <f t="shared" si="6"/>
        <v>5.1967107293078696</v>
      </c>
      <c r="H56" s="3">
        <f t="shared" si="6"/>
        <v>7.7190670337466027</v>
      </c>
      <c r="I56" s="3">
        <f t="shared" si="6"/>
        <v>10.501654795359039</v>
      </c>
      <c r="J56" s="3">
        <f t="shared" si="6"/>
        <v>25.335200803139738</v>
      </c>
      <c r="K56" s="3">
        <f t="shared" si="6"/>
        <v>8.9579750242716614</v>
      </c>
      <c r="L56" s="3">
        <f t="shared" si="6"/>
        <v>31.833379608420863</v>
      </c>
      <c r="M56" s="3">
        <f t="shared" si="6"/>
        <v>12.387793988637499</v>
      </c>
      <c r="N56" s="3"/>
      <c r="O56" s="3"/>
    </row>
    <row r="57" spans="4:15" x14ac:dyDescent="0.25">
      <c r="D57" s="3" t="s">
        <v>42</v>
      </c>
      <c r="E57" s="3"/>
      <c r="F57" s="3">
        <f t="shared" ref="F57:M57" si="7">F56/F54*100</f>
        <v>6.430913678565088</v>
      </c>
      <c r="G57" s="3">
        <f t="shared" si="7"/>
        <v>4.9540000933185944</v>
      </c>
      <c r="H57" s="3">
        <f t="shared" si="7"/>
        <v>6.8975746648950729</v>
      </c>
      <c r="I57" s="3">
        <f t="shared" si="7"/>
        <v>9.1846261419863193</v>
      </c>
      <c r="J57" s="3">
        <f t="shared" si="7"/>
        <v>24.203000190215263</v>
      </c>
      <c r="K57" s="3">
        <f t="shared" si="7"/>
        <v>8.0264894055972764</v>
      </c>
      <c r="L57" s="3">
        <f t="shared" si="7"/>
        <v>43.535095966296048</v>
      </c>
      <c r="M57" s="3">
        <f t="shared" si="7"/>
        <v>14.237345310759613</v>
      </c>
      <c r="N57" s="3"/>
      <c r="O57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9" r:id="rId3">
          <objectPr defaultSize="0" autoPict="0" r:id="rId4">
            <anchor moveWithCells="1">
              <from>
                <xdr:col>9</xdr:col>
                <xdr:colOff>457200</xdr:colOff>
                <xdr:row>0</xdr:row>
                <xdr:rowOff>142875</xdr:rowOff>
              </from>
              <to>
                <xdr:col>14</xdr:col>
                <xdr:colOff>628650</xdr:colOff>
                <xdr:row>17</xdr:row>
                <xdr:rowOff>9525</xdr:rowOff>
              </to>
            </anchor>
          </objectPr>
        </oleObject>
      </mc:Choice>
      <mc:Fallback>
        <oleObject progId="Prism9.Document" shapeId="409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2020-04-25T08:56:03Z</dcterms:created>
  <dcterms:modified xsi:type="dcterms:W3CDTF">2021-07-15T16:52:10Z</dcterms:modified>
</cp:coreProperties>
</file>