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B978093D-A6CE-4B92-939D-5E0DA8351240}" xr6:coauthVersionLast="45" xr6:coauthVersionMax="45" xr10:uidLastSave="{A7396251-7F2D-4459-91C5-14D4FFE0DAF9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37" i="3" l="1"/>
  <c r="L37" i="3"/>
  <c r="K37" i="3"/>
  <c r="J37" i="3"/>
  <c r="I37" i="3"/>
  <c r="H37" i="3"/>
  <c r="G37" i="3"/>
  <c r="F37" i="3"/>
  <c r="M36" i="3"/>
  <c r="L36" i="3"/>
  <c r="K36" i="3"/>
  <c r="J36" i="3"/>
  <c r="I36" i="3"/>
  <c r="H36" i="3"/>
  <c r="G36" i="3"/>
  <c r="F36" i="3"/>
  <c r="M35" i="3"/>
  <c r="L35" i="3"/>
  <c r="K35" i="3"/>
  <c r="J35" i="3"/>
  <c r="I35" i="3"/>
  <c r="H35" i="3"/>
  <c r="G35" i="3"/>
  <c r="F35" i="3"/>
  <c r="M34" i="3"/>
  <c r="L34" i="3"/>
  <c r="K34" i="3"/>
  <c r="J34" i="3"/>
  <c r="I34" i="3"/>
  <c r="H34" i="3"/>
  <c r="G34" i="3"/>
  <c r="F34" i="3"/>
  <c r="O39" i="2"/>
  <c r="N39" i="2"/>
  <c r="M39" i="2"/>
  <c r="L39" i="2"/>
  <c r="K39" i="2"/>
  <c r="J39" i="2"/>
  <c r="I39" i="2"/>
  <c r="H39" i="2"/>
  <c r="G39" i="2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G37" i="2"/>
  <c r="G38" i="2" s="1"/>
  <c r="O35" i="2"/>
  <c r="K50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G35" i="2"/>
  <c r="G36" i="2" s="1"/>
  <c r="J42" i="3" l="1"/>
  <c r="I43" i="3"/>
  <c r="L40" i="3"/>
  <c r="P35" i="3"/>
  <c r="G40" i="3" s="1"/>
  <c r="J40" i="3"/>
  <c r="G40" i="2"/>
  <c r="I40" i="2"/>
  <c r="K40" i="2"/>
  <c r="M40" i="2"/>
  <c r="O40" i="2"/>
  <c r="H47" i="2"/>
  <c r="L47" i="2"/>
  <c r="H48" i="2"/>
  <c r="L48" i="2"/>
  <c r="G49" i="2"/>
  <c r="G50" i="2"/>
  <c r="O36" i="2"/>
  <c r="H40" i="2"/>
  <c r="J40" i="2"/>
  <c r="L40" i="2"/>
  <c r="N40" i="2"/>
  <c r="J47" i="2"/>
  <c r="N47" i="2"/>
  <c r="J48" i="2"/>
  <c r="N48" i="2"/>
  <c r="K49" i="2"/>
  <c r="N50" i="2"/>
  <c r="L50" i="2"/>
  <c r="J50" i="2"/>
  <c r="H50" i="2"/>
  <c r="N49" i="2"/>
  <c r="L49" i="2"/>
  <c r="J49" i="2"/>
  <c r="H49" i="2"/>
  <c r="G47" i="2"/>
  <c r="I47" i="2"/>
  <c r="K47" i="2"/>
  <c r="M47" i="2"/>
  <c r="G48" i="2"/>
  <c r="I48" i="2"/>
  <c r="K48" i="2"/>
  <c r="M48" i="2"/>
  <c r="I49" i="2"/>
  <c r="M49" i="2"/>
  <c r="I50" i="2"/>
  <c r="M50" i="2"/>
  <c r="O39" i="1"/>
  <c r="N39" i="1"/>
  <c r="M39" i="1"/>
  <c r="L39" i="1"/>
  <c r="K39" i="1"/>
  <c r="J39" i="1"/>
  <c r="I39" i="1"/>
  <c r="H39" i="1"/>
  <c r="G39" i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G37" i="1"/>
  <c r="G38" i="1" s="1"/>
  <c r="O35" i="1"/>
  <c r="M50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G35" i="1"/>
  <c r="G36" i="1" s="1"/>
  <c r="J54" i="2" l="1"/>
  <c r="J55" i="2" s="1"/>
  <c r="M42" i="3"/>
  <c r="K42" i="3"/>
  <c r="H41" i="3"/>
  <c r="H42" i="3"/>
  <c r="J47" i="3"/>
  <c r="J48" i="3" s="1"/>
  <c r="J51" i="3"/>
  <c r="J52" i="3" s="1"/>
  <c r="J49" i="3"/>
  <c r="J50" i="3" s="1"/>
  <c r="I41" i="3"/>
  <c r="K43" i="3"/>
  <c r="I40" i="3"/>
  <c r="K41" i="3"/>
  <c r="H40" i="3"/>
  <c r="N58" i="2"/>
  <c r="M40" i="3"/>
  <c r="K40" i="3"/>
  <c r="G41" i="3"/>
  <c r="G43" i="3"/>
  <c r="G47" i="3"/>
  <c r="G48" i="3" s="1"/>
  <c r="G51" i="3"/>
  <c r="G52" i="3" s="1"/>
  <c r="G49" i="3"/>
  <c r="G50" i="3" s="1"/>
  <c r="I42" i="3"/>
  <c r="M43" i="3"/>
  <c r="M41" i="3"/>
  <c r="G42" i="3"/>
  <c r="L42" i="3"/>
  <c r="J43" i="3"/>
  <c r="F42" i="3"/>
  <c r="F43" i="3"/>
  <c r="L51" i="3"/>
  <c r="L49" i="3"/>
  <c r="L50" i="3" s="1"/>
  <c r="L47" i="3"/>
  <c r="L48" i="3" s="1"/>
  <c r="L43" i="3"/>
  <c r="H43" i="3"/>
  <c r="L41" i="3"/>
  <c r="J41" i="3"/>
  <c r="F41" i="3"/>
  <c r="F40" i="3"/>
  <c r="J58" i="2"/>
  <c r="J59" i="2" s="1"/>
  <c r="N54" i="2"/>
  <c r="N55" i="2" s="1"/>
  <c r="M58" i="2"/>
  <c r="M56" i="2"/>
  <c r="M57" i="2" s="1"/>
  <c r="M54" i="2"/>
  <c r="M55" i="2" s="1"/>
  <c r="I58" i="2"/>
  <c r="I56" i="2"/>
  <c r="I57" i="2" s="1"/>
  <c r="I54" i="2"/>
  <c r="I55" i="2" s="1"/>
  <c r="L54" i="2"/>
  <c r="L55" i="2" s="1"/>
  <c r="L58" i="2"/>
  <c r="H54" i="2"/>
  <c r="M79" i="2" s="1"/>
  <c r="H58" i="2"/>
  <c r="I79" i="2"/>
  <c r="K58" i="2"/>
  <c r="K56" i="2"/>
  <c r="K57" i="2" s="1"/>
  <c r="K54" i="2"/>
  <c r="K55" i="2" s="1"/>
  <c r="R48" i="2"/>
  <c r="L93" i="2" s="1"/>
  <c r="G58" i="2"/>
  <c r="G56" i="2"/>
  <c r="G57" i="2" s="1"/>
  <c r="G54" i="2"/>
  <c r="M65" i="2" s="1"/>
  <c r="N92" i="2"/>
  <c r="N65" i="2"/>
  <c r="N93" i="2"/>
  <c r="N66" i="2"/>
  <c r="N56" i="2"/>
  <c r="N57" i="2" s="1"/>
  <c r="L56" i="2"/>
  <c r="L57" i="2" s="1"/>
  <c r="J56" i="2"/>
  <c r="J57" i="2" s="1"/>
  <c r="H56" i="2"/>
  <c r="H57" i="2" s="1"/>
  <c r="G40" i="1"/>
  <c r="N49" i="1"/>
  <c r="O40" i="1"/>
  <c r="N47" i="1"/>
  <c r="O36" i="1"/>
  <c r="K40" i="1"/>
  <c r="N48" i="1"/>
  <c r="N50" i="1"/>
  <c r="I40" i="1"/>
  <c r="M40" i="1"/>
  <c r="J47" i="1"/>
  <c r="J48" i="1"/>
  <c r="J49" i="1"/>
  <c r="J50" i="1"/>
  <c r="H40" i="1"/>
  <c r="J40" i="1"/>
  <c r="L40" i="1"/>
  <c r="N40" i="1"/>
  <c r="H47" i="1"/>
  <c r="L47" i="1"/>
  <c r="H48" i="1"/>
  <c r="L48" i="1"/>
  <c r="H49" i="1"/>
  <c r="L49" i="1"/>
  <c r="H50" i="1"/>
  <c r="L50" i="1"/>
  <c r="H58" i="1"/>
  <c r="L56" i="1"/>
  <c r="L57" i="1" s="1"/>
  <c r="G47" i="1"/>
  <c r="I47" i="1"/>
  <c r="K47" i="1"/>
  <c r="M47" i="1"/>
  <c r="G48" i="1"/>
  <c r="I48" i="1"/>
  <c r="K48" i="1"/>
  <c r="M48" i="1"/>
  <c r="G49" i="1"/>
  <c r="I49" i="1"/>
  <c r="K49" i="1"/>
  <c r="M49" i="1"/>
  <c r="G50" i="1"/>
  <c r="I50" i="1"/>
  <c r="K50" i="1"/>
  <c r="K51" i="3" l="1"/>
  <c r="K49" i="3"/>
  <c r="K50" i="3" s="1"/>
  <c r="K47" i="3"/>
  <c r="K48" i="3" s="1"/>
  <c r="F51" i="3"/>
  <c r="F52" i="3" s="1"/>
  <c r="F49" i="3"/>
  <c r="F50" i="3" s="1"/>
  <c r="F47" i="3"/>
  <c r="F48" i="3" s="1"/>
  <c r="H51" i="3"/>
  <c r="H52" i="3" s="1"/>
  <c r="H49" i="3"/>
  <c r="H50" i="3" s="1"/>
  <c r="H47" i="3"/>
  <c r="H48" i="3" s="1"/>
  <c r="N58" i="1"/>
  <c r="I47" i="3"/>
  <c r="I48" i="3" s="1"/>
  <c r="I49" i="3"/>
  <c r="I50" i="3" s="1"/>
  <c r="I51" i="3"/>
  <c r="J54" i="1"/>
  <c r="J55" i="1" s="1"/>
  <c r="L52" i="3"/>
  <c r="R48" i="1"/>
  <c r="M93" i="1" s="1"/>
  <c r="L91" i="1"/>
  <c r="M51" i="3"/>
  <c r="M49" i="3"/>
  <c r="M50" i="3" s="1"/>
  <c r="M47" i="3"/>
  <c r="M48" i="3" s="1"/>
  <c r="N56" i="1"/>
  <c r="N57" i="1" s="1"/>
  <c r="N59" i="2"/>
  <c r="N79" i="2"/>
  <c r="J79" i="2"/>
  <c r="N78" i="2"/>
  <c r="J78" i="2"/>
  <c r="I78" i="2"/>
  <c r="J66" i="2"/>
  <c r="J93" i="2"/>
  <c r="J65" i="2"/>
  <c r="J92" i="2"/>
  <c r="G63" i="2"/>
  <c r="G76" i="2"/>
  <c r="K76" i="2"/>
  <c r="G77" i="2"/>
  <c r="K77" i="2"/>
  <c r="I65" i="2"/>
  <c r="H59" i="2"/>
  <c r="L66" i="2"/>
  <c r="H79" i="2"/>
  <c r="L92" i="2"/>
  <c r="I76" i="2"/>
  <c r="I84" i="2" s="1"/>
  <c r="I77" i="2"/>
  <c r="M77" i="2"/>
  <c r="M92" i="2"/>
  <c r="G64" i="2"/>
  <c r="G91" i="2"/>
  <c r="L65" i="2"/>
  <c r="H78" i="2"/>
  <c r="M76" i="2"/>
  <c r="I64" i="2"/>
  <c r="K59" i="2"/>
  <c r="I59" i="2"/>
  <c r="M59" i="2"/>
  <c r="G55" i="2"/>
  <c r="H63" i="2"/>
  <c r="J63" i="2"/>
  <c r="L63" i="2"/>
  <c r="N63" i="2"/>
  <c r="H64" i="2"/>
  <c r="L64" i="2"/>
  <c r="G66" i="2"/>
  <c r="G65" i="2"/>
  <c r="J64" i="2"/>
  <c r="N64" i="2"/>
  <c r="K66" i="2"/>
  <c r="K65" i="2"/>
  <c r="G59" i="2"/>
  <c r="H90" i="2"/>
  <c r="J90" i="2"/>
  <c r="L90" i="2"/>
  <c r="N90" i="2"/>
  <c r="H91" i="2"/>
  <c r="L91" i="2"/>
  <c r="G92" i="2"/>
  <c r="K92" i="2"/>
  <c r="G93" i="2"/>
  <c r="J91" i="2"/>
  <c r="N91" i="2"/>
  <c r="K93" i="2"/>
  <c r="G90" i="2"/>
  <c r="K63" i="2"/>
  <c r="K90" i="2"/>
  <c r="K64" i="2"/>
  <c r="K91" i="2"/>
  <c r="I92" i="2"/>
  <c r="I66" i="2"/>
  <c r="I93" i="2"/>
  <c r="H55" i="2"/>
  <c r="J77" i="2"/>
  <c r="N77" i="2"/>
  <c r="K79" i="2"/>
  <c r="H76" i="2"/>
  <c r="J76" i="2"/>
  <c r="L76" i="2"/>
  <c r="N76" i="2"/>
  <c r="H77" i="2"/>
  <c r="L77" i="2"/>
  <c r="G78" i="2"/>
  <c r="K78" i="2"/>
  <c r="K85" i="2" s="1"/>
  <c r="G79" i="2"/>
  <c r="L59" i="2"/>
  <c r="L79" i="2"/>
  <c r="H66" i="2"/>
  <c r="H93" i="2"/>
  <c r="L78" i="2"/>
  <c r="H65" i="2"/>
  <c r="H92" i="2"/>
  <c r="I90" i="2"/>
  <c r="I63" i="2"/>
  <c r="M63" i="2"/>
  <c r="M90" i="2"/>
  <c r="I91" i="2"/>
  <c r="M64" i="2"/>
  <c r="M91" i="2"/>
  <c r="M78" i="2"/>
  <c r="M85" i="2" s="1"/>
  <c r="M66" i="2"/>
  <c r="M93" i="2"/>
  <c r="J58" i="1"/>
  <c r="J59" i="1" s="1"/>
  <c r="N54" i="1"/>
  <c r="N55" i="1" s="1"/>
  <c r="J56" i="1"/>
  <c r="J57" i="1" s="1"/>
  <c r="L58" i="1"/>
  <c r="L54" i="1"/>
  <c r="L55" i="1" s="1"/>
  <c r="H56" i="1"/>
  <c r="H57" i="1" s="1"/>
  <c r="H54" i="1"/>
  <c r="H55" i="1" s="1"/>
  <c r="M58" i="1"/>
  <c r="M56" i="1"/>
  <c r="M57" i="1" s="1"/>
  <c r="M54" i="1"/>
  <c r="M55" i="1" s="1"/>
  <c r="I58" i="1"/>
  <c r="I56" i="1"/>
  <c r="I57" i="1" s="1"/>
  <c r="I54" i="1"/>
  <c r="I55" i="1" s="1"/>
  <c r="J79" i="1"/>
  <c r="J77" i="1"/>
  <c r="K54" i="1"/>
  <c r="K55" i="1" s="1"/>
  <c r="K58" i="1"/>
  <c r="K56" i="1"/>
  <c r="K57" i="1" s="1"/>
  <c r="G54" i="1"/>
  <c r="G63" i="1" s="1"/>
  <c r="G58" i="1"/>
  <c r="G56" i="1"/>
  <c r="G57" i="1" s="1"/>
  <c r="N59" i="1"/>
  <c r="K84" i="2" l="1"/>
  <c r="M91" i="1"/>
  <c r="K91" i="1"/>
  <c r="K90" i="1"/>
  <c r="I52" i="3"/>
  <c r="K92" i="1"/>
  <c r="G91" i="1"/>
  <c r="J93" i="1"/>
  <c r="M90" i="1"/>
  <c r="I91" i="1"/>
  <c r="M52" i="3"/>
  <c r="G90" i="1"/>
  <c r="J90" i="1"/>
  <c r="H93" i="1"/>
  <c r="J92" i="1"/>
  <c r="H90" i="1"/>
  <c r="G92" i="1"/>
  <c r="I90" i="1"/>
  <c r="M92" i="1"/>
  <c r="N91" i="1"/>
  <c r="H91" i="1"/>
  <c r="I93" i="1"/>
  <c r="H92" i="1"/>
  <c r="L90" i="1"/>
  <c r="N93" i="1"/>
  <c r="N92" i="1"/>
  <c r="K52" i="3"/>
  <c r="L93" i="1"/>
  <c r="N90" i="1"/>
  <c r="I92" i="1"/>
  <c r="K93" i="1"/>
  <c r="L92" i="1"/>
  <c r="G93" i="1"/>
  <c r="J91" i="1"/>
  <c r="G71" i="2"/>
  <c r="I85" i="2"/>
  <c r="G85" i="2"/>
  <c r="I83" i="2"/>
  <c r="M84" i="2"/>
  <c r="M72" i="2"/>
  <c r="M71" i="2"/>
  <c r="M70" i="2"/>
  <c r="I99" i="2"/>
  <c r="I98" i="2"/>
  <c r="I97" i="2"/>
  <c r="L85" i="2"/>
  <c r="L84" i="2"/>
  <c r="L83" i="2"/>
  <c r="H85" i="2"/>
  <c r="H84" i="2"/>
  <c r="H83" i="2"/>
  <c r="K99" i="2"/>
  <c r="K98" i="2"/>
  <c r="K97" i="2"/>
  <c r="G99" i="2"/>
  <c r="G98" i="2"/>
  <c r="G97" i="2"/>
  <c r="L99" i="2"/>
  <c r="L98" i="2"/>
  <c r="L97" i="2"/>
  <c r="H99" i="2"/>
  <c r="H98" i="2"/>
  <c r="H97" i="2"/>
  <c r="N72" i="2"/>
  <c r="N71" i="2"/>
  <c r="N70" i="2"/>
  <c r="J72" i="2"/>
  <c r="J71" i="2"/>
  <c r="J70" i="2"/>
  <c r="I86" i="2"/>
  <c r="G84" i="2"/>
  <c r="G70" i="2"/>
  <c r="G72" i="2"/>
  <c r="M99" i="2"/>
  <c r="M98" i="2"/>
  <c r="M97" i="2"/>
  <c r="I72" i="2"/>
  <c r="I71" i="2"/>
  <c r="I70" i="2"/>
  <c r="N85" i="2"/>
  <c r="N84" i="2"/>
  <c r="N83" i="2"/>
  <c r="J85" i="2"/>
  <c r="J84" i="2"/>
  <c r="J83" i="2"/>
  <c r="K72" i="2"/>
  <c r="K71" i="2"/>
  <c r="K70" i="2"/>
  <c r="N99" i="2"/>
  <c r="N98" i="2"/>
  <c r="N97" i="2"/>
  <c r="J99" i="2"/>
  <c r="J98" i="2"/>
  <c r="J97" i="2"/>
  <c r="L72" i="2"/>
  <c r="L71" i="2"/>
  <c r="L70" i="2"/>
  <c r="H72" i="2"/>
  <c r="H71" i="2"/>
  <c r="H70" i="2"/>
  <c r="M83" i="2"/>
  <c r="M86" i="2" s="1"/>
  <c r="K83" i="2"/>
  <c r="K86" i="2" s="1"/>
  <c r="G83" i="2"/>
  <c r="G86" i="2" s="1"/>
  <c r="H76" i="1"/>
  <c r="L59" i="1"/>
  <c r="K78" i="1"/>
  <c r="J78" i="1"/>
  <c r="J84" i="1" s="1"/>
  <c r="M77" i="1"/>
  <c r="J76" i="1"/>
  <c r="L76" i="1"/>
  <c r="N76" i="1"/>
  <c r="K59" i="1"/>
  <c r="K77" i="1"/>
  <c r="K79" i="1"/>
  <c r="N77" i="1"/>
  <c r="N78" i="1"/>
  <c r="N79" i="1"/>
  <c r="I76" i="1"/>
  <c r="M76" i="1"/>
  <c r="M78" i="1"/>
  <c r="M79" i="1"/>
  <c r="H59" i="1"/>
  <c r="G76" i="1"/>
  <c r="K76" i="1"/>
  <c r="G77" i="1"/>
  <c r="G78" i="1"/>
  <c r="G79" i="1"/>
  <c r="H77" i="1"/>
  <c r="L77" i="1"/>
  <c r="H78" i="1"/>
  <c r="L78" i="1"/>
  <c r="H79" i="1"/>
  <c r="L79" i="1"/>
  <c r="I77" i="1"/>
  <c r="I78" i="1"/>
  <c r="I79" i="1"/>
  <c r="I84" i="1" s="1"/>
  <c r="N85" i="1"/>
  <c r="G55" i="1"/>
  <c r="H64" i="1"/>
  <c r="J64" i="1"/>
  <c r="L64" i="1"/>
  <c r="N64" i="1"/>
  <c r="H65" i="1"/>
  <c r="J65" i="1"/>
  <c r="L65" i="1"/>
  <c r="N65" i="1"/>
  <c r="H66" i="1"/>
  <c r="J66" i="1"/>
  <c r="L66" i="1"/>
  <c r="N66" i="1"/>
  <c r="M66" i="1"/>
  <c r="H63" i="1"/>
  <c r="J63" i="1"/>
  <c r="L63" i="1"/>
  <c r="N63" i="1"/>
  <c r="K83" i="1"/>
  <c r="G64" i="1"/>
  <c r="K64" i="1"/>
  <c r="G65" i="1"/>
  <c r="K65" i="1"/>
  <c r="G66" i="1"/>
  <c r="K66" i="1"/>
  <c r="I59" i="1"/>
  <c r="M63" i="1"/>
  <c r="I64" i="1"/>
  <c r="M64" i="1"/>
  <c r="I65" i="1"/>
  <c r="M65" i="1"/>
  <c r="I66" i="1"/>
  <c r="G59" i="1"/>
  <c r="K63" i="1"/>
  <c r="I63" i="1"/>
  <c r="M59" i="1"/>
  <c r="L85" i="1" l="1"/>
  <c r="J85" i="1"/>
  <c r="N97" i="1"/>
  <c r="N99" i="1"/>
  <c r="N100" i="1" s="1"/>
  <c r="N98" i="1"/>
  <c r="J97" i="1"/>
  <c r="J99" i="1"/>
  <c r="J98" i="1"/>
  <c r="H85" i="1"/>
  <c r="H97" i="1"/>
  <c r="H99" i="1"/>
  <c r="H98" i="1"/>
  <c r="N83" i="1"/>
  <c r="G97" i="1"/>
  <c r="G99" i="1"/>
  <c r="G98" i="1"/>
  <c r="K99" i="1"/>
  <c r="K98" i="1"/>
  <c r="K97" i="1"/>
  <c r="I99" i="1"/>
  <c r="I98" i="1"/>
  <c r="I97" i="1"/>
  <c r="L97" i="1"/>
  <c r="L99" i="1"/>
  <c r="L100" i="1" s="1"/>
  <c r="L98" i="1"/>
  <c r="H84" i="1"/>
  <c r="G73" i="2"/>
  <c r="M98" i="1"/>
  <c r="M97" i="1"/>
  <c r="M99" i="1"/>
  <c r="M100" i="1" s="1"/>
  <c r="L73" i="2"/>
  <c r="N100" i="2"/>
  <c r="J86" i="2"/>
  <c r="I73" i="2"/>
  <c r="J73" i="2"/>
  <c r="H100" i="2"/>
  <c r="G100" i="2"/>
  <c r="H86" i="2"/>
  <c r="I100" i="2"/>
  <c r="H73" i="2"/>
  <c r="J100" i="2"/>
  <c r="K73" i="2"/>
  <c r="N86" i="2"/>
  <c r="M100" i="2"/>
  <c r="N73" i="2"/>
  <c r="L100" i="2"/>
  <c r="K100" i="2"/>
  <c r="L86" i="2"/>
  <c r="M73" i="2"/>
  <c r="H83" i="1"/>
  <c r="H86" i="1" s="1"/>
  <c r="I85" i="1"/>
  <c r="M85" i="1"/>
  <c r="M84" i="1"/>
  <c r="K85" i="1"/>
  <c r="K86" i="1" s="1"/>
  <c r="N84" i="1"/>
  <c r="L84" i="1"/>
  <c r="L83" i="1"/>
  <c r="J83" i="1"/>
  <c r="K84" i="1"/>
  <c r="G72" i="1"/>
  <c r="G71" i="1"/>
  <c r="G85" i="1"/>
  <c r="M83" i="1"/>
  <c r="G84" i="1"/>
  <c r="I83" i="1"/>
  <c r="G83" i="1"/>
  <c r="I72" i="1"/>
  <c r="I71" i="1"/>
  <c r="I70" i="1"/>
  <c r="I86" i="1"/>
  <c r="L72" i="1"/>
  <c r="L71" i="1"/>
  <c r="L70" i="1"/>
  <c r="H72" i="1"/>
  <c r="H71" i="1"/>
  <c r="H70" i="1"/>
  <c r="N86" i="1"/>
  <c r="J86" i="1"/>
  <c r="K72" i="1"/>
  <c r="K71" i="1"/>
  <c r="K70" i="1"/>
  <c r="M72" i="1"/>
  <c r="M71" i="1"/>
  <c r="M70" i="1"/>
  <c r="N72" i="1"/>
  <c r="N71" i="1"/>
  <c r="N70" i="1"/>
  <c r="J72" i="1"/>
  <c r="J71" i="1"/>
  <c r="J70" i="1"/>
  <c r="G70" i="1"/>
  <c r="L86" i="1"/>
  <c r="G100" i="1" l="1"/>
  <c r="J100" i="1"/>
  <c r="M86" i="1"/>
  <c r="I100" i="1"/>
  <c r="H100" i="1"/>
  <c r="G86" i="1"/>
  <c r="K100" i="1"/>
  <c r="G73" i="1"/>
  <c r="J73" i="1"/>
  <c r="M73" i="1"/>
  <c r="H73" i="1"/>
  <c r="N73" i="1"/>
  <c r="K73" i="1"/>
  <c r="L73" i="1"/>
  <c r="I73" i="1"/>
</calcChain>
</file>

<file path=xl/sharedStrings.xml><?xml version="1.0" encoding="utf-8"?>
<sst xmlns="http://schemas.openxmlformats.org/spreadsheetml/2006/main" count="268" uniqueCount="64">
  <si>
    <t>version,4</t>
  </si>
  <si>
    <t>ProtocolHeader</t>
  </si>
  <si>
    <t>,Version,1.0,Label,MTT_005a_d40,ReaderType,0,DateRead,2/7/2020 9:31:26 PM,InstrumentSN,SN: 512734004,</t>
  </si>
  <si>
    <t xml:space="preserve">,Result,0,Prefix,3b_Vinc,WellMap,0007FE7FE7FE7FE7FE7FE000,RefWellMap,000000000000000000000000,RunCount,1,Kinetics,False,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</si>
  <si>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</si>
  <si>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</si>
  <si>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</si>
  <si>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</si>
  <si>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</si>
  <si>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</si>
  <si>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,B,X,0.03932715,0.05294381,0.05211947,0.05173464,0.0507943,0.05055434,0.05091492,0.05343477,0.05364013,0.0561771,X</t>
  </si>
  <si>
    <t>,C,X,0.0518102,0.230568,0.2150696,0.2500027,0.2464763,0.22855,0.2092833,0.1771583,0.2002524,0.08599057,X</t>
  </si>
  <si>
    <t>,D,X,0.0517974,0.2417128,0.2357441,0.2461815,0.2460179,0.24339,0.2127599,0.2135588,0.2031233,0.09122451,X</t>
  </si>
  <si>
    <t>,E,X,0.05206251,0.2370029,0.2449685,0.2243654,0.2378174,0.2532344,0.1910162,0.2056785,0.2021988,0.09303311,X</t>
  </si>
  <si>
    <t>,F,X,0.049257,0.2440247,0.2042875,0.2335854,0.214153,0.2212618,0.2170513,0.1978541,0.1832871,0.05244999,X</t>
  </si>
  <si>
    <t>,G,X,0.04046485,0.04852841,0.04839233,0.04837158,0.0491299,0.05028896,0.05029477,0.04970557,0.05150923,0.05268168,X</t>
  </si>
  <si>
    <t>,H,X,X,X,X,X,X,X,X,X,X,X,X</t>
  </si>
  <si>
    <t>MTT</t>
  </si>
  <si>
    <t>Date of intoxication:</t>
  </si>
  <si>
    <t>Reader:</t>
  </si>
  <si>
    <t>Vehicle</t>
  </si>
  <si>
    <t>Vehicle 2</t>
  </si>
  <si>
    <t>100pM</t>
  </si>
  <si>
    <t>1nM</t>
  </si>
  <si>
    <t>10nM</t>
  </si>
  <si>
    <t>100nM</t>
  </si>
  <si>
    <t>1uM</t>
  </si>
  <si>
    <t>10uM</t>
  </si>
  <si>
    <t>Empty value</t>
  </si>
  <si>
    <t>Cells</t>
  </si>
  <si>
    <t>Differentiation started</t>
  </si>
  <si>
    <t>Age of cells</t>
  </si>
  <si>
    <t>d40</t>
  </si>
  <si>
    <t>Agent</t>
  </si>
  <si>
    <t>Vincristine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</si>
  <si>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</si>
  <si>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</si>
  <si>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</si>
  <si>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</si>
  <si>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</si>
  <si>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</si>
  <si>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</si>
  <si>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</si>
  <si>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Vehicle 1]</t>
  </si>
  <si>
    <t>Viability [% of vehicle 2]</t>
  </si>
  <si>
    <t>Viability [Vehicle combined]</t>
  </si>
  <si>
    <t>Vehicle combined</t>
  </si>
  <si>
    <t>,Version,1,Label,CytoTox-Fluor,ReaderType,2,DateRead,2/6/2020 9:01:49 PM,InstrumentSN,SN: 512734004,FluoOpticalKitID,PN:9300-046 SN:31000001DD35142D SIG:BLUE,</t>
  </si>
  <si>
    <t xml:space="preserve">,Result,0,Prefix,3b_Vinc,WellMap,0007FE7FE7FE7FE7FE7FE000,RunCount,1,Kinetics,False, </t>
  </si>
  <si>
    <t>,Read 1</t>
  </si>
  <si>
    <t>,B,X,770.01,770.895,771.847,769.129,773.226,769.786,766.74,769.7,769.063,771.932,X</t>
  </si>
  <si>
    <t>,C,X,769.63,3941.93,3545.24,3501.72,3404.45,3172.1,3462.54,4158.11,4675.13,2552.55,X</t>
  </si>
  <si>
    <t>,D,X,766.695,3446.15,3421.75,3404.03,3560.39,3309.49,3818.6,4210.48,5381.55,2527.1,X</t>
  </si>
  <si>
    <t>,E,X,765.109,3605.11,3513.74,3559.17,3591.27,3492.81,3621.12,4445.42,5093.5,2548.56,X</t>
  </si>
  <si>
    <t>,F,X,766.923,3671.64,3477.18,3566.45,3514.8,3461.79,3784.28,4206.8,4493.62,774.657,X</t>
  </si>
  <si>
    <t>,G,X,764.804,765.661,765.484,764.391,767.496,769.492,764.512,766.257,794.287,787.011,X</t>
  </si>
  <si>
    <t>_x000B_</t>
  </si>
  <si>
    <t>Proteases [% of vehicle 2]</t>
  </si>
  <si>
    <t>Cytotox</t>
  </si>
  <si>
    <t>Proteases [% Vehicle combined]</t>
  </si>
  <si>
    <t>Live/Dead</t>
  </si>
  <si>
    <t>% of vehicle</t>
  </si>
  <si>
    <t>21) 20200205</t>
  </si>
  <si>
    <t>iPSC_DSN_005A_20191209_d40_Thawed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</si>
</sst>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1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11" xfId="0" applyBorder="1" applyAlignment="1">
      <alignment vertical="center"/>
    </xf>
    <xf numFmtId="0" fontId="18" fillId="0" borderId="12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0" xfId="0" applyFont="1" applyAlignment="1">
      <alignment vertical="center"/>
    </xf>
    <xf numFmtId="0" fontId="18" fillId="0" borderId="15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18" fillId="0" borderId="10" xfId="0" applyFont="1" applyBorder="1" applyAlignment="1">
      <alignment vertical="center"/>
    </xf>
    <xf numFmtId="0" fontId="21" fillId="0" borderId="17" xfId="0" applyFont="1" applyBorder="1" applyAlignment="1">
      <alignment vertical="center"/>
    </xf>
    <xf numFmtId="0" fontId="20" fillId="0" borderId="0" xfId="0" applyFont="1"/>
    <xf numFmtId="0" fontId="23" fillId="0" borderId="0" xfId="0" applyFont="1"/>
    <xf numFmtId="0" fontId="0" fillId="0" borderId="0" xfId="0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371475</xdr:colOff>
      <xdr:row>4</xdr:row>
      <xdr:rowOff>66675</xdr:rowOff>
    </xdr:from>
    <xdr:to>
      <xdr:col>15</xdr:col>
      <xdr:colOff>549275</xdr:colOff>
      <xdr:row>23</xdr:row>
      <xdr:rowOff>9525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29475" y="828675"/>
          <a:ext cx="4749800" cy="35623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4</xdr:row>
      <xdr:rowOff>0</xdr:rowOff>
    </xdr:from>
    <xdr:to>
      <xdr:col>13</xdr:col>
      <xdr:colOff>177800</xdr:colOff>
      <xdr:row>22</xdr:row>
      <xdr:rowOff>133350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762000"/>
          <a:ext cx="4749800" cy="35623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428625</xdr:colOff>
      <xdr:row>0</xdr:row>
      <xdr:rowOff>161925</xdr:rowOff>
    </xdr:from>
    <xdr:to>
      <xdr:col>9</xdr:col>
      <xdr:colOff>720725</xdr:colOff>
      <xdr:row>14</xdr:row>
      <xdr:rowOff>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B8ED4FB7-BD20-4F39-A0EE-EE1FD99D55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38625" y="161925"/>
          <a:ext cx="3340100" cy="250507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28575</xdr:colOff>
          <xdr:row>0</xdr:row>
          <xdr:rowOff>180974</xdr:rowOff>
        </xdr:from>
        <xdr:to>
          <xdr:col>14</xdr:col>
          <xdr:colOff>205193</xdr:colOff>
          <xdr:row>14</xdr:row>
          <xdr:rowOff>19049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91440C01-7908-438B-9696-4182FEB87E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0"/>
  <sheetViews>
    <sheetView topLeftCell="A79" workbookViewId="0">
      <selection activeCell="A25" sqref="A25:D32"/>
    </sheetView>
  </sheetViews>
  <sheetFormatPr baseColWidth="10" defaultRowHeight="15" x14ac:dyDescent="0.25"/>
  <cols>
    <col min="5" max="5" width="14" customWidth="1"/>
  </cols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17" x14ac:dyDescent="0.25">
      <c r="A17" t="s">
        <v>14</v>
      </c>
    </row>
    <row r="18" spans="1:17" x14ac:dyDescent="0.25">
      <c r="A18" t="s">
        <v>15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62</v>
      </c>
      <c r="F25" s="3"/>
      <c r="G25" s="3" t="s">
        <v>20</v>
      </c>
      <c r="H25" s="3" t="s">
        <v>21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27</v>
      </c>
      <c r="O25" s="3" t="s">
        <v>28</v>
      </c>
      <c r="P25" s="3"/>
      <c r="Q25" s="3"/>
    </row>
    <row r="26" spans="1:17" x14ac:dyDescent="0.25">
      <c r="A26" t="s">
        <v>29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30</v>
      </c>
      <c r="F27" s="5">
        <v>3.9327149999999998E-2</v>
      </c>
      <c r="G27" s="5">
        <v>5.2943810000000001E-2</v>
      </c>
      <c r="H27" s="6">
        <v>5.2119470000000001E-2</v>
      </c>
      <c r="I27" s="6">
        <v>5.1734639999999998E-2</v>
      </c>
      <c r="J27" s="6">
        <v>5.0794300000000001E-2</v>
      </c>
      <c r="K27" s="6">
        <v>5.0554340000000003E-2</v>
      </c>
      <c r="L27" s="6">
        <v>5.0914920000000002E-2</v>
      </c>
      <c r="M27" s="6">
        <v>5.3434769999999999E-2</v>
      </c>
      <c r="N27" s="6">
        <v>5.3640130000000001E-2</v>
      </c>
      <c r="O27" s="6">
        <v>5.6177100000000001E-2</v>
      </c>
      <c r="P27" s="6"/>
      <c r="Q27" s="6"/>
    </row>
    <row r="28" spans="1:17" x14ac:dyDescent="0.25">
      <c r="A28" t="s">
        <v>31</v>
      </c>
      <c r="C28" t="s">
        <v>63</v>
      </c>
      <c r="F28" s="7">
        <v>5.1810200000000001E-2</v>
      </c>
      <c r="G28" s="8">
        <v>0.230568</v>
      </c>
      <c r="H28" s="9">
        <v>0.2150696</v>
      </c>
      <c r="I28" s="9">
        <v>0.25000270000000002</v>
      </c>
      <c r="J28" s="9">
        <v>0.24647630000000001</v>
      </c>
      <c r="K28" s="9">
        <v>0.22855</v>
      </c>
      <c r="L28" s="9">
        <v>0.20928330000000001</v>
      </c>
      <c r="M28" s="9">
        <v>0.17715829999999999</v>
      </c>
      <c r="N28" s="9">
        <v>0.2002524</v>
      </c>
      <c r="O28" s="10">
        <v>8.5990570000000002E-2</v>
      </c>
      <c r="P28" s="11"/>
      <c r="Q28" s="6"/>
    </row>
    <row r="29" spans="1:17" x14ac:dyDescent="0.25">
      <c r="A29" t="s">
        <v>33</v>
      </c>
      <c r="C29" s="2">
        <v>43807</v>
      </c>
      <c r="F29" s="7">
        <v>5.17974E-2</v>
      </c>
      <c r="G29" s="12">
        <v>0.24171280000000001</v>
      </c>
      <c r="H29" s="4">
        <v>0.23574410000000001</v>
      </c>
      <c r="I29" s="4">
        <v>0.2461815</v>
      </c>
      <c r="J29" s="4">
        <v>0.24601790000000001</v>
      </c>
      <c r="K29" s="4">
        <v>0.24339</v>
      </c>
      <c r="L29" s="4">
        <v>0.2127599</v>
      </c>
      <c r="M29" s="4">
        <v>0.21355879999999999</v>
      </c>
      <c r="N29" s="4">
        <v>0.20312330000000001</v>
      </c>
      <c r="O29" s="13">
        <v>9.1224509999999995E-2</v>
      </c>
      <c r="P29" s="14"/>
      <c r="Q29" s="6"/>
    </row>
    <row r="30" spans="1:17" x14ac:dyDescent="0.25">
      <c r="A30" t="s">
        <v>18</v>
      </c>
      <c r="C30" t="s">
        <v>32</v>
      </c>
      <c r="F30" s="7">
        <v>5.2062509999999999E-2</v>
      </c>
      <c r="G30" s="12">
        <v>0.23700289999999999</v>
      </c>
      <c r="H30" s="4">
        <v>0.24496850000000001</v>
      </c>
      <c r="I30" s="4">
        <v>0.22436539999999999</v>
      </c>
      <c r="J30" s="4">
        <v>0.23781740000000001</v>
      </c>
      <c r="K30" s="4">
        <v>0.25323440000000003</v>
      </c>
      <c r="L30" s="4">
        <v>0.1910162</v>
      </c>
      <c r="M30" s="4">
        <v>0.20567849999999999</v>
      </c>
      <c r="N30" s="4">
        <v>0.20219880000000001</v>
      </c>
      <c r="O30" s="4">
        <v>9.3033110000000002E-2</v>
      </c>
      <c r="P30" s="14"/>
      <c r="Q30" s="6"/>
    </row>
    <row r="31" spans="1:17" x14ac:dyDescent="0.25">
      <c r="A31" t="s">
        <v>19</v>
      </c>
      <c r="C31" t="s">
        <v>34</v>
      </c>
      <c r="F31" s="7">
        <v>4.9257000000000002E-2</v>
      </c>
      <c r="G31" s="15">
        <v>0.24402470000000001</v>
      </c>
      <c r="H31" s="16">
        <v>0.20428750000000001</v>
      </c>
      <c r="I31" s="16">
        <v>0.2335854</v>
      </c>
      <c r="J31" s="16">
        <v>0.21415300000000001</v>
      </c>
      <c r="K31" s="16">
        <v>0.22126180000000001</v>
      </c>
      <c r="L31" s="16">
        <v>0.2170513</v>
      </c>
      <c r="M31" s="16">
        <v>0.1978541</v>
      </c>
      <c r="N31" s="16">
        <v>0.18328710000000001</v>
      </c>
      <c r="O31" s="16">
        <v>5.2449990000000002E-2</v>
      </c>
      <c r="P31" s="17"/>
      <c r="Q31" s="6"/>
    </row>
    <row r="32" spans="1:17" x14ac:dyDescent="0.25">
      <c r="A32" s="1" t="s">
        <v>35</v>
      </c>
      <c r="C32" s="2">
        <v>43866</v>
      </c>
      <c r="F32">
        <v>4.0464849999999997E-2</v>
      </c>
      <c r="G32">
        <v>4.8528410000000001E-2</v>
      </c>
      <c r="H32" s="18">
        <v>4.8392329999999997E-2</v>
      </c>
      <c r="I32" s="18">
        <v>4.8371579999999997E-2</v>
      </c>
      <c r="J32" s="18">
        <v>4.9129899999999997E-2</v>
      </c>
      <c r="K32" s="18">
        <v>5.0288960000000001E-2</v>
      </c>
      <c r="L32" s="18">
        <v>5.0294770000000003E-2</v>
      </c>
      <c r="M32" s="18">
        <v>4.9705569999999998E-2</v>
      </c>
      <c r="N32" s="18">
        <v>5.1509230000000003E-2</v>
      </c>
      <c r="O32" s="18">
        <v>5.2681680000000002E-2</v>
      </c>
      <c r="P32" s="18"/>
      <c r="Q32" s="18"/>
    </row>
    <row r="33" spans="3:18" x14ac:dyDescent="0.25">
      <c r="Q33" s="18"/>
    </row>
    <row r="35" spans="3:18" x14ac:dyDescent="0.25">
      <c r="C35" s="19"/>
      <c r="F35" t="s">
        <v>36</v>
      </c>
      <c r="G35">
        <f t="shared" ref="G35" si="0">AVERAGE(G28:G31)</f>
        <v>0.23832709999999999</v>
      </c>
      <c r="H35">
        <f>AVERAGE(H28:H31)</f>
        <v>0.22501742499999999</v>
      </c>
      <c r="I35">
        <f t="shared" ref="I35:N35" si="1">AVERAGE(I28:I31)</f>
        <v>0.23853374999999999</v>
      </c>
      <c r="J35">
        <f t="shared" si="1"/>
        <v>0.23611615000000002</v>
      </c>
      <c r="K35">
        <f t="shared" si="1"/>
        <v>0.23660904999999999</v>
      </c>
      <c r="L35">
        <f t="shared" si="1"/>
        <v>0.20752767500000002</v>
      </c>
      <c r="M35">
        <f t="shared" si="1"/>
        <v>0.19856242499999999</v>
      </c>
      <c r="N35">
        <f t="shared" si="1"/>
        <v>0.19721540000000001</v>
      </c>
      <c r="O35">
        <f>AVERAGE(O28:O30)</f>
        <v>9.008273E-2</v>
      </c>
    </row>
    <row r="36" spans="3:18" x14ac:dyDescent="0.25">
      <c r="F36" t="s">
        <v>37</v>
      </c>
      <c r="G36">
        <f t="shared" ref="G36" si="2">G35/1000</f>
        <v>2.3832709999999999E-4</v>
      </c>
      <c r="H36">
        <f>H35/1000</f>
        <v>2.25017425E-4</v>
      </c>
      <c r="I36">
        <f t="shared" ref="I36:O36" si="3">I35/1000</f>
        <v>2.3853374999999999E-4</v>
      </c>
      <c r="J36">
        <f t="shared" si="3"/>
        <v>2.3611615000000002E-4</v>
      </c>
      <c r="K36">
        <f t="shared" si="3"/>
        <v>2.3660905E-4</v>
      </c>
      <c r="L36">
        <f t="shared" si="3"/>
        <v>2.0752767500000003E-4</v>
      </c>
      <c r="M36">
        <f t="shared" si="3"/>
        <v>1.9856242499999998E-4</v>
      </c>
      <c r="N36">
        <f t="shared" si="3"/>
        <v>1.9721540000000002E-4</v>
      </c>
      <c r="O36">
        <f t="shared" si="3"/>
        <v>9.0082730000000006E-5</v>
      </c>
    </row>
    <row r="37" spans="3:18" x14ac:dyDescent="0.25">
      <c r="F37" t="s">
        <v>38</v>
      </c>
      <c r="G37">
        <f t="shared" ref="G37" si="4">MEDIAN(G28:G31)</f>
        <v>0.23935784999999998</v>
      </c>
      <c r="H37">
        <f>MEDIAN(H28:H31)</f>
        <v>0.22540684999999999</v>
      </c>
      <c r="I37">
        <f t="shared" ref="I37:O37" si="5">MEDIAN(I28:I31)</f>
        <v>0.23988345</v>
      </c>
      <c r="J37">
        <f t="shared" si="5"/>
        <v>0.24191765000000001</v>
      </c>
      <c r="K37">
        <f t="shared" si="5"/>
        <v>0.23597000000000001</v>
      </c>
      <c r="L37">
        <f t="shared" si="5"/>
        <v>0.2110216</v>
      </c>
      <c r="M37">
        <f t="shared" si="5"/>
        <v>0.20176630000000001</v>
      </c>
      <c r="N37">
        <f t="shared" si="5"/>
        <v>0.2012256</v>
      </c>
      <c r="O37">
        <f t="shared" si="5"/>
        <v>8.8607539999999999E-2</v>
      </c>
    </row>
    <row r="38" spans="3:18" x14ac:dyDescent="0.25">
      <c r="F38" t="s">
        <v>39</v>
      </c>
      <c r="G38">
        <f t="shared" ref="G38" si="6">G37/1000</f>
        <v>2.3935784999999998E-4</v>
      </c>
      <c r="H38">
        <f>H37/1000</f>
        <v>2.2540684999999998E-4</v>
      </c>
      <c r="I38">
        <f t="shared" ref="I38:O38" si="7">I37/1000</f>
        <v>2.3988345E-4</v>
      </c>
      <c r="J38">
        <f t="shared" si="7"/>
        <v>2.4191765E-4</v>
      </c>
      <c r="K38">
        <f t="shared" si="7"/>
        <v>2.3597000000000001E-4</v>
      </c>
      <c r="L38">
        <f t="shared" si="7"/>
        <v>2.110216E-4</v>
      </c>
      <c r="M38">
        <f t="shared" si="7"/>
        <v>2.017663E-4</v>
      </c>
      <c r="N38">
        <f t="shared" si="7"/>
        <v>2.0122560000000001E-4</v>
      </c>
      <c r="O38">
        <f t="shared" si="7"/>
        <v>8.8607539999999998E-5</v>
      </c>
    </row>
    <row r="39" spans="3:18" x14ac:dyDescent="0.25">
      <c r="F39" t="s">
        <v>40</v>
      </c>
      <c r="G39">
        <f t="shared" ref="G39" si="8">STDEV(G28:G31)</f>
        <v>5.9408963605391022E-3</v>
      </c>
      <c r="H39">
        <f>STDEV(H28:H31)</f>
        <v>1.8635056237706931E-2</v>
      </c>
      <c r="I39">
        <f t="shared" ref="I39:O39" si="9">STDEV(I28:I31)</f>
        <v>1.1765106652158614E-2</v>
      </c>
      <c r="J39">
        <f t="shared" si="9"/>
        <v>1.5172909746979978E-2</v>
      </c>
      <c r="K39">
        <f t="shared" si="9"/>
        <v>1.4409139634158135E-2</v>
      </c>
      <c r="L39">
        <f t="shared" si="9"/>
        <v>1.1456972220842937E-2</v>
      </c>
      <c r="M39">
        <f t="shared" si="9"/>
        <v>1.5643615075247155E-2</v>
      </c>
      <c r="N39">
        <f t="shared" si="9"/>
        <v>9.3623086159344265E-3</v>
      </c>
      <c r="O39">
        <f t="shared" si="9"/>
        <v>1.9051872323642294E-2</v>
      </c>
    </row>
    <row r="40" spans="3:18" x14ac:dyDescent="0.25">
      <c r="F40" t="s">
        <v>41</v>
      </c>
      <c r="G40">
        <f t="shared" ref="G40" si="10">G39/G35*100</f>
        <v>2.4927489826121758</v>
      </c>
      <c r="H40">
        <f>H39/H35*100</f>
        <v>8.2816058523942893</v>
      </c>
      <c r="I40">
        <f t="shared" ref="I40:O40" si="11">I39/I35*100</f>
        <v>4.9322608025734782</v>
      </c>
      <c r="J40">
        <f t="shared" si="11"/>
        <v>6.4260364007205677</v>
      </c>
      <c r="K40">
        <f t="shared" si="11"/>
        <v>6.0898514381246773</v>
      </c>
      <c r="L40">
        <f t="shared" si="11"/>
        <v>5.5206960810614474</v>
      </c>
      <c r="M40">
        <f t="shared" si="11"/>
        <v>7.8784367562227118</v>
      </c>
      <c r="N40">
        <f t="shared" si="11"/>
        <v>4.7472502735255082</v>
      </c>
      <c r="O40">
        <f t="shared" si="11"/>
        <v>21.149306114104551</v>
      </c>
    </row>
    <row r="43" spans="3:18" x14ac:dyDescent="0.25">
      <c r="D43" t="s">
        <v>42</v>
      </c>
    </row>
    <row r="44" spans="3:18" x14ac:dyDescent="0.25">
      <c r="F44" s="3"/>
      <c r="G44" s="3" t="s">
        <v>20</v>
      </c>
      <c r="H44" s="3" t="s">
        <v>21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26</v>
      </c>
      <c r="N44" s="3" t="s">
        <v>27</v>
      </c>
      <c r="O44" s="3" t="s">
        <v>28</v>
      </c>
      <c r="P44" s="3"/>
      <c r="Q44" s="3"/>
    </row>
    <row r="47" spans="3:18" x14ac:dyDescent="0.25">
      <c r="G47">
        <f>G28-$O$35</f>
        <v>0.14048527</v>
      </c>
      <c r="H47">
        <f t="shared" ref="H47:N47" si="12">H28-$O$35</f>
        <v>0.12498687</v>
      </c>
      <c r="I47">
        <f t="shared" si="12"/>
        <v>0.15991997000000002</v>
      </c>
      <c r="J47">
        <f t="shared" si="12"/>
        <v>0.15639357000000001</v>
      </c>
      <c r="K47">
        <f t="shared" si="12"/>
        <v>0.13846727</v>
      </c>
      <c r="L47">
        <f t="shared" si="12"/>
        <v>0.11920057000000001</v>
      </c>
      <c r="M47">
        <f t="shared" si="12"/>
        <v>8.7075569999999991E-2</v>
      </c>
      <c r="N47">
        <f t="shared" si="12"/>
        <v>0.11016967</v>
      </c>
      <c r="R47" t="s">
        <v>46</v>
      </c>
    </row>
    <row r="48" spans="3:18" x14ac:dyDescent="0.25">
      <c r="G48">
        <f t="shared" ref="G48:N50" si="13">G29-$O$35</f>
        <v>0.15163007000000001</v>
      </c>
      <c r="H48">
        <f t="shared" si="13"/>
        <v>0.14566137000000001</v>
      </c>
      <c r="I48">
        <f t="shared" si="13"/>
        <v>0.15609877</v>
      </c>
      <c r="J48">
        <f>J29-$O$35</f>
        <v>0.15593517000000001</v>
      </c>
      <c r="K48">
        <f t="shared" si="13"/>
        <v>0.15330727</v>
      </c>
      <c r="L48">
        <f t="shared" si="13"/>
        <v>0.12267717</v>
      </c>
      <c r="M48">
        <f t="shared" si="13"/>
        <v>0.12347606999999999</v>
      </c>
      <c r="N48">
        <f t="shared" si="13"/>
        <v>0.11304057000000001</v>
      </c>
      <c r="R48">
        <f>AVERAGE(G47:H50)</f>
        <v>0.1415895325</v>
      </c>
    </row>
    <row r="49" spans="4:17" x14ac:dyDescent="0.25">
      <c r="G49">
        <f t="shared" si="13"/>
        <v>0.14692016999999999</v>
      </c>
      <c r="H49">
        <f t="shared" si="13"/>
        <v>0.15488577000000001</v>
      </c>
      <c r="I49">
        <f t="shared" si="13"/>
        <v>0.13428266999999999</v>
      </c>
      <c r="J49">
        <f t="shared" si="13"/>
        <v>0.14773467000000001</v>
      </c>
      <c r="K49">
        <f t="shared" si="13"/>
        <v>0.16315167000000003</v>
      </c>
      <c r="L49">
        <f t="shared" si="13"/>
        <v>0.10093347</v>
      </c>
      <c r="M49">
        <f t="shared" si="13"/>
        <v>0.11559576999999999</v>
      </c>
      <c r="N49">
        <f t="shared" si="13"/>
        <v>0.11211607000000001</v>
      </c>
    </row>
    <row r="50" spans="4:17" x14ac:dyDescent="0.25">
      <c r="G50">
        <f t="shared" si="13"/>
        <v>0.15394197000000001</v>
      </c>
      <c r="H50">
        <f t="shared" si="13"/>
        <v>0.11420477000000001</v>
      </c>
      <c r="I50">
        <f t="shared" si="13"/>
        <v>0.14350267</v>
      </c>
      <c r="J50">
        <f t="shared" si="13"/>
        <v>0.12407027000000001</v>
      </c>
      <c r="K50">
        <f t="shared" si="13"/>
        <v>0.13117907000000001</v>
      </c>
      <c r="L50">
        <f t="shared" si="13"/>
        <v>0.12696857</v>
      </c>
      <c r="M50">
        <f t="shared" si="13"/>
        <v>0.10777137000000001</v>
      </c>
      <c r="N50">
        <f t="shared" si="13"/>
        <v>9.3204370000000009E-2</v>
      </c>
    </row>
    <row r="53" spans="4:17" x14ac:dyDescent="0.25">
      <c r="F53" s="3"/>
      <c r="G53" s="3" t="s">
        <v>20</v>
      </c>
      <c r="H53" s="3" t="s">
        <v>21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/>
      <c r="P53" s="3"/>
      <c r="Q53" s="3"/>
    </row>
    <row r="54" spans="4:17" x14ac:dyDescent="0.25">
      <c r="F54" t="s">
        <v>36</v>
      </c>
      <c r="G54">
        <f>AVERAGE(G47:G50)</f>
        <v>0.14824436999999999</v>
      </c>
      <c r="H54">
        <f>AVERAGE(H47:H50)</f>
        <v>0.13493469499999999</v>
      </c>
      <c r="I54">
        <f>AVERAGE(I47:I50)</f>
        <v>0.14845101999999999</v>
      </c>
      <c r="J54">
        <f t="shared" ref="J54:N54" si="14">AVERAGE(J47:J50)</f>
        <v>0.14603342</v>
      </c>
      <c r="K54">
        <f t="shared" si="14"/>
        <v>0.14652632000000002</v>
      </c>
      <c r="L54">
        <f t="shared" si="14"/>
        <v>0.11744494500000001</v>
      </c>
      <c r="M54">
        <f t="shared" si="14"/>
        <v>0.10847969499999999</v>
      </c>
      <c r="N54">
        <f t="shared" si="14"/>
        <v>0.10713267000000001</v>
      </c>
    </row>
    <row r="55" spans="4:17" x14ac:dyDescent="0.25">
      <c r="F55" t="s">
        <v>37</v>
      </c>
      <c r="G55">
        <f>G54/1000</f>
        <v>1.4824437E-4</v>
      </c>
      <c r="H55">
        <f>H54/1000</f>
        <v>1.3493469499999998E-4</v>
      </c>
      <c r="I55">
        <f t="shared" ref="I55:N55" si="15">I54/1000</f>
        <v>1.4845101999999999E-4</v>
      </c>
      <c r="J55">
        <f t="shared" si="15"/>
        <v>1.4603342E-4</v>
      </c>
      <c r="K55">
        <f t="shared" si="15"/>
        <v>1.4652632000000001E-4</v>
      </c>
      <c r="L55">
        <f t="shared" si="15"/>
        <v>1.1744494500000001E-4</v>
      </c>
      <c r="M55">
        <f t="shared" si="15"/>
        <v>1.0847969499999999E-4</v>
      </c>
      <c r="N55">
        <f t="shared" si="15"/>
        <v>1.0713267000000001E-4</v>
      </c>
    </row>
    <row r="56" spans="4:17" x14ac:dyDescent="0.25">
      <c r="F56" t="s">
        <v>38</v>
      </c>
      <c r="G56">
        <f>MEDIAN(G47:G50)</f>
        <v>0.14927511999999998</v>
      </c>
      <c r="H56">
        <f>MEDIAN(H47:H50)</f>
        <v>0.13532411999999999</v>
      </c>
      <c r="I56">
        <f t="shared" ref="I56:N56" si="16">MEDIAN(I47:I50)</f>
        <v>0.14980072</v>
      </c>
      <c r="J56">
        <f>MEDIAN(J47:J50)</f>
        <v>0.15183492000000001</v>
      </c>
      <c r="K56">
        <f t="shared" si="16"/>
        <v>0.14588727000000001</v>
      </c>
      <c r="L56">
        <f t="shared" si="16"/>
        <v>0.12093887</v>
      </c>
      <c r="M56">
        <f t="shared" si="16"/>
        <v>0.11168357</v>
      </c>
      <c r="N56">
        <f t="shared" si="16"/>
        <v>0.11114287</v>
      </c>
    </row>
    <row r="57" spans="4:17" x14ac:dyDescent="0.25">
      <c r="F57" t="s">
        <v>39</v>
      </c>
      <c r="G57">
        <f>G56/1000</f>
        <v>1.4927511999999999E-4</v>
      </c>
      <c r="H57">
        <f>H56/1000</f>
        <v>1.3532411999999999E-4</v>
      </c>
      <c r="I57">
        <f t="shared" ref="I57:N57" si="17">I56/1000</f>
        <v>1.4980072000000001E-4</v>
      </c>
      <c r="J57">
        <f t="shared" si="17"/>
        <v>1.5183492000000001E-4</v>
      </c>
      <c r="K57">
        <f t="shared" si="17"/>
        <v>1.4588727000000001E-4</v>
      </c>
      <c r="L57">
        <f t="shared" si="17"/>
        <v>1.2093887000000001E-4</v>
      </c>
      <c r="M57">
        <f t="shared" si="17"/>
        <v>1.1168356999999999E-4</v>
      </c>
      <c r="N57">
        <f t="shared" si="17"/>
        <v>1.1114287000000001E-4</v>
      </c>
    </row>
    <row r="58" spans="4:17" x14ac:dyDescent="0.25">
      <c r="F58" t="s">
        <v>40</v>
      </c>
      <c r="G58">
        <f>STDEV(G47:G50)</f>
        <v>5.9408963605391022E-3</v>
      </c>
      <c r="H58">
        <f>STDEV(H47:H50)</f>
        <v>1.8635056237707035E-2</v>
      </c>
      <c r="I58">
        <f t="shared" ref="I58:N58" si="18">STDEV(I47:I50)</f>
        <v>1.1765106652158614E-2</v>
      </c>
      <c r="J58">
        <f t="shared" si="18"/>
        <v>1.5172909746979978E-2</v>
      </c>
      <c r="K58">
        <f t="shared" si="18"/>
        <v>1.4409139634158135E-2</v>
      </c>
      <c r="L58">
        <f t="shared" si="18"/>
        <v>1.1456972220842937E-2</v>
      </c>
      <c r="M58">
        <f t="shared" si="18"/>
        <v>1.56436150752472E-2</v>
      </c>
      <c r="N58">
        <f t="shared" si="18"/>
        <v>9.3623086159344265E-3</v>
      </c>
    </row>
    <row r="59" spans="4:17" x14ac:dyDescent="0.25">
      <c r="F59" t="s">
        <v>41</v>
      </c>
      <c r="G59">
        <f>G58/G54*100</f>
        <v>4.0075021807162745</v>
      </c>
      <c r="H59">
        <f>H58/H54*100</f>
        <v>13.810426026980707</v>
      </c>
      <c r="I59">
        <f t="shared" ref="I59:N59" si="19">I58/I54*100</f>
        <v>7.9252447387418528</v>
      </c>
      <c r="J59">
        <f t="shared" si="19"/>
        <v>10.390025616725254</v>
      </c>
      <c r="K59">
        <f t="shared" si="19"/>
        <v>9.8338234619951788</v>
      </c>
      <c r="L59">
        <f t="shared" si="19"/>
        <v>9.7551854793264496</v>
      </c>
      <c r="M59">
        <f t="shared" si="19"/>
        <v>14.420777155805242</v>
      </c>
      <c r="N59">
        <f t="shared" si="19"/>
        <v>8.7389856109573536</v>
      </c>
    </row>
    <row r="62" spans="4:17" x14ac:dyDescent="0.25">
      <c r="D62" t="s">
        <v>43</v>
      </c>
    </row>
    <row r="63" spans="4:17" x14ac:dyDescent="0.25">
      <c r="G63">
        <f>G47/$G$54*100</f>
        <v>94.766006965391</v>
      </c>
      <c r="H63">
        <f t="shared" ref="H63:N63" si="20">H47/$G$54*100</f>
        <v>84.311377221273233</v>
      </c>
      <c r="I63">
        <f t="shared" si="20"/>
        <v>107.87591461314858</v>
      </c>
      <c r="J63">
        <f t="shared" si="20"/>
        <v>105.49713962155866</v>
      </c>
      <c r="K63">
        <f t="shared" si="20"/>
        <v>93.404741104164714</v>
      </c>
      <c r="L63">
        <f t="shared" si="20"/>
        <v>80.408159851197055</v>
      </c>
      <c r="M63">
        <f t="shared" si="20"/>
        <v>58.737859656997429</v>
      </c>
      <c r="N63">
        <f t="shared" si="20"/>
        <v>74.316259025553549</v>
      </c>
    </row>
    <row r="64" spans="4:17" x14ac:dyDescent="0.25">
      <c r="G64">
        <f t="shared" ref="G64:N66" si="21">G48/$G$54*100</f>
        <v>102.28386413595337</v>
      </c>
      <c r="H64">
        <f t="shared" si="21"/>
        <v>98.257606680105297</v>
      </c>
      <c r="I64">
        <f t="shared" si="21"/>
        <v>105.29827878117732</v>
      </c>
      <c r="J64">
        <f t="shared" si="21"/>
        <v>105.18792045863195</v>
      </c>
      <c r="K64">
        <f t="shared" si="21"/>
        <v>103.41523931060586</v>
      </c>
      <c r="L64">
        <f t="shared" si="21"/>
        <v>82.753341661474238</v>
      </c>
      <c r="M64">
        <f t="shared" si="21"/>
        <v>83.292249142412629</v>
      </c>
      <c r="N64">
        <f t="shared" si="21"/>
        <v>76.252858708900732</v>
      </c>
    </row>
    <row r="65" spans="4:17" x14ac:dyDescent="0.25">
      <c r="G65">
        <f t="shared" si="21"/>
        <v>99.106745166781039</v>
      </c>
      <c r="H65">
        <f t="shared" si="21"/>
        <v>104.4800352283193</v>
      </c>
      <c r="I65">
        <f t="shared" si="21"/>
        <v>90.581969487272943</v>
      </c>
      <c r="J65">
        <f>J49/$G$54*100</f>
        <v>99.65617581294994</v>
      </c>
      <c r="K65">
        <f t="shared" si="21"/>
        <v>110.05589622054453</v>
      </c>
      <c r="L65">
        <f t="shared" si="21"/>
        <v>68.085870647229314</v>
      </c>
      <c r="M65">
        <f t="shared" si="21"/>
        <v>77.976499208705192</v>
      </c>
      <c r="N65">
        <f t="shared" si="21"/>
        <v>75.629226256619404</v>
      </c>
    </row>
    <row r="66" spans="4:17" x14ac:dyDescent="0.25">
      <c r="G66">
        <f t="shared" si="21"/>
        <v>103.84338373187462</v>
      </c>
      <c r="H66">
        <f t="shared" si="21"/>
        <v>77.038183642319794</v>
      </c>
      <c r="I66">
        <f t="shared" si="21"/>
        <v>96.801429963242455</v>
      </c>
      <c r="J66">
        <f t="shared" si="21"/>
        <v>83.693073807794534</v>
      </c>
      <c r="K66">
        <f t="shared" si="21"/>
        <v>88.488399255904298</v>
      </c>
      <c r="L66">
        <f t="shared" si="21"/>
        <v>85.648156486482435</v>
      </c>
      <c r="M66">
        <f t="shared" si="21"/>
        <v>72.698457283740353</v>
      </c>
      <c r="N66">
        <f t="shared" si="21"/>
        <v>62.872114468832798</v>
      </c>
    </row>
    <row r="69" spans="4:17" x14ac:dyDescent="0.25">
      <c r="F69" s="3"/>
      <c r="G69" s="3" t="s">
        <v>20</v>
      </c>
      <c r="H69" s="3" t="s">
        <v>21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26</v>
      </c>
      <c r="N69" s="3" t="s">
        <v>27</v>
      </c>
      <c r="O69" s="3"/>
      <c r="P69" s="3" t="s">
        <v>28</v>
      </c>
      <c r="Q69" s="3"/>
    </row>
    <row r="70" spans="4:17" x14ac:dyDescent="0.25">
      <c r="F70" t="s">
        <v>36</v>
      </c>
      <c r="G70">
        <f t="shared" ref="G70" si="22">AVERAGE(G63:G66)</f>
        <v>100</v>
      </c>
      <c r="H70">
        <f>AVERAGE(H63:H66)</f>
        <v>91.021800693004408</v>
      </c>
      <c r="I70">
        <f t="shared" ref="I70:N70" si="23">AVERAGE(I63:I66)</f>
        <v>100.13939821121032</v>
      </c>
      <c r="J70">
        <f t="shared" si="23"/>
        <v>98.508577425233767</v>
      </c>
      <c r="K70">
        <f t="shared" si="23"/>
        <v>98.841068972804848</v>
      </c>
      <c r="L70">
        <f t="shared" si="23"/>
        <v>79.223882161595753</v>
      </c>
      <c r="M70">
        <f t="shared" si="23"/>
        <v>73.176266322963912</v>
      </c>
      <c r="N70">
        <f t="shared" si="23"/>
        <v>72.267614614976623</v>
      </c>
    </row>
    <row r="71" spans="4:17" x14ac:dyDescent="0.25">
      <c r="F71" t="s">
        <v>38</v>
      </c>
      <c r="G71">
        <f t="shared" ref="G71" si="24">MEDIAN(G63:G66)</f>
        <v>100.69530465136719</v>
      </c>
      <c r="H71">
        <f>MEDIAN(H63:H66)</f>
        <v>91.284491950689272</v>
      </c>
      <c r="I71">
        <f t="shared" ref="I71:N71" si="25">MEDIAN(I63:I66)</f>
        <v>101.04985437220989</v>
      </c>
      <c r="J71">
        <f t="shared" si="25"/>
        <v>102.42204813579094</v>
      </c>
      <c r="K71">
        <f t="shared" si="25"/>
        <v>98.409990207385277</v>
      </c>
      <c r="L71">
        <f t="shared" si="25"/>
        <v>81.580750756335647</v>
      </c>
      <c r="M71">
        <f t="shared" si="25"/>
        <v>75.337478246222773</v>
      </c>
      <c r="N71">
        <f t="shared" si="25"/>
        <v>74.972742641086484</v>
      </c>
    </row>
    <row r="72" spans="4:17" x14ac:dyDescent="0.25">
      <c r="F72" t="s">
        <v>40</v>
      </c>
      <c r="G72">
        <f t="shared" ref="G72" si="26">STDEV(G63:G66)</f>
        <v>4.0075021807162745</v>
      </c>
      <c r="H72">
        <f>STDEV(H63:H66)</f>
        <v>12.570498453133064</v>
      </c>
      <c r="I72">
        <f t="shared" ref="I72:N72" si="27">STDEV(I63:I66)</f>
        <v>7.9362923881416991</v>
      </c>
      <c r="J72">
        <f t="shared" si="27"/>
        <v>10.23506642915342</v>
      </c>
      <c r="K72">
        <f t="shared" si="27"/>
        <v>9.7198562307345195</v>
      </c>
      <c r="L72">
        <f t="shared" si="27"/>
        <v>7.7284366487866851</v>
      </c>
      <c r="M72">
        <f t="shared" si="27"/>
        <v>10.552586297373043</v>
      </c>
      <c r="N72">
        <f t="shared" si="27"/>
        <v>6.3154564425849156</v>
      </c>
    </row>
    <row r="73" spans="4:17" x14ac:dyDescent="0.25">
      <c r="F73" t="s">
        <v>41</v>
      </c>
      <c r="G73">
        <f t="shared" ref="G73:N73" si="28">G72/G70*100</f>
        <v>4.0075021807162745</v>
      </c>
      <c r="H73">
        <f t="shared" si="28"/>
        <v>13.810426026980574</v>
      </c>
      <c r="I73">
        <f t="shared" si="28"/>
        <v>7.9252447387418528</v>
      </c>
      <c r="J73">
        <f t="shared" si="28"/>
        <v>10.390025616725255</v>
      </c>
      <c r="K73">
        <f t="shared" si="28"/>
        <v>9.8338234619951788</v>
      </c>
      <c r="L73">
        <f t="shared" si="28"/>
        <v>9.7551854793264479</v>
      </c>
      <c r="M73">
        <f t="shared" si="28"/>
        <v>14.420777155805048</v>
      </c>
      <c r="N73">
        <f t="shared" si="28"/>
        <v>8.7389856109573465</v>
      </c>
    </row>
    <row r="76" spans="4:17" x14ac:dyDescent="0.25">
      <c r="D76" t="s">
        <v>44</v>
      </c>
      <c r="G76">
        <f>G47/$H$54*100</f>
        <v>104.11352691759521</v>
      </c>
      <c r="H76">
        <f t="shared" ref="H76:N76" si="29">H47/$H$54*100</f>
        <v>92.627674446516522</v>
      </c>
      <c r="I76">
        <f t="shared" si="29"/>
        <v>118.51656832959088</v>
      </c>
      <c r="J76">
        <f t="shared" si="29"/>
        <v>115.90315596741077</v>
      </c>
      <c r="K76">
        <f t="shared" si="29"/>
        <v>102.61798864999103</v>
      </c>
      <c r="L76">
        <f t="shared" si="29"/>
        <v>88.339451910422312</v>
      </c>
      <c r="M76">
        <f t="shared" si="29"/>
        <v>64.531638804978954</v>
      </c>
      <c r="N76">
        <f t="shared" si="29"/>
        <v>81.64665877815932</v>
      </c>
    </row>
    <row r="77" spans="4:17" x14ac:dyDescent="0.25">
      <c r="G77">
        <f t="shared" ref="G77:N79" si="30">G48/$H$54*100</f>
        <v>112.37292973463941</v>
      </c>
      <c r="H77">
        <f t="shared" si="30"/>
        <v>107.94953069705313</v>
      </c>
      <c r="I77">
        <f t="shared" si="30"/>
        <v>115.68467991127116</v>
      </c>
      <c r="J77">
        <f t="shared" si="30"/>
        <v>115.56343607550306</v>
      </c>
      <c r="K77">
        <f t="shared" si="30"/>
        <v>113.61590138103472</v>
      </c>
      <c r="L77">
        <f t="shared" si="30"/>
        <v>90.915957530418694</v>
      </c>
      <c r="M77">
        <f t="shared" si="30"/>
        <v>91.508021713763085</v>
      </c>
      <c r="N77">
        <f t="shared" si="30"/>
        <v>83.774280588102272</v>
      </c>
    </row>
    <row r="78" spans="4:17" x14ac:dyDescent="0.25">
      <c r="G78">
        <f t="shared" si="30"/>
        <v>108.88242642116617</v>
      </c>
      <c r="H78">
        <f t="shared" si="30"/>
        <v>114.78572653237924</v>
      </c>
      <c r="I78">
        <f t="shared" si="30"/>
        <v>99.516784767624074</v>
      </c>
      <c r="J78">
        <f t="shared" si="30"/>
        <v>109.48605175266452</v>
      </c>
      <c r="K78">
        <f t="shared" si="30"/>
        <v>120.91157874555543</v>
      </c>
      <c r="L78">
        <f t="shared" si="30"/>
        <v>74.801717971793693</v>
      </c>
      <c r="M78">
        <f t="shared" si="30"/>
        <v>85.667937367776318</v>
      </c>
      <c r="N78">
        <f t="shared" si="30"/>
        <v>83.089134340133953</v>
      </c>
    </row>
    <row r="79" spans="4:17" x14ac:dyDescent="0.25">
      <c r="G79">
        <f t="shared" si="30"/>
        <v>114.08627706906664</v>
      </c>
      <c r="H79">
        <f t="shared" si="30"/>
        <v>84.637068324051128</v>
      </c>
      <c r="I79">
        <f t="shared" si="30"/>
        <v>106.3497197662914</v>
      </c>
      <c r="J79">
        <f t="shared" si="30"/>
        <v>91.948382882549225</v>
      </c>
      <c r="K79">
        <f t="shared" si="30"/>
        <v>97.216709164385051</v>
      </c>
      <c r="L79">
        <f t="shared" si="30"/>
        <v>94.096310811685612</v>
      </c>
      <c r="M79">
        <f t="shared" si="30"/>
        <v>79.86928046934112</v>
      </c>
      <c r="N79">
        <f t="shared" si="30"/>
        <v>69.073687830991133</v>
      </c>
    </row>
    <row r="82" spans="4:17" x14ac:dyDescent="0.25">
      <c r="F82" s="3"/>
      <c r="G82" s="3" t="s">
        <v>20</v>
      </c>
      <c r="H82" s="3" t="s">
        <v>21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26</v>
      </c>
      <c r="N82" s="3" t="s">
        <v>27</v>
      </c>
      <c r="O82" s="3"/>
      <c r="P82" s="3" t="s">
        <v>28</v>
      </c>
      <c r="Q82" s="3"/>
    </row>
    <row r="83" spans="4:17" x14ac:dyDescent="0.25">
      <c r="F83" t="s">
        <v>36</v>
      </c>
      <c r="G83">
        <f>AVERAGE(G76:G79)</f>
        <v>109.86379003561684</v>
      </c>
      <c r="H83">
        <f t="shared" ref="H83:M83" si="31">AVERAGE(H76:H79)</f>
        <v>100</v>
      </c>
      <c r="I83">
        <f t="shared" si="31"/>
        <v>110.01693819369439</v>
      </c>
      <c r="J83">
        <f t="shared" si="31"/>
        <v>108.22525666953189</v>
      </c>
      <c r="K83">
        <f t="shared" si="31"/>
        <v>108.59054448524157</v>
      </c>
      <c r="L83">
        <f t="shared" si="31"/>
        <v>87.038359556080081</v>
      </c>
      <c r="M83">
        <f t="shared" si="31"/>
        <v>80.394219588964873</v>
      </c>
      <c r="N83">
        <f>AVERAGE(N76:N79)</f>
        <v>79.395940384346659</v>
      </c>
    </row>
    <row r="84" spans="4:17" x14ac:dyDescent="0.25">
      <c r="F84" t="s">
        <v>38</v>
      </c>
      <c r="G84">
        <f>MEDIAN(G76:G79)</f>
        <v>110.6276780779028</v>
      </c>
      <c r="H84">
        <f t="shared" ref="H84:N84" si="32">MEDIAN(H76:H79)</f>
        <v>100.28860257178482</v>
      </c>
      <c r="I84">
        <f t="shared" si="32"/>
        <v>111.01719983878128</v>
      </c>
      <c r="J84">
        <f t="shared" si="32"/>
        <v>112.52474391408379</v>
      </c>
      <c r="K84">
        <f t="shared" si="32"/>
        <v>108.11694501551287</v>
      </c>
      <c r="L84">
        <f t="shared" si="32"/>
        <v>89.627704720420496</v>
      </c>
      <c r="M84">
        <f t="shared" si="32"/>
        <v>82.768608918558726</v>
      </c>
      <c r="N84">
        <f t="shared" si="32"/>
        <v>82.367896559146629</v>
      </c>
    </row>
    <row r="85" spans="4:17" x14ac:dyDescent="0.25">
      <c r="F85" t="s">
        <v>40</v>
      </c>
      <c r="G85">
        <f>STDEV(G76:G79)</f>
        <v>4.4027937814948936</v>
      </c>
      <c r="H85">
        <f t="shared" ref="H85:N85" si="33">STDEV(H76:H79)</f>
        <v>13.810426026980695</v>
      </c>
      <c r="I85">
        <f t="shared" si="33"/>
        <v>8.7191116059206433</v>
      </c>
      <c r="J85">
        <f t="shared" si="33"/>
        <v>11.244631891731023</v>
      </c>
      <c r="K85">
        <f t="shared" si="33"/>
        <v>10.678602441097995</v>
      </c>
      <c r="L85">
        <f t="shared" si="33"/>
        <v>8.4907534128586679</v>
      </c>
      <c r="M85">
        <f t="shared" si="33"/>
        <v>11.59347125307327</v>
      </c>
      <c r="N85">
        <f t="shared" si="33"/>
        <v>6.9383998058723373</v>
      </c>
    </row>
    <row r="86" spans="4:17" x14ac:dyDescent="0.25">
      <c r="F86" t="s">
        <v>41</v>
      </c>
      <c r="G86">
        <f>G85/G83*100</f>
        <v>4.0075021807162745</v>
      </c>
      <c r="H86">
        <f t="shared" ref="H86:N86" si="34">H85/H83*100</f>
        <v>13.810426026980693</v>
      </c>
      <c r="I86">
        <f t="shared" si="34"/>
        <v>7.9252447387418563</v>
      </c>
      <c r="J86">
        <f t="shared" si="34"/>
        <v>10.390025616725257</v>
      </c>
      <c r="K86">
        <f t="shared" si="34"/>
        <v>9.833823461995177</v>
      </c>
      <c r="L86">
        <f t="shared" si="34"/>
        <v>9.7551854793264479</v>
      </c>
      <c r="M86">
        <f t="shared" si="34"/>
        <v>14.420777155805142</v>
      </c>
      <c r="N86">
        <f t="shared" si="34"/>
        <v>8.7389856109573589</v>
      </c>
    </row>
    <row r="89" spans="4:17" x14ac:dyDescent="0.25">
      <c r="D89" t="s">
        <v>45</v>
      </c>
    </row>
    <row r="90" spans="4:17" x14ac:dyDescent="0.25">
      <c r="G90">
        <f>G47/$R$48*100</f>
        <v>99.220095948830107</v>
      </c>
      <c r="H90">
        <f t="shared" ref="H90:N90" si="35">H47/$R$48*100</f>
        <v>88.274089046801535</v>
      </c>
      <c r="I90">
        <f t="shared" si="35"/>
        <v>112.94618124401252</v>
      </c>
      <c r="J90">
        <f t="shared" si="35"/>
        <v>110.4556016526151</v>
      </c>
      <c r="K90">
        <f t="shared" si="35"/>
        <v>97.794849347355523</v>
      </c>
      <c r="L90">
        <f t="shared" si="35"/>
        <v>84.187416891146256</v>
      </c>
      <c r="M90">
        <f t="shared" si="35"/>
        <v>61.498592772032765</v>
      </c>
      <c r="N90">
        <f t="shared" si="35"/>
        <v>77.809191156132954</v>
      </c>
    </row>
    <row r="91" spans="4:17" x14ac:dyDescent="0.25">
      <c r="G91">
        <f t="shared" ref="G91:N91" si="36">G48/$R$48*100</f>
        <v>107.09129928089847</v>
      </c>
      <c r="H91">
        <f t="shared" si="36"/>
        <v>102.87580404292953</v>
      </c>
      <c r="I91">
        <f t="shared" si="36"/>
        <v>110.24739417089324</v>
      </c>
      <c r="J91">
        <f t="shared" si="36"/>
        <v>110.13184890627421</v>
      </c>
      <c r="K91">
        <f t="shared" si="36"/>
        <v>108.2758501233133</v>
      </c>
      <c r="L91">
        <f t="shared" si="36"/>
        <v>86.64282439099091</v>
      </c>
      <c r="M91">
        <f t="shared" si="36"/>
        <v>87.207061016321944</v>
      </c>
      <c r="N91">
        <f t="shared" si="36"/>
        <v>79.836812795465661</v>
      </c>
    </row>
    <row r="92" spans="4:17" x14ac:dyDescent="0.25">
      <c r="G92">
        <f t="shared" ref="G92:N92" si="37">G49/$R$48*100</f>
        <v>103.76485281494942</v>
      </c>
      <c r="H92">
        <f t="shared" si="37"/>
        <v>109.39069242283146</v>
      </c>
      <c r="I92">
        <f t="shared" si="37"/>
        <v>94.839404883267051</v>
      </c>
      <c r="J92">
        <f t="shared" si="37"/>
        <v>104.34010720389941</v>
      </c>
      <c r="K92">
        <f t="shared" si="37"/>
        <v>115.22862398037795</v>
      </c>
      <c r="L92">
        <f t="shared" si="37"/>
        <v>71.285968826826945</v>
      </c>
      <c r="M92">
        <f t="shared" si="37"/>
        <v>81.641465974894714</v>
      </c>
      <c r="N92">
        <f t="shared" si="37"/>
        <v>79.183869047664245</v>
      </c>
    </row>
    <row r="93" spans="4:17" x14ac:dyDescent="0.25">
      <c r="G93">
        <f t="shared" ref="G93:N93" si="38">G50/$R$48*100</f>
        <v>108.72411772388612</v>
      </c>
      <c r="H93">
        <f t="shared" si="38"/>
        <v>80.65904871887335</v>
      </c>
      <c r="I93">
        <f t="shared" si="38"/>
        <v>101.35118568881497</v>
      </c>
      <c r="J93">
        <f t="shared" si="38"/>
        <v>87.626724807499457</v>
      </c>
      <c r="K93">
        <f t="shared" si="38"/>
        <v>92.647434936618652</v>
      </c>
      <c r="L93">
        <f t="shared" si="38"/>
        <v>89.673698159855135</v>
      </c>
      <c r="M93">
        <f t="shared" si="38"/>
        <v>76.115351253101991</v>
      </c>
      <c r="N93">
        <f t="shared" si="38"/>
        <v>65.827161340475499</v>
      </c>
    </row>
    <row r="96" spans="4:17" x14ac:dyDescent="0.25">
      <c r="F96" s="3"/>
      <c r="G96" s="3" t="s">
        <v>20</v>
      </c>
      <c r="H96" s="3" t="s">
        <v>21</v>
      </c>
      <c r="I96" s="3" t="s">
        <v>22</v>
      </c>
      <c r="J96" s="3" t="s">
        <v>23</v>
      </c>
      <c r="K96" s="3" t="s">
        <v>24</v>
      </c>
      <c r="L96" s="3" t="s">
        <v>25</v>
      </c>
      <c r="M96" s="3" t="s">
        <v>26</v>
      </c>
      <c r="N96" s="3" t="s">
        <v>27</v>
      </c>
    </row>
    <row r="97" spans="6:14" x14ac:dyDescent="0.25">
      <c r="F97" t="s">
        <v>36</v>
      </c>
      <c r="G97">
        <f>AVERAGE(G90:G93)</f>
        <v>104.70009144214103</v>
      </c>
      <c r="H97">
        <f t="shared" ref="H97:M97" si="39">AVERAGE(H90:H93)</f>
        <v>95.29990855785897</v>
      </c>
      <c r="I97">
        <f t="shared" si="39"/>
        <v>104.84604149674693</v>
      </c>
      <c r="J97">
        <f t="shared" si="39"/>
        <v>103.13857064257205</v>
      </c>
      <c r="K97">
        <f t="shared" si="39"/>
        <v>103.48668959691636</v>
      </c>
      <c r="L97">
        <f t="shared" si="39"/>
        <v>82.947477067204815</v>
      </c>
      <c r="M97">
        <f t="shared" si="39"/>
        <v>76.61561775408785</v>
      </c>
      <c r="N97">
        <f>AVERAGE(N90:N93)</f>
        <v>75.664258584934601</v>
      </c>
    </row>
    <row r="98" spans="6:14" x14ac:dyDescent="0.25">
      <c r="F98" t="s">
        <v>38</v>
      </c>
      <c r="G98">
        <f>MEDIAN(G90:G93)</f>
        <v>105.42807604792395</v>
      </c>
      <c r="H98">
        <f t="shared" ref="H98:N98" si="40">MEDIAN(H90:H93)</f>
        <v>95.574946544865526</v>
      </c>
      <c r="I98">
        <f t="shared" si="40"/>
        <v>105.7992899298541</v>
      </c>
      <c r="J98">
        <f t="shared" si="40"/>
        <v>107.2359780550868</v>
      </c>
      <c r="K98">
        <f t="shared" si="40"/>
        <v>103.03534973533442</v>
      </c>
      <c r="L98">
        <f t="shared" si="40"/>
        <v>85.415120641068583</v>
      </c>
      <c r="M98">
        <f t="shared" si="40"/>
        <v>78.878408613998346</v>
      </c>
      <c r="N98">
        <f t="shared" si="40"/>
        <v>78.4965301018986</v>
      </c>
    </row>
    <row r="99" spans="6:14" x14ac:dyDescent="0.25">
      <c r="F99" t="s">
        <v>40</v>
      </c>
      <c r="G99">
        <f>STDEV(G90:G93)</f>
        <v>4.1958584477557368</v>
      </c>
      <c r="H99">
        <f t="shared" ref="H99:N99" si="41">STDEV(H90:H93)</f>
        <v>13.161323375163308</v>
      </c>
      <c r="I99">
        <f t="shared" si="41"/>
        <v>8.309305387500034</v>
      </c>
      <c r="J99">
        <f t="shared" si="41"/>
        <v>10.716123910487505</v>
      </c>
      <c r="K99">
        <f t="shared" si="41"/>
        <v>10.176698361623684</v>
      </c>
      <c r="L99">
        <f t="shared" si="41"/>
        <v>8.0916802383275961</v>
      </c>
      <c r="M99">
        <f t="shared" si="41"/>
        <v>11.048567502860571</v>
      </c>
      <c r="N99">
        <f t="shared" si="41"/>
        <v>6.6122886703750039</v>
      </c>
    </row>
    <row r="100" spans="6:14" x14ac:dyDescent="0.25">
      <c r="F100" t="s">
        <v>41</v>
      </c>
      <c r="G100">
        <f>G99/G97*100</f>
        <v>4.0075021807162763</v>
      </c>
      <c r="H100">
        <f t="shared" ref="H100:N100" si="42">H99/H97*100</f>
        <v>13.810426026980643</v>
      </c>
      <c r="I100">
        <f t="shared" si="42"/>
        <v>7.9252447387418501</v>
      </c>
      <c r="J100">
        <f t="shared" si="42"/>
        <v>10.390025616725252</v>
      </c>
      <c r="K100">
        <f t="shared" si="42"/>
        <v>9.8338234619951788</v>
      </c>
      <c r="L100">
        <f t="shared" si="42"/>
        <v>9.7551854793264425</v>
      </c>
      <c r="M100">
        <f t="shared" si="42"/>
        <v>14.420777155805247</v>
      </c>
      <c r="N100">
        <f t="shared" si="42"/>
        <v>8.7389856109573607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B552B-3DA3-40EE-AB6F-D9A9CDCDAE9E}">
  <dimension ref="A2:AD100"/>
  <sheetViews>
    <sheetView topLeftCell="A10" workbookViewId="0">
      <selection activeCell="A25" sqref="A25:C32"/>
    </sheetView>
  </sheetViews>
  <sheetFormatPr baseColWidth="10" defaultRowHeight="15" x14ac:dyDescent="0.25"/>
  <sheetData>
    <row r="2" spans="1:30" x14ac:dyDescent="0.25">
      <c r="A2" t="s">
        <v>1</v>
      </c>
    </row>
    <row r="3" spans="1:30" x14ac:dyDescent="0.25">
      <c r="A3" t="s">
        <v>47</v>
      </c>
    </row>
    <row r="4" spans="1:30" x14ac:dyDescent="0.25">
      <c r="A4" t="s">
        <v>48</v>
      </c>
    </row>
    <row r="6" spans="1:30" x14ac:dyDescent="0.25">
      <c r="A6" t="s">
        <v>4</v>
      </c>
    </row>
    <row r="7" spans="1:30" x14ac:dyDescent="0.25">
      <c r="A7" t="s">
        <v>5</v>
      </c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</row>
    <row r="8" spans="1:30" x14ac:dyDescent="0.25"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</row>
    <row r="9" spans="1:30" x14ac:dyDescent="0.25">
      <c r="A9" t="s">
        <v>6</v>
      </c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</row>
    <row r="10" spans="1:30" x14ac:dyDescent="0.25">
      <c r="A10" t="s">
        <v>49</v>
      </c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</row>
    <row r="11" spans="1:30" x14ac:dyDescent="0.25">
      <c r="A11" t="s">
        <v>8</v>
      </c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</row>
    <row r="12" spans="1:30" x14ac:dyDescent="0.25">
      <c r="A12" t="s">
        <v>9</v>
      </c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</row>
    <row r="13" spans="1:30" x14ac:dyDescent="0.25">
      <c r="A13" t="s">
        <v>50</v>
      </c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</row>
    <row r="14" spans="1:30" x14ac:dyDescent="0.25">
      <c r="A14" t="s">
        <v>51</v>
      </c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</row>
    <row r="15" spans="1:30" x14ac:dyDescent="0.25">
      <c r="A15" t="s">
        <v>52</v>
      </c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</row>
    <row r="16" spans="1:30" x14ac:dyDescent="0.25">
      <c r="A16" t="s">
        <v>53</v>
      </c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</row>
    <row r="17" spans="1:30" x14ac:dyDescent="0.25">
      <c r="A17" t="s">
        <v>54</v>
      </c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</row>
    <row r="18" spans="1:30" x14ac:dyDescent="0.25">
      <c r="A18" t="s">
        <v>55</v>
      </c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x14ac:dyDescent="0.25">
      <c r="A19" t="s">
        <v>16</v>
      </c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</row>
    <row r="20" spans="1:30" x14ac:dyDescent="0.25"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</row>
    <row r="21" spans="1:30" x14ac:dyDescent="0.25">
      <c r="A21" t="s">
        <v>56</v>
      </c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</row>
    <row r="22" spans="1:30" x14ac:dyDescent="0.25">
      <c r="A22" s="1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</row>
    <row r="23" spans="1:30" x14ac:dyDescent="0.25">
      <c r="C23" s="2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</row>
    <row r="24" spans="1:30" x14ac:dyDescent="0.25">
      <c r="C24" s="2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</row>
    <row r="25" spans="1:30" x14ac:dyDescent="0.25">
      <c r="A25" s="1" t="s">
        <v>62</v>
      </c>
      <c r="F25" s="3"/>
      <c r="G25" s="3" t="s">
        <v>20</v>
      </c>
      <c r="H25" s="3" t="s">
        <v>21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27</v>
      </c>
      <c r="O25" s="3" t="s">
        <v>28</v>
      </c>
      <c r="P25" s="3"/>
      <c r="Q25" s="3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</row>
    <row r="26" spans="1:30" x14ac:dyDescent="0.25">
      <c r="A26" t="s">
        <v>29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</row>
    <row r="27" spans="1:30" x14ac:dyDescent="0.25">
      <c r="A27" t="s">
        <v>30</v>
      </c>
      <c r="F27" s="5">
        <v>770.01</v>
      </c>
      <c r="G27" s="5">
        <v>770.89499999999998</v>
      </c>
      <c r="H27" s="6">
        <v>771.84699999999998</v>
      </c>
      <c r="I27" s="6">
        <v>769.12900000000002</v>
      </c>
      <c r="J27" s="6">
        <v>773.226</v>
      </c>
      <c r="K27" s="6">
        <v>769.78599999999994</v>
      </c>
      <c r="L27" s="6">
        <v>766.74</v>
      </c>
      <c r="M27" s="6">
        <v>769.7</v>
      </c>
      <c r="N27" s="6">
        <v>769.06299999999999</v>
      </c>
      <c r="O27" s="6">
        <v>771.93200000000002</v>
      </c>
      <c r="P27" s="6"/>
      <c r="Q27" s="6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</row>
    <row r="28" spans="1:30" x14ac:dyDescent="0.25">
      <c r="A28" t="s">
        <v>31</v>
      </c>
      <c r="C28" t="s">
        <v>63</v>
      </c>
      <c r="F28" s="7">
        <v>769.63</v>
      </c>
      <c r="G28" s="8">
        <v>3941.93</v>
      </c>
      <c r="H28" s="9">
        <v>3545.24</v>
      </c>
      <c r="I28" s="9">
        <v>3501.72</v>
      </c>
      <c r="J28" s="9">
        <v>3404.45</v>
      </c>
      <c r="K28" s="9">
        <v>3172.1</v>
      </c>
      <c r="L28" s="9">
        <v>3462.54</v>
      </c>
      <c r="M28" s="9">
        <v>4158.1099999999997</v>
      </c>
      <c r="N28" s="9">
        <v>4675.13</v>
      </c>
      <c r="O28" s="10">
        <v>2552.5500000000002</v>
      </c>
      <c r="P28" s="11"/>
      <c r="Q28" s="6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</row>
    <row r="29" spans="1:30" x14ac:dyDescent="0.25">
      <c r="A29" t="s">
        <v>33</v>
      </c>
      <c r="C29" s="2">
        <v>43807</v>
      </c>
      <c r="F29" s="7">
        <v>766.69500000000005</v>
      </c>
      <c r="G29" s="12">
        <v>3446.15</v>
      </c>
      <c r="H29" s="4">
        <v>3421.75</v>
      </c>
      <c r="I29" s="4">
        <v>3404.03</v>
      </c>
      <c r="J29" s="4">
        <v>3560.39</v>
      </c>
      <c r="K29" s="4">
        <v>3309.49</v>
      </c>
      <c r="L29" s="4">
        <v>3818.6</v>
      </c>
      <c r="M29" s="4">
        <v>4210.4799999999996</v>
      </c>
      <c r="N29" s="4">
        <v>5381.55</v>
      </c>
      <c r="O29" s="13">
        <v>2527.1</v>
      </c>
      <c r="P29" s="14"/>
      <c r="Q29" s="6"/>
    </row>
    <row r="30" spans="1:30" x14ac:dyDescent="0.25">
      <c r="A30" t="s">
        <v>18</v>
      </c>
      <c r="C30" t="s">
        <v>32</v>
      </c>
      <c r="F30" s="7">
        <v>765.10900000000004</v>
      </c>
      <c r="G30" s="12">
        <v>3605.11</v>
      </c>
      <c r="H30" s="4">
        <v>3513.74</v>
      </c>
      <c r="I30" s="4">
        <v>3559.17</v>
      </c>
      <c r="J30" s="4">
        <v>3591.27</v>
      </c>
      <c r="K30" s="4">
        <v>3492.81</v>
      </c>
      <c r="L30" s="4">
        <v>3621.12</v>
      </c>
      <c r="M30" s="4">
        <v>4445.42</v>
      </c>
      <c r="N30" s="4">
        <v>5093.5</v>
      </c>
      <c r="O30" s="4">
        <v>2548.56</v>
      </c>
      <c r="P30" s="14"/>
      <c r="Q30" s="6"/>
    </row>
    <row r="31" spans="1:30" x14ac:dyDescent="0.25">
      <c r="A31" t="s">
        <v>19</v>
      </c>
      <c r="C31" t="s">
        <v>34</v>
      </c>
      <c r="F31" s="7">
        <v>766.923</v>
      </c>
      <c r="G31" s="15">
        <v>3671.64</v>
      </c>
      <c r="H31" s="16">
        <v>3477.18</v>
      </c>
      <c r="I31" s="16">
        <v>3566.45</v>
      </c>
      <c r="J31" s="16">
        <v>3514.8</v>
      </c>
      <c r="K31" s="16">
        <v>3461.79</v>
      </c>
      <c r="L31" s="16">
        <v>3784.28</v>
      </c>
      <c r="M31" s="16">
        <v>4206.8</v>
      </c>
      <c r="N31" s="16">
        <v>4493.62</v>
      </c>
      <c r="O31" s="16">
        <v>774.65700000000004</v>
      </c>
      <c r="P31" s="17"/>
      <c r="Q31" s="6"/>
    </row>
    <row r="32" spans="1:30" x14ac:dyDescent="0.25">
      <c r="A32" s="1" t="s">
        <v>35</v>
      </c>
      <c r="C32" s="2">
        <v>43866</v>
      </c>
      <c r="F32">
        <v>764.80399999999997</v>
      </c>
      <c r="G32">
        <v>765.66099999999994</v>
      </c>
      <c r="H32" s="18">
        <v>765.48400000000004</v>
      </c>
      <c r="I32" s="18">
        <v>764.39099999999996</v>
      </c>
      <c r="J32" s="18">
        <v>767.49599999999998</v>
      </c>
      <c r="K32" s="18">
        <v>769.49199999999996</v>
      </c>
      <c r="L32" s="18">
        <v>764.51199999999994</v>
      </c>
      <c r="M32" s="18">
        <v>766.25699999999995</v>
      </c>
      <c r="N32" s="18">
        <v>794.28700000000003</v>
      </c>
      <c r="O32" s="18">
        <v>787.01099999999997</v>
      </c>
      <c r="P32" s="18"/>
      <c r="Q32" s="18"/>
    </row>
    <row r="33" spans="1:18" x14ac:dyDescent="0.25">
      <c r="Q33" s="18"/>
    </row>
    <row r="35" spans="1:18" x14ac:dyDescent="0.25">
      <c r="A35" s="1"/>
      <c r="C35" s="19"/>
      <c r="F35" t="s">
        <v>36</v>
      </c>
      <c r="G35">
        <f t="shared" ref="G35" si="0">AVERAGE(G28:G31)</f>
        <v>3666.2075</v>
      </c>
      <c r="H35">
        <f>AVERAGE(H28:H31)</f>
        <v>3489.4775</v>
      </c>
      <c r="I35">
        <f t="shared" ref="I35:N35" si="1">AVERAGE(I28:I31)</f>
        <v>3507.8424999999997</v>
      </c>
      <c r="J35">
        <f t="shared" si="1"/>
        <v>3517.7275</v>
      </c>
      <c r="K35">
        <f t="shared" si="1"/>
        <v>3359.0474999999997</v>
      </c>
      <c r="L35">
        <f t="shared" si="1"/>
        <v>3671.6349999999998</v>
      </c>
      <c r="M35">
        <f t="shared" si="1"/>
        <v>4255.2025000000003</v>
      </c>
      <c r="N35">
        <f t="shared" si="1"/>
        <v>4910.95</v>
      </c>
      <c r="O35">
        <f>AVERAGE(O28:O30)</f>
        <v>2542.7366666666662</v>
      </c>
    </row>
    <row r="36" spans="1:18" x14ac:dyDescent="0.25">
      <c r="F36" t="s">
        <v>37</v>
      </c>
      <c r="G36">
        <f t="shared" ref="G36" si="2">G35/1000</f>
        <v>3.6662075000000001</v>
      </c>
      <c r="H36">
        <f>H35/1000</f>
        <v>3.4894775</v>
      </c>
      <c r="I36">
        <f t="shared" ref="I36:O36" si="3">I35/1000</f>
        <v>3.5078424999999998</v>
      </c>
      <c r="J36">
        <f t="shared" si="3"/>
        <v>3.5177274999999999</v>
      </c>
      <c r="K36">
        <f t="shared" si="3"/>
        <v>3.3590474999999995</v>
      </c>
      <c r="L36">
        <f t="shared" si="3"/>
        <v>3.6716349999999998</v>
      </c>
      <c r="M36">
        <f t="shared" si="3"/>
        <v>4.2552025000000002</v>
      </c>
      <c r="N36">
        <f t="shared" si="3"/>
        <v>4.9109499999999997</v>
      </c>
      <c r="O36">
        <f t="shared" si="3"/>
        <v>2.5427366666666664</v>
      </c>
    </row>
    <row r="37" spans="1:18" x14ac:dyDescent="0.25">
      <c r="F37" t="s">
        <v>38</v>
      </c>
      <c r="G37">
        <f t="shared" ref="G37" si="4">MEDIAN(G28:G31)</f>
        <v>3638.375</v>
      </c>
      <c r="H37">
        <f>MEDIAN(H28:H31)</f>
        <v>3495.46</v>
      </c>
      <c r="I37">
        <f t="shared" ref="I37:O37" si="5">MEDIAN(I28:I31)</f>
        <v>3530.4449999999997</v>
      </c>
      <c r="J37">
        <f t="shared" si="5"/>
        <v>3537.5950000000003</v>
      </c>
      <c r="K37">
        <f t="shared" si="5"/>
        <v>3385.64</v>
      </c>
      <c r="L37">
        <f t="shared" si="5"/>
        <v>3702.7</v>
      </c>
      <c r="M37">
        <f t="shared" si="5"/>
        <v>4208.6399999999994</v>
      </c>
      <c r="N37">
        <f t="shared" si="5"/>
        <v>4884.3150000000005</v>
      </c>
      <c r="O37">
        <f t="shared" si="5"/>
        <v>2537.83</v>
      </c>
    </row>
    <row r="38" spans="1:18" x14ac:dyDescent="0.25">
      <c r="F38" t="s">
        <v>39</v>
      </c>
      <c r="G38">
        <f t="shared" ref="G38" si="6">G37/1000</f>
        <v>3.6383749999999999</v>
      </c>
      <c r="H38">
        <f>H37/1000</f>
        <v>3.49546</v>
      </c>
      <c r="I38">
        <f t="shared" ref="I38:O38" si="7">I37/1000</f>
        <v>3.5304449999999998</v>
      </c>
      <c r="J38">
        <f t="shared" si="7"/>
        <v>3.537595</v>
      </c>
      <c r="K38">
        <f t="shared" si="7"/>
        <v>3.38564</v>
      </c>
      <c r="L38">
        <f t="shared" si="7"/>
        <v>3.7026999999999997</v>
      </c>
      <c r="M38">
        <f t="shared" si="7"/>
        <v>4.208639999999999</v>
      </c>
      <c r="N38">
        <f t="shared" si="7"/>
        <v>4.8843150000000009</v>
      </c>
      <c r="O38">
        <f t="shared" si="7"/>
        <v>2.53783</v>
      </c>
    </row>
    <row r="39" spans="1:18" x14ac:dyDescent="0.25">
      <c r="F39" t="s">
        <v>40</v>
      </c>
      <c r="G39">
        <f t="shared" ref="G39" si="8">STDEV(G28:G31)</f>
        <v>206.7289827084403</v>
      </c>
      <c r="H39">
        <f>STDEV(H28:H31)</f>
        <v>53.029451172595181</v>
      </c>
      <c r="I39">
        <f t="shared" ref="I39:O39" si="9">STDEV(I28:I31)</f>
        <v>75.019711798522096</v>
      </c>
      <c r="J39">
        <f t="shared" si="9"/>
        <v>81.790281564091345</v>
      </c>
      <c r="K39">
        <f t="shared" si="9"/>
        <v>148.15953257103195</v>
      </c>
      <c r="L39">
        <f t="shared" si="9"/>
        <v>163.86996013099335</v>
      </c>
      <c r="M39">
        <f t="shared" si="9"/>
        <v>129.03817894328807</v>
      </c>
      <c r="N39">
        <f t="shared" si="9"/>
        <v>401.89727700827575</v>
      </c>
      <c r="O39">
        <f t="shared" si="9"/>
        <v>884.11047553020967</v>
      </c>
    </row>
    <row r="40" spans="1:18" x14ac:dyDescent="0.25">
      <c r="F40" t="s">
        <v>41</v>
      </c>
      <c r="G40">
        <f t="shared" ref="G40" si="10">G39/G35*100</f>
        <v>5.6387692924756792</v>
      </c>
      <c r="H40">
        <f>H39/H35*100</f>
        <v>1.5196960339361747</v>
      </c>
      <c r="I40">
        <f t="shared" ref="I40:O40" si="11">I39/I35*100</f>
        <v>2.1386282821569695</v>
      </c>
      <c r="J40">
        <f t="shared" si="11"/>
        <v>2.3250886137169906</v>
      </c>
      <c r="K40">
        <f t="shared" si="11"/>
        <v>4.410760269720269</v>
      </c>
      <c r="L40">
        <f t="shared" si="11"/>
        <v>4.4631331853790845</v>
      </c>
      <c r="M40">
        <f t="shared" si="11"/>
        <v>3.0324803330343988</v>
      </c>
      <c r="N40">
        <f t="shared" si="11"/>
        <v>8.1836971870671817</v>
      </c>
      <c r="O40">
        <f t="shared" si="11"/>
        <v>34.770036831584726</v>
      </c>
    </row>
    <row r="43" spans="1:18" x14ac:dyDescent="0.25">
      <c r="D43" t="s">
        <v>42</v>
      </c>
    </row>
    <row r="44" spans="1:18" x14ac:dyDescent="0.25">
      <c r="F44" s="3"/>
      <c r="G44" s="3" t="s">
        <v>20</v>
      </c>
      <c r="H44" s="3" t="s">
        <v>21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26</v>
      </c>
      <c r="N44" s="3" t="s">
        <v>27</v>
      </c>
      <c r="O44" s="3" t="s">
        <v>28</v>
      </c>
      <c r="P44" s="3"/>
      <c r="Q44" s="3"/>
    </row>
    <row r="47" spans="1:18" x14ac:dyDescent="0.25">
      <c r="G47">
        <f>G28-$O$35</f>
        <v>1399.1933333333336</v>
      </c>
      <c r="H47">
        <f t="shared" ref="H47:N47" si="12">H28-$O$35</f>
        <v>1002.5033333333336</v>
      </c>
      <c r="I47">
        <f t="shared" si="12"/>
        <v>958.98333333333358</v>
      </c>
      <c r="J47">
        <f t="shared" si="12"/>
        <v>861.71333333333359</v>
      </c>
      <c r="K47">
        <f t="shared" si="12"/>
        <v>629.36333333333369</v>
      </c>
      <c r="L47">
        <f t="shared" si="12"/>
        <v>919.80333333333374</v>
      </c>
      <c r="M47">
        <f t="shared" si="12"/>
        <v>1615.3733333333334</v>
      </c>
      <c r="N47">
        <f t="shared" si="12"/>
        <v>2132.3933333333339</v>
      </c>
      <c r="R47" t="s">
        <v>46</v>
      </c>
    </row>
    <row r="48" spans="1:18" x14ac:dyDescent="0.25">
      <c r="G48">
        <f t="shared" ref="G48:N50" si="13">G29-$O$35</f>
        <v>903.41333333333387</v>
      </c>
      <c r="H48">
        <f t="shared" si="13"/>
        <v>879.01333333333378</v>
      </c>
      <c r="I48">
        <f t="shared" si="13"/>
        <v>861.29333333333398</v>
      </c>
      <c r="J48">
        <f>J29-$O$35</f>
        <v>1017.6533333333336</v>
      </c>
      <c r="K48">
        <f t="shared" si="13"/>
        <v>766.75333333333356</v>
      </c>
      <c r="L48">
        <f t="shared" si="13"/>
        <v>1275.8633333333337</v>
      </c>
      <c r="M48">
        <f t="shared" si="13"/>
        <v>1667.7433333333333</v>
      </c>
      <c r="N48">
        <f t="shared" si="13"/>
        <v>2838.813333333334</v>
      </c>
      <c r="R48">
        <f>AVERAGE(G47:H50)</f>
        <v>1035.1058333333335</v>
      </c>
    </row>
    <row r="49" spans="4:17" x14ac:dyDescent="0.25">
      <c r="G49">
        <f t="shared" si="13"/>
        <v>1062.3733333333339</v>
      </c>
      <c r="H49">
        <f t="shared" si="13"/>
        <v>971.00333333333356</v>
      </c>
      <c r="I49">
        <f t="shared" si="13"/>
        <v>1016.4333333333338</v>
      </c>
      <c r="J49">
        <f t="shared" si="13"/>
        <v>1048.5333333333338</v>
      </c>
      <c r="K49">
        <f t="shared" si="13"/>
        <v>950.07333333333372</v>
      </c>
      <c r="L49">
        <f t="shared" si="13"/>
        <v>1078.3833333333337</v>
      </c>
      <c r="M49">
        <f t="shared" si="13"/>
        <v>1902.6833333333338</v>
      </c>
      <c r="N49">
        <f t="shared" si="13"/>
        <v>2550.7633333333338</v>
      </c>
    </row>
    <row r="50" spans="4:17" x14ac:dyDescent="0.25">
      <c r="G50">
        <f t="shared" si="13"/>
        <v>1128.9033333333336</v>
      </c>
      <c r="H50">
        <f t="shared" si="13"/>
        <v>934.44333333333361</v>
      </c>
      <c r="I50">
        <f t="shared" si="13"/>
        <v>1023.7133333333336</v>
      </c>
      <c r="J50">
        <f t="shared" si="13"/>
        <v>972.06333333333396</v>
      </c>
      <c r="K50">
        <f t="shared" si="13"/>
        <v>919.05333333333374</v>
      </c>
      <c r="L50">
        <f t="shared" si="13"/>
        <v>1241.543333333334</v>
      </c>
      <c r="M50">
        <f t="shared" si="13"/>
        <v>1664.063333333334</v>
      </c>
      <c r="N50">
        <f t="shared" si="13"/>
        <v>1950.8833333333337</v>
      </c>
    </row>
    <row r="53" spans="4:17" x14ac:dyDescent="0.25">
      <c r="F53" s="3"/>
      <c r="G53" s="3" t="s">
        <v>20</v>
      </c>
      <c r="H53" s="3" t="s">
        <v>21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/>
      <c r="P53" s="3"/>
      <c r="Q53" s="3"/>
    </row>
    <row r="54" spans="4:17" x14ac:dyDescent="0.25">
      <c r="F54" t="s">
        <v>36</v>
      </c>
      <c r="G54">
        <f>AVERAGE(G47:G50)</f>
        <v>1123.4708333333338</v>
      </c>
      <c r="H54">
        <f>AVERAGE(H47:H50)</f>
        <v>946.74083333333363</v>
      </c>
      <c r="I54">
        <f>AVERAGE(I47:I50)</f>
        <v>965.10583333333375</v>
      </c>
      <c r="J54">
        <f t="shared" ref="J54:N54" si="14">AVERAGE(J47:J50)</f>
        <v>974.99083333333374</v>
      </c>
      <c r="K54">
        <f t="shared" si="14"/>
        <v>816.31083333333368</v>
      </c>
      <c r="L54">
        <f t="shared" si="14"/>
        <v>1128.8983333333338</v>
      </c>
      <c r="M54">
        <f t="shared" si="14"/>
        <v>1712.4658333333336</v>
      </c>
      <c r="N54">
        <f t="shared" si="14"/>
        <v>2368.2133333333336</v>
      </c>
    </row>
    <row r="55" spans="4:17" x14ac:dyDescent="0.25">
      <c r="F55" t="s">
        <v>37</v>
      </c>
      <c r="G55">
        <f>G54/1000</f>
        <v>1.1234708333333339</v>
      </c>
      <c r="H55">
        <f>H54/1000</f>
        <v>0.94674083333333359</v>
      </c>
      <c r="I55">
        <f t="shared" ref="I55:N55" si="15">I54/1000</f>
        <v>0.96510583333333377</v>
      </c>
      <c r="J55">
        <f t="shared" si="15"/>
        <v>0.9749908333333337</v>
      </c>
      <c r="K55">
        <f t="shared" si="15"/>
        <v>0.81631083333333365</v>
      </c>
      <c r="L55">
        <f t="shared" si="15"/>
        <v>1.1288983333333338</v>
      </c>
      <c r="M55">
        <f t="shared" si="15"/>
        <v>1.7124658333333336</v>
      </c>
      <c r="N55">
        <f t="shared" si="15"/>
        <v>2.3682133333333337</v>
      </c>
    </row>
    <row r="56" spans="4:17" x14ac:dyDescent="0.25">
      <c r="F56" t="s">
        <v>38</v>
      </c>
      <c r="G56">
        <f>MEDIAN(G47:G50)</f>
        <v>1095.6383333333338</v>
      </c>
      <c r="H56">
        <f>MEDIAN(H47:H50)</f>
        <v>952.72333333333358</v>
      </c>
      <c r="I56">
        <f t="shared" ref="I56:N56" si="16">MEDIAN(I47:I50)</f>
        <v>987.70833333333371</v>
      </c>
      <c r="J56">
        <f>MEDIAN(J47:J50)</f>
        <v>994.8583333333338</v>
      </c>
      <c r="K56">
        <f t="shared" si="16"/>
        <v>842.90333333333365</v>
      </c>
      <c r="L56">
        <f t="shared" si="16"/>
        <v>1159.9633333333338</v>
      </c>
      <c r="M56">
        <f t="shared" si="16"/>
        <v>1665.9033333333336</v>
      </c>
      <c r="N56">
        <f t="shared" si="16"/>
        <v>2341.5783333333338</v>
      </c>
    </row>
    <row r="57" spans="4:17" x14ac:dyDescent="0.25">
      <c r="F57" t="s">
        <v>39</v>
      </c>
      <c r="G57">
        <f>G56/1000</f>
        <v>1.0956383333333337</v>
      </c>
      <c r="H57">
        <f>H56/1000</f>
        <v>0.95272333333333359</v>
      </c>
      <c r="I57">
        <f t="shared" ref="I57:N57" si="17">I56/1000</f>
        <v>0.98770833333333374</v>
      </c>
      <c r="J57">
        <f t="shared" si="17"/>
        <v>0.99485833333333384</v>
      </c>
      <c r="K57">
        <f t="shared" si="17"/>
        <v>0.84290333333333367</v>
      </c>
      <c r="L57">
        <f t="shared" si="17"/>
        <v>1.1599633333333339</v>
      </c>
      <c r="M57">
        <f t="shared" si="17"/>
        <v>1.6659033333333337</v>
      </c>
      <c r="N57">
        <f t="shared" si="17"/>
        <v>2.341578333333334</v>
      </c>
    </row>
    <row r="58" spans="4:17" x14ac:dyDescent="0.25">
      <c r="F58" t="s">
        <v>40</v>
      </c>
      <c r="G58">
        <f>STDEV(G47:G50)</f>
        <v>206.7289827084407</v>
      </c>
      <c r="H58">
        <f>STDEV(H47:H50)</f>
        <v>53.029451172595181</v>
      </c>
      <c r="I58">
        <f t="shared" ref="I58:N58" si="18">STDEV(I47:I50)</f>
        <v>75.019711798522096</v>
      </c>
      <c r="J58">
        <f t="shared" si="18"/>
        <v>81.790281564091345</v>
      </c>
      <c r="K58">
        <f t="shared" si="18"/>
        <v>148.15953257103183</v>
      </c>
      <c r="L58">
        <f t="shared" si="18"/>
        <v>163.86996013099341</v>
      </c>
      <c r="M58">
        <f t="shared" si="18"/>
        <v>129.0381789432881</v>
      </c>
      <c r="N58">
        <f t="shared" si="18"/>
        <v>401.89727700827518</v>
      </c>
    </row>
    <row r="59" spans="4:17" x14ac:dyDescent="0.25">
      <c r="F59" t="s">
        <v>41</v>
      </c>
      <c r="G59">
        <f>G58/G54*100</f>
        <v>18.400921196598986</v>
      </c>
      <c r="H59">
        <f>H58/H54*100</f>
        <v>5.6012637572509014</v>
      </c>
      <c r="I59">
        <f t="shared" ref="I59:N59" si="19">I58/I54*100</f>
        <v>7.7732108964065665</v>
      </c>
      <c r="J59">
        <f t="shared" si="19"/>
        <v>8.3888256963877073</v>
      </c>
      <c r="K59">
        <f t="shared" si="19"/>
        <v>18.14989174724478</v>
      </c>
      <c r="L59">
        <f t="shared" si="19"/>
        <v>14.515918333153119</v>
      </c>
      <c r="M59">
        <f t="shared" si="19"/>
        <v>7.5352264805256794</v>
      </c>
      <c r="N59">
        <f t="shared" si="19"/>
        <v>16.970484514694981</v>
      </c>
    </row>
    <row r="62" spans="4:17" x14ac:dyDescent="0.25">
      <c r="D62" t="s">
        <v>43</v>
      </c>
    </row>
    <row r="63" spans="4:17" x14ac:dyDescent="0.25">
      <c r="G63">
        <f>G47/$G$54*100</f>
        <v>124.54202564226186</v>
      </c>
      <c r="H63">
        <f t="shared" ref="H63:N63" si="20">H47/$G$54*100</f>
        <v>89.232697778090937</v>
      </c>
      <c r="I63">
        <f t="shared" si="20"/>
        <v>85.358987957705466</v>
      </c>
      <c r="J63">
        <f t="shared" si="20"/>
        <v>76.700997281490018</v>
      </c>
      <c r="K63">
        <f t="shared" si="20"/>
        <v>56.019552502846473</v>
      </c>
      <c r="L63">
        <f t="shared" si="20"/>
        <v>81.871581000841886</v>
      </c>
      <c r="M63">
        <f t="shared" si="20"/>
        <v>143.78418071971899</v>
      </c>
      <c r="N63">
        <f t="shared" si="20"/>
        <v>189.80406700960194</v>
      </c>
    </row>
    <row r="64" spans="4:17" x14ac:dyDescent="0.25">
      <c r="G64">
        <f t="shared" ref="G64:N66" si="21">G48/$G$54*100</f>
        <v>80.412709126850217</v>
      </c>
      <c r="H64">
        <f t="shared" si="21"/>
        <v>78.240868142994373</v>
      </c>
      <c r="I64">
        <f t="shared" si="21"/>
        <v>76.663613133407296</v>
      </c>
      <c r="J64">
        <f t="shared" si="21"/>
        <v>90.581197405362104</v>
      </c>
      <c r="K64">
        <f t="shared" si="21"/>
        <v>68.248619419729778</v>
      </c>
      <c r="L64">
        <f t="shared" si="21"/>
        <v>113.56443758738727</v>
      </c>
      <c r="M64">
        <f t="shared" si="21"/>
        <v>148.44562794613415</v>
      </c>
      <c r="N64">
        <f t="shared" si="21"/>
        <v>252.68242388728379</v>
      </c>
    </row>
    <row r="65" spans="4:17" x14ac:dyDescent="0.25">
      <c r="G65">
        <f t="shared" si="21"/>
        <v>94.561719077412647</v>
      </c>
      <c r="H65">
        <f t="shared" si="21"/>
        <v>86.428886671883618</v>
      </c>
      <c r="I65">
        <f t="shared" si="21"/>
        <v>90.472605356169325</v>
      </c>
      <c r="J65">
        <f>J49/$G$54*100</f>
        <v>93.329822388209166</v>
      </c>
      <c r="K65">
        <f t="shared" si="21"/>
        <v>84.565909959092551</v>
      </c>
      <c r="L65">
        <f t="shared" si="21"/>
        <v>95.986767198377038</v>
      </c>
      <c r="M65">
        <f t="shared" si="21"/>
        <v>169.35760830462146</v>
      </c>
      <c r="N65">
        <f t="shared" si="21"/>
        <v>227.04312899385454</v>
      </c>
    </row>
    <row r="66" spans="4:17" x14ac:dyDescent="0.25">
      <c r="G66">
        <f t="shared" si="21"/>
        <v>100.48354615347527</v>
      </c>
      <c r="H66">
        <f t="shared" si="21"/>
        <v>83.174685591155381</v>
      </c>
      <c r="I66">
        <f t="shared" si="21"/>
        <v>91.120597256270557</v>
      </c>
      <c r="J66">
        <f t="shared" si="21"/>
        <v>86.523237140854448</v>
      </c>
      <c r="K66">
        <f t="shared" si="21"/>
        <v>81.804823593551234</v>
      </c>
      <c r="L66">
        <f t="shared" si="21"/>
        <v>110.50961862976713</v>
      </c>
      <c r="M66">
        <f t="shared" si="21"/>
        <v>148.11807160102805</v>
      </c>
      <c r="N66">
        <f t="shared" si="21"/>
        <v>173.64788434650058</v>
      </c>
    </row>
    <row r="69" spans="4:17" x14ac:dyDescent="0.25">
      <c r="F69" s="3"/>
      <c r="G69" s="3" t="s">
        <v>20</v>
      </c>
      <c r="H69" s="3" t="s">
        <v>21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26</v>
      </c>
      <c r="N69" s="3" t="s">
        <v>27</v>
      </c>
      <c r="O69" s="3"/>
      <c r="P69" s="3" t="s">
        <v>28</v>
      </c>
      <c r="Q69" s="3"/>
    </row>
    <row r="70" spans="4:17" x14ac:dyDescent="0.25">
      <c r="F70" t="s">
        <v>36</v>
      </c>
      <c r="G70">
        <f t="shared" ref="G70" si="22">AVERAGE(G63:G66)</f>
        <v>100</v>
      </c>
      <c r="H70">
        <f>AVERAGE(H63:H66)</f>
        <v>84.269284546031074</v>
      </c>
      <c r="I70">
        <f t="shared" ref="I70:N70" si="23">AVERAGE(I63:I66)</f>
        <v>85.903950925888168</v>
      </c>
      <c r="J70">
        <f t="shared" si="23"/>
        <v>86.783813553978931</v>
      </c>
      <c r="K70">
        <f t="shared" si="23"/>
        <v>72.659726368805011</v>
      </c>
      <c r="L70">
        <f t="shared" si="23"/>
        <v>100.48310110409334</v>
      </c>
      <c r="M70">
        <f t="shared" si="23"/>
        <v>152.42637214287566</v>
      </c>
      <c r="N70">
        <f t="shared" si="23"/>
        <v>210.7943760593102</v>
      </c>
    </row>
    <row r="71" spans="4:17" x14ac:dyDescent="0.25">
      <c r="F71" t="s">
        <v>38</v>
      </c>
      <c r="G71">
        <f t="shared" ref="G71" si="24">MEDIAN(G63:G66)</f>
        <v>97.522632615443968</v>
      </c>
      <c r="H71">
        <f>MEDIAN(H63:H66)</f>
        <v>84.801786131519492</v>
      </c>
      <c r="I71">
        <f t="shared" ref="I71:N71" si="25">MEDIAN(I63:I66)</f>
        <v>87.915796656937403</v>
      </c>
      <c r="J71">
        <f t="shared" si="25"/>
        <v>88.552217273108283</v>
      </c>
      <c r="K71">
        <f t="shared" si="25"/>
        <v>75.026721506640513</v>
      </c>
      <c r="L71">
        <f t="shared" si="25"/>
        <v>103.24819291407209</v>
      </c>
      <c r="M71">
        <f t="shared" si="25"/>
        <v>148.28184977358109</v>
      </c>
      <c r="N71">
        <f t="shared" si="25"/>
        <v>208.42359800172824</v>
      </c>
    </row>
    <row r="72" spans="4:17" x14ac:dyDescent="0.25">
      <c r="F72" t="s">
        <v>40</v>
      </c>
      <c r="G72">
        <f t="shared" ref="G72" si="26">STDEV(G63:G66)</f>
        <v>18.40092119659894</v>
      </c>
      <c r="H72">
        <f>STDEV(H63:H66)</f>
        <v>4.7201448937714714</v>
      </c>
      <c r="I72">
        <f t="shared" ref="I72:N72" si="27">STDEV(I63:I66)</f>
        <v>6.6774952738148867</v>
      </c>
      <c r="J72">
        <f t="shared" si="27"/>
        <v>7.2801428517213873</v>
      </c>
      <c r="K72">
        <f t="shared" si="27"/>
        <v>13.187661679782421</v>
      </c>
      <c r="L72">
        <f t="shared" si="27"/>
        <v>14.586044894889904</v>
      </c>
      <c r="M72">
        <f t="shared" si="27"/>
        <v>11.485672357014588</v>
      </c>
      <c r="N72">
        <f t="shared" si="27"/>
        <v>35.77282694699327</v>
      </c>
    </row>
    <row r="73" spans="4:17" x14ac:dyDescent="0.25">
      <c r="F73" t="s">
        <v>41</v>
      </c>
      <c r="G73">
        <f t="shared" ref="G73:N73" si="28">G72/G70*100</f>
        <v>18.40092119659894</v>
      </c>
      <c r="H73">
        <f t="shared" si="28"/>
        <v>5.6012637572508988</v>
      </c>
      <c r="I73">
        <f t="shared" si="28"/>
        <v>7.7732108964065638</v>
      </c>
      <c r="J73">
        <f t="shared" si="28"/>
        <v>8.3888256963877126</v>
      </c>
      <c r="K73">
        <f t="shared" si="28"/>
        <v>18.149891747244837</v>
      </c>
      <c r="L73">
        <f t="shared" si="28"/>
        <v>14.515918333153156</v>
      </c>
      <c r="M73">
        <f t="shared" si="28"/>
        <v>7.5352264805256821</v>
      </c>
      <c r="N73">
        <f t="shared" si="28"/>
        <v>16.970484514695041</v>
      </c>
    </row>
    <row r="76" spans="4:17" x14ac:dyDescent="0.25">
      <c r="D76" t="s">
        <v>57</v>
      </c>
      <c r="G76">
        <f>G47/$H$54*100</f>
        <v>147.79053401626103</v>
      </c>
      <c r="H76">
        <f t="shared" ref="H76:N76" si="29">H47/$H$54*100</f>
        <v>105.88994348154061</v>
      </c>
      <c r="I76">
        <f t="shared" si="29"/>
        <v>101.29312052136761</v>
      </c>
      <c r="J76">
        <f t="shared" si="29"/>
        <v>91.018925453903705</v>
      </c>
      <c r="K76">
        <f t="shared" si="29"/>
        <v>66.476834121270443</v>
      </c>
      <c r="L76">
        <f t="shared" si="29"/>
        <v>97.154712350880985</v>
      </c>
      <c r="M76">
        <f t="shared" si="29"/>
        <v>170.62466056796603</v>
      </c>
      <c r="N76">
        <f t="shared" si="29"/>
        <v>225.23517083608766</v>
      </c>
    </row>
    <row r="77" spans="4:17" x14ac:dyDescent="0.25">
      <c r="G77">
        <f t="shared" ref="G77:N79" si="30">G48/$H$54*100</f>
        <v>95.42350995388567</v>
      </c>
      <c r="H77">
        <f t="shared" si="30"/>
        <v>92.846247080994544</v>
      </c>
      <c r="I77">
        <f t="shared" si="30"/>
        <v>90.974562732321189</v>
      </c>
      <c r="J77">
        <f t="shared" si="30"/>
        <v>107.49017022433982</v>
      </c>
      <c r="K77">
        <f t="shared" si="30"/>
        <v>80.988725355143828</v>
      </c>
      <c r="L77">
        <f t="shared" si="30"/>
        <v>134.76373770012736</v>
      </c>
      <c r="M77">
        <f t="shared" si="30"/>
        <v>176.15626944719995</v>
      </c>
      <c r="N77">
        <f t="shared" si="30"/>
        <v>299.85115602738864</v>
      </c>
    </row>
    <row r="78" spans="4:17" x14ac:dyDescent="0.25">
      <c r="G78">
        <f t="shared" si="30"/>
        <v>112.21374381760587</v>
      </c>
      <c r="H78">
        <f t="shared" si="30"/>
        <v>102.56273936284921</v>
      </c>
      <c r="I78">
        <f t="shared" si="30"/>
        <v>107.36130708069528</v>
      </c>
      <c r="J78">
        <f t="shared" si="30"/>
        <v>110.75188651593318</v>
      </c>
      <c r="K78">
        <f t="shared" si="30"/>
        <v>100.35199707065206</v>
      </c>
      <c r="L78">
        <f t="shared" si="30"/>
        <v>113.9048085141217</v>
      </c>
      <c r="M78">
        <f t="shared" si="30"/>
        <v>200.97193089625901</v>
      </c>
      <c r="N78">
        <f t="shared" si="30"/>
        <v>269.42572280868836</v>
      </c>
    </row>
    <row r="79" spans="4:17" x14ac:dyDescent="0.25">
      <c r="G79">
        <f t="shared" si="30"/>
        <v>119.24101016733724</v>
      </c>
      <c r="H79">
        <f t="shared" si="30"/>
        <v>98.701070074615629</v>
      </c>
      <c r="I79">
        <f t="shared" si="30"/>
        <v>108.1302609214595</v>
      </c>
      <c r="J79">
        <f t="shared" si="30"/>
        <v>102.67470242208141</v>
      </c>
      <c r="K79">
        <f t="shared" si="30"/>
        <v>97.075493205197844</v>
      </c>
      <c r="L79">
        <f t="shared" si="30"/>
        <v>131.13866959366743</v>
      </c>
      <c r="M79">
        <f t="shared" si="30"/>
        <v>175.76756750571479</v>
      </c>
      <c r="N79">
        <f t="shared" si="30"/>
        <v>206.06308132549472</v>
      </c>
    </row>
    <row r="82" spans="4:17" x14ac:dyDescent="0.25">
      <c r="F82" s="3"/>
      <c r="G82" s="3" t="s">
        <v>20</v>
      </c>
      <c r="H82" s="3" t="s">
        <v>21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26</v>
      </c>
      <c r="N82" s="3" t="s">
        <v>27</v>
      </c>
      <c r="O82" s="3"/>
      <c r="P82" s="3" t="s">
        <v>28</v>
      </c>
      <c r="Q82" s="3"/>
    </row>
    <row r="83" spans="4:17" x14ac:dyDescent="0.25">
      <c r="F83" t="s">
        <v>36</v>
      </c>
      <c r="G83">
        <f>AVERAGE(G76:G79)</f>
        <v>118.66719948877244</v>
      </c>
      <c r="H83">
        <f t="shared" ref="H83:M83" si="31">AVERAGE(H76:H79)</f>
        <v>100.00000000000001</v>
      </c>
      <c r="I83">
        <f t="shared" si="31"/>
        <v>101.93981281396088</v>
      </c>
      <c r="J83">
        <f t="shared" si="31"/>
        <v>102.98392115406452</v>
      </c>
      <c r="K83">
        <f t="shared" si="31"/>
        <v>86.223262438066044</v>
      </c>
      <c r="L83">
        <f t="shared" si="31"/>
        <v>119.24048203969936</v>
      </c>
      <c r="M83">
        <f t="shared" si="31"/>
        <v>180.88010710428495</v>
      </c>
      <c r="N83">
        <f>AVERAGE(N76:N79)</f>
        <v>250.14378274941487</v>
      </c>
    </row>
    <row r="84" spans="4:17" x14ac:dyDescent="0.25">
      <c r="F84" t="s">
        <v>38</v>
      </c>
      <c r="G84">
        <f>MEDIAN(G76:G79)</f>
        <v>115.72737699247156</v>
      </c>
      <c r="H84">
        <f t="shared" ref="H84:N84" si="32">MEDIAN(H76:H79)</f>
        <v>100.63190471873241</v>
      </c>
      <c r="I84">
        <f t="shared" si="32"/>
        <v>104.32721380103145</v>
      </c>
      <c r="J84">
        <f t="shared" si="32"/>
        <v>105.08243632321062</v>
      </c>
      <c r="K84">
        <f t="shared" si="32"/>
        <v>89.032109280170829</v>
      </c>
      <c r="L84">
        <f t="shared" si="32"/>
        <v>122.52173905389456</v>
      </c>
      <c r="M84">
        <f t="shared" si="32"/>
        <v>175.96191847645736</v>
      </c>
      <c r="N84">
        <f t="shared" si="32"/>
        <v>247.33044682238801</v>
      </c>
    </row>
    <row r="85" spans="4:17" x14ac:dyDescent="0.25">
      <c r="F85" t="s">
        <v>40</v>
      </c>
      <c r="G85">
        <f>STDEV(G76:G79)</f>
        <v>21.835857864139975</v>
      </c>
      <c r="H85">
        <f t="shared" ref="H85:N85" si="33">STDEV(H76:H79)</f>
        <v>5.6012637572509076</v>
      </c>
      <c r="I85">
        <f t="shared" si="33"/>
        <v>7.9239966374312649</v>
      </c>
      <c r="J85">
        <f t="shared" si="33"/>
        <v>8.639141640919819</v>
      </c>
      <c r="K85">
        <f t="shared" si="33"/>
        <v>15.649428793451772</v>
      </c>
      <c r="L85">
        <f t="shared" si="33"/>
        <v>17.308850992940975</v>
      </c>
      <c r="M85">
        <f t="shared" si="33"/>
        <v>13.62972572852529</v>
      </c>
      <c r="N85">
        <f t="shared" si="33"/>
        <v>42.45061191596151</v>
      </c>
    </row>
    <row r="86" spans="4:17" x14ac:dyDescent="0.25">
      <c r="F86" t="s">
        <v>41</v>
      </c>
      <c r="G86">
        <f>G85/G83*100</f>
        <v>18.400921196599022</v>
      </c>
      <c r="H86">
        <f t="shared" ref="H86:N86" si="34">H85/H83*100</f>
        <v>5.6012637572509067</v>
      </c>
      <c r="I86">
        <f t="shared" si="34"/>
        <v>7.7732108964065665</v>
      </c>
      <c r="J86">
        <f t="shared" si="34"/>
        <v>8.3888256963877055</v>
      </c>
      <c r="K86">
        <f t="shared" si="34"/>
        <v>18.149891747244798</v>
      </c>
      <c r="L86">
        <f t="shared" si="34"/>
        <v>14.515918333153206</v>
      </c>
      <c r="M86">
        <f t="shared" si="34"/>
        <v>7.5352264805256794</v>
      </c>
      <c r="N86">
        <f t="shared" si="34"/>
        <v>16.970484514694903</v>
      </c>
    </row>
    <row r="89" spans="4:17" x14ac:dyDescent="0.25">
      <c r="D89" t="s">
        <v>59</v>
      </c>
    </row>
    <row r="90" spans="4:17" x14ac:dyDescent="0.25">
      <c r="G90">
        <f>G47/$R$48*100</f>
        <v>135.17393954080381</v>
      </c>
      <c r="H90">
        <f t="shared" ref="H90:N90" si="35">H47/$R$48*100</f>
        <v>96.850322068516348</v>
      </c>
      <c r="I90">
        <f t="shared" si="35"/>
        <v>92.645921069262656</v>
      </c>
      <c r="J90">
        <f t="shared" si="35"/>
        <v>83.24881433218988</v>
      </c>
      <c r="K90">
        <f t="shared" si="35"/>
        <v>60.801834272984991</v>
      </c>
      <c r="L90">
        <f t="shared" si="35"/>
        <v>88.860800868188221</v>
      </c>
      <c r="M90">
        <f t="shared" si="35"/>
        <v>156.058760497115</v>
      </c>
      <c r="N90">
        <f t="shared" si="35"/>
        <v>206.00727622859822</v>
      </c>
    </row>
    <row r="91" spans="4:17" x14ac:dyDescent="0.25">
      <c r="G91">
        <f t="shared" ref="G91:N93" si="36">G48/$R$48*100</f>
        <v>87.277387899949076</v>
      </c>
      <c r="H91">
        <f t="shared" si="36"/>
        <v>84.920141016176302</v>
      </c>
      <c r="I91">
        <f t="shared" si="36"/>
        <v>83.208238771075798</v>
      </c>
      <c r="J91">
        <f t="shared" si="36"/>
        <v>98.313940522990023</v>
      </c>
      <c r="K91">
        <f t="shared" si="36"/>
        <v>74.074873181244755</v>
      </c>
      <c r="L91">
        <f t="shared" si="36"/>
        <v>123.25921584507866</v>
      </c>
      <c r="M91">
        <f t="shared" si="36"/>
        <v>161.11814653413055</v>
      </c>
      <c r="N91">
        <f t="shared" si="36"/>
        <v>274.25343785297315</v>
      </c>
    </row>
    <row r="92" spans="4:17" x14ac:dyDescent="0.25">
      <c r="G92">
        <f t="shared" si="36"/>
        <v>102.63427169685551</v>
      </c>
      <c r="H92">
        <f t="shared" si="36"/>
        <v>93.807154984957265</v>
      </c>
      <c r="I92">
        <f t="shared" si="36"/>
        <v>98.1960781788014</v>
      </c>
      <c r="J92">
        <f t="shared" si="36"/>
        <v>101.29721034966637</v>
      </c>
      <c r="K92">
        <f t="shared" si="36"/>
        <v>91.785139522770237</v>
      </c>
      <c r="L92">
        <f t="shared" si="36"/>
        <v>104.18097344313423</v>
      </c>
      <c r="M92">
        <f t="shared" si="36"/>
        <v>183.81534255353921</v>
      </c>
      <c r="N92">
        <f t="shared" si="36"/>
        <v>246.42536552220506</v>
      </c>
    </row>
    <row r="93" spans="4:17" x14ac:dyDescent="0.25">
      <c r="G93">
        <f t="shared" si="36"/>
        <v>109.06163379428997</v>
      </c>
      <c r="H93">
        <f t="shared" si="36"/>
        <v>90.275148998451854</v>
      </c>
      <c r="I93">
        <f t="shared" si="36"/>
        <v>98.899387904779474</v>
      </c>
      <c r="J93">
        <f t="shared" si="36"/>
        <v>93.909559972531028</v>
      </c>
      <c r="K93">
        <f t="shared" si="36"/>
        <v>88.788344509055861</v>
      </c>
      <c r="L93">
        <f t="shared" si="36"/>
        <v>119.94361285118191</v>
      </c>
      <c r="M93">
        <f t="shared" si="36"/>
        <v>160.76262733198783</v>
      </c>
      <c r="N93">
        <f t="shared" si="36"/>
        <v>188.47187123377881</v>
      </c>
    </row>
    <row r="96" spans="4:17" x14ac:dyDescent="0.25">
      <c r="F96" s="3"/>
      <c r="G96" s="3" t="s">
        <v>20</v>
      </c>
      <c r="H96" s="3" t="s">
        <v>21</v>
      </c>
      <c r="I96" s="3" t="s">
        <v>22</v>
      </c>
      <c r="J96" s="3" t="s">
        <v>23</v>
      </c>
      <c r="K96" s="3" t="s">
        <v>24</v>
      </c>
      <c r="L96" s="3" t="s">
        <v>25</v>
      </c>
      <c r="M96" s="3" t="s">
        <v>26</v>
      </c>
      <c r="N96" s="3" t="s">
        <v>27</v>
      </c>
    </row>
    <row r="97" spans="6:14" x14ac:dyDescent="0.25">
      <c r="F97" t="s">
        <v>36</v>
      </c>
      <c r="G97">
        <f>AVERAGE(G90:G93)</f>
        <v>108.53680823297458</v>
      </c>
      <c r="H97">
        <f t="shared" ref="H97:M97" si="37">AVERAGE(H90:H93)</f>
        <v>91.46319176702545</v>
      </c>
      <c r="I97">
        <f t="shared" si="37"/>
        <v>93.237406480979843</v>
      </c>
      <c r="J97">
        <f t="shared" si="37"/>
        <v>94.192381294344329</v>
      </c>
      <c r="K97">
        <f t="shared" si="37"/>
        <v>78.862547871513954</v>
      </c>
      <c r="L97">
        <f t="shared" si="37"/>
        <v>109.06115075189575</v>
      </c>
      <c r="M97">
        <f t="shared" si="37"/>
        <v>165.43871922919314</v>
      </c>
      <c r="N97">
        <f>AVERAGE(N90:N93)</f>
        <v>228.78948770938882</v>
      </c>
    </row>
    <row r="98" spans="6:14" x14ac:dyDescent="0.25">
      <c r="F98" t="s">
        <v>38</v>
      </c>
      <c r="G98">
        <f>MEDIAN(G90:G93)</f>
        <v>105.84795274557274</v>
      </c>
      <c r="H98">
        <f t="shared" ref="H98:N98" si="38">MEDIAN(H90:H93)</f>
        <v>92.041151991704567</v>
      </c>
      <c r="I98">
        <f t="shared" si="38"/>
        <v>95.420999624032021</v>
      </c>
      <c r="J98">
        <f t="shared" si="38"/>
        <v>96.111750247760526</v>
      </c>
      <c r="K98">
        <f t="shared" si="38"/>
        <v>81.431608845150308</v>
      </c>
      <c r="L98">
        <f t="shared" si="38"/>
        <v>112.06229314715807</v>
      </c>
      <c r="M98">
        <f t="shared" si="38"/>
        <v>160.94038693305919</v>
      </c>
      <c r="N98">
        <f t="shared" si="38"/>
        <v>226.21632087540164</v>
      </c>
    </row>
    <row r="99" spans="6:14" x14ac:dyDescent="0.25">
      <c r="F99" t="s">
        <v>40</v>
      </c>
      <c r="G99">
        <f>STDEV(G90:G93)</f>
        <v>19.971772552253544</v>
      </c>
      <c r="H99">
        <f t="shared" ref="H99:N99" si="39">STDEV(H90:H93)</f>
        <v>5.1230946116712932</v>
      </c>
      <c r="I99">
        <f t="shared" si="39"/>
        <v>7.2475402401064049</v>
      </c>
      <c r="J99">
        <f t="shared" si="39"/>
        <v>7.901634686059448</v>
      </c>
      <c r="K99">
        <f t="shared" si="39"/>
        <v>14.313467067798905</v>
      </c>
      <c r="L99">
        <f t="shared" si="39"/>
        <v>15.831227576342192</v>
      </c>
      <c r="M99">
        <f t="shared" si="39"/>
        <v>12.466182180400683</v>
      </c>
      <c r="N99">
        <f t="shared" si="39"/>
        <v>38.826684582971758</v>
      </c>
    </row>
    <row r="100" spans="6:14" x14ac:dyDescent="0.25">
      <c r="F100" t="s">
        <v>41</v>
      </c>
      <c r="G100">
        <f>G99/G97*100</f>
        <v>18.400921196599107</v>
      </c>
      <c r="H100">
        <f t="shared" ref="H100:N100" si="40">H99/H97*100</f>
        <v>5.6012637572509085</v>
      </c>
      <c r="I100">
        <f t="shared" si="40"/>
        <v>7.7732108964065638</v>
      </c>
      <c r="J100">
        <f t="shared" si="40"/>
        <v>8.388825696387709</v>
      </c>
      <c r="K100">
        <f t="shared" si="40"/>
        <v>18.149891747244816</v>
      </c>
      <c r="L100">
        <f t="shared" si="40"/>
        <v>14.515918333153117</v>
      </c>
      <c r="M100">
        <f t="shared" si="40"/>
        <v>7.535226480525675</v>
      </c>
      <c r="N100">
        <f t="shared" si="40"/>
        <v>16.970484514694959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78749-5E49-4B4D-9809-8057BC76DAC1}">
  <dimension ref="A1:X52"/>
  <sheetViews>
    <sheetView tabSelected="1" workbookViewId="0">
      <selection activeCell="P15" sqref="P15"/>
    </sheetView>
  </sheetViews>
  <sheetFormatPr baseColWidth="10" defaultRowHeight="15" x14ac:dyDescent="0.25"/>
  <sheetData>
    <row r="1" spans="1:24" x14ac:dyDescent="0.25">
      <c r="A1" s="1" t="s">
        <v>62</v>
      </c>
    </row>
    <row r="2" spans="1:24" x14ac:dyDescent="0.25">
      <c r="A2" t="s">
        <v>29</v>
      </c>
    </row>
    <row r="3" spans="1:24" x14ac:dyDescent="0.25">
      <c r="A3" t="s">
        <v>30</v>
      </c>
      <c r="P3" s="20"/>
      <c r="Q3" s="20"/>
      <c r="R3" s="20"/>
      <c r="S3" s="20"/>
      <c r="T3" s="20"/>
      <c r="U3" s="20"/>
      <c r="V3" s="20"/>
      <c r="W3" s="20"/>
      <c r="X3" s="20"/>
    </row>
    <row r="4" spans="1:24" x14ac:dyDescent="0.25">
      <c r="A4" t="s">
        <v>31</v>
      </c>
      <c r="C4" t="s">
        <v>63</v>
      </c>
      <c r="P4" s="20"/>
      <c r="Q4" s="20"/>
      <c r="R4" s="20"/>
      <c r="S4" s="20"/>
      <c r="T4" s="20"/>
      <c r="U4" s="20"/>
      <c r="V4" s="20"/>
      <c r="W4" s="20"/>
      <c r="X4" s="20"/>
    </row>
    <row r="5" spans="1:24" x14ac:dyDescent="0.25">
      <c r="A5" t="s">
        <v>33</v>
      </c>
      <c r="C5" s="2">
        <v>43807</v>
      </c>
      <c r="P5" s="20"/>
      <c r="Q5" s="20"/>
      <c r="R5" s="20"/>
      <c r="S5" s="20"/>
      <c r="T5" s="20"/>
      <c r="U5" s="20"/>
      <c r="V5" s="20"/>
      <c r="W5" s="20"/>
      <c r="X5" s="20"/>
    </row>
    <row r="6" spans="1:24" x14ac:dyDescent="0.25">
      <c r="A6" t="s">
        <v>18</v>
      </c>
      <c r="C6" t="s">
        <v>32</v>
      </c>
      <c r="P6" s="20"/>
      <c r="Q6" s="20"/>
      <c r="R6" s="20"/>
      <c r="S6" s="20"/>
      <c r="T6" s="20"/>
      <c r="U6" s="20"/>
      <c r="V6" s="20"/>
      <c r="W6" s="20"/>
      <c r="X6" s="20"/>
    </row>
    <row r="7" spans="1:24" x14ac:dyDescent="0.25">
      <c r="A7" t="s">
        <v>19</v>
      </c>
      <c r="C7" t="s">
        <v>34</v>
      </c>
      <c r="P7" s="20"/>
      <c r="Q7" s="20"/>
      <c r="R7" s="20"/>
      <c r="S7" s="20"/>
      <c r="T7" s="20"/>
      <c r="U7" s="20"/>
      <c r="V7" s="20"/>
      <c r="W7" s="20"/>
      <c r="X7" s="20"/>
    </row>
    <row r="8" spans="1:24" x14ac:dyDescent="0.25">
      <c r="A8" s="1" t="s">
        <v>35</v>
      </c>
      <c r="C8" s="2">
        <v>43866</v>
      </c>
      <c r="P8" s="20"/>
      <c r="Q8" s="20"/>
      <c r="R8" s="20"/>
      <c r="S8" s="20"/>
      <c r="T8" s="20"/>
      <c r="U8" s="20"/>
      <c r="V8" s="20"/>
      <c r="W8" s="20"/>
      <c r="X8" s="20"/>
    </row>
    <row r="9" spans="1:24" x14ac:dyDescent="0.25">
      <c r="P9" s="20"/>
      <c r="Q9" s="20"/>
      <c r="R9" s="20"/>
      <c r="S9" s="20"/>
      <c r="T9" s="20"/>
      <c r="U9" s="20"/>
      <c r="V9" s="20"/>
      <c r="W9" s="20"/>
      <c r="X9" s="20"/>
    </row>
    <row r="10" spans="1:24" x14ac:dyDescent="0.25">
      <c r="P10" s="20"/>
      <c r="Q10" s="20"/>
      <c r="R10" s="20"/>
      <c r="S10" s="20"/>
      <c r="T10" s="20"/>
      <c r="U10" s="20"/>
      <c r="V10" s="20"/>
      <c r="W10" s="20"/>
      <c r="X10" s="20"/>
    </row>
    <row r="11" spans="1:24" x14ac:dyDescent="0.25">
      <c r="P11" s="20"/>
      <c r="Q11" s="20"/>
      <c r="R11" s="20"/>
      <c r="S11" s="20"/>
      <c r="T11" s="20"/>
      <c r="U11" s="20"/>
      <c r="V11" s="20"/>
      <c r="W11" s="20"/>
      <c r="X11" s="20"/>
    </row>
    <row r="12" spans="1:24" x14ac:dyDescent="0.25">
      <c r="P12" s="20"/>
      <c r="Q12" s="20"/>
      <c r="R12" s="20"/>
      <c r="S12" s="20"/>
      <c r="T12" s="20"/>
      <c r="U12" s="20"/>
      <c r="V12" s="20"/>
      <c r="W12" s="20"/>
      <c r="X12" s="20"/>
    </row>
    <row r="13" spans="1:24" x14ac:dyDescent="0.25">
      <c r="P13" s="20"/>
      <c r="Q13" s="20"/>
      <c r="R13" s="20"/>
      <c r="S13" s="20"/>
      <c r="T13" s="20"/>
      <c r="U13" s="20"/>
      <c r="V13" s="20"/>
      <c r="W13" s="20"/>
      <c r="X13" s="20"/>
    </row>
    <row r="14" spans="1:24" x14ac:dyDescent="0.25">
      <c r="C14" s="1" t="s">
        <v>17</v>
      </c>
      <c r="P14" s="20"/>
      <c r="Q14" s="20"/>
      <c r="R14" s="20"/>
      <c r="S14" s="20"/>
      <c r="T14" s="20"/>
      <c r="U14" s="20"/>
      <c r="V14" s="20"/>
      <c r="W14" s="20"/>
      <c r="X14" s="20"/>
    </row>
    <row r="15" spans="1:24" x14ac:dyDescent="0.25">
      <c r="C15" t="s">
        <v>42</v>
      </c>
      <c r="P15" s="20"/>
      <c r="Q15" s="20"/>
      <c r="R15" s="20"/>
      <c r="S15" s="20"/>
      <c r="T15" s="20"/>
      <c r="U15" s="20"/>
      <c r="V15" s="20"/>
      <c r="W15" s="20"/>
      <c r="X15" s="20"/>
    </row>
    <row r="16" spans="1:24" x14ac:dyDescent="0.25">
      <c r="F16" s="3" t="s">
        <v>20</v>
      </c>
      <c r="G16" s="3" t="s">
        <v>21</v>
      </c>
      <c r="H16" s="3" t="s">
        <v>22</v>
      </c>
      <c r="I16" s="3" t="s">
        <v>23</v>
      </c>
      <c r="J16" s="3" t="s">
        <v>24</v>
      </c>
      <c r="K16" s="3" t="s">
        <v>25</v>
      </c>
      <c r="L16" s="3" t="s">
        <v>26</v>
      </c>
      <c r="M16" s="3" t="s">
        <v>27</v>
      </c>
      <c r="N16" s="3" t="s">
        <v>28</v>
      </c>
      <c r="P16" s="20"/>
      <c r="Q16" s="20"/>
      <c r="R16" s="20"/>
      <c r="S16" s="20"/>
      <c r="T16" s="20"/>
      <c r="U16" s="20"/>
      <c r="V16" s="20"/>
      <c r="W16" s="20"/>
      <c r="X16" s="20"/>
    </row>
    <row r="17" spans="3:24" x14ac:dyDescent="0.25">
      <c r="P17" s="20"/>
      <c r="Q17" s="20"/>
      <c r="R17" s="20"/>
      <c r="S17" s="20"/>
      <c r="T17" s="20"/>
      <c r="U17" s="20"/>
      <c r="V17" s="20"/>
      <c r="W17" s="20"/>
      <c r="X17" s="20"/>
    </row>
    <row r="18" spans="3:24" x14ac:dyDescent="0.25">
      <c r="P18" s="20"/>
      <c r="Q18" s="20"/>
      <c r="R18" s="20"/>
      <c r="S18" s="20"/>
      <c r="T18" s="20"/>
      <c r="U18" s="20"/>
      <c r="V18" s="20"/>
      <c r="W18" s="20"/>
      <c r="X18" s="20"/>
    </row>
    <row r="19" spans="3:24" x14ac:dyDescent="0.25">
      <c r="F19">
        <v>0.14048527</v>
      </c>
      <c r="G19">
        <v>0.12498687</v>
      </c>
      <c r="H19">
        <v>0.15991997000000002</v>
      </c>
      <c r="I19">
        <v>0.15639357000000001</v>
      </c>
      <c r="J19">
        <v>0.13846727</v>
      </c>
      <c r="K19">
        <v>0.11920057000000001</v>
      </c>
      <c r="L19">
        <v>8.7075569999999991E-2</v>
      </c>
      <c r="M19">
        <v>0.11016967</v>
      </c>
      <c r="P19" s="20"/>
      <c r="Q19" s="20"/>
      <c r="R19" s="20"/>
      <c r="S19" s="20"/>
      <c r="T19" s="20"/>
      <c r="U19" s="20"/>
      <c r="V19" s="20"/>
      <c r="W19" s="20"/>
      <c r="X19" s="20"/>
    </row>
    <row r="20" spans="3:24" x14ac:dyDescent="0.25">
      <c r="F20">
        <v>0.15163007000000001</v>
      </c>
      <c r="G20">
        <v>0.14566137000000001</v>
      </c>
      <c r="H20">
        <v>0.15609877</v>
      </c>
      <c r="I20">
        <v>0.15593517000000001</v>
      </c>
      <c r="J20">
        <v>0.15330727</v>
      </c>
      <c r="K20">
        <v>0.12267717</v>
      </c>
      <c r="L20">
        <v>0.12347606999999999</v>
      </c>
      <c r="M20">
        <v>0.11304057000000001</v>
      </c>
      <c r="P20" s="20"/>
      <c r="Q20" s="20"/>
      <c r="R20" s="20"/>
      <c r="S20" s="20"/>
      <c r="T20" s="20"/>
      <c r="U20" s="20"/>
      <c r="V20" s="20"/>
      <c r="W20" s="20"/>
      <c r="X20" s="20"/>
    </row>
    <row r="21" spans="3:24" x14ac:dyDescent="0.25">
      <c r="F21">
        <v>0.14692016999999999</v>
      </c>
      <c r="G21">
        <v>0.15488577000000001</v>
      </c>
      <c r="H21">
        <v>0.13428266999999999</v>
      </c>
      <c r="I21">
        <v>0.14773467000000001</v>
      </c>
      <c r="J21">
        <v>0.16315167000000003</v>
      </c>
      <c r="K21">
        <v>0.10093347</v>
      </c>
      <c r="L21">
        <v>0.11559576999999999</v>
      </c>
      <c r="M21">
        <v>0.11211607000000001</v>
      </c>
      <c r="P21" s="20"/>
      <c r="Q21" s="20"/>
      <c r="R21" s="20"/>
      <c r="S21" s="20"/>
      <c r="T21" s="20"/>
      <c r="U21" s="20"/>
      <c r="V21" s="20"/>
      <c r="W21" s="20"/>
      <c r="X21" s="20"/>
    </row>
    <row r="22" spans="3:24" x14ac:dyDescent="0.25">
      <c r="F22">
        <v>0.15394197000000001</v>
      </c>
      <c r="G22">
        <v>0.11420477000000001</v>
      </c>
      <c r="H22">
        <v>0.14350267</v>
      </c>
      <c r="I22">
        <v>0.12407027000000001</v>
      </c>
      <c r="J22">
        <v>0.13117907000000001</v>
      </c>
      <c r="K22">
        <v>0.12696857</v>
      </c>
      <c r="L22">
        <v>0.10777137000000001</v>
      </c>
      <c r="M22">
        <v>9.3204370000000009E-2</v>
      </c>
      <c r="P22" s="20"/>
      <c r="Q22" s="20"/>
      <c r="R22" s="20"/>
      <c r="S22" s="20"/>
      <c r="T22" s="20"/>
      <c r="U22" s="20"/>
      <c r="V22" s="20"/>
      <c r="W22" s="20"/>
      <c r="X22" s="20"/>
    </row>
    <row r="23" spans="3:24" x14ac:dyDescent="0.25">
      <c r="P23" s="20"/>
      <c r="Q23" s="20"/>
      <c r="R23" s="20"/>
      <c r="S23" s="20"/>
      <c r="T23" s="20"/>
      <c r="U23" s="20"/>
      <c r="V23" s="20"/>
      <c r="W23" s="20"/>
      <c r="X23" s="20"/>
    </row>
    <row r="24" spans="3:24" x14ac:dyDescent="0.25">
      <c r="C24" s="1" t="s">
        <v>58</v>
      </c>
      <c r="P24" s="20"/>
      <c r="Q24" s="20"/>
      <c r="R24" s="20"/>
      <c r="S24" s="20"/>
      <c r="T24" s="20"/>
      <c r="U24" s="20"/>
      <c r="V24" s="20"/>
      <c r="W24" s="20"/>
      <c r="X24" s="20"/>
    </row>
    <row r="25" spans="3:24" x14ac:dyDescent="0.25">
      <c r="C25" t="s">
        <v>42</v>
      </c>
      <c r="P25" s="20"/>
      <c r="Q25" s="20"/>
      <c r="R25" s="20"/>
      <c r="S25" s="20"/>
      <c r="T25" s="20"/>
      <c r="U25" s="20"/>
      <c r="V25" s="20"/>
      <c r="W25" s="20"/>
      <c r="X25" s="20"/>
    </row>
    <row r="26" spans="3:24" x14ac:dyDescent="0.25">
      <c r="F26" s="3" t="s">
        <v>20</v>
      </c>
      <c r="G26" s="3" t="s">
        <v>21</v>
      </c>
      <c r="H26" s="3" t="s">
        <v>22</v>
      </c>
      <c r="I26" s="3" t="s">
        <v>23</v>
      </c>
      <c r="J26" s="3" t="s">
        <v>24</v>
      </c>
      <c r="K26" s="3" t="s">
        <v>25</v>
      </c>
      <c r="L26" s="3" t="s">
        <v>26</v>
      </c>
      <c r="M26" s="3" t="s">
        <v>27</v>
      </c>
      <c r="N26" s="3" t="s">
        <v>28</v>
      </c>
      <c r="P26" s="20"/>
      <c r="Q26" s="20"/>
      <c r="R26" s="20"/>
      <c r="S26" s="20"/>
      <c r="T26" s="20"/>
      <c r="U26" s="20"/>
      <c r="V26" s="20"/>
      <c r="W26" s="20"/>
      <c r="X26" s="20"/>
    </row>
    <row r="27" spans="3:24" x14ac:dyDescent="0.25">
      <c r="P27" s="20"/>
      <c r="Q27" s="20"/>
      <c r="R27" s="20"/>
      <c r="S27" s="20"/>
      <c r="T27" s="20"/>
      <c r="U27" s="20"/>
      <c r="V27" s="20"/>
      <c r="W27" s="20"/>
      <c r="X27" s="20"/>
    </row>
    <row r="29" spans="3:24" x14ac:dyDescent="0.25">
      <c r="F29">
        <v>1399.1933333333336</v>
      </c>
      <c r="G29">
        <v>1002.5033333333336</v>
      </c>
      <c r="H29">
        <v>958.98333333333358</v>
      </c>
      <c r="I29">
        <v>861.71333333333359</v>
      </c>
      <c r="J29">
        <v>629.36333333333369</v>
      </c>
      <c r="K29">
        <v>919.80333333333374</v>
      </c>
      <c r="L29">
        <v>1615.3733333333334</v>
      </c>
      <c r="M29">
        <v>2132.3933333333339</v>
      </c>
    </row>
    <row r="30" spans="3:24" x14ac:dyDescent="0.25">
      <c r="F30">
        <v>903.41333333333387</v>
      </c>
      <c r="G30">
        <v>879.01333333333378</v>
      </c>
      <c r="H30">
        <v>861.29333333333398</v>
      </c>
      <c r="I30">
        <v>1017.6533333333336</v>
      </c>
      <c r="J30">
        <v>766.75333333333356</v>
      </c>
      <c r="K30">
        <v>1275.8633333333337</v>
      </c>
      <c r="L30">
        <v>1667.7433333333333</v>
      </c>
      <c r="M30">
        <v>2838.813333333334</v>
      </c>
    </row>
    <row r="31" spans="3:24" x14ac:dyDescent="0.25">
      <c r="F31">
        <v>1062.3733333333339</v>
      </c>
      <c r="G31">
        <v>971.00333333333356</v>
      </c>
      <c r="H31">
        <v>1016.4333333333338</v>
      </c>
      <c r="I31">
        <v>1048.5333333333338</v>
      </c>
      <c r="J31">
        <v>950.07333333333372</v>
      </c>
      <c r="K31">
        <v>1078.3833333333337</v>
      </c>
      <c r="L31">
        <v>1902.6833333333338</v>
      </c>
      <c r="M31">
        <v>2550.7633333333338</v>
      </c>
    </row>
    <row r="32" spans="3:24" x14ac:dyDescent="0.25">
      <c r="F32">
        <v>1128.9033333333336</v>
      </c>
      <c r="G32">
        <v>934.44333333333361</v>
      </c>
      <c r="H32">
        <v>1023.7133333333336</v>
      </c>
      <c r="I32">
        <v>972.06333333333396</v>
      </c>
      <c r="J32">
        <v>919.05333333333374</v>
      </c>
      <c r="K32">
        <v>1241.543333333334</v>
      </c>
      <c r="L32">
        <v>1664.063333333334</v>
      </c>
      <c r="M32">
        <v>1950.8833333333337</v>
      </c>
    </row>
    <row r="34" spans="3:16" x14ac:dyDescent="0.25">
      <c r="C34" s="1" t="s">
        <v>60</v>
      </c>
      <c r="F34">
        <f>F19/F29</f>
        <v>1.004044735299863E-4</v>
      </c>
      <c r="G34">
        <f t="shared" ref="G34:M34" si="0">G19/G29</f>
        <v>1.2467476749869491E-4</v>
      </c>
      <c r="H34">
        <f t="shared" si="0"/>
        <v>1.6675990545543022E-4</v>
      </c>
      <c r="I34">
        <f t="shared" si="0"/>
        <v>1.8149141245735236E-4</v>
      </c>
      <c r="J34">
        <f t="shared" si="0"/>
        <v>2.2001165728328617E-4</v>
      </c>
      <c r="K34">
        <f t="shared" si="0"/>
        <v>1.2959353992338937E-4</v>
      </c>
      <c r="L34">
        <f t="shared" si="0"/>
        <v>5.3904300760195778E-5</v>
      </c>
      <c r="M34">
        <f t="shared" si="0"/>
        <v>5.1664797613948629E-5</v>
      </c>
      <c r="P34" t="s">
        <v>46</v>
      </c>
    </row>
    <row r="35" spans="3:16" x14ac:dyDescent="0.25">
      <c r="F35">
        <f t="shared" ref="F35:M35" si="1">F20/F30</f>
        <v>1.6784130187732442E-4</v>
      </c>
      <c r="G35">
        <f t="shared" si="1"/>
        <v>1.6571008024148279E-4</v>
      </c>
      <c r="H35">
        <f t="shared" si="1"/>
        <v>1.812376387448332E-4</v>
      </c>
      <c r="I35">
        <f t="shared" si="1"/>
        <v>1.5323014713589431E-4</v>
      </c>
      <c r="J35">
        <f t="shared" si="1"/>
        <v>1.9994340205020295E-4</v>
      </c>
      <c r="K35">
        <f t="shared" si="1"/>
        <v>9.6152281200442025E-5</v>
      </c>
      <c r="L35">
        <f t="shared" si="1"/>
        <v>7.4037813572432211E-5</v>
      </c>
      <c r="M35">
        <f t="shared" si="1"/>
        <v>3.9819655865596417E-5</v>
      </c>
      <c r="P35">
        <f>AVERAGE(F34:G37)</f>
        <v>1.3937713153850062E-4</v>
      </c>
    </row>
    <row r="36" spans="3:16" x14ac:dyDescent="0.25">
      <c r="F36">
        <f t="shared" ref="F36:M36" si="2">F21/F31</f>
        <v>1.3829429390797954E-4</v>
      </c>
      <c r="G36">
        <f t="shared" si="2"/>
        <v>1.5951105900769303E-4</v>
      </c>
      <c r="H36">
        <f t="shared" si="2"/>
        <v>1.32111635457318E-4</v>
      </c>
      <c r="I36">
        <f t="shared" si="2"/>
        <v>1.4089649351475071E-4</v>
      </c>
      <c r="J36">
        <f t="shared" si="2"/>
        <v>1.7172534400853264E-4</v>
      </c>
      <c r="K36">
        <f t="shared" si="2"/>
        <v>9.3597023321947948E-5</v>
      </c>
      <c r="L36">
        <f t="shared" si="2"/>
        <v>6.0754077136675372E-5</v>
      </c>
      <c r="M36">
        <f t="shared" si="2"/>
        <v>4.395392882392068E-5</v>
      </c>
    </row>
    <row r="37" spans="3:16" x14ac:dyDescent="0.25">
      <c r="F37">
        <f t="shared" ref="F37:M37" si="3">F22/F32</f>
        <v>1.363641734899061E-4</v>
      </c>
      <c r="G37">
        <f t="shared" si="3"/>
        <v>1.2221690275493786E-4</v>
      </c>
      <c r="H37">
        <f t="shared" si="3"/>
        <v>1.4017856887019148E-4</v>
      </c>
      <c r="I37">
        <f t="shared" si="3"/>
        <v>1.2763599422534189E-4</v>
      </c>
      <c r="J37">
        <f t="shared" si="3"/>
        <v>1.427328156508871E-4</v>
      </c>
      <c r="K37">
        <f t="shared" si="3"/>
        <v>1.0226672448001541E-4</v>
      </c>
      <c r="L37">
        <f t="shared" si="3"/>
        <v>6.4763983341980153E-5</v>
      </c>
      <c r="M37">
        <f t="shared" si="3"/>
        <v>4.777547094051412E-5</v>
      </c>
    </row>
    <row r="40" spans="3:16" x14ac:dyDescent="0.25">
      <c r="C40" s="1" t="s">
        <v>61</v>
      </c>
      <c r="F40">
        <f>F34/$P$35*100</f>
        <v>72.037982430604998</v>
      </c>
      <c r="G40">
        <f t="shared" ref="G40:M40" si="4">G34/$P$35*100</f>
        <v>89.451379951994184</v>
      </c>
      <c r="H40">
        <f t="shared" si="4"/>
        <v>119.64653283839863</v>
      </c>
      <c r="I40">
        <f t="shared" si="4"/>
        <v>130.21606231522878</v>
      </c>
      <c r="J40">
        <f>J34/$P$35*100</f>
        <v>157.85348346225047</v>
      </c>
      <c r="K40">
        <f t="shared" si="4"/>
        <v>92.980490050902858</v>
      </c>
      <c r="L40">
        <f t="shared" si="4"/>
        <v>38.675140006957029</v>
      </c>
      <c r="M40">
        <f t="shared" si="4"/>
        <v>37.068346179643598</v>
      </c>
    </row>
    <row r="41" spans="3:16" x14ac:dyDescent="0.25">
      <c r="F41">
        <f t="shared" ref="F41:M41" si="5">F35/$P$35*100</f>
        <v>120.4224107819015</v>
      </c>
      <c r="G41">
        <f t="shared" si="5"/>
        <v>118.89330653623628</v>
      </c>
      <c r="H41">
        <f t="shared" si="5"/>
        <v>130.03398530609687</v>
      </c>
      <c r="I41">
        <f t="shared" si="5"/>
        <v>109.93923138213462</v>
      </c>
      <c r="J41">
        <f t="shared" si="5"/>
        <v>143.45495551755698</v>
      </c>
      <c r="K41">
        <f t="shared" si="5"/>
        <v>68.987128762857026</v>
      </c>
      <c r="L41">
        <f t="shared" si="5"/>
        <v>53.120488817048503</v>
      </c>
      <c r="M41">
        <f t="shared" si="5"/>
        <v>28.569719742436295</v>
      </c>
    </row>
    <row r="42" spans="3:16" x14ac:dyDescent="0.25">
      <c r="F42">
        <f t="shared" ref="F42:M42" si="6">F36/$P$35*100</f>
        <v>99.223088021278457</v>
      </c>
      <c r="G42">
        <f t="shared" si="6"/>
        <v>114.44564631725882</v>
      </c>
      <c r="H42">
        <f t="shared" si="6"/>
        <v>94.787167736210975</v>
      </c>
      <c r="I42">
        <f t="shared" si="6"/>
        <v>101.0901085131246</v>
      </c>
      <c r="J42">
        <f t="shared" si="6"/>
        <v>123.20912484921986</v>
      </c>
      <c r="K42">
        <f t="shared" si="6"/>
        <v>67.153787919715739</v>
      </c>
      <c r="L42">
        <f t="shared" si="6"/>
        <v>43.589702604758415</v>
      </c>
      <c r="M42">
        <f t="shared" si="6"/>
        <v>31.535968877203601</v>
      </c>
    </row>
    <row r="43" spans="3:16" x14ac:dyDescent="0.25">
      <c r="F43">
        <f t="shared" ref="F43:M43" si="7">F37/$P$35*100</f>
        <v>97.838269438223989</v>
      </c>
      <c r="G43">
        <f t="shared" si="7"/>
        <v>87.687916522501723</v>
      </c>
      <c r="H43">
        <f t="shared" si="7"/>
        <v>100.57501350676705</v>
      </c>
      <c r="I43">
        <f t="shared" si="7"/>
        <v>91.575994437856949</v>
      </c>
      <c r="J43">
        <f t="shared" si="7"/>
        <v>102.40762890966766</v>
      </c>
      <c r="K43">
        <f t="shared" si="7"/>
        <v>73.374106175923075</v>
      </c>
      <c r="L43">
        <f t="shared" si="7"/>
        <v>46.466721353129707</v>
      </c>
      <c r="M43">
        <f t="shared" si="7"/>
        <v>34.277840570507749</v>
      </c>
    </row>
    <row r="46" spans="3:16" x14ac:dyDescent="0.25">
      <c r="E46" s="3"/>
      <c r="F46" s="3" t="s">
        <v>20</v>
      </c>
      <c r="G46" s="3" t="s">
        <v>21</v>
      </c>
      <c r="H46" s="3" t="s">
        <v>22</v>
      </c>
      <c r="I46" s="3" t="s">
        <v>23</v>
      </c>
      <c r="J46" s="3" t="s">
        <v>24</v>
      </c>
      <c r="K46" s="3" t="s">
        <v>25</v>
      </c>
      <c r="L46" s="3" t="s">
        <v>26</v>
      </c>
      <c r="M46" s="3" t="s">
        <v>27</v>
      </c>
    </row>
    <row r="47" spans="3:16" x14ac:dyDescent="0.25">
      <c r="E47" t="s">
        <v>36</v>
      </c>
      <c r="F47">
        <f>AVERAGE(F40:F43)</f>
        <v>97.38043766800223</v>
      </c>
      <c r="G47">
        <f>AVERAGE(G40:G43)</f>
        <v>102.61956233199776</v>
      </c>
      <c r="H47">
        <f>AVERAGE(H40:H43)</f>
        <v>111.26067484686838</v>
      </c>
      <c r="I47">
        <f t="shared" ref="I47:M47" si="8">AVERAGE(I40:I43)</f>
        <v>108.20534916208624</v>
      </c>
      <c r="J47">
        <f>AVERAGE(J40:J43)</f>
        <v>131.73129818467373</v>
      </c>
      <c r="K47">
        <f t="shared" si="8"/>
        <v>75.623878227349678</v>
      </c>
      <c r="L47">
        <f t="shared" si="8"/>
        <v>45.463013195473415</v>
      </c>
      <c r="M47">
        <f t="shared" si="8"/>
        <v>32.862968842447813</v>
      </c>
    </row>
    <row r="48" spans="3:16" x14ac:dyDescent="0.25">
      <c r="E48" t="s">
        <v>37</v>
      </c>
      <c r="F48">
        <f>F47/1000</f>
        <v>9.7380437668002223E-2</v>
      </c>
      <c r="G48">
        <f>G47/1000</f>
        <v>0.10261956233199776</v>
      </c>
      <c r="H48">
        <f t="shared" ref="H48:M48" si="9">H47/1000</f>
        <v>0.11126067484686838</v>
      </c>
      <c r="I48">
        <f t="shared" si="9"/>
        <v>0.10820534916208624</v>
      </c>
      <c r="J48">
        <f t="shared" si="9"/>
        <v>0.13173129818467375</v>
      </c>
      <c r="K48">
        <f t="shared" si="9"/>
        <v>7.5623878227349672E-2</v>
      </c>
      <c r="L48">
        <f t="shared" si="9"/>
        <v>4.5463013195473419E-2</v>
      </c>
      <c r="M48">
        <f t="shared" si="9"/>
        <v>3.2862968842447812E-2</v>
      </c>
    </row>
    <row r="49" spans="5:13" x14ac:dyDescent="0.25">
      <c r="E49" t="s">
        <v>38</v>
      </c>
      <c r="F49">
        <f>MEDIAN(F40:F43)</f>
        <v>98.53067872975123</v>
      </c>
      <c r="G49">
        <f>MEDIAN(G40:G43)</f>
        <v>101.9485131346265</v>
      </c>
      <c r="H49">
        <f t="shared" ref="H49:M49" si="10">MEDIAN(H40:H43)</f>
        <v>110.11077317258284</v>
      </c>
      <c r="I49">
        <f>MEDIAN(I40:I43)</f>
        <v>105.51466994762961</v>
      </c>
      <c r="J49">
        <f t="shared" si="10"/>
        <v>133.33204018338841</v>
      </c>
      <c r="K49">
        <f t="shared" si="10"/>
        <v>71.180617469390057</v>
      </c>
      <c r="L49">
        <f t="shared" si="10"/>
        <v>45.028211978944057</v>
      </c>
      <c r="M49">
        <f t="shared" si="10"/>
        <v>32.906904723855675</v>
      </c>
    </row>
    <row r="50" spans="5:13" x14ac:dyDescent="0.25">
      <c r="E50" t="s">
        <v>39</v>
      </c>
      <c r="F50">
        <f>F49/1000</f>
        <v>9.8530678729751228E-2</v>
      </c>
      <c r="G50">
        <f>G49/1000</f>
        <v>0.1019485131346265</v>
      </c>
      <c r="H50">
        <f t="shared" ref="H50:M50" si="11">H49/1000</f>
        <v>0.11011077317258283</v>
      </c>
      <c r="I50">
        <f t="shared" si="11"/>
        <v>0.10551466994762962</v>
      </c>
      <c r="J50">
        <f t="shared" si="11"/>
        <v>0.13333204018338843</v>
      </c>
      <c r="K50">
        <f t="shared" si="11"/>
        <v>7.1180617469390056E-2</v>
      </c>
      <c r="L50">
        <f t="shared" si="11"/>
        <v>4.5028211978944056E-2</v>
      </c>
      <c r="M50">
        <f t="shared" si="11"/>
        <v>3.2906904723855677E-2</v>
      </c>
    </row>
    <row r="51" spans="5:13" x14ac:dyDescent="0.25">
      <c r="E51" t="s">
        <v>40</v>
      </c>
      <c r="F51">
        <f>STDEV(F40:F43)</f>
        <v>19.805534013631981</v>
      </c>
      <c r="G51">
        <f>STDEV(G40:G43)</f>
        <v>16.340604707544827</v>
      </c>
      <c r="H51">
        <f t="shared" ref="H51:M51" si="12">STDEV(H40:H43)</f>
        <v>16.414623507235945</v>
      </c>
      <c r="I51">
        <f t="shared" si="12"/>
        <v>16.478672368648731</v>
      </c>
      <c r="J51">
        <f t="shared" si="12"/>
        <v>24.168283093373869</v>
      </c>
      <c r="K51">
        <f t="shared" si="12"/>
        <v>11.861735701416874</v>
      </c>
      <c r="L51">
        <f t="shared" si="12"/>
        <v>6.0340389445607236</v>
      </c>
      <c r="M51">
        <f t="shared" si="12"/>
        <v>3.6460013392560651</v>
      </c>
    </row>
    <row r="52" spans="5:13" x14ac:dyDescent="0.25">
      <c r="E52" t="s">
        <v>41</v>
      </c>
      <c r="F52">
        <f>F51/F47*100</f>
        <v>20.338308686961042</v>
      </c>
      <c r="G52">
        <f>G51/G47*100</f>
        <v>15.923479243342738</v>
      </c>
      <c r="H52">
        <f t="shared" ref="H52:M52" si="13">H51/H47*100</f>
        <v>14.753302125686291</v>
      </c>
      <c r="I52">
        <f t="shared" si="13"/>
        <v>15.229073697608515</v>
      </c>
      <c r="J52">
        <f t="shared" si="13"/>
        <v>18.346652182454335</v>
      </c>
      <c r="K52">
        <f t="shared" si="13"/>
        <v>15.685172434236557</v>
      </c>
      <c r="L52">
        <f t="shared" si="13"/>
        <v>13.272413156199489</v>
      </c>
      <c r="M52">
        <f t="shared" si="13"/>
        <v>11.094558610135879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3074" r:id="rId3">
          <objectPr defaultSize="0" autoPict="0" r:id="rId4">
            <anchor moveWithCells="1">
              <from>
                <xdr:col>10</xdr:col>
                <xdr:colOff>28575</xdr:colOff>
                <xdr:row>0</xdr:row>
                <xdr:rowOff>180975</xdr:rowOff>
              </from>
              <to>
                <xdr:col>14</xdr:col>
                <xdr:colOff>209550</xdr:colOff>
                <xdr:row>14</xdr:row>
                <xdr:rowOff>19050</xdr:rowOff>
              </to>
            </anchor>
          </objectPr>
        </oleObject>
      </mc:Choice>
      <mc:Fallback>
        <oleObject progId="Prism9.Document" shapeId="3074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2020-02-08T17:06:25Z</dcterms:created>
  <dcterms:modified xsi:type="dcterms:W3CDTF">2021-07-16T22:36:51Z</dcterms:modified>
</cp:coreProperties>
</file>