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5" documentId="13_ncr:1_{51DFE500-343C-5C45-9AAD-C78C860BC723}" xr6:coauthVersionLast="45" xr6:coauthVersionMax="46" xr10:uidLastSave="{A6BB6AEC-50F4-4027-97D9-C08494FDCCB4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5" i="1" l="1"/>
  <c r="H35" i="1"/>
  <c r="H44" i="2"/>
  <c r="H45" i="2" s="1"/>
  <c r="H46" i="2"/>
  <c r="H47" i="2" s="1"/>
  <c r="H48" i="2"/>
  <c r="O44" i="2"/>
  <c r="N35" i="1"/>
  <c r="O35" i="1"/>
  <c r="P35" i="1"/>
  <c r="H49" i="2" l="1"/>
  <c r="L47" i="3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N45" i="3" s="1"/>
  <c r="I44" i="3"/>
  <c r="H44" i="3"/>
  <c r="F44" i="3"/>
  <c r="P48" i="2"/>
  <c r="O48" i="2"/>
  <c r="N48" i="2"/>
  <c r="M48" i="2"/>
  <c r="L48" i="2"/>
  <c r="K48" i="2"/>
  <c r="J48" i="2"/>
  <c r="I48" i="2"/>
  <c r="P46" i="2"/>
  <c r="P47" i="2" s="1"/>
  <c r="O46" i="2"/>
  <c r="O47" i="2" s="1"/>
  <c r="N46" i="2"/>
  <c r="N47" i="2" s="1"/>
  <c r="M46" i="2"/>
  <c r="M47" i="2" s="1"/>
  <c r="L46" i="2"/>
  <c r="L47" i="2" s="1"/>
  <c r="K46" i="2"/>
  <c r="K47" i="2" s="1"/>
  <c r="J46" i="2"/>
  <c r="J47" i="2" s="1"/>
  <c r="I46" i="2"/>
  <c r="I47" i="2" s="1"/>
  <c r="P44" i="2"/>
  <c r="H59" i="2" s="1"/>
  <c r="O49" i="2"/>
  <c r="N44" i="2"/>
  <c r="N45" i="2" s="1"/>
  <c r="M44" i="2"/>
  <c r="M45" i="2" s="1"/>
  <c r="L44" i="2"/>
  <c r="L45" i="2" s="1"/>
  <c r="K44" i="2"/>
  <c r="K45" i="2" s="1"/>
  <c r="J44" i="2"/>
  <c r="J45" i="2" s="1"/>
  <c r="I44" i="2"/>
  <c r="I45" i="2" s="1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H50" i="1"/>
  <c r="O36" i="1"/>
  <c r="N36" i="1"/>
  <c r="M35" i="1"/>
  <c r="M36" i="1" s="1"/>
  <c r="L35" i="1"/>
  <c r="K35" i="1"/>
  <c r="K36" i="1" s="1"/>
  <c r="J35" i="1"/>
  <c r="J36" i="1" s="1"/>
  <c r="I36" i="1"/>
  <c r="L40" i="1" l="1"/>
  <c r="G53" i="3"/>
  <c r="K49" i="2"/>
  <c r="O45" i="2"/>
  <c r="L49" i="2"/>
  <c r="J49" i="2"/>
  <c r="M49" i="2"/>
  <c r="I49" i="2"/>
  <c r="N49" i="2"/>
  <c r="P49" i="2"/>
  <c r="O57" i="2"/>
  <c r="H57" i="2"/>
  <c r="H58" i="2"/>
  <c r="I56" i="2"/>
  <c r="I57" i="2"/>
  <c r="I58" i="2"/>
  <c r="I59" i="2"/>
  <c r="J58" i="2"/>
  <c r="K56" i="2"/>
  <c r="K57" i="2"/>
  <c r="K58" i="2"/>
  <c r="K59" i="2"/>
  <c r="L57" i="2"/>
  <c r="J57" i="2"/>
  <c r="J59" i="2"/>
  <c r="L56" i="2"/>
  <c r="L58" i="2"/>
  <c r="L59" i="2"/>
  <c r="M56" i="2"/>
  <c r="M57" i="2"/>
  <c r="M58" i="2"/>
  <c r="M59" i="2"/>
  <c r="P45" i="2"/>
  <c r="N56" i="2"/>
  <c r="N57" i="2"/>
  <c r="N58" i="2"/>
  <c r="N59" i="2"/>
  <c r="O56" i="2"/>
  <c r="O58" i="2"/>
  <c r="O59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8" i="1"/>
  <c r="H49" i="1"/>
  <c r="S54" i="1" l="1"/>
  <c r="M58" i="1"/>
  <c r="K53" i="3"/>
  <c r="I52" i="3"/>
  <c r="F52" i="3"/>
  <c r="F51" i="3"/>
  <c r="I53" i="3"/>
  <c r="H51" i="3"/>
  <c r="K51" i="3"/>
  <c r="I51" i="3"/>
  <c r="L53" i="3"/>
  <c r="L50" i="3"/>
  <c r="L51" i="3"/>
  <c r="L52" i="3"/>
  <c r="I50" i="3"/>
  <c r="G52" i="3"/>
  <c r="K52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67" i="2"/>
  <c r="I65" i="2"/>
  <c r="I66" i="2" s="1"/>
  <c r="I63" i="2"/>
  <c r="I64" i="2" s="1"/>
  <c r="O67" i="2"/>
  <c r="O65" i="2"/>
  <c r="O66" i="2" s="1"/>
  <c r="O63" i="2"/>
  <c r="O64" i="2" s="1"/>
  <c r="M67" i="2"/>
  <c r="M65" i="2"/>
  <c r="M66" i="2" s="1"/>
  <c r="M63" i="2"/>
  <c r="K67" i="2"/>
  <c r="K65" i="2"/>
  <c r="K66" i="2" s="1"/>
  <c r="K63" i="2"/>
  <c r="K64" i="2" s="1"/>
  <c r="L67" i="2"/>
  <c r="L65" i="2"/>
  <c r="L66" i="2" s="1"/>
  <c r="L63" i="2"/>
  <c r="L64" i="2" s="1"/>
  <c r="S63" i="2"/>
  <c r="H67" i="2"/>
  <c r="H65" i="2"/>
  <c r="H66" i="2" s="1"/>
  <c r="H63" i="2"/>
  <c r="N63" i="2"/>
  <c r="N64" i="2" s="1"/>
  <c r="N67" i="2"/>
  <c r="N65" i="2"/>
  <c r="N66" i="2" s="1"/>
  <c r="J63" i="2"/>
  <c r="J64" i="2" s="1"/>
  <c r="J67" i="2"/>
  <c r="J65" i="2"/>
  <c r="J66" i="2" s="1"/>
  <c r="M54" i="1"/>
  <c r="O58" i="1"/>
  <c r="O56" i="1"/>
  <c r="O57" i="1" s="1"/>
  <c r="O54" i="1"/>
  <c r="O55" i="1" s="1"/>
  <c r="N58" i="1"/>
  <c r="N56" i="1"/>
  <c r="N57" i="1" s="1"/>
  <c r="N54" i="1"/>
  <c r="N55" i="1" s="1"/>
  <c r="K58" i="1"/>
  <c r="K56" i="1"/>
  <c r="K57" i="1" s="1"/>
  <c r="K54" i="1"/>
  <c r="K55" i="1" s="1"/>
  <c r="J58" i="1"/>
  <c r="J56" i="1"/>
  <c r="J57" i="1" s="1"/>
  <c r="J54" i="1"/>
  <c r="J55" i="1" s="1"/>
  <c r="H54" i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M63" i="1" l="1"/>
  <c r="K63" i="1"/>
  <c r="L66" i="1"/>
  <c r="J66" i="1"/>
  <c r="M66" i="1"/>
  <c r="O64" i="1"/>
  <c r="O63" i="1"/>
  <c r="J64" i="1"/>
  <c r="M65" i="1"/>
  <c r="L63" i="1"/>
  <c r="N63" i="1"/>
  <c r="O65" i="1"/>
  <c r="H65" i="1"/>
  <c r="N66" i="1"/>
  <c r="K66" i="1"/>
  <c r="H64" i="1"/>
  <c r="K65" i="1"/>
  <c r="I65" i="1"/>
  <c r="M75" i="2"/>
  <c r="J73" i="2"/>
  <c r="I75" i="2"/>
  <c r="O74" i="2"/>
  <c r="L73" i="2"/>
  <c r="I74" i="2"/>
  <c r="O72" i="2"/>
  <c r="M73" i="2"/>
  <c r="K75" i="2"/>
  <c r="I73" i="2"/>
  <c r="N75" i="2"/>
  <c r="K74" i="2"/>
  <c r="I72" i="2"/>
  <c r="N74" i="2"/>
  <c r="L75" i="2"/>
  <c r="K73" i="2"/>
  <c r="H74" i="2"/>
  <c r="N73" i="2"/>
  <c r="K72" i="2"/>
  <c r="H73" i="2"/>
  <c r="O75" i="2"/>
  <c r="N72" i="2"/>
  <c r="L72" i="2"/>
  <c r="J74" i="2"/>
  <c r="O73" i="2"/>
  <c r="J75" i="2"/>
  <c r="H57" i="3"/>
  <c r="M64" i="2"/>
  <c r="H75" i="2"/>
  <c r="L74" i="2"/>
  <c r="M72" i="2"/>
  <c r="M74" i="2"/>
  <c r="N65" i="1"/>
  <c r="I63" i="1"/>
  <c r="L64" i="1"/>
  <c r="M55" i="1"/>
  <c r="H66" i="1"/>
  <c r="M64" i="1"/>
  <c r="M70" i="1" s="1"/>
  <c r="I64" i="1"/>
  <c r="J65" i="1"/>
  <c r="O66" i="1"/>
  <c r="I66" i="1"/>
  <c r="N64" i="1"/>
  <c r="L65" i="1"/>
  <c r="K64" i="1"/>
  <c r="J59" i="1"/>
  <c r="N68" i="2"/>
  <c r="L57" i="3"/>
  <c r="E59" i="3"/>
  <c r="E58" i="3"/>
  <c r="E57" i="3"/>
  <c r="H59" i="3"/>
  <c r="H58" i="3"/>
  <c r="F59" i="3"/>
  <c r="F58" i="3"/>
  <c r="F57" i="3"/>
  <c r="I57" i="3"/>
  <c r="I59" i="3"/>
  <c r="I58" i="3"/>
  <c r="J57" i="3"/>
  <c r="J59" i="3"/>
  <c r="J58" i="3"/>
  <c r="G57" i="3"/>
  <c r="G59" i="3"/>
  <c r="G58" i="3"/>
  <c r="L59" i="3"/>
  <c r="L58" i="3"/>
  <c r="K57" i="3"/>
  <c r="K59" i="3"/>
  <c r="K58" i="3"/>
  <c r="H68" i="2"/>
  <c r="I68" i="2"/>
  <c r="K68" i="2"/>
  <c r="O68" i="2"/>
  <c r="H64" i="2"/>
  <c r="L68" i="2"/>
  <c r="M68" i="2"/>
  <c r="J68" i="2"/>
  <c r="M59" i="1"/>
  <c r="H59" i="1"/>
  <c r="I59" i="1"/>
  <c r="I71" i="1"/>
  <c r="H55" i="1"/>
  <c r="O59" i="1"/>
  <c r="K59" i="1"/>
  <c r="L59" i="1"/>
  <c r="N59" i="1"/>
  <c r="M80" i="2" l="1"/>
  <c r="K60" i="3"/>
  <c r="L70" i="1"/>
  <c r="J71" i="1"/>
  <c r="G60" i="3"/>
  <c r="L60" i="3"/>
  <c r="F60" i="3"/>
  <c r="M81" i="2"/>
  <c r="J81" i="2"/>
  <c r="L80" i="2"/>
  <c r="N79" i="2"/>
  <c r="L71" i="1"/>
  <c r="H72" i="1"/>
  <c r="I72" i="1"/>
  <c r="H71" i="1"/>
  <c r="K72" i="1"/>
  <c r="I60" i="3"/>
  <c r="H60" i="3"/>
  <c r="H70" i="1"/>
  <c r="M79" i="2"/>
  <c r="N81" i="2"/>
  <c r="K79" i="2"/>
  <c r="O79" i="2"/>
  <c r="J60" i="3"/>
  <c r="E60" i="3"/>
  <c r="K80" i="2"/>
  <c r="L79" i="2"/>
  <c r="K81" i="2"/>
  <c r="N80" i="2"/>
  <c r="J79" i="2"/>
  <c r="L81" i="2"/>
  <c r="J80" i="2"/>
  <c r="O80" i="2"/>
  <c r="O81" i="2"/>
  <c r="H81" i="2"/>
  <c r="H80" i="2"/>
  <c r="H79" i="2"/>
  <c r="I80" i="2"/>
  <c r="I81" i="2"/>
  <c r="I79" i="2"/>
  <c r="L72" i="1"/>
  <c r="N72" i="1"/>
  <c r="J72" i="1"/>
  <c r="I70" i="1"/>
  <c r="K70" i="1"/>
  <c r="K71" i="1"/>
  <c r="N70" i="1"/>
  <c r="O72" i="1"/>
  <c r="O71" i="1"/>
  <c r="O70" i="1"/>
  <c r="J70" i="1"/>
  <c r="M72" i="1"/>
  <c r="M71" i="1"/>
  <c r="N71" i="1"/>
  <c r="N73" i="1" l="1"/>
  <c r="K73" i="1"/>
  <c r="H73" i="1"/>
  <c r="M82" i="2"/>
  <c r="J73" i="1"/>
  <c r="L73" i="1"/>
  <c r="N82" i="2"/>
  <c r="J82" i="2"/>
  <c r="K82" i="2"/>
  <c r="L82" i="2"/>
  <c r="I73" i="1"/>
  <c r="O82" i="2"/>
  <c r="I82" i="2"/>
  <c r="H82" i="2"/>
  <c r="O73" i="1"/>
  <c r="M73" i="1"/>
</calcChain>
</file>

<file path=xl/sharedStrings.xml><?xml version="1.0" encoding="utf-8"?>
<sst xmlns="http://schemas.openxmlformats.org/spreadsheetml/2006/main" count="269" uniqueCount="85">
  <si>
    <t>Mode</t>
  </si>
  <si>
    <t>Absorbance</t>
  </si>
  <si>
    <t>Name</t>
  </si>
  <si>
    <t>Label 1</t>
  </si>
  <si>
    <t>Measurement wavelength [nm]</t>
  </si>
  <si>
    <t>Number of flashes</t>
  </si>
  <si>
    <t>Settle time [ms]</t>
  </si>
  <si>
    <t>Part of Plate</t>
  </si>
  <si>
    <t>A1-H12</t>
  </si>
  <si>
    <t>Start Time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</si>
  <si>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</si>
  <si>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</si>
  <si>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</si>
  <si>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</si>
  <si>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</si>
  <si>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</si>
  <si>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</si>
  <si>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</si>
  <si>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</si>
  <si>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</si>
  <si>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</si>
  <si>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</si>
  <si>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</si>
  <si>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</si>
  <si>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</si>
  <si>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</si>
  <si>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</si>
  <si>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</si>
  <si>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</si>
  <si>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</si>
  <si>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</si>
  <si>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</si>
  <si>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Date of intoxication:</t>
  </si>
  <si>
    <t>Reader:</t>
  </si>
  <si>
    <t xml:space="preserve">Tecan Spark </t>
  </si>
  <si>
    <t>PTX + 10uM Li</t>
  </si>
  <si>
    <t>PV 1mM Li</t>
  </si>
  <si>
    <t>PTX Li V</t>
  </si>
  <si>
    <t>Veh/Veh</t>
  </si>
  <si>
    <t>PTX 100uM Li</t>
  </si>
  <si>
    <t>PTX 50uM Li</t>
  </si>
  <si>
    <t>Empty value</t>
  </si>
  <si>
    <t>Cells</t>
  </si>
  <si>
    <t>Differentiation started</t>
  </si>
  <si>
    <t>Last media change</t>
  </si>
  <si>
    <t>Age of cells</t>
  </si>
  <si>
    <t>Agent</t>
  </si>
  <si>
    <t>PTX in DMSO 6mM stock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</si>
  <si>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</si>
  <si>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</si>
  <si>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</si>
  <si>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</si>
  <si>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</si>
  <si>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</si>
  <si>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</si>
  <si>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</si>
  <si>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Vehicle]</t>
  </si>
  <si>
    <t>Fluorescence Top Reading</t>
  </si>
  <si>
    <t>Excitation</t>
  </si>
  <si>
    <t>Monochromator</t>
  </si>
  <si>
    <t>Excitation wavelength [nm]</t>
  </si>
  <si>
    <t>Excitation bandwidth [nm]</t>
  </si>
  <si>
    <t>Emission</t>
  </si>
  <si>
    <t>Emission wavelength [nm]</t>
  </si>
  <si>
    <t>Emission bandwidth [nm]</t>
  </si>
  <si>
    <t>Gain Optimal</t>
  </si>
  <si>
    <t>Mirror</t>
  </si>
  <si>
    <t>Automatic (Dichroic 510)</t>
  </si>
  <si>
    <t>Integration time [µs]</t>
  </si>
  <si>
    <t>Lag time [µs]</t>
  </si>
  <si>
    <t>Z-Position [μm]</t>
  </si>
  <si>
    <t>Z-Position mode C3</t>
  </si>
  <si>
    <t>From well</t>
  </si>
  <si>
    <t>Live/Dead</t>
  </si>
  <si>
    <t>Vehicle</t>
  </si>
  <si>
    <t>% of Vehicle</t>
  </si>
  <si>
    <t>PTX 250uM Li</t>
  </si>
  <si>
    <t>PTX 500uMM Li</t>
  </si>
  <si>
    <t>2021-02-02 18:23:02</t>
  </si>
  <si>
    <t>2021-02-01 18:42:28</t>
  </si>
  <si>
    <t>81) Exp_20210129</t>
  </si>
  <si>
    <t>iPSC-DSN_005a_20201213</t>
  </si>
  <si>
    <t>d47</t>
  </si>
  <si>
    <t>LithiumChlorid 600mM in Aqua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</si>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</sst>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1" fillId="0" borderId="0" xfId="0" applyFont="1"/>
    <xf numFmtId="0" fontId="22" fillId="33" borderId="0" xfId="0" applyFont="1" applyFill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257175</xdr:colOff>
      <xdr:row>0</xdr:row>
      <xdr:rowOff>95253</xdr:rowOff>
    </xdr:from>
    <xdr:to>
      <xdr:col>16</xdr:col>
      <xdr:colOff>745318</xdr:colOff>
      <xdr:row>22</xdr:row>
      <xdr:rowOff>161929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C85E162-113F-4DF7-9B4C-592761DC6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421409" y="837019"/>
          <a:ext cx="4257676" cy="2774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590550</xdr:colOff>
      <xdr:row>0</xdr:row>
      <xdr:rowOff>123825</xdr:rowOff>
    </xdr:from>
    <xdr:to>
      <xdr:col>9</xdr:col>
      <xdr:colOff>712739</xdr:colOff>
      <xdr:row>20</xdr:row>
      <xdr:rowOff>9528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F9E0637-6BFB-4BF4-AF3A-3060865DF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518793" y="767582"/>
          <a:ext cx="3695703" cy="24081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57149</xdr:colOff>
      <xdr:row>0</xdr:row>
      <xdr:rowOff>142875</xdr:rowOff>
    </xdr:from>
    <xdr:to>
      <xdr:col>8</xdr:col>
      <xdr:colOff>179338</xdr:colOff>
      <xdr:row>20</xdr:row>
      <xdr:rowOff>28578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38C0675-62D8-4A71-8161-35880FCB2E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223392" y="786632"/>
          <a:ext cx="3695703" cy="240818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266699</xdr:colOff>
          <xdr:row>0</xdr:row>
          <xdr:rowOff>161921</xdr:rowOff>
        </xdr:from>
        <xdr:to>
          <xdr:col>13</xdr:col>
          <xdr:colOff>67983</xdr:colOff>
          <xdr:row>20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A9609DF-9DA7-4560-897C-70A2D38250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workbookViewId="0">
      <selection activeCell="B36" sqref="B36"/>
    </sheetView>
  </sheetViews>
  <sheetFormatPr baseColWidth="10" defaultColWidth="11.42578125" defaultRowHeight="15" x14ac:dyDescent="0.25"/>
  <sheetData>
    <row r="1" spans="1:13" x14ac:dyDescent="0.25">
      <c r="A1" s="13" t="s">
        <v>0</v>
      </c>
      <c r="B1" s="13" t="s">
        <v>1</v>
      </c>
      <c r="C1" s="13"/>
      <c r="D1" s="13"/>
      <c r="E1" s="13"/>
      <c r="F1" s="13"/>
      <c r="G1" s="13"/>
      <c r="H1" s="13"/>
      <c r="I1" s="13"/>
      <c r="J1" s="13"/>
      <c r="K1" s="13"/>
    </row>
    <row r="2" spans="1:13" x14ac:dyDescent="0.25">
      <c r="A2" s="13" t="s">
        <v>2</v>
      </c>
      <c r="B2" s="13" t="s">
        <v>3</v>
      </c>
      <c r="C2" s="13"/>
      <c r="D2" s="13"/>
      <c r="E2" s="13"/>
      <c r="F2" s="13"/>
      <c r="G2" s="13"/>
      <c r="H2" s="13"/>
      <c r="I2" s="13"/>
      <c r="J2" s="13"/>
      <c r="K2" s="13"/>
    </row>
    <row r="3" spans="1:13" x14ac:dyDescent="0.25">
      <c r="A3" s="13" t="s">
        <v>4</v>
      </c>
      <c r="B3" s="13"/>
      <c r="C3" s="13"/>
      <c r="D3" s="13"/>
      <c r="E3" s="13">
        <v>560</v>
      </c>
      <c r="F3" s="13"/>
      <c r="G3" s="13"/>
      <c r="H3" s="13"/>
      <c r="I3" s="13"/>
      <c r="J3" s="13"/>
      <c r="K3" s="13"/>
    </row>
    <row r="4" spans="1:13" x14ac:dyDescent="0.25">
      <c r="A4" s="13" t="s">
        <v>5</v>
      </c>
      <c r="B4" s="13"/>
      <c r="C4" s="13"/>
      <c r="D4" s="13"/>
      <c r="E4" s="13">
        <v>10</v>
      </c>
      <c r="F4" s="13"/>
      <c r="G4" s="13"/>
      <c r="H4" s="13"/>
      <c r="I4" s="13"/>
      <c r="J4" s="13"/>
      <c r="K4" s="13"/>
    </row>
    <row r="5" spans="1:13" x14ac:dyDescent="0.25">
      <c r="A5" s="13" t="s">
        <v>6</v>
      </c>
      <c r="B5" s="13"/>
      <c r="C5" s="13"/>
      <c r="D5" s="13"/>
      <c r="E5" s="13">
        <v>50</v>
      </c>
      <c r="F5" s="13"/>
      <c r="G5" s="13"/>
      <c r="H5" s="13"/>
      <c r="I5" s="13"/>
      <c r="J5" s="13"/>
      <c r="K5" s="13"/>
    </row>
    <row r="6" spans="1:13" x14ac:dyDescent="0.25">
      <c r="A6" s="13" t="s">
        <v>7</v>
      </c>
      <c r="B6" s="13"/>
      <c r="C6" s="13"/>
      <c r="D6" s="13"/>
      <c r="E6" s="13" t="s">
        <v>8</v>
      </c>
      <c r="F6" s="13"/>
      <c r="G6" s="13"/>
      <c r="H6" s="13"/>
      <c r="I6" s="13"/>
      <c r="J6" s="13"/>
      <c r="K6" s="13"/>
    </row>
    <row r="7" spans="1:13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3" x14ac:dyDescent="0.25">
      <c r="A8" s="13" t="s">
        <v>9</v>
      </c>
      <c r="B8" s="13"/>
      <c r="C8" s="13"/>
      <c r="D8" s="13"/>
      <c r="E8" s="13" t="s">
        <v>78</v>
      </c>
      <c r="F8" s="13"/>
      <c r="G8" s="13"/>
      <c r="H8" s="13"/>
      <c r="I8" s="13"/>
      <c r="J8" s="13"/>
      <c r="K8" s="13"/>
    </row>
    <row r="9" spans="1:13" x14ac:dyDescent="0.25">
      <c r="A9" s="13" t="s">
        <v>10</v>
      </c>
      <c r="B9" s="13"/>
      <c r="C9" s="13"/>
      <c r="D9" s="13"/>
      <c r="E9" s="13">
        <v>20.9</v>
      </c>
      <c r="F9" s="13"/>
      <c r="G9" s="13"/>
      <c r="H9" s="13"/>
      <c r="I9" s="13"/>
      <c r="J9" s="13"/>
      <c r="K9" s="13"/>
    </row>
    <row r="10" spans="1:13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3" x14ac:dyDescent="0.25">
      <c r="A11" s="14" t="s">
        <v>11</v>
      </c>
      <c r="B11" s="14" t="s">
        <v>12</v>
      </c>
      <c r="C11" s="14" t="s">
        <v>13</v>
      </c>
      <c r="D11" s="14" t="s">
        <v>14</v>
      </c>
      <c r="E11" s="14" t="s">
        <v>15</v>
      </c>
      <c r="F11" s="14" t="s">
        <v>16</v>
      </c>
      <c r="G11" s="14" t="s">
        <v>17</v>
      </c>
      <c r="H11" s="14" t="s">
        <v>18</v>
      </c>
      <c r="I11" s="14" t="s">
        <v>19</v>
      </c>
      <c r="J11" s="14" t="s">
        <v>20</v>
      </c>
      <c r="K11" s="14" t="s">
        <v>21</v>
      </c>
      <c r="L11" s="14" t="s">
        <v>22</v>
      </c>
      <c r="M11" s="14" t="s">
        <v>23</v>
      </c>
    </row>
    <row r="12" spans="1:13" x14ac:dyDescent="0.25">
      <c r="A12" s="14" t="s">
        <v>24</v>
      </c>
      <c r="B12" s="13">
        <v>5.4399999999999997E-2</v>
      </c>
      <c r="C12" s="13">
        <v>6.2700000000000006E-2</v>
      </c>
      <c r="D12" s="13">
        <v>5.4199999999999998E-2</v>
      </c>
      <c r="E12" s="13">
        <v>5.3600000000000002E-2</v>
      </c>
      <c r="F12" s="13">
        <v>5.3999999999999999E-2</v>
      </c>
      <c r="G12" s="13">
        <v>5.3600000000000002E-2</v>
      </c>
      <c r="H12" s="13">
        <v>5.4199999999999998E-2</v>
      </c>
      <c r="I12" s="13">
        <v>5.4300000000000001E-2</v>
      </c>
      <c r="J12" s="13">
        <v>5.3800000000000001E-2</v>
      </c>
      <c r="K12" s="13">
        <v>5.4100000000000002E-2</v>
      </c>
      <c r="L12" s="13">
        <v>5.5899999999999998E-2</v>
      </c>
      <c r="M12" s="13">
        <v>5.4199999999999998E-2</v>
      </c>
    </row>
    <row r="13" spans="1:13" x14ac:dyDescent="0.25">
      <c r="A13" s="14" t="s">
        <v>25</v>
      </c>
      <c r="B13" s="13">
        <v>5.4100000000000002E-2</v>
      </c>
      <c r="C13" s="13">
        <v>4.6300000000000001E-2</v>
      </c>
      <c r="D13" s="13">
        <v>4.2900000000000001E-2</v>
      </c>
      <c r="E13" s="13">
        <v>4.3499999999999997E-2</v>
      </c>
      <c r="F13" s="13">
        <v>4.3999999999999997E-2</v>
      </c>
      <c r="G13" s="13">
        <v>4.2900000000000001E-2</v>
      </c>
      <c r="H13" s="13">
        <v>4.4400000000000002E-2</v>
      </c>
      <c r="I13" s="13">
        <v>4.3299999999999998E-2</v>
      </c>
      <c r="J13" s="13">
        <v>4.5699999999999998E-2</v>
      </c>
      <c r="K13" s="13">
        <v>4.2700000000000002E-2</v>
      </c>
      <c r="L13" s="13">
        <v>4.2500000000000003E-2</v>
      </c>
      <c r="M13" s="13">
        <v>5.3999999999999999E-2</v>
      </c>
    </row>
    <row r="14" spans="1:13" x14ac:dyDescent="0.25">
      <c r="A14" s="14" t="s">
        <v>26</v>
      </c>
      <c r="B14" s="13">
        <v>5.4699999999999999E-2</v>
      </c>
      <c r="C14" s="13">
        <v>4.2599999999999999E-2</v>
      </c>
      <c r="D14" s="13">
        <v>0.1542</v>
      </c>
      <c r="E14" s="13">
        <v>0.22989999999999999</v>
      </c>
      <c r="F14" s="13">
        <v>0.16139999999999999</v>
      </c>
      <c r="G14" s="13">
        <v>0.1996</v>
      </c>
      <c r="H14" s="13">
        <v>0.21249999999999999</v>
      </c>
      <c r="I14" s="13">
        <v>0.2697</v>
      </c>
      <c r="J14" s="13">
        <v>0.25800000000000001</v>
      </c>
      <c r="K14" s="13">
        <v>0.27150000000000002</v>
      </c>
      <c r="L14" s="13">
        <v>8.4900000000000003E-2</v>
      </c>
      <c r="M14" s="13">
        <v>5.5599999999999997E-2</v>
      </c>
    </row>
    <row r="15" spans="1:13" x14ac:dyDescent="0.25">
      <c r="A15" s="14" t="s">
        <v>27</v>
      </c>
      <c r="B15" s="13">
        <v>5.6099999999999997E-2</v>
      </c>
      <c r="C15" s="13">
        <v>4.2900000000000001E-2</v>
      </c>
      <c r="D15" s="13">
        <v>0.18970000000000001</v>
      </c>
      <c r="E15" s="13">
        <v>0.28100000000000003</v>
      </c>
      <c r="F15" s="13">
        <v>0.19120000000000001</v>
      </c>
      <c r="G15" s="13">
        <v>0.26019999999999999</v>
      </c>
      <c r="H15" s="13">
        <v>0.25230000000000002</v>
      </c>
      <c r="I15" s="13">
        <v>0.32419999999999999</v>
      </c>
      <c r="J15" s="13">
        <v>0.20380000000000001</v>
      </c>
      <c r="K15" s="13">
        <v>0.22739999999999999</v>
      </c>
      <c r="L15" s="13">
        <v>8.4699999999999998E-2</v>
      </c>
      <c r="M15" s="13">
        <v>5.5100000000000003E-2</v>
      </c>
    </row>
    <row r="16" spans="1:13" x14ac:dyDescent="0.25">
      <c r="A16" s="14" t="s">
        <v>28</v>
      </c>
      <c r="B16" s="13">
        <v>5.4899999999999997E-2</v>
      </c>
      <c r="C16" s="13">
        <v>5.0299999999999997E-2</v>
      </c>
      <c r="D16" s="13">
        <v>0.2072</v>
      </c>
      <c r="E16" s="13">
        <v>0.309</v>
      </c>
      <c r="F16" s="13">
        <v>0.25890000000000002</v>
      </c>
      <c r="G16" s="13">
        <v>0.2472</v>
      </c>
      <c r="H16" s="13">
        <v>0.2616</v>
      </c>
      <c r="I16" s="13">
        <v>0.28789999999999999</v>
      </c>
      <c r="J16" s="13">
        <v>0.23119999999999999</v>
      </c>
      <c r="K16" s="13">
        <v>0.2462</v>
      </c>
      <c r="L16" s="13">
        <v>8.4599999999999995E-2</v>
      </c>
      <c r="M16" s="13">
        <v>5.45E-2</v>
      </c>
    </row>
    <row r="17" spans="1:20" x14ac:dyDescent="0.25">
      <c r="A17" s="14" t="s">
        <v>29</v>
      </c>
      <c r="B17" s="13">
        <v>5.4199999999999998E-2</v>
      </c>
      <c r="C17" s="13">
        <v>4.3099999999999999E-2</v>
      </c>
      <c r="D17" s="13">
        <v>0.20449999999999999</v>
      </c>
      <c r="E17" s="13">
        <v>0.21859999999999999</v>
      </c>
      <c r="F17" s="13">
        <v>0.17169999999999999</v>
      </c>
      <c r="G17" s="13">
        <v>0.2195</v>
      </c>
      <c r="H17" s="13">
        <v>0.21859999999999999</v>
      </c>
      <c r="I17" s="13">
        <v>0.24840000000000001</v>
      </c>
      <c r="J17" s="13">
        <v>0.247</v>
      </c>
      <c r="K17" s="13">
        <v>0.2218</v>
      </c>
      <c r="L17" s="13">
        <v>4.5600000000000002E-2</v>
      </c>
      <c r="M17" s="13">
        <v>5.3800000000000001E-2</v>
      </c>
    </row>
    <row r="18" spans="1:20" x14ac:dyDescent="0.25">
      <c r="A18" s="14" t="s">
        <v>30</v>
      </c>
      <c r="B18" s="13">
        <v>5.4899999999999997E-2</v>
      </c>
      <c r="C18" s="13">
        <v>4.2900000000000001E-2</v>
      </c>
      <c r="D18" s="13">
        <v>4.4200000000000003E-2</v>
      </c>
      <c r="E18" s="13">
        <v>4.3200000000000002E-2</v>
      </c>
      <c r="F18" s="13">
        <v>4.3900000000000002E-2</v>
      </c>
      <c r="G18" s="13">
        <v>4.2599999999999999E-2</v>
      </c>
      <c r="H18" s="13">
        <v>4.36E-2</v>
      </c>
      <c r="I18" s="13">
        <v>4.2900000000000001E-2</v>
      </c>
      <c r="J18" s="13">
        <v>4.3099999999999999E-2</v>
      </c>
      <c r="K18" s="13">
        <v>4.9700000000000001E-2</v>
      </c>
      <c r="L18" s="13">
        <v>4.7699999999999999E-2</v>
      </c>
      <c r="M18" s="13">
        <v>5.4300000000000001E-2</v>
      </c>
    </row>
    <row r="19" spans="1:20" x14ac:dyDescent="0.25">
      <c r="A19" s="14" t="s">
        <v>31</v>
      </c>
      <c r="B19" s="13">
        <v>5.6899999999999999E-2</v>
      </c>
      <c r="C19" s="13">
        <v>5.8099999999999999E-2</v>
      </c>
      <c r="D19" s="13">
        <v>5.6599999999999998E-2</v>
      </c>
      <c r="E19" s="13">
        <v>5.5100000000000003E-2</v>
      </c>
      <c r="F19" s="13">
        <v>5.6000000000000001E-2</v>
      </c>
      <c r="G19" s="13">
        <v>5.5599999999999997E-2</v>
      </c>
      <c r="H19" s="13">
        <v>5.4600000000000003E-2</v>
      </c>
      <c r="I19" s="13">
        <v>5.6800000000000003E-2</v>
      </c>
      <c r="J19" s="13">
        <v>5.4800000000000001E-2</v>
      </c>
      <c r="K19" s="13">
        <v>5.79E-2</v>
      </c>
      <c r="L19" s="13">
        <v>5.4699999999999999E-2</v>
      </c>
      <c r="M19" s="13">
        <v>5.5399999999999998E-2</v>
      </c>
    </row>
    <row r="22" spans="1:20" x14ac:dyDescent="0.25">
      <c r="A22" s="1"/>
      <c r="S22" s="15"/>
      <c r="T22" s="3"/>
    </row>
    <row r="23" spans="1:20" x14ac:dyDescent="0.25">
      <c r="C23" s="4"/>
      <c r="S23" s="15"/>
      <c r="T23" s="3"/>
    </row>
    <row r="24" spans="1:20" x14ac:dyDescent="0.25">
      <c r="C24" s="4"/>
      <c r="S24" s="15"/>
      <c r="T24" s="3"/>
    </row>
    <row r="25" spans="1:20" x14ac:dyDescent="0.25">
      <c r="A25" s="1" t="s">
        <v>80</v>
      </c>
      <c r="D25" s="3"/>
      <c r="E25" s="3"/>
      <c r="F25" s="2"/>
      <c r="G25" s="2"/>
      <c r="H25" s="2" t="s">
        <v>35</v>
      </c>
      <c r="I25" s="2" t="s">
        <v>36</v>
      </c>
      <c r="J25" s="2" t="s">
        <v>37</v>
      </c>
      <c r="K25" s="2" t="s">
        <v>76</v>
      </c>
      <c r="L25" s="2" t="s">
        <v>77</v>
      </c>
      <c r="M25" s="2" t="s">
        <v>38</v>
      </c>
      <c r="N25" s="2" t="s">
        <v>39</v>
      </c>
      <c r="O25" s="2" t="s">
        <v>40</v>
      </c>
      <c r="P25" s="2" t="s">
        <v>41</v>
      </c>
      <c r="Q25" s="2"/>
      <c r="R25" s="3"/>
      <c r="S25" s="15"/>
      <c r="T25" s="3"/>
    </row>
    <row r="26" spans="1:20" x14ac:dyDescent="0.25">
      <c r="A26" t="s">
        <v>42</v>
      </c>
      <c r="C26" t="s">
        <v>81</v>
      </c>
      <c r="D26" s="3"/>
      <c r="E26" s="3"/>
      <c r="F26" s="13">
        <v>5.4399999999999997E-2</v>
      </c>
      <c r="G26" s="13">
        <v>6.2700000000000006E-2</v>
      </c>
      <c r="H26" s="13">
        <v>5.4199999999999998E-2</v>
      </c>
      <c r="I26" s="13">
        <v>5.3600000000000002E-2</v>
      </c>
      <c r="J26" s="13">
        <v>5.3999999999999999E-2</v>
      </c>
      <c r="K26" s="13">
        <v>5.3600000000000002E-2</v>
      </c>
      <c r="L26" s="13">
        <v>5.4199999999999998E-2</v>
      </c>
      <c r="M26" s="13">
        <v>5.4300000000000001E-2</v>
      </c>
      <c r="N26" s="13">
        <v>5.3800000000000001E-2</v>
      </c>
      <c r="O26" s="13">
        <v>5.4100000000000002E-2</v>
      </c>
      <c r="P26" s="13">
        <v>5.5899999999999998E-2</v>
      </c>
      <c r="Q26" s="13">
        <v>5.4199999999999998E-2</v>
      </c>
      <c r="R26" s="3"/>
      <c r="S26" s="15"/>
      <c r="T26" s="3"/>
    </row>
    <row r="27" spans="1:20" x14ac:dyDescent="0.25">
      <c r="A27" t="s">
        <v>43</v>
      </c>
      <c r="C27" s="4">
        <v>44178</v>
      </c>
      <c r="D27" s="3"/>
      <c r="E27" s="3"/>
      <c r="F27" s="13">
        <v>5.4100000000000002E-2</v>
      </c>
      <c r="G27" s="13">
        <v>4.6300000000000001E-2</v>
      </c>
      <c r="H27" s="13">
        <v>4.2900000000000001E-2</v>
      </c>
      <c r="I27" s="13">
        <v>4.3499999999999997E-2</v>
      </c>
      <c r="J27" s="13">
        <v>4.3999999999999997E-2</v>
      </c>
      <c r="K27" s="13">
        <v>4.2900000000000001E-2</v>
      </c>
      <c r="L27" s="13">
        <v>4.4400000000000002E-2</v>
      </c>
      <c r="M27" s="13">
        <v>4.3299999999999998E-2</v>
      </c>
      <c r="N27" s="13">
        <v>4.5699999999999998E-2</v>
      </c>
      <c r="O27" s="13">
        <v>4.2700000000000002E-2</v>
      </c>
      <c r="P27" s="13">
        <v>4.2500000000000003E-2</v>
      </c>
      <c r="Q27" s="13">
        <v>5.3999999999999999E-2</v>
      </c>
      <c r="R27" s="3"/>
      <c r="S27" s="15"/>
      <c r="T27" s="3"/>
    </row>
    <row r="28" spans="1:20" x14ac:dyDescent="0.25">
      <c r="A28" t="s">
        <v>44</v>
      </c>
      <c r="C28" s="4">
        <v>44223</v>
      </c>
      <c r="D28" s="3"/>
      <c r="E28" s="3"/>
      <c r="F28" s="13">
        <v>5.4699999999999999E-2</v>
      </c>
      <c r="G28" s="13">
        <v>4.2599999999999999E-2</v>
      </c>
      <c r="H28" s="13">
        <v>0.1542</v>
      </c>
      <c r="I28" s="13">
        <v>0.22989999999999999</v>
      </c>
      <c r="J28" s="13">
        <v>0.16139999999999999</v>
      </c>
      <c r="K28" s="13">
        <v>0.1996</v>
      </c>
      <c r="L28" s="13">
        <v>0.21249999999999999</v>
      </c>
      <c r="M28" s="13">
        <v>0.2697</v>
      </c>
      <c r="N28" s="13">
        <v>0.25800000000000001</v>
      </c>
      <c r="O28" s="13">
        <v>0.27150000000000002</v>
      </c>
      <c r="P28" s="13">
        <v>8.4900000000000003E-2</v>
      </c>
      <c r="Q28" s="13">
        <v>5.5599999999999997E-2</v>
      </c>
      <c r="R28" s="3"/>
    </row>
    <row r="29" spans="1:20" x14ac:dyDescent="0.25">
      <c r="A29" t="s">
        <v>45</v>
      </c>
      <c r="C29" t="s">
        <v>82</v>
      </c>
      <c r="D29" s="3"/>
      <c r="E29" s="3"/>
      <c r="F29" s="13">
        <v>5.6099999999999997E-2</v>
      </c>
      <c r="G29" s="13">
        <v>4.2900000000000001E-2</v>
      </c>
      <c r="H29" s="13">
        <v>0.18970000000000001</v>
      </c>
      <c r="I29" s="13">
        <v>0.28100000000000003</v>
      </c>
      <c r="J29" s="13">
        <v>0.19120000000000001</v>
      </c>
      <c r="K29" s="13">
        <v>0.26019999999999999</v>
      </c>
      <c r="L29" s="13">
        <v>0.25230000000000002</v>
      </c>
      <c r="M29" s="13">
        <v>0.32419999999999999</v>
      </c>
      <c r="N29" s="13">
        <v>0.20380000000000001</v>
      </c>
      <c r="O29" s="13">
        <v>0.22739999999999999</v>
      </c>
      <c r="P29" s="13">
        <v>8.4699999999999998E-2</v>
      </c>
      <c r="Q29" s="13">
        <v>5.5100000000000003E-2</v>
      </c>
      <c r="R29" s="3"/>
    </row>
    <row r="30" spans="1:20" x14ac:dyDescent="0.25">
      <c r="A30" t="s">
        <v>46</v>
      </c>
      <c r="C30" t="s">
        <v>47</v>
      </c>
      <c r="D30" s="3"/>
      <c r="E30" s="3"/>
      <c r="F30" s="13">
        <v>5.4899999999999997E-2</v>
      </c>
      <c r="G30" s="13">
        <v>5.0299999999999997E-2</v>
      </c>
      <c r="H30" s="13">
        <v>0.2072</v>
      </c>
      <c r="I30" s="13">
        <v>0.309</v>
      </c>
      <c r="J30" s="13">
        <v>0.25890000000000002</v>
      </c>
      <c r="K30" s="13">
        <v>0.2472</v>
      </c>
      <c r="L30" s="13">
        <v>0.2616</v>
      </c>
      <c r="M30" s="13">
        <v>0.28789999999999999</v>
      </c>
      <c r="N30" s="13">
        <v>0.23119999999999999</v>
      </c>
      <c r="O30" s="13">
        <v>0.2462</v>
      </c>
      <c r="P30" s="13">
        <v>8.4599999999999995E-2</v>
      </c>
      <c r="Q30" s="13">
        <v>5.45E-2</v>
      </c>
      <c r="R30" s="3"/>
    </row>
    <row r="31" spans="1:20" x14ac:dyDescent="0.25">
      <c r="C31" t="s">
        <v>83</v>
      </c>
      <c r="D31" s="3"/>
      <c r="E31" s="3"/>
      <c r="F31" s="13">
        <v>5.4199999999999998E-2</v>
      </c>
      <c r="G31" s="13">
        <v>4.3099999999999999E-2</v>
      </c>
      <c r="H31" s="13">
        <v>0.20449999999999999</v>
      </c>
      <c r="I31" s="13">
        <v>0.21859999999999999</v>
      </c>
      <c r="J31" s="13">
        <v>0.17169999999999999</v>
      </c>
      <c r="K31" s="13">
        <v>0.2195</v>
      </c>
      <c r="L31" s="13">
        <v>0.21859999999999999</v>
      </c>
      <c r="M31" s="13">
        <v>0.24840000000000001</v>
      </c>
      <c r="N31" s="13">
        <v>0.247</v>
      </c>
      <c r="O31" s="13">
        <v>0.2218</v>
      </c>
      <c r="P31" s="13">
        <v>4.5600000000000002E-2</v>
      </c>
      <c r="Q31" s="13">
        <v>5.3800000000000001E-2</v>
      </c>
      <c r="R31" s="3"/>
    </row>
    <row r="32" spans="1:20" x14ac:dyDescent="0.25">
      <c r="A32" t="s">
        <v>32</v>
      </c>
      <c r="C32" s="4">
        <v>44225</v>
      </c>
      <c r="D32" s="3"/>
      <c r="E32" s="3"/>
      <c r="F32" s="13">
        <v>5.4899999999999997E-2</v>
      </c>
      <c r="G32" s="13">
        <v>4.2900000000000001E-2</v>
      </c>
      <c r="H32" s="13">
        <v>4.4200000000000003E-2</v>
      </c>
      <c r="I32" s="13">
        <v>4.3200000000000002E-2</v>
      </c>
      <c r="J32" s="13">
        <v>4.3900000000000002E-2</v>
      </c>
      <c r="K32" s="13">
        <v>4.2599999999999999E-2</v>
      </c>
      <c r="L32" s="13">
        <v>4.36E-2</v>
      </c>
      <c r="M32" s="13">
        <v>4.2900000000000001E-2</v>
      </c>
      <c r="N32" s="13">
        <v>4.3099999999999999E-2</v>
      </c>
      <c r="O32" s="13">
        <v>4.9700000000000001E-2</v>
      </c>
      <c r="P32" s="13">
        <v>4.7699999999999999E-2</v>
      </c>
      <c r="Q32" s="13">
        <v>5.4300000000000001E-2</v>
      </c>
      <c r="R32" s="3"/>
    </row>
    <row r="33" spans="1:18" x14ac:dyDescent="0.25">
      <c r="A33" t="s">
        <v>33</v>
      </c>
      <c r="C33" t="s">
        <v>34</v>
      </c>
      <c r="D33" s="3"/>
      <c r="E33" s="3"/>
      <c r="F33" s="13">
        <v>5.6899999999999999E-2</v>
      </c>
      <c r="G33" s="13">
        <v>5.8099999999999999E-2</v>
      </c>
      <c r="H33" s="13">
        <v>5.6599999999999998E-2</v>
      </c>
      <c r="I33" s="13">
        <v>5.5100000000000003E-2</v>
      </c>
      <c r="J33" s="13">
        <v>5.6000000000000001E-2</v>
      </c>
      <c r="K33" s="13">
        <v>5.5599999999999997E-2</v>
      </c>
      <c r="L33" s="13">
        <v>5.4600000000000003E-2</v>
      </c>
      <c r="M33" s="13">
        <v>5.6800000000000003E-2</v>
      </c>
      <c r="N33" s="13">
        <v>5.4800000000000001E-2</v>
      </c>
      <c r="O33" s="13">
        <v>5.79E-2</v>
      </c>
      <c r="P33" s="13">
        <v>5.4699999999999999E-2</v>
      </c>
      <c r="Q33" s="13">
        <v>5.5399999999999998E-2</v>
      </c>
      <c r="R33" s="3"/>
    </row>
    <row r="34" spans="1:18" x14ac:dyDescent="0.25">
      <c r="A34" s="1" t="s">
        <v>84</v>
      </c>
      <c r="B34" s="5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D35" s="3"/>
      <c r="E35" s="3"/>
      <c r="F35" s="3" t="s">
        <v>48</v>
      </c>
      <c r="G35" s="3"/>
      <c r="H35" s="7">
        <f>AVERAGE(H28:H31)</f>
        <v>0.18889999999999998</v>
      </c>
      <c r="I35" s="3">
        <f>AVERAGE(I28:I31)</f>
        <v>0.25962499999999999</v>
      </c>
      <c r="J35" s="3">
        <f t="shared" ref="J35:M35" si="0">AVERAGE(J28:J31)</f>
        <v>0.1958</v>
      </c>
      <c r="K35" s="3">
        <f t="shared" si="0"/>
        <v>0.231625</v>
      </c>
      <c r="L35" s="3">
        <f t="shared" si="0"/>
        <v>0.23624999999999999</v>
      </c>
      <c r="M35" s="3">
        <f t="shared" si="0"/>
        <v>0.28254999999999997</v>
      </c>
      <c r="N35" s="3">
        <f>AVERAGE(N28:N31)</f>
        <v>0.23499999999999999</v>
      </c>
      <c r="O35" s="3">
        <f>AVERAGE(O28:O31)</f>
        <v>0.241725</v>
      </c>
      <c r="P35" s="3">
        <f>AVERAGE(P28:P30)</f>
        <v>8.4733333333333327E-2</v>
      </c>
      <c r="Q35" s="3"/>
      <c r="R35" s="3"/>
    </row>
    <row r="36" spans="1:18" x14ac:dyDescent="0.25">
      <c r="D36" s="3"/>
      <c r="E36" s="3"/>
      <c r="F36" s="3" t="s">
        <v>49</v>
      </c>
      <c r="G36" s="3"/>
      <c r="H36" s="3">
        <f>H35/1000</f>
        <v>1.8889999999999998E-4</v>
      </c>
      <c r="I36" s="3">
        <f t="shared" ref="I36:P36" si="1">I35/1000</f>
        <v>2.5962499999999998E-4</v>
      </c>
      <c r="J36" s="3">
        <f t="shared" si="1"/>
        <v>1.9579999999999999E-4</v>
      </c>
      <c r="K36" s="3">
        <f t="shared" si="1"/>
        <v>2.3162500000000001E-4</v>
      </c>
      <c r="L36" s="3">
        <f t="shared" si="1"/>
        <v>2.3625E-4</v>
      </c>
      <c r="M36" s="3">
        <f t="shared" si="1"/>
        <v>2.8254999999999996E-4</v>
      </c>
      <c r="N36" s="3">
        <f t="shared" si="1"/>
        <v>2.3499999999999999E-4</v>
      </c>
      <c r="O36" s="3">
        <f t="shared" si="1"/>
        <v>2.4172500000000001E-4</v>
      </c>
      <c r="P36" s="3">
        <f t="shared" si="1"/>
        <v>8.4733333333333324E-5</v>
      </c>
      <c r="Q36" s="3"/>
      <c r="R36" s="3"/>
    </row>
    <row r="37" spans="1:18" x14ac:dyDescent="0.25">
      <c r="B37" s="5"/>
      <c r="D37" s="3"/>
      <c r="E37" s="3"/>
      <c r="F37" s="3" t="s">
        <v>50</v>
      </c>
      <c r="G37" s="3"/>
      <c r="H37" s="3">
        <f>MEDIAN(H28:H31)</f>
        <v>0.1971</v>
      </c>
      <c r="I37" s="3">
        <f t="shared" ref="I37:P37" si="2">MEDIAN(I28:I31)</f>
        <v>0.25545000000000001</v>
      </c>
      <c r="J37" s="3">
        <f t="shared" si="2"/>
        <v>0.18145</v>
      </c>
      <c r="K37" s="3">
        <f t="shared" si="2"/>
        <v>0.23335</v>
      </c>
      <c r="L37" s="3">
        <f t="shared" si="2"/>
        <v>0.23544999999999999</v>
      </c>
      <c r="M37" s="3">
        <f t="shared" si="2"/>
        <v>0.27879999999999999</v>
      </c>
      <c r="N37" s="3">
        <f t="shared" si="2"/>
        <v>0.23909999999999998</v>
      </c>
      <c r="O37" s="3">
        <f t="shared" si="2"/>
        <v>0.23680000000000001</v>
      </c>
      <c r="P37" s="3">
        <f t="shared" si="2"/>
        <v>8.4650000000000003E-2</v>
      </c>
      <c r="Q37" s="3"/>
      <c r="R37" s="3"/>
    </row>
    <row r="38" spans="1:18" x14ac:dyDescent="0.25">
      <c r="B38" s="8"/>
      <c r="D38" s="3"/>
      <c r="E38" s="3"/>
      <c r="F38" s="3" t="s">
        <v>51</v>
      </c>
      <c r="G38" s="3"/>
      <c r="H38" s="3">
        <f>H37/1000</f>
        <v>1.9709999999999999E-4</v>
      </c>
      <c r="I38" s="3">
        <f t="shared" ref="I38:P38" si="3">I37/1000</f>
        <v>2.5545E-4</v>
      </c>
      <c r="J38" s="3">
        <f t="shared" si="3"/>
        <v>1.8144999999999999E-4</v>
      </c>
      <c r="K38" s="3">
        <f t="shared" si="3"/>
        <v>2.3335000000000001E-4</v>
      </c>
      <c r="L38" s="3">
        <f t="shared" si="3"/>
        <v>2.3545E-4</v>
      </c>
      <c r="M38" s="3">
        <f t="shared" si="3"/>
        <v>2.788E-4</v>
      </c>
      <c r="N38" s="3">
        <f t="shared" si="3"/>
        <v>2.3909999999999998E-4</v>
      </c>
      <c r="O38" s="3">
        <f t="shared" si="3"/>
        <v>2.3680000000000001E-4</v>
      </c>
      <c r="P38" s="3">
        <f t="shared" si="3"/>
        <v>8.4649999999999998E-5</v>
      </c>
      <c r="Q38" s="3"/>
      <c r="R38" s="3"/>
    </row>
    <row r="39" spans="1:18" x14ac:dyDescent="0.25">
      <c r="B39" s="5"/>
      <c r="C39" s="5"/>
      <c r="D39" s="3"/>
      <c r="E39" s="3"/>
      <c r="F39" s="3" t="s">
        <v>52</v>
      </c>
      <c r="G39" s="3"/>
      <c r="H39" s="3">
        <f>STDEV(H28:H31)</f>
        <v>2.4378815940621103E-2</v>
      </c>
      <c r="I39" s="3">
        <f t="shared" ref="I39:P39" si="4">STDEV(I28:I31)</f>
        <v>4.2666956379224796E-2</v>
      </c>
      <c r="J39" s="3">
        <f t="shared" si="4"/>
        <v>4.3844193838333281E-2</v>
      </c>
      <c r="K39" s="3">
        <f t="shared" si="4"/>
        <v>2.7274698287362731E-2</v>
      </c>
      <c r="L39" s="3">
        <f t="shared" si="4"/>
        <v>2.4329748594399143E-2</v>
      </c>
      <c r="M39" s="3">
        <f t="shared" si="4"/>
        <v>3.2117959669526526E-2</v>
      </c>
      <c r="N39" s="3">
        <f t="shared" si="4"/>
        <v>2.3529272548607757E-2</v>
      </c>
      <c r="O39" s="3">
        <f t="shared" si="4"/>
        <v>2.2426082285291544E-2</v>
      </c>
      <c r="P39" s="3">
        <f t="shared" si="4"/>
        <v>1.956706416404877E-2</v>
      </c>
      <c r="Q39" s="3"/>
      <c r="R39" s="3"/>
    </row>
    <row r="40" spans="1:18" x14ac:dyDescent="0.25">
      <c r="D40" s="3"/>
      <c r="E40" s="3"/>
      <c r="F40" s="3" t="s">
        <v>53</v>
      </c>
      <c r="G40" s="3"/>
      <c r="H40" s="3">
        <f>H39/H35*100</f>
        <v>12.905672811339919</v>
      </c>
      <c r="I40" s="3">
        <f t="shared" ref="I40:P40" si="5">I39/I35*100</f>
        <v>16.43407082493011</v>
      </c>
      <c r="J40" s="3">
        <f t="shared" si="5"/>
        <v>22.392335974633955</v>
      </c>
      <c r="K40" s="3">
        <f t="shared" si="5"/>
        <v>11.775368931403229</v>
      </c>
      <c r="L40" s="3">
        <f t="shared" si="5"/>
        <v>10.298306283343553</v>
      </c>
      <c r="M40" s="3">
        <f t="shared" si="5"/>
        <v>11.36717737374855</v>
      </c>
      <c r="N40" s="3">
        <f t="shared" si="5"/>
        <v>10.012456403662876</v>
      </c>
      <c r="O40" s="3">
        <f t="shared" si="5"/>
        <v>9.2775187859309316</v>
      </c>
      <c r="P40" s="3">
        <f t="shared" si="5"/>
        <v>23.092522616894694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54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35</v>
      </c>
      <c r="I44" s="2" t="s">
        <v>36</v>
      </c>
      <c r="J44" s="2" t="s">
        <v>37</v>
      </c>
      <c r="K44" s="2" t="s">
        <v>76</v>
      </c>
      <c r="L44" s="2" t="s">
        <v>77</v>
      </c>
      <c r="M44" s="2" t="s">
        <v>38</v>
      </c>
      <c r="N44" s="2" t="s">
        <v>39</v>
      </c>
      <c r="O44" s="2" t="s">
        <v>40</v>
      </c>
      <c r="P44" s="2" t="s">
        <v>41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/>
      <c r="I47" s="3">
        <f t="shared" ref="I47:N47" si="6">I28-$P$35</f>
        <v>0.14516666666666667</v>
      </c>
      <c r="J47" s="3"/>
      <c r="K47" s="3">
        <f t="shared" si="6"/>
        <v>0.11486666666666667</v>
      </c>
      <c r="L47" s="3">
        <f t="shared" si="6"/>
        <v>0.12776666666666667</v>
      </c>
      <c r="M47" s="3">
        <f t="shared" si="6"/>
        <v>0.18496666666666667</v>
      </c>
      <c r="N47" s="3">
        <f t="shared" si="6"/>
        <v>0.17326666666666668</v>
      </c>
      <c r="O47" s="3">
        <f>O28-$P$35</f>
        <v>0.18676666666666669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0.10496666666666668</v>
      </c>
      <c r="I48" s="3">
        <f t="shared" si="7"/>
        <v>0.1962666666666667</v>
      </c>
      <c r="J48" s="3">
        <f t="shared" si="7"/>
        <v>0.10646666666666668</v>
      </c>
      <c r="K48" s="3">
        <f t="shared" si="7"/>
        <v>0.17546666666666666</v>
      </c>
      <c r="L48" s="3">
        <f t="shared" si="7"/>
        <v>0.1675666666666667</v>
      </c>
      <c r="M48" s="3">
        <f t="shared" si="7"/>
        <v>0.23946666666666666</v>
      </c>
      <c r="N48" s="3">
        <f t="shared" si="7"/>
        <v>0.11906666666666668</v>
      </c>
      <c r="O48" s="3">
        <f t="shared" si="7"/>
        <v>0.14266666666666666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0.12246666666666667</v>
      </c>
      <c r="I49" s="3">
        <f t="shared" si="7"/>
        <v>0.22426666666666667</v>
      </c>
      <c r="J49" s="3">
        <f t="shared" si="7"/>
        <v>0.17416666666666669</v>
      </c>
      <c r="K49" s="3">
        <f t="shared" si="7"/>
        <v>0.16246666666666668</v>
      </c>
      <c r="L49" s="3">
        <f>L30-$P$35</f>
        <v>0.17686666666666667</v>
      </c>
      <c r="M49" s="3">
        <f t="shared" si="7"/>
        <v>0.20316666666666666</v>
      </c>
      <c r="N49" s="3">
        <f t="shared" si="7"/>
        <v>0.14646666666666666</v>
      </c>
      <c r="O49" s="3">
        <f>O30-$P$35</f>
        <v>0.16146666666666668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0.11976666666666666</v>
      </c>
      <c r="I50" s="3">
        <f t="shared" si="7"/>
        <v>0.13386666666666666</v>
      </c>
      <c r="J50" s="3">
        <f t="shared" si="7"/>
        <v>8.6966666666666664E-2</v>
      </c>
      <c r="K50" s="3">
        <f t="shared" si="7"/>
        <v>0.13476666666666667</v>
      </c>
      <c r="L50" s="3">
        <f t="shared" si="7"/>
        <v>0.13386666666666666</v>
      </c>
      <c r="M50" s="3">
        <f t="shared" si="7"/>
        <v>0.16366666666666668</v>
      </c>
      <c r="N50" s="3">
        <f t="shared" si="7"/>
        <v>0.16226666666666667</v>
      </c>
      <c r="O50" s="3">
        <f t="shared" si="7"/>
        <v>0.13706666666666667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35</v>
      </c>
      <c r="I53" s="2" t="s">
        <v>36</v>
      </c>
      <c r="J53" s="2" t="s">
        <v>37</v>
      </c>
      <c r="K53" s="2" t="s">
        <v>76</v>
      </c>
      <c r="L53" s="2" t="s">
        <v>77</v>
      </c>
      <c r="M53" s="2" t="s">
        <v>38</v>
      </c>
      <c r="N53" s="2" t="s">
        <v>39</v>
      </c>
      <c r="O53" s="2" t="s">
        <v>40</v>
      </c>
      <c r="P53" s="2" t="s">
        <v>41</v>
      </c>
      <c r="Q53" s="2"/>
      <c r="R53" s="3"/>
      <c r="S53" s="9" t="s">
        <v>55</v>
      </c>
      <c r="T53" s="10"/>
    </row>
    <row r="54" spans="4:20" x14ac:dyDescent="0.25">
      <c r="D54" s="3"/>
      <c r="E54" s="3"/>
      <c r="F54" s="3" t="s">
        <v>48</v>
      </c>
      <c r="G54" s="3"/>
      <c r="H54" s="3">
        <f>AVERAGE(H47:H50)</f>
        <v>0.11573333333333334</v>
      </c>
      <c r="I54" s="3">
        <f>AVERAGE(I47:I50)</f>
        <v>0.1748916666666667</v>
      </c>
      <c r="J54" s="3">
        <f t="shared" ref="J54:N54" si="8">AVERAGE(J47:J50)</f>
        <v>0.12253333333333334</v>
      </c>
      <c r="K54" s="3">
        <f t="shared" si="8"/>
        <v>0.14689166666666667</v>
      </c>
      <c r="L54" s="3">
        <f t="shared" si="8"/>
        <v>0.15151666666666666</v>
      </c>
      <c r="M54" s="3">
        <f t="shared" si="8"/>
        <v>0.19781666666666664</v>
      </c>
      <c r="N54" s="3">
        <f t="shared" si="8"/>
        <v>0.15026666666666666</v>
      </c>
      <c r="O54" s="3">
        <f>AVERAGE(O47:O50)</f>
        <v>0.15699166666666667</v>
      </c>
      <c r="P54" s="3"/>
      <c r="Q54" s="3"/>
      <c r="R54" s="3"/>
      <c r="S54" s="11">
        <f>AVERAGE(H47:I50)</f>
        <v>0.14953809523809522</v>
      </c>
      <c r="T54" s="12"/>
    </row>
    <row r="55" spans="4:20" x14ac:dyDescent="0.25">
      <c r="D55" s="3"/>
      <c r="E55" s="3"/>
      <c r="F55" s="3" t="s">
        <v>49</v>
      </c>
      <c r="G55" s="3"/>
      <c r="H55" s="3">
        <f>H54/1000</f>
        <v>1.1573333333333335E-4</v>
      </c>
      <c r="I55" s="3">
        <f t="shared" ref="I55:O55" si="9">I54/1000</f>
        <v>1.7489166666666668E-4</v>
      </c>
      <c r="J55" s="3">
        <f t="shared" si="9"/>
        <v>1.2253333333333335E-4</v>
      </c>
      <c r="K55" s="3">
        <f t="shared" si="9"/>
        <v>1.4689166666666668E-4</v>
      </c>
      <c r="L55" s="3">
        <f t="shared" si="9"/>
        <v>1.5151666666666667E-4</v>
      </c>
      <c r="M55" s="3">
        <f t="shared" si="9"/>
        <v>1.9781666666666663E-4</v>
      </c>
      <c r="N55" s="3">
        <f t="shared" si="9"/>
        <v>1.5026666666666667E-4</v>
      </c>
      <c r="O55" s="3">
        <f t="shared" si="9"/>
        <v>1.5699166666666666E-4</v>
      </c>
      <c r="P55" s="3"/>
      <c r="Q55" s="3"/>
      <c r="R55" s="3"/>
    </row>
    <row r="56" spans="4:20" x14ac:dyDescent="0.25">
      <c r="D56" s="3"/>
      <c r="E56" s="3"/>
      <c r="F56" s="3" t="s">
        <v>50</v>
      </c>
      <c r="G56" s="3"/>
      <c r="H56" s="3">
        <f>MEDIAN(H47:H50)</f>
        <v>0.11976666666666666</v>
      </c>
      <c r="I56" s="3">
        <f t="shared" ref="I56:N56" si="10">MEDIAN(I47:I50)</f>
        <v>0.17071666666666668</v>
      </c>
      <c r="J56" s="3">
        <f>MEDIAN(J47:J50)</f>
        <v>0.10646666666666668</v>
      </c>
      <c r="K56" s="3">
        <f t="shared" si="10"/>
        <v>0.14861666666666667</v>
      </c>
      <c r="L56" s="3">
        <f t="shared" si="10"/>
        <v>0.15071666666666667</v>
      </c>
      <c r="M56" s="3">
        <f t="shared" si="10"/>
        <v>0.19406666666666667</v>
      </c>
      <c r="N56" s="3">
        <f t="shared" si="10"/>
        <v>0.15436666666666665</v>
      </c>
      <c r="O56" s="3">
        <f>MEDIAN(O47:O50)</f>
        <v>0.15206666666666668</v>
      </c>
      <c r="P56" s="3"/>
      <c r="Q56" s="3"/>
      <c r="R56" s="3"/>
    </row>
    <row r="57" spans="4:20" x14ac:dyDescent="0.25">
      <c r="D57" s="3"/>
      <c r="E57" s="3"/>
      <c r="F57" s="3" t="s">
        <v>51</v>
      </c>
      <c r="G57" s="3"/>
      <c r="H57" s="3">
        <f>H56/1000</f>
        <v>1.1976666666666666E-4</v>
      </c>
      <c r="I57" s="3">
        <f t="shared" ref="I57:O57" si="11">I56/1000</f>
        <v>1.7071666666666668E-4</v>
      </c>
      <c r="J57" s="3">
        <f t="shared" si="11"/>
        <v>1.0646666666666668E-4</v>
      </c>
      <c r="K57" s="3">
        <f t="shared" si="11"/>
        <v>1.4861666666666668E-4</v>
      </c>
      <c r="L57" s="3">
        <f t="shared" si="11"/>
        <v>1.5071666666666665E-4</v>
      </c>
      <c r="M57" s="3">
        <f t="shared" si="11"/>
        <v>1.9406666666666668E-4</v>
      </c>
      <c r="N57" s="3">
        <f t="shared" si="11"/>
        <v>1.5436666666666666E-4</v>
      </c>
      <c r="O57" s="3">
        <f t="shared" si="11"/>
        <v>1.5206666666666669E-4</v>
      </c>
      <c r="P57" s="3"/>
      <c r="Q57" s="3"/>
      <c r="R57" s="3"/>
    </row>
    <row r="58" spans="4:20" x14ac:dyDescent="0.25">
      <c r="D58" s="3"/>
      <c r="E58" s="3"/>
      <c r="F58" s="3" t="s">
        <v>52</v>
      </c>
      <c r="G58" s="3"/>
      <c r="H58" s="3">
        <f>STDEV(H47:H50)</f>
        <v>9.4214294739881788E-3</v>
      </c>
      <c r="I58" s="3">
        <f t="shared" ref="I58:O58" si="12">STDEV(I47:I50)</f>
        <v>4.2666956379224637E-2</v>
      </c>
      <c r="J58" s="3">
        <f t="shared" si="12"/>
        <v>4.5766399610777088E-2</v>
      </c>
      <c r="K58" s="3">
        <f t="shared" si="12"/>
        <v>2.7274698287362731E-2</v>
      </c>
      <c r="L58" s="3">
        <f t="shared" si="12"/>
        <v>2.432974859439925E-2</v>
      </c>
      <c r="M58" s="3">
        <f t="shared" si="12"/>
        <v>3.2117959669526595E-2</v>
      </c>
      <c r="N58" s="3">
        <f t="shared" si="12"/>
        <v>2.3529272548607882E-2</v>
      </c>
      <c r="O58" s="3">
        <f t="shared" si="12"/>
        <v>2.2426082285291617E-2</v>
      </c>
      <c r="P58" s="3"/>
      <c r="Q58" s="3"/>
      <c r="R58" s="3"/>
    </row>
    <row r="59" spans="4:20" x14ac:dyDescent="0.25">
      <c r="D59" s="3"/>
      <c r="E59" s="3"/>
      <c r="F59" s="3" t="s">
        <v>53</v>
      </c>
      <c r="G59" s="3"/>
      <c r="H59" s="3">
        <f>H58/H54*100</f>
        <v>8.1406360662340251</v>
      </c>
      <c r="I59" s="3">
        <f t="shared" ref="I59:O59" si="13">I58/I54*100</f>
        <v>24.396220353108856</v>
      </c>
      <c r="J59" s="3">
        <f t="shared" si="13"/>
        <v>37.350162903245717</v>
      </c>
      <c r="K59" s="3">
        <f t="shared" si="13"/>
        <v>18.567900348803128</v>
      </c>
      <c r="L59" s="3">
        <f t="shared" si="13"/>
        <v>16.05747349756853</v>
      </c>
      <c r="M59" s="3">
        <f t="shared" si="13"/>
        <v>16.23622529422526</v>
      </c>
      <c r="N59" s="3">
        <f t="shared" si="13"/>
        <v>15.658344641930711</v>
      </c>
      <c r="O59" s="3">
        <f t="shared" si="13"/>
        <v>14.284887065316598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56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/>
      <c r="I63" s="3">
        <f t="shared" ref="I63:O63" si="14">I47/$M$54*100</f>
        <v>73.384446878422793</v>
      </c>
      <c r="J63" s="3"/>
      <c r="K63" s="3">
        <f t="shared" si="14"/>
        <v>58.067233970848442</v>
      </c>
      <c r="L63" s="3">
        <f t="shared" si="14"/>
        <v>64.588423624568208</v>
      </c>
      <c r="M63" s="3">
        <f t="shared" si="14"/>
        <v>93.504086275170621</v>
      </c>
      <c r="N63" s="3">
        <f t="shared" si="14"/>
        <v>87.589518914820147</v>
      </c>
      <c r="O63" s="3">
        <f t="shared" si="14"/>
        <v>94.414019715224555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H48/$M$54*100</f>
        <v>53.062600050551865</v>
      </c>
      <c r="I64" s="3">
        <f t="shared" si="15"/>
        <v>99.216446204398039</v>
      </c>
      <c r="J64" s="3">
        <f t="shared" si="15"/>
        <v>53.820877917263473</v>
      </c>
      <c r="K64" s="3">
        <f t="shared" si="15"/>
        <v>88.701659785997151</v>
      </c>
      <c r="L64" s="3">
        <f t="shared" si="15"/>
        <v>84.708063021316065</v>
      </c>
      <c r="M64" s="3">
        <f t="shared" si="15"/>
        <v>121.05484876569214</v>
      </c>
      <c r="N64" s="3">
        <f t="shared" si="15"/>
        <v>60.190411997640922</v>
      </c>
      <c r="O64" s="3">
        <f t="shared" si="15"/>
        <v>72.12065043390345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H49/$M$54*100</f>
        <v>61.909175162187225</v>
      </c>
      <c r="I65" s="3">
        <f t="shared" si="16"/>
        <v>113.37096638301458</v>
      </c>
      <c r="J65" s="3">
        <f t="shared" si="16"/>
        <v>88.044485634847106</v>
      </c>
      <c r="K65" s="3">
        <f t="shared" si="16"/>
        <v>82.129918274496603</v>
      </c>
      <c r="L65" s="3">
        <f t="shared" si="16"/>
        <v>89.409385794927971</v>
      </c>
      <c r="M65" s="3">
        <f t="shared" si="16"/>
        <v>102.70452439127141</v>
      </c>
      <c r="N65" s="3">
        <f t="shared" si="16"/>
        <v>74.041621029572852</v>
      </c>
      <c r="O65" s="3">
        <f t="shared" si="16"/>
        <v>81.624399696688869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H50/$M$54*100</f>
        <v>60.544275002106332</v>
      </c>
      <c r="I66" s="3">
        <f t="shared" si="17"/>
        <v>67.672086949195389</v>
      </c>
      <c r="J66" s="3">
        <f t="shared" si="17"/>
        <v>43.963265650012644</v>
      </c>
      <c r="K66" s="3">
        <f t="shared" si="17"/>
        <v>68.127053669222363</v>
      </c>
      <c r="L66" s="3">
        <f t="shared" si="17"/>
        <v>67.672086949195389</v>
      </c>
      <c r="M66" s="3">
        <f t="shared" si="17"/>
        <v>82.736540567865887</v>
      </c>
      <c r="N66" s="3">
        <f t="shared" si="17"/>
        <v>82.028814558935053</v>
      </c>
      <c r="O66" s="3">
        <f t="shared" si="17"/>
        <v>69.289746398180142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35</v>
      </c>
      <c r="I69" s="2" t="s">
        <v>36</v>
      </c>
      <c r="J69" s="2" t="s">
        <v>37</v>
      </c>
      <c r="K69" s="2" t="s">
        <v>76</v>
      </c>
      <c r="L69" s="2" t="s">
        <v>77</v>
      </c>
      <c r="M69" s="2" t="s">
        <v>38</v>
      </c>
      <c r="N69" s="2" t="s">
        <v>39</v>
      </c>
      <c r="O69" s="2" t="s">
        <v>40</v>
      </c>
      <c r="P69" s="2" t="s">
        <v>41</v>
      </c>
      <c r="Q69" s="2"/>
      <c r="R69" s="3"/>
    </row>
    <row r="70" spans="4:18" x14ac:dyDescent="0.25">
      <c r="D70" s="3"/>
      <c r="E70" s="3"/>
      <c r="F70" s="3" t="s">
        <v>48</v>
      </c>
      <c r="G70" s="3"/>
      <c r="H70" s="3">
        <f>AVERAGE(H63:H66)</f>
        <v>58.50535007161514</v>
      </c>
      <c r="I70" s="3">
        <f t="shared" ref="I70:N70" si="18">AVERAGE(I63:I66)</f>
        <v>88.410986603757706</v>
      </c>
      <c r="J70" s="3">
        <f>AVERAGE(J63:J66)</f>
        <v>61.942876400707746</v>
      </c>
      <c r="K70" s="3">
        <f t="shared" si="18"/>
        <v>74.256466425141127</v>
      </c>
      <c r="L70" s="3">
        <f t="shared" si="18"/>
        <v>76.594489847501904</v>
      </c>
      <c r="M70" s="3">
        <f>AVERAGE(M63:M66)</f>
        <v>100</v>
      </c>
      <c r="N70" s="3">
        <f t="shared" si="18"/>
        <v>75.96259162524224</v>
      </c>
      <c r="O70" s="3">
        <f>AVERAGE(O63:O66)</f>
        <v>79.362204060999261</v>
      </c>
      <c r="P70" s="3"/>
      <c r="Q70" s="3"/>
      <c r="R70" s="3"/>
    </row>
    <row r="71" spans="4:18" x14ac:dyDescent="0.25">
      <c r="D71" s="3"/>
      <c r="E71" s="3"/>
      <c r="F71" s="3" t="s">
        <v>50</v>
      </c>
      <c r="G71" s="3"/>
      <c r="H71" s="3">
        <f>MEDIAN(H63:H66)</f>
        <v>60.544275002106332</v>
      </c>
      <c r="I71" s="3">
        <f t="shared" ref="I71:O71" si="19">MEDIAN(I63:I66)</f>
        <v>86.300446541410423</v>
      </c>
      <c r="J71" s="3">
        <f t="shared" si="19"/>
        <v>53.820877917263473</v>
      </c>
      <c r="K71" s="3">
        <f t="shared" si="19"/>
        <v>75.128485971859476</v>
      </c>
      <c r="L71" s="3">
        <f t="shared" si="19"/>
        <v>76.190074985255734</v>
      </c>
      <c r="M71" s="3">
        <f t="shared" si="19"/>
        <v>98.104305333221021</v>
      </c>
      <c r="N71" s="3">
        <f t="shared" si="19"/>
        <v>78.035217794253953</v>
      </c>
      <c r="O71" s="3">
        <f t="shared" si="19"/>
        <v>76.872525065296159</v>
      </c>
      <c r="P71" s="3"/>
      <c r="Q71" s="3"/>
      <c r="R71" s="3"/>
    </row>
    <row r="72" spans="4:18" x14ac:dyDescent="0.25">
      <c r="D72" s="3"/>
      <c r="E72" s="3"/>
      <c r="F72" s="3" t="s">
        <v>52</v>
      </c>
      <c r="G72" s="3"/>
      <c r="H72" s="3">
        <f>STDEV(H63:H66)</f>
        <v>4.7627076286063819</v>
      </c>
      <c r="I72" s="3">
        <f t="shared" ref="I72:O72" si="20">STDEV(I63:I66)</f>
        <v>21.568939108210301</v>
      </c>
      <c r="J72" s="3">
        <f t="shared" si="20"/>
        <v>23.135765242620455</v>
      </c>
      <c r="K72" s="3">
        <f t="shared" si="20"/>
        <v>13.787866688362747</v>
      </c>
      <c r="L72" s="3">
        <f t="shared" si="20"/>
        <v>12.29913990786044</v>
      </c>
      <c r="M72" s="3">
        <f t="shared" si="20"/>
        <v>16.236225294225374</v>
      </c>
      <c r="N72" s="3">
        <f t="shared" si="20"/>
        <v>11.894484395622786</v>
      </c>
      <c r="O72" s="3">
        <f t="shared" si="20"/>
        <v>11.336801222659702</v>
      </c>
      <c r="P72" s="3"/>
      <c r="Q72" s="3"/>
      <c r="R72" s="3"/>
    </row>
    <row r="73" spans="4:18" x14ac:dyDescent="0.25">
      <c r="D73" s="3"/>
      <c r="E73" s="3"/>
      <c r="F73" s="3" t="s">
        <v>53</v>
      </c>
      <c r="G73" s="3"/>
      <c r="H73" s="3">
        <f t="shared" ref="H73:O73" si="21">H72/H70*100</f>
        <v>8.140636066234034</v>
      </c>
      <c r="I73" s="3">
        <f t="shared" si="21"/>
        <v>24.396220353108877</v>
      </c>
      <c r="J73" s="3">
        <f t="shared" si="21"/>
        <v>37.350162903245661</v>
      </c>
      <c r="K73" s="3">
        <f t="shared" si="21"/>
        <v>18.567900348803249</v>
      </c>
      <c r="L73" s="3">
        <f t="shared" si="21"/>
        <v>16.057473497568534</v>
      </c>
      <c r="M73" s="3">
        <f t="shared" si="21"/>
        <v>16.236225294225374</v>
      </c>
      <c r="N73" s="3">
        <f t="shared" si="21"/>
        <v>15.658344641930661</v>
      </c>
      <c r="O73" s="3">
        <f t="shared" si="21"/>
        <v>14.284887065316415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4:18" x14ac:dyDescent="0.25"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5"/>
  <sheetViews>
    <sheetView topLeftCell="A64" workbookViewId="0">
      <selection activeCell="E43" sqref="E43"/>
    </sheetView>
  </sheetViews>
  <sheetFormatPr baseColWidth="10" defaultColWidth="11.42578125" defaultRowHeight="15" x14ac:dyDescent="0.25"/>
  <sheetData>
    <row r="1" spans="1:11" x14ac:dyDescent="0.25">
      <c r="A1" s="13" t="s">
        <v>0</v>
      </c>
      <c r="B1" s="13" t="s">
        <v>57</v>
      </c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 t="s">
        <v>2</v>
      </c>
      <c r="B2" s="13" t="s">
        <v>3</v>
      </c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 t="s">
        <v>58</v>
      </c>
      <c r="B3" s="13"/>
      <c r="C3" s="13"/>
      <c r="D3" s="13"/>
      <c r="E3" s="13" t="s">
        <v>59</v>
      </c>
      <c r="F3" s="13"/>
      <c r="G3" s="13"/>
      <c r="H3" s="13"/>
      <c r="I3" s="13"/>
      <c r="J3" s="13"/>
      <c r="K3" s="13"/>
    </row>
    <row r="4" spans="1:11" x14ac:dyDescent="0.25">
      <c r="A4" s="13" t="s">
        <v>60</v>
      </c>
      <c r="B4" s="13"/>
      <c r="C4" s="13"/>
      <c r="D4" s="13"/>
      <c r="E4" s="13">
        <v>485</v>
      </c>
      <c r="F4" s="13"/>
      <c r="G4" s="13"/>
      <c r="H4" s="13"/>
      <c r="I4" s="13"/>
      <c r="J4" s="13"/>
      <c r="K4" s="13"/>
    </row>
    <row r="5" spans="1:11" x14ac:dyDescent="0.25">
      <c r="A5" s="13" t="s">
        <v>61</v>
      </c>
      <c r="B5" s="13"/>
      <c r="C5" s="13"/>
      <c r="D5" s="13"/>
      <c r="E5" s="13">
        <v>10</v>
      </c>
      <c r="F5" s="13"/>
      <c r="G5" s="13"/>
      <c r="H5" s="13"/>
      <c r="I5" s="13"/>
      <c r="J5" s="13"/>
      <c r="K5" s="13"/>
    </row>
    <row r="6" spans="1:11" x14ac:dyDescent="0.25">
      <c r="A6" s="13" t="s">
        <v>62</v>
      </c>
      <c r="B6" s="13"/>
      <c r="C6" s="13"/>
      <c r="D6" s="13"/>
      <c r="E6" s="13" t="s">
        <v>59</v>
      </c>
      <c r="F6" s="13"/>
      <c r="G6" s="13"/>
      <c r="H6" s="13"/>
      <c r="I6" s="13"/>
      <c r="J6" s="13"/>
      <c r="K6" s="13"/>
    </row>
    <row r="7" spans="1:11" x14ac:dyDescent="0.25">
      <c r="A7" s="13" t="s">
        <v>63</v>
      </c>
      <c r="B7" s="13"/>
      <c r="C7" s="13"/>
      <c r="D7" s="13"/>
      <c r="E7" s="13">
        <v>535.00000000000011</v>
      </c>
      <c r="F7" s="13"/>
      <c r="G7" s="13"/>
      <c r="H7" s="13"/>
      <c r="I7" s="13"/>
      <c r="J7" s="13"/>
      <c r="K7" s="13"/>
    </row>
    <row r="8" spans="1:11" x14ac:dyDescent="0.25">
      <c r="A8" s="13" t="s">
        <v>64</v>
      </c>
      <c r="B8" s="13"/>
      <c r="C8" s="13"/>
      <c r="D8" s="13"/>
      <c r="E8" s="13">
        <v>10</v>
      </c>
      <c r="F8" s="13"/>
      <c r="G8" s="13"/>
      <c r="H8" s="13"/>
      <c r="I8" s="13"/>
      <c r="J8" s="13"/>
      <c r="K8" s="13"/>
    </row>
    <row r="9" spans="1:11" x14ac:dyDescent="0.25">
      <c r="A9" s="13" t="s">
        <v>65</v>
      </c>
      <c r="B9" s="13"/>
      <c r="C9" s="13"/>
      <c r="D9" s="13"/>
      <c r="E9" s="13">
        <v>121</v>
      </c>
      <c r="F9" s="13"/>
      <c r="G9" s="13"/>
      <c r="H9" s="13"/>
      <c r="I9" s="13"/>
      <c r="J9" s="13"/>
      <c r="K9" s="13"/>
    </row>
    <row r="10" spans="1:11" x14ac:dyDescent="0.25">
      <c r="A10" s="13" t="s">
        <v>66</v>
      </c>
      <c r="B10" s="13"/>
      <c r="C10" s="13"/>
      <c r="D10" s="13"/>
      <c r="E10" s="13" t="s">
        <v>67</v>
      </c>
      <c r="F10" s="13"/>
      <c r="G10" s="13"/>
      <c r="H10" s="13"/>
      <c r="I10" s="13"/>
      <c r="J10" s="13"/>
      <c r="K10" s="13"/>
    </row>
    <row r="11" spans="1:11" x14ac:dyDescent="0.25">
      <c r="A11" s="13" t="s">
        <v>5</v>
      </c>
      <c r="B11" s="13"/>
      <c r="C11" s="13"/>
      <c r="D11" s="13"/>
      <c r="E11" s="13">
        <v>30</v>
      </c>
      <c r="F11" s="13"/>
      <c r="G11" s="13"/>
      <c r="H11" s="13"/>
      <c r="I11" s="13"/>
      <c r="J11" s="13"/>
      <c r="K11" s="13"/>
    </row>
    <row r="12" spans="1:11" x14ac:dyDescent="0.25">
      <c r="A12" s="13" t="s">
        <v>68</v>
      </c>
      <c r="B12" s="13"/>
      <c r="C12" s="13"/>
      <c r="D12" s="13"/>
      <c r="E12" s="13">
        <v>40</v>
      </c>
      <c r="F12" s="13"/>
      <c r="G12" s="13"/>
      <c r="H12" s="13"/>
      <c r="I12" s="13"/>
      <c r="J12" s="13"/>
      <c r="K12" s="13"/>
    </row>
    <row r="13" spans="1:11" x14ac:dyDescent="0.25">
      <c r="A13" s="13" t="s">
        <v>69</v>
      </c>
      <c r="B13" s="13"/>
      <c r="C13" s="13"/>
      <c r="D13" s="13"/>
      <c r="E13" s="13">
        <v>0</v>
      </c>
      <c r="F13" s="13"/>
      <c r="G13" s="13"/>
      <c r="H13" s="13"/>
      <c r="I13" s="13"/>
      <c r="J13" s="13"/>
      <c r="K13" s="13"/>
    </row>
    <row r="14" spans="1:11" x14ac:dyDescent="0.25">
      <c r="A14" s="13" t="s">
        <v>6</v>
      </c>
      <c r="B14" s="13"/>
      <c r="C14" s="13"/>
      <c r="D14" s="13"/>
      <c r="E14" s="13">
        <v>0</v>
      </c>
      <c r="F14" s="13"/>
      <c r="G14" s="13"/>
      <c r="H14" s="13"/>
      <c r="I14" s="13"/>
      <c r="J14" s="13"/>
      <c r="K14" s="13"/>
    </row>
    <row r="15" spans="1:11" x14ac:dyDescent="0.25">
      <c r="A15" s="13" t="s">
        <v>70</v>
      </c>
      <c r="B15" s="13"/>
      <c r="C15" s="13"/>
      <c r="D15" s="13"/>
      <c r="E15" s="13">
        <v>16288</v>
      </c>
      <c r="F15" s="13"/>
      <c r="G15" s="13"/>
      <c r="H15" s="13"/>
      <c r="I15" s="13"/>
      <c r="J15" s="13"/>
      <c r="K15" s="13"/>
    </row>
    <row r="16" spans="1:11" x14ac:dyDescent="0.25">
      <c r="A16" s="13" t="s">
        <v>71</v>
      </c>
      <c r="B16" s="13"/>
      <c r="C16" s="13"/>
      <c r="D16" s="13"/>
      <c r="E16" s="13" t="s">
        <v>72</v>
      </c>
      <c r="F16" s="13"/>
      <c r="G16" s="13"/>
      <c r="H16" s="13"/>
      <c r="I16" s="13"/>
      <c r="J16" s="13"/>
      <c r="K16" s="13"/>
    </row>
    <row r="17" spans="1:20" x14ac:dyDescent="0.25">
      <c r="A17" s="13" t="s">
        <v>7</v>
      </c>
      <c r="B17" s="13"/>
      <c r="C17" s="13"/>
      <c r="D17" s="13"/>
      <c r="E17" s="13" t="s">
        <v>8</v>
      </c>
      <c r="F17" s="13"/>
      <c r="G17" s="13"/>
      <c r="H17" s="13"/>
      <c r="I17" s="13"/>
      <c r="J17" s="13"/>
      <c r="K17" s="13"/>
    </row>
    <row r="18" spans="1:20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20" x14ac:dyDescent="0.25">
      <c r="A19" s="13" t="s">
        <v>9</v>
      </c>
      <c r="B19" s="13"/>
      <c r="C19" s="13"/>
      <c r="D19" s="13"/>
      <c r="E19" s="13" t="s">
        <v>79</v>
      </c>
      <c r="F19" s="13"/>
      <c r="G19" s="13"/>
      <c r="H19" s="13"/>
      <c r="I19" s="13"/>
      <c r="J19" s="13"/>
      <c r="K19" s="13"/>
    </row>
    <row r="20" spans="1:20" x14ac:dyDescent="0.25">
      <c r="A20" s="13" t="s">
        <v>10</v>
      </c>
      <c r="B20" s="13"/>
      <c r="C20" s="13"/>
      <c r="D20" s="13"/>
      <c r="E20" s="13">
        <v>22.8</v>
      </c>
      <c r="F20" s="13"/>
      <c r="G20" s="13"/>
      <c r="H20" s="13"/>
      <c r="I20" s="13"/>
      <c r="J20" s="13"/>
      <c r="K20" s="13"/>
    </row>
    <row r="21" spans="1:20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spans="1:20" x14ac:dyDescent="0.25">
      <c r="A22" s="14" t="s">
        <v>11</v>
      </c>
      <c r="B22" s="14" t="s">
        <v>12</v>
      </c>
      <c r="C22" s="14" t="s">
        <v>13</v>
      </c>
      <c r="D22" s="14" t="s">
        <v>14</v>
      </c>
      <c r="E22" s="14" t="s">
        <v>15</v>
      </c>
      <c r="F22" s="14" t="s">
        <v>16</v>
      </c>
      <c r="G22" s="14" t="s">
        <v>17</v>
      </c>
      <c r="H22" s="14" t="s">
        <v>18</v>
      </c>
      <c r="I22" s="14" t="s">
        <v>19</v>
      </c>
      <c r="J22" s="14" t="s">
        <v>20</v>
      </c>
      <c r="K22" s="14" t="s">
        <v>21</v>
      </c>
      <c r="L22" s="14" t="s">
        <v>22</v>
      </c>
      <c r="M22" s="14" t="s">
        <v>23</v>
      </c>
    </row>
    <row r="23" spans="1:20" x14ac:dyDescent="0.25">
      <c r="A23" s="14" t="s">
        <v>24</v>
      </c>
      <c r="B23" s="13">
        <v>26</v>
      </c>
      <c r="C23" s="13">
        <v>27</v>
      </c>
      <c r="D23" s="13">
        <v>25</v>
      </c>
      <c r="E23" s="13">
        <v>28</v>
      </c>
      <c r="F23" s="13">
        <v>26</v>
      </c>
      <c r="G23" s="13">
        <v>26</v>
      </c>
      <c r="H23" s="13">
        <v>25</v>
      </c>
      <c r="I23" s="13">
        <v>67</v>
      </c>
      <c r="J23" s="13">
        <v>23</v>
      </c>
      <c r="K23" s="13">
        <v>26</v>
      </c>
      <c r="L23" s="13">
        <v>23</v>
      </c>
      <c r="M23" s="13">
        <v>24</v>
      </c>
    </row>
    <row r="24" spans="1:20" x14ac:dyDescent="0.25">
      <c r="A24" s="14" t="s">
        <v>25</v>
      </c>
      <c r="B24" s="13">
        <v>450</v>
      </c>
      <c r="C24" s="13">
        <v>27</v>
      </c>
      <c r="D24" s="13">
        <v>25</v>
      </c>
      <c r="E24" s="13">
        <v>26</v>
      </c>
      <c r="F24" s="13">
        <v>27</v>
      </c>
      <c r="G24" s="13">
        <v>25</v>
      </c>
      <c r="H24" s="13">
        <v>25</v>
      </c>
      <c r="I24" s="13">
        <v>23</v>
      </c>
      <c r="J24" s="13">
        <v>25</v>
      </c>
      <c r="K24" s="13">
        <v>26</v>
      </c>
      <c r="L24" s="13">
        <v>24</v>
      </c>
      <c r="M24" s="13">
        <v>26</v>
      </c>
    </row>
    <row r="25" spans="1:20" x14ac:dyDescent="0.25">
      <c r="A25" s="14" t="s">
        <v>26</v>
      </c>
      <c r="B25" s="13">
        <v>40</v>
      </c>
      <c r="C25" s="13">
        <v>25</v>
      </c>
      <c r="D25" s="13">
        <v>50294</v>
      </c>
      <c r="E25" s="13">
        <v>39324</v>
      </c>
      <c r="F25" s="13">
        <v>43233</v>
      </c>
      <c r="G25" s="13">
        <v>41410</v>
      </c>
      <c r="H25" s="13">
        <v>41002</v>
      </c>
      <c r="I25" s="13">
        <v>37380</v>
      </c>
      <c r="J25" s="13">
        <v>41161</v>
      </c>
      <c r="K25" s="13">
        <v>43649</v>
      </c>
      <c r="L25" s="13">
        <v>21041</v>
      </c>
      <c r="M25" s="13">
        <v>24</v>
      </c>
    </row>
    <row r="26" spans="1:20" x14ac:dyDescent="0.25">
      <c r="A26" s="14" t="s">
        <v>27</v>
      </c>
      <c r="B26" s="13">
        <v>34</v>
      </c>
      <c r="C26" s="13">
        <v>25</v>
      </c>
      <c r="D26" s="13">
        <v>43698</v>
      </c>
      <c r="E26" s="13">
        <v>37575</v>
      </c>
      <c r="F26" s="13">
        <v>41023</v>
      </c>
      <c r="G26" s="13">
        <v>39235</v>
      </c>
      <c r="H26" s="13">
        <v>42471</v>
      </c>
      <c r="I26" s="13">
        <v>39560</v>
      </c>
      <c r="J26" s="13">
        <v>39877</v>
      </c>
      <c r="K26" s="13">
        <v>40981</v>
      </c>
      <c r="L26" s="13">
        <v>20883</v>
      </c>
      <c r="M26" s="13">
        <v>25</v>
      </c>
    </row>
    <row r="27" spans="1:20" x14ac:dyDescent="0.25">
      <c r="A27" s="14" t="s">
        <v>28</v>
      </c>
      <c r="B27" s="13">
        <v>29</v>
      </c>
      <c r="C27" s="13">
        <v>29</v>
      </c>
      <c r="D27" s="13">
        <v>46349</v>
      </c>
      <c r="E27" s="13">
        <v>36207</v>
      </c>
      <c r="F27" s="13">
        <v>43609</v>
      </c>
      <c r="G27" s="13">
        <v>42426</v>
      </c>
      <c r="H27" s="13">
        <v>40289</v>
      </c>
      <c r="I27" s="13">
        <v>37513</v>
      </c>
      <c r="J27" s="13">
        <v>40218</v>
      </c>
      <c r="K27" s="13">
        <v>40920</v>
      </c>
      <c r="L27" s="13">
        <v>21953</v>
      </c>
      <c r="M27" s="13">
        <v>23</v>
      </c>
    </row>
    <row r="28" spans="1:20" x14ac:dyDescent="0.25">
      <c r="A28" s="14" t="s">
        <v>29</v>
      </c>
      <c r="B28" s="13">
        <v>29</v>
      </c>
      <c r="C28" s="13">
        <v>33</v>
      </c>
      <c r="D28" s="13">
        <v>42423</v>
      </c>
      <c r="E28" s="13">
        <v>38329</v>
      </c>
      <c r="F28" s="13">
        <v>38396</v>
      </c>
      <c r="G28" s="13">
        <v>42734</v>
      </c>
      <c r="H28" s="13">
        <v>40623</v>
      </c>
      <c r="I28" s="13">
        <v>36316</v>
      </c>
      <c r="J28" s="13">
        <v>41009</v>
      </c>
      <c r="K28" s="13">
        <v>40600</v>
      </c>
      <c r="L28" s="13">
        <v>25</v>
      </c>
      <c r="M28" s="13">
        <v>24</v>
      </c>
    </row>
    <row r="29" spans="1:20" x14ac:dyDescent="0.25">
      <c r="A29" s="14" t="s">
        <v>30</v>
      </c>
      <c r="B29" s="13">
        <v>29</v>
      </c>
      <c r="C29" s="13">
        <v>25</v>
      </c>
      <c r="D29" s="13">
        <v>27</v>
      </c>
      <c r="E29" s="13">
        <v>27</v>
      </c>
      <c r="F29" s="13">
        <v>29</v>
      </c>
      <c r="G29" s="13">
        <v>24</v>
      </c>
      <c r="H29" s="13">
        <v>21</v>
      </c>
      <c r="I29" s="13">
        <v>25</v>
      </c>
      <c r="J29" s="13">
        <v>27</v>
      </c>
      <c r="K29" s="13">
        <v>28</v>
      </c>
      <c r="L29" s="13">
        <v>23</v>
      </c>
      <c r="M29" s="13">
        <v>27</v>
      </c>
    </row>
    <row r="30" spans="1:20" x14ac:dyDescent="0.25">
      <c r="A30" s="14" t="s">
        <v>31</v>
      </c>
      <c r="B30" s="13">
        <v>26</v>
      </c>
      <c r="C30" s="13">
        <v>27</v>
      </c>
      <c r="D30" s="13">
        <v>29</v>
      </c>
      <c r="E30" s="13">
        <v>27</v>
      </c>
      <c r="F30" s="13">
        <v>27</v>
      </c>
      <c r="G30" s="13">
        <v>30</v>
      </c>
      <c r="H30" s="13">
        <v>24</v>
      </c>
      <c r="I30" s="13">
        <v>25</v>
      </c>
      <c r="J30" s="13">
        <v>28</v>
      </c>
      <c r="K30" s="13">
        <v>24</v>
      </c>
      <c r="L30" s="13">
        <v>26</v>
      </c>
      <c r="M30" s="13">
        <v>25</v>
      </c>
    </row>
    <row r="31" spans="1:20" x14ac:dyDescent="0.25">
      <c r="A31" s="1"/>
      <c r="S31" s="15"/>
      <c r="T31" s="3"/>
    </row>
    <row r="32" spans="1:20" x14ac:dyDescent="0.25">
      <c r="C32" s="4"/>
      <c r="S32" s="15"/>
      <c r="T32" s="3"/>
    </row>
    <row r="33" spans="1:20" x14ac:dyDescent="0.25">
      <c r="C33" s="4"/>
      <c r="S33" s="15"/>
      <c r="T33" s="3"/>
    </row>
    <row r="34" spans="1:20" x14ac:dyDescent="0.25">
      <c r="A34" s="1" t="s">
        <v>80</v>
      </c>
      <c r="D34" s="3"/>
      <c r="E34" s="3"/>
      <c r="F34" s="2"/>
      <c r="G34" s="2"/>
      <c r="H34" s="2" t="s">
        <v>35</v>
      </c>
      <c r="I34" s="2" t="s">
        <v>36</v>
      </c>
      <c r="J34" s="2" t="s">
        <v>37</v>
      </c>
      <c r="K34" s="2" t="s">
        <v>76</v>
      </c>
      <c r="L34" s="2" t="s">
        <v>77</v>
      </c>
      <c r="M34" s="2" t="s">
        <v>38</v>
      </c>
      <c r="N34" s="2" t="s">
        <v>39</v>
      </c>
      <c r="O34" s="2" t="s">
        <v>40</v>
      </c>
      <c r="P34" s="2" t="s">
        <v>41</v>
      </c>
      <c r="Q34" s="2"/>
      <c r="R34" s="3"/>
      <c r="S34" s="15"/>
      <c r="T34" s="3"/>
    </row>
    <row r="35" spans="1:20" x14ac:dyDescent="0.25">
      <c r="A35" t="s">
        <v>42</v>
      </c>
      <c r="C35" t="s">
        <v>81</v>
      </c>
      <c r="D35" s="3"/>
      <c r="E35" s="3"/>
      <c r="F35" s="13">
        <v>26</v>
      </c>
      <c r="G35" s="13">
        <v>27</v>
      </c>
      <c r="H35" s="13">
        <v>25</v>
      </c>
      <c r="I35" s="13">
        <v>28</v>
      </c>
      <c r="J35" s="13">
        <v>26</v>
      </c>
      <c r="K35" s="13">
        <v>26</v>
      </c>
      <c r="L35" s="13">
        <v>25</v>
      </c>
      <c r="M35" s="13">
        <v>67</v>
      </c>
      <c r="N35" s="13">
        <v>23</v>
      </c>
      <c r="O35" s="13">
        <v>26</v>
      </c>
      <c r="P35" s="13">
        <v>23</v>
      </c>
      <c r="Q35" s="13">
        <v>24</v>
      </c>
      <c r="R35" s="3"/>
      <c r="S35" s="15"/>
      <c r="T35" s="3"/>
    </row>
    <row r="36" spans="1:20" x14ac:dyDescent="0.25">
      <c r="A36" t="s">
        <v>43</v>
      </c>
      <c r="C36" s="4">
        <v>44178</v>
      </c>
      <c r="D36" s="3"/>
      <c r="E36" s="3"/>
      <c r="F36" s="13">
        <v>450</v>
      </c>
      <c r="G36" s="13">
        <v>27</v>
      </c>
      <c r="H36" s="13">
        <v>25</v>
      </c>
      <c r="I36" s="13">
        <v>26</v>
      </c>
      <c r="J36" s="13">
        <v>27</v>
      </c>
      <c r="K36" s="13">
        <v>25</v>
      </c>
      <c r="L36" s="13">
        <v>25</v>
      </c>
      <c r="M36" s="13">
        <v>23</v>
      </c>
      <c r="N36" s="13">
        <v>25</v>
      </c>
      <c r="O36" s="13">
        <v>26</v>
      </c>
      <c r="P36" s="13">
        <v>24</v>
      </c>
      <c r="Q36" s="13">
        <v>26</v>
      </c>
      <c r="R36" s="3"/>
      <c r="S36" s="15"/>
      <c r="T36" s="3"/>
    </row>
    <row r="37" spans="1:20" x14ac:dyDescent="0.25">
      <c r="A37" t="s">
        <v>44</v>
      </c>
      <c r="C37" s="4">
        <v>44223</v>
      </c>
      <c r="D37" s="3"/>
      <c r="E37" s="3"/>
      <c r="F37" s="13">
        <v>40</v>
      </c>
      <c r="G37" s="13">
        <v>25</v>
      </c>
      <c r="H37" s="13"/>
      <c r="I37" s="13">
        <v>39324</v>
      </c>
      <c r="J37" s="13"/>
      <c r="K37" s="13">
        <v>41410</v>
      </c>
      <c r="L37" s="13">
        <v>41002</v>
      </c>
      <c r="M37" s="13">
        <v>37380</v>
      </c>
      <c r="N37" s="13">
        <v>41161</v>
      </c>
      <c r="O37" s="13">
        <v>43649</v>
      </c>
      <c r="P37" s="13">
        <v>21041</v>
      </c>
      <c r="Q37" s="13">
        <v>24</v>
      </c>
      <c r="R37" s="3"/>
    </row>
    <row r="38" spans="1:20" x14ac:dyDescent="0.25">
      <c r="A38" t="s">
        <v>45</v>
      </c>
      <c r="C38" t="s">
        <v>82</v>
      </c>
      <c r="D38" s="3"/>
      <c r="E38" s="3"/>
      <c r="F38" s="13">
        <v>34</v>
      </c>
      <c r="G38" s="13">
        <v>25</v>
      </c>
      <c r="H38" s="13">
        <v>43698</v>
      </c>
      <c r="I38" s="13">
        <v>37575</v>
      </c>
      <c r="J38" s="13">
        <v>41023</v>
      </c>
      <c r="K38" s="13">
        <v>39235</v>
      </c>
      <c r="L38" s="13">
        <v>42471</v>
      </c>
      <c r="M38" s="13">
        <v>39560</v>
      </c>
      <c r="N38" s="13">
        <v>39877</v>
      </c>
      <c r="O38" s="13">
        <v>40981</v>
      </c>
      <c r="P38" s="13">
        <v>20883</v>
      </c>
      <c r="Q38" s="13">
        <v>25</v>
      </c>
      <c r="R38" s="3"/>
    </row>
    <row r="39" spans="1:20" x14ac:dyDescent="0.25">
      <c r="A39" t="s">
        <v>46</v>
      </c>
      <c r="C39" t="s">
        <v>47</v>
      </c>
      <c r="D39" s="3"/>
      <c r="E39" s="3"/>
      <c r="F39" s="13">
        <v>29</v>
      </c>
      <c r="G39" s="13">
        <v>29</v>
      </c>
      <c r="H39" s="13">
        <v>46349</v>
      </c>
      <c r="I39" s="13">
        <v>36207</v>
      </c>
      <c r="J39" s="13">
        <v>43609</v>
      </c>
      <c r="K39" s="13">
        <v>42426</v>
      </c>
      <c r="L39" s="13">
        <v>40289</v>
      </c>
      <c r="M39" s="13">
        <v>37513</v>
      </c>
      <c r="N39" s="13">
        <v>40218</v>
      </c>
      <c r="O39" s="13">
        <v>40920</v>
      </c>
      <c r="P39" s="13">
        <v>21953</v>
      </c>
      <c r="Q39" s="13">
        <v>23</v>
      </c>
      <c r="R39" s="3"/>
    </row>
    <row r="40" spans="1:20" x14ac:dyDescent="0.25">
      <c r="C40" t="s">
        <v>83</v>
      </c>
      <c r="D40" s="3"/>
      <c r="E40" s="3"/>
      <c r="F40" s="13">
        <v>29</v>
      </c>
      <c r="G40" s="13">
        <v>33</v>
      </c>
      <c r="H40" s="13">
        <v>42423</v>
      </c>
      <c r="I40" s="13">
        <v>38329</v>
      </c>
      <c r="J40" s="13">
        <v>38396</v>
      </c>
      <c r="K40" s="13">
        <v>42734</v>
      </c>
      <c r="L40" s="13">
        <v>40623</v>
      </c>
      <c r="M40" s="13">
        <v>36316</v>
      </c>
      <c r="N40" s="13">
        <v>41009</v>
      </c>
      <c r="O40" s="13">
        <v>40600</v>
      </c>
      <c r="P40" s="13">
        <v>25</v>
      </c>
      <c r="Q40" s="13">
        <v>24</v>
      </c>
      <c r="R40" s="3"/>
    </row>
    <row r="41" spans="1:20" x14ac:dyDescent="0.25">
      <c r="A41" t="s">
        <v>32</v>
      </c>
      <c r="C41" s="4">
        <v>44225</v>
      </c>
      <c r="D41" s="3"/>
      <c r="E41" s="3"/>
      <c r="F41" s="13">
        <v>29</v>
      </c>
      <c r="G41" s="13">
        <v>25</v>
      </c>
      <c r="H41" s="13">
        <v>27</v>
      </c>
      <c r="I41" s="13">
        <v>27</v>
      </c>
      <c r="J41" s="13">
        <v>29</v>
      </c>
      <c r="K41" s="13">
        <v>24</v>
      </c>
      <c r="L41" s="13">
        <v>21</v>
      </c>
      <c r="M41" s="13">
        <v>25</v>
      </c>
      <c r="N41" s="13">
        <v>27</v>
      </c>
      <c r="O41" s="13">
        <v>28</v>
      </c>
      <c r="P41" s="13">
        <v>23</v>
      </c>
      <c r="Q41" s="13">
        <v>27</v>
      </c>
      <c r="R41" s="3"/>
    </row>
    <row r="42" spans="1:20" x14ac:dyDescent="0.25">
      <c r="A42" t="s">
        <v>33</v>
      </c>
      <c r="C42" t="s">
        <v>34</v>
      </c>
      <c r="D42" s="3"/>
      <c r="E42" s="3"/>
      <c r="F42" s="13">
        <v>26</v>
      </c>
      <c r="G42" s="13">
        <v>27</v>
      </c>
      <c r="H42" s="13">
        <v>29</v>
      </c>
      <c r="I42" s="13">
        <v>27</v>
      </c>
      <c r="J42" s="13">
        <v>27</v>
      </c>
      <c r="K42" s="13">
        <v>30</v>
      </c>
      <c r="L42" s="13">
        <v>24</v>
      </c>
      <c r="M42" s="13">
        <v>25</v>
      </c>
      <c r="N42" s="13">
        <v>28</v>
      </c>
      <c r="O42" s="13">
        <v>24</v>
      </c>
      <c r="P42" s="13">
        <v>26</v>
      </c>
      <c r="Q42" s="13">
        <v>25</v>
      </c>
      <c r="R42" s="3"/>
    </row>
    <row r="43" spans="1:20" x14ac:dyDescent="0.25">
      <c r="A43" s="1" t="s">
        <v>84</v>
      </c>
      <c r="B43" s="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20" x14ac:dyDescent="0.25">
      <c r="A44" s="1"/>
      <c r="B44" s="5"/>
      <c r="C44" s="6"/>
      <c r="D44" s="3"/>
      <c r="E44" s="3"/>
      <c r="F44" s="3" t="s">
        <v>48</v>
      </c>
      <c r="G44" s="3"/>
      <c r="H44" s="7">
        <f t="shared" ref="H44:M44" si="0">AVERAGE(H37:H40)</f>
        <v>44156.666666666664</v>
      </c>
      <c r="I44" s="3">
        <f t="shared" si="0"/>
        <v>37858.75</v>
      </c>
      <c r="J44" s="3">
        <f t="shared" si="0"/>
        <v>41009.333333333336</v>
      </c>
      <c r="K44" s="3">
        <f t="shared" si="0"/>
        <v>41451.25</v>
      </c>
      <c r="L44" s="3">
        <f t="shared" si="0"/>
        <v>41096.25</v>
      </c>
      <c r="M44" s="3">
        <f t="shared" si="0"/>
        <v>37692.25</v>
      </c>
      <c r="N44" s="3">
        <f>AVERAGE(N37:N40)</f>
        <v>40566.25</v>
      </c>
      <c r="O44" s="3">
        <f>AVERAGE(O37:O40)</f>
        <v>41537.5</v>
      </c>
      <c r="P44" s="3">
        <f>AVERAGE(P37:P39)</f>
        <v>21292.333333333332</v>
      </c>
      <c r="Q44" s="3"/>
      <c r="R44" s="3"/>
    </row>
    <row r="45" spans="1:20" x14ac:dyDescent="0.25">
      <c r="B45" s="5"/>
      <c r="D45" s="3"/>
      <c r="E45" s="3"/>
      <c r="F45" s="3" t="s">
        <v>49</v>
      </c>
      <c r="G45" s="3"/>
      <c r="H45" s="3">
        <f>H44/1000</f>
        <v>44.156666666666666</v>
      </c>
      <c r="I45" s="3">
        <f t="shared" ref="I45:P45" si="1">I44/1000</f>
        <v>37.858750000000001</v>
      </c>
      <c r="J45" s="3">
        <f t="shared" si="1"/>
        <v>41.009333333333338</v>
      </c>
      <c r="K45" s="3">
        <f t="shared" si="1"/>
        <v>41.451250000000002</v>
      </c>
      <c r="L45" s="3">
        <f t="shared" si="1"/>
        <v>41.096249999999998</v>
      </c>
      <c r="M45" s="3">
        <f t="shared" si="1"/>
        <v>37.692250000000001</v>
      </c>
      <c r="N45" s="3">
        <f t="shared" si="1"/>
        <v>40.566249999999997</v>
      </c>
      <c r="O45" s="3">
        <f t="shared" si="1"/>
        <v>41.537500000000001</v>
      </c>
      <c r="P45" s="3">
        <f t="shared" si="1"/>
        <v>21.292333333333332</v>
      </c>
      <c r="Q45" s="3"/>
      <c r="R45" s="3"/>
    </row>
    <row r="46" spans="1:20" x14ac:dyDescent="0.25">
      <c r="B46" s="5"/>
      <c r="D46" s="3"/>
      <c r="E46" s="3"/>
      <c r="F46" s="3" t="s">
        <v>50</v>
      </c>
      <c r="G46" s="3"/>
      <c r="H46" s="3">
        <f>MEDIAN(H37:H40)</f>
        <v>43698</v>
      </c>
      <c r="I46" s="3">
        <f t="shared" ref="I46:P46" si="2">MEDIAN(I37:I40)</f>
        <v>37952</v>
      </c>
      <c r="J46" s="3">
        <f t="shared" si="2"/>
        <v>41023</v>
      </c>
      <c r="K46" s="3">
        <f t="shared" si="2"/>
        <v>41918</v>
      </c>
      <c r="L46" s="3">
        <f t="shared" si="2"/>
        <v>40812.5</v>
      </c>
      <c r="M46" s="3">
        <f t="shared" si="2"/>
        <v>37446.5</v>
      </c>
      <c r="N46" s="3">
        <f t="shared" si="2"/>
        <v>40613.5</v>
      </c>
      <c r="O46" s="3">
        <f t="shared" si="2"/>
        <v>40950.5</v>
      </c>
      <c r="P46" s="3">
        <f t="shared" si="2"/>
        <v>20962</v>
      </c>
      <c r="Q46" s="3"/>
      <c r="R46" s="3"/>
    </row>
    <row r="47" spans="1:20" x14ac:dyDescent="0.25">
      <c r="B47" s="8"/>
      <c r="D47" s="3"/>
      <c r="E47" s="3"/>
      <c r="F47" s="3" t="s">
        <v>51</v>
      </c>
      <c r="G47" s="3"/>
      <c r="H47" s="3">
        <f>H46/1000</f>
        <v>43.698</v>
      </c>
      <c r="I47" s="3">
        <f t="shared" ref="I47:P47" si="3">I46/1000</f>
        <v>37.951999999999998</v>
      </c>
      <c r="J47" s="3">
        <f t="shared" si="3"/>
        <v>41.023000000000003</v>
      </c>
      <c r="K47" s="3">
        <f t="shared" si="3"/>
        <v>41.917999999999999</v>
      </c>
      <c r="L47" s="3">
        <f t="shared" si="3"/>
        <v>40.8125</v>
      </c>
      <c r="M47" s="3">
        <f t="shared" si="3"/>
        <v>37.4465</v>
      </c>
      <c r="N47" s="3">
        <f t="shared" si="3"/>
        <v>40.613500000000002</v>
      </c>
      <c r="O47" s="3">
        <f t="shared" si="3"/>
        <v>40.950499999999998</v>
      </c>
      <c r="P47" s="3">
        <f t="shared" si="3"/>
        <v>20.962</v>
      </c>
      <c r="Q47" s="3"/>
      <c r="R47" s="3"/>
    </row>
    <row r="48" spans="1:20" x14ac:dyDescent="0.25">
      <c r="B48" s="5"/>
      <c r="C48" s="5"/>
      <c r="D48" s="3"/>
      <c r="E48" s="3"/>
      <c r="F48" s="3" t="s">
        <v>52</v>
      </c>
      <c r="G48" s="3"/>
      <c r="H48" s="3">
        <f>STDEV(H37:H40)</f>
        <v>2002.7856433810718</v>
      </c>
      <c r="I48" s="3">
        <f t="shared" ref="I48:P48" si="4">STDEV(I37:I40)</f>
        <v>1313.6317025711583</v>
      </c>
      <c r="J48" s="3">
        <f t="shared" si="4"/>
        <v>2606.5268717842396</v>
      </c>
      <c r="K48" s="3">
        <f t="shared" si="4"/>
        <v>1582.0925752517348</v>
      </c>
      <c r="L48" s="3">
        <f t="shared" si="4"/>
        <v>961.67193817157136</v>
      </c>
      <c r="M48" s="3">
        <f t="shared" si="4"/>
        <v>1355.5054100469931</v>
      </c>
      <c r="N48" s="3">
        <f t="shared" si="4"/>
        <v>618.08811399885917</v>
      </c>
      <c r="O48" s="3">
        <f t="shared" si="4"/>
        <v>1417.5491761017206</v>
      </c>
      <c r="P48" s="3">
        <f t="shared" si="4"/>
        <v>10644.118923925393</v>
      </c>
      <c r="Q48" s="3"/>
      <c r="R48" s="3"/>
    </row>
    <row r="49" spans="4:20" x14ac:dyDescent="0.25">
      <c r="D49" s="3"/>
      <c r="E49" s="3"/>
      <c r="F49" s="3" t="s">
        <v>53</v>
      </c>
      <c r="G49" s="3"/>
      <c r="H49" s="3">
        <f>H48/H44*100</f>
        <v>4.53563594032099</v>
      </c>
      <c r="I49" s="3">
        <f t="shared" ref="I49:P49" si="5">I48/I44*100</f>
        <v>3.4698232312772035</v>
      </c>
      <c r="J49" s="3">
        <f t="shared" si="5"/>
        <v>6.3559357344285194</v>
      </c>
      <c r="K49" s="3">
        <f t="shared" si="5"/>
        <v>3.8167548029353391</v>
      </c>
      <c r="L49" s="3">
        <f t="shared" si="5"/>
        <v>2.3400479074649665</v>
      </c>
      <c r="M49" s="3">
        <f t="shared" si="5"/>
        <v>3.5962443474374521</v>
      </c>
      <c r="N49" s="3">
        <f t="shared" si="5"/>
        <v>1.5236510991251573</v>
      </c>
      <c r="O49" s="3">
        <f t="shared" si="5"/>
        <v>3.4126973845361919</v>
      </c>
      <c r="P49" s="3">
        <f t="shared" si="5"/>
        <v>49.990382722695458</v>
      </c>
      <c r="Q49" s="3"/>
      <c r="R49" s="3"/>
    </row>
    <row r="50" spans="4:20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 t="s">
        <v>54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35</v>
      </c>
      <c r="I53" s="2" t="s">
        <v>36</v>
      </c>
      <c r="J53" s="2" t="s">
        <v>37</v>
      </c>
      <c r="K53" s="2" t="s">
        <v>76</v>
      </c>
      <c r="L53" s="2" t="s">
        <v>77</v>
      </c>
      <c r="M53" s="2" t="s">
        <v>38</v>
      </c>
      <c r="N53" s="2" t="s">
        <v>39</v>
      </c>
      <c r="O53" s="2" t="s">
        <v>40</v>
      </c>
      <c r="P53" s="2" t="s">
        <v>41</v>
      </c>
      <c r="Q53" s="2"/>
      <c r="R53" s="3"/>
    </row>
    <row r="54" spans="4:20" x14ac:dyDescent="0.25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4:20" x14ac:dyDescent="0.25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4:20" x14ac:dyDescent="0.25">
      <c r="D56" s="3"/>
      <c r="E56" s="3"/>
      <c r="F56" s="3"/>
      <c r="G56" s="3"/>
      <c r="H56" s="3"/>
      <c r="I56" s="3">
        <f t="shared" ref="I56:N56" si="6">I37-$P$44</f>
        <v>18031.666666666668</v>
      </c>
      <c r="J56" s="3"/>
      <c r="K56" s="3">
        <f t="shared" si="6"/>
        <v>20117.666666666668</v>
      </c>
      <c r="L56" s="3">
        <f t="shared" si="6"/>
        <v>19709.666666666668</v>
      </c>
      <c r="M56" s="3">
        <f t="shared" si="6"/>
        <v>16087.666666666668</v>
      </c>
      <c r="N56" s="3">
        <f t="shared" si="6"/>
        <v>19868.666666666668</v>
      </c>
      <c r="O56" s="3">
        <f>O37-$P$44</f>
        <v>22356.666666666668</v>
      </c>
      <c r="P56" s="3"/>
      <c r="Q56" s="3"/>
      <c r="R56" s="3"/>
    </row>
    <row r="57" spans="4:20" x14ac:dyDescent="0.25">
      <c r="D57" s="3"/>
      <c r="E57" s="3"/>
      <c r="F57" s="3"/>
      <c r="G57" s="3"/>
      <c r="H57" s="3">
        <f t="shared" ref="H57:O59" si="7">H38-$P$44</f>
        <v>22405.666666666668</v>
      </c>
      <c r="I57" s="3">
        <f t="shared" si="7"/>
        <v>16282.666666666668</v>
      </c>
      <c r="J57" s="3">
        <f t="shared" si="7"/>
        <v>19730.666666666668</v>
      </c>
      <c r="K57" s="3">
        <f t="shared" si="7"/>
        <v>17942.666666666668</v>
      </c>
      <c r="L57" s="3">
        <f t="shared" si="7"/>
        <v>21178.666666666668</v>
      </c>
      <c r="M57" s="3">
        <f t="shared" si="7"/>
        <v>18267.666666666668</v>
      </c>
      <c r="N57" s="3">
        <f t="shared" si="7"/>
        <v>18584.666666666668</v>
      </c>
      <c r="O57" s="3">
        <f t="shared" si="7"/>
        <v>19688.666666666668</v>
      </c>
      <c r="P57" s="3"/>
      <c r="Q57" s="3"/>
      <c r="R57" s="3"/>
    </row>
    <row r="58" spans="4:20" x14ac:dyDescent="0.25">
      <c r="D58" s="3"/>
      <c r="E58" s="3"/>
      <c r="F58" s="3"/>
      <c r="G58" s="3"/>
      <c r="H58" s="3">
        <f t="shared" si="7"/>
        <v>25056.666666666668</v>
      </c>
      <c r="I58" s="3">
        <f t="shared" si="7"/>
        <v>14914.666666666668</v>
      </c>
      <c r="J58" s="3">
        <f t="shared" si="7"/>
        <v>22316.666666666668</v>
      </c>
      <c r="K58" s="3">
        <f t="shared" si="7"/>
        <v>21133.666666666668</v>
      </c>
      <c r="L58" s="3">
        <f>L39-$P$44</f>
        <v>18996.666666666668</v>
      </c>
      <c r="M58" s="3">
        <f t="shared" si="7"/>
        <v>16220.666666666668</v>
      </c>
      <c r="N58" s="3">
        <f t="shared" si="7"/>
        <v>18925.666666666668</v>
      </c>
      <c r="O58" s="3">
        <f>O39-$P$44</f>
        <v>19627.666666666668</v>
      </c>
      <c r="P58" s="3"/>
      <c r="Q58" s="3"/>
      <c r="R58" s="3"/>
    </row>
    <row r="59" spans="4:20" x14ac:dyDescent="0.25">
      <c r="D59" s="3"/>
      <c r="E59" s="3"/>
      <c r="F59" s="3"/>
      <c r="G59" s="3"/>
      <c r="H59" s="3">
        <f t="shared" si="7"/>
        <v>21130.666666666668</v>
      </c>
      <c r="I59" s="3">
        <f t="shared" si="7"/>
        <v>17036.666666666668</v>
      </c>
      <c r="J59" s="3">
        <f t="shared" si="7"/>
        <v>17103.666666666668</v>
      </c>
      <c r="K59" s="3">
        <f t="shared" si="7"/>
        <v>21441.666666666668</v>
      </c>
      <c r="L59" s="3">
        <f t="shared" si="7"/>
        <v>19330.666666666668</v>
      </c>
      <c r="M59" s="3">
        <f t="shared" si="7"/>
        <v>15023.666666666668</v>
      </c>
      <c r="N59" s="3">
        <f t="shared" si="7"/>
        <v>19716.666666666668</v>
      </c>
      <c r="O59" s="3">
        <f t="shared" si="7"/>
        <v>19307.666666666668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/>
      <c r="E62" s="3"/>
      <c r="F62" s="2"/>
      <c r="G62" s="2"/>
      <c r="H62" s="2" t="s">
        <v>35</v>
      </c>
      <c r="I62" s="2" t="s">
        <v>36</v>
      </c>
      <c r="J62" s="2" t="s">
        <v>37</v>
      </c>
      <c r="K62" s="2" t="s">
        <v>76</v>
      </c>
      <c r="L62" s="2" t="s">
        <v>77</v>
      </c>
      <c r="M62" s="2" t="s">
        <v>38</v>
      </c>
      <c r="N62" s="2" t="s">
        <v>39</v>
      </c>
      <c r="O62" s="2" t="s">
        <v>40</v>
      </c>
      <c r="P62" s="2" t="s">
        <v>41</v>
      </c>
      <c r="Q62" s="2"/>
      <c r="R62" s="3"/>
      <c r="S62" s="9" t="s">
        <v>55</v>
      </c>
      <c r="T62" s="10"/>
    </row>
    <row r="63" spans="4:20" x14ac:dyDescent="0.25">
      <c r="D63" s="3"/>
      <c r="E63" s="3"/>
      <c r="F63" s="3" t="s">
        <v>48</v>
      </c>
      <c r="G63" s="3"/>
      <c r="H63" s="3">
        <f>AVERAGE(H56:H59)</f>
        <v>22864.333333333332</v>
      </c>
      <c r="I63" s="3">
        <f>AVERAGE(I56:I59)</f>
        <v>16566.416666666668</v>
      </c>
      <c r="J63" s="3">
        <f t="shared" ref="J63:N63" si="8">AVERAGE(J56:J59)</f>
        <v>19717</v>
      </c>
      <c r="K63" s="3">
        <f t="shared" si="8"/>
        <v>20158.916666666668</v>
      </c>
      <c r="L63" s="3">
        <f t="shared" si="8"/>
        <v>19803.916666666668</v>
      </c>
      <c r="M63" s="3">
        <f t="shared" si="8"/>
        <v>16399.916666666668</v>
      </c>
      <c r="N63" s="3">
        <f t="shared" si="8"/>
        <v>19273.916666666668</v>
      </c>
      <c r="O63" s="3">
        <f>AVERAGE(O56:O59)</f>
        <v>20245.166666666668</v>
      </c>
      <c r="P63" s="3"/>
      <c r="Q63" s="3"/>
      <c r="R63" s="3"/>
      <c r="S63" s="11">
        <f>AVERAGE(H56:I59)</f>
        <v>19265.523809523813</v>
      </c>
      <c r="T63" s="12"/>
    </row>
    <row r="64" spans="4:20" x14ac:dyDescent="0.25">
      <c r="D64" s="3"/>
      <c r="E64" s="3"/>
      <c r="F64" s="3" t="s">
        <v>49</v>
      </c>
      <c r="G64" s="3"/>
      <c r="H64" s="3">
        <f>H63/1000</f>
        <v>22.864333333333331</v>
      </c>
      <c r="I64" s="3">
        <f t="shared" ref="I64:O64" si="9">I63/1000</f>
        <v>16.566416666666669</v>
      </c>
      <c r="J64" s="3">
        <f t="shared" si="9"/>
        <v>19.716999999999999</v>
      </c>
      <c r="K64" s="3">
        <f t="shared" si="9"/>
        <v>20.158916666666666</v>
      </c>
      <c r="L64" s="3">
        <f t="shared" si="9"/>
        <v>19.803916666666669</v>
      </c>
      <c r="M64" s="3">
        <f t="shared" si="9"/>
        <v>16.39991666666667</v>
      </c>
      <c r="N64" s="3">
        <f t="shared" si="9"/>
        <v>19.273916666666668</v>
      </c>
      <c r="O64" s="3">
        <f t="shared" si="9"/>
        <v>20.24516666666667</v>
      </c>
      <c r="P64" s="3"/>
      <c r="Q64" s="3"/>
      <c r="R64" s="3"/>
    </row>
    <row r="65" spans="4:18" x14ac:dyDescent="0.25">
      <c r="D65" s="3"/>
      <c r="E65" s="3"/>
      <c r="F65" s="3" t="s">
        <v>50</v>
      </c>
      <c r="G65" s="3"/>
      <c r="H65" s="3">
        <f>MEDIAN(H56:H59)</f>
        <v>22405.666666666668</v>
      </c>
      <c r="I65" s="3">
        <f t="shared" ref="I65:N65" si="10">MEDIAN(I56:I59)</f>
        <v>16659.666666666668</v>
      </c>
      <c r="J65" s="3">
        <f>MEDIAN(J56:J59)</f>
        <v>19730.666666666668</v>
      </c>
      <c r="K65" s="3">
        <f t="shared" si="10"/>
        <v>20625.666666666668</v>
      </c>
      <c r="L65" s="3">
        <f t="shared" si="10"/>
        <v>19520.166666666668</v>
      </c>
      <c r="M65" s="3">
        <f t="shared" si="10"/>
        <v>16154.166666666668</v>
      </c>
      <c r="N65" s="3">
        <f t="shared" si="10"/>
        <v>19321.166666666668</v>
      </c>
      <c r="O65" s="3">
        <f>MEDIAN(O56:O59)</f>
        <v>19658.166666666668</v>
      </c>
      <c r="P65" s="3"/>
      <c r="Q65" s="3"/>
      <c r="R65" s="3"/>
    </row>
    <row r="66" spans="4:18" x14ac:dyDescent="0.25">
      <c r="D66" s="3"/>
      <c r="E66" s="3"/>
      <c r="F66" s="3" t="s">
        <v>51</v>
      </c>
      <c r="G66" s="3"/>
      <c r="H66" s="3">
        <f>H65/1000</f>
        <v>22.405666666666669</v>
      </c>
      <c r="I66" s="3">
        <f t="shared" ref="I66:O66" si="11">I65/1000</f>
        <v>16.659666666666666</v>
      </c>
      <c r="J66" s="3">
        <f t="shared" si="11"/>
        <v>19.730666666666668</v>
      </c>
      <c r="K66" s="3">
        <f t="shared" si="11"/>
        <v>20.625666666666667</v>
      </c>
      <c r="L66" s="3">
        <f t="shared" si="11"/>
        <v>19.520166666666668</v>
      </c>
      <c r="M66" s="3">
        <f t="shared" si="11"/>
        <v>16.154166666666669</v>
      </c>
      <c r="N66" s="3">
        <f t="shared" si="11"/>
        <v>19.321166666666667</v>
      </c>
      <c r="O66" s="3">
        <f t="shared" si="11"/>
        <v>19.658166666666666</v>
      </c>
      <c r="P66" s="3"/>
      <c r="Q66" s="3"/>
      <c r="R66" s="3"/>
    </row>
    <row r="67" spans="4:18" x14ac:dyDescent="0.25">
      <c r="D67" s="3"/>
      <c r="E67" s="3"/>
      <c r="F67" s="3" t="s">
        <v>52</v>
      </c>
      <c r="G67" s="3"/>
      <c r="H67" s="3">
        <f>STDEV(H56:H59)</f>
        <v>2002.7856433810718</v>
      </c>
      <c r="I67" s="3">
        <f t="shared" ref="I67:O67" si="12">STDEV(I56:I59)</f>
        <v>1313.6317025711583</v>
      </c>
      <c r="J67" s="3">
        <f t="shared" si="12"/>
        <v>2606.5268717842473</v>
      </c>
      <c r="K67" s="3">
        <f t="shared" si="12"/>
        <v>1582.0925752517348</v>
      </c>
      <c r="L67" s="3">
        <f t="shared" si="12"/>
        <v>961.67193817157136</v>
      </c>
      <c r="M67" s="3">
        <f t="shared" si="12"/>
        <v>1355.5054100469931</v>
      </c>
      <c r="N67" s="3">
        <f t="shared" si="12"/>
        <v>618.08811399885917</v>
      </c>
      <c r="O67" s="3">
        <f t="shared" si="12"/>
        <v>1417.5491761017206</v>
      </c>
      <c r="P67" s="3"/>
      <c r="Q67" s="3"/>
      <c r="R67" s="3"/>
    </row>
    <row r="68" spans="4:18" x14ac:dyDescent="0.25">
      <c r="D68" s="3"/>
      <c r="E68" s="3"/>
      <c r="F68" s="3" t="s">
        <v>53</v>
      </c>
      <c r="G68" s="3"/>
      <c r="H68" s="3">
        <f>H67/H63*100</f>
        <v>8.7594316185955066</v>
      </c>
      <c r="I68" s="3">
        <f t="shared" ref="I68:O68" si="13">I67/I63*100</f>
        <v>7.9294860741630391</v>
      </c>
      <c r="J68" s="3">
        <f t="shared" si="13"/>
        <v>13.219693015084685</v>
      </c>
      <c r="K68" s="3">
        <f t="shared" si="13"/>
        <v>7.8481031565935737</v>
      </c>
      <c r="L68" s="3">
        <f t="shared" si="13"/>
        <v>4.8559684145218984</v>
      </c>
      <c r="M68" s="3">
        <f t="shared" si="13"/>
        <v>8.2653188891020353</v>
      </c>
      <c r="N68" s="3">
        <f t="shared" si="13"/>
        <v>3.2068630610394484</v>
      </c>
      <c r="O68" s="3">
        <f t="shared" si="13"/>
        <v>7.0019140836992548</v>
      </c>
      <c r="P68" s="3"/>
      <c r="Q68" s="3"/>
      <c r="R68" s="3"/>
    </row>
    <row r="69" spans="4:18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4:18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4:18" x14ac:dyDescent="0.25">
      <c r="D71" s="3" t="s">
        <v>56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4:18" x14ac:dyDescent="0.25">
      <c r="D72" s="3"/>
      <c r="E72" s="3"/>
      <c r="F72" s="3"/>
      <c r="G72" s="3"/>
      <c r="H72" s="3"/>
      <c r="I72" s="3">
        <f t="shared" ref="I72:O72" si="14">I56/$M$63*100</f>
        <v>109.94974567960203</v>
      </c>
      <c r="J72" s="3"/>
      <c r="K72" s="3">
        <f t="shared" si="14"/>
        <v>122.66932250672005</v>
      </c>
      <c r="L72" s="3">
        <f t="shared" si="14"/>
        <v>120.1815049873221</v>
      </c>
      <c r="M72" s="3">
        <f t="shared" si="14"/>
        <v>98.096026910705845</v>
      </c>
      <c r="N72" s="3">
        <f t="shared" si="14"/>
        <v>121.15102210885217</v>
      </c>
      <c r="O72" s="3">
        <f t="shared" si="14"/>
        <v>136.32183090361232</v>
      </c>
      <c r="P72" s="3"/>
      <c r="Q72" s="3"/>
      <c r="R72" s="3"/>
    </row>
    <row r="73" spans="4:18" x14ac:dyDescent="0.25">
      <c r="D73" s="3"/>
      <c r="E73" s="3"/>
      <c r="F73" s="3"/>
      <c r="G73" s="3"/>
      <c r="H73" s="3">
        <f t="shared" ref="H73:O73" si="15">H57/$M$63*100</f>
        <v>136.62061290961844</v>
      </c>
      <c r="I73" s="3">
        <f t="shared" si="15"/>
        <v>99.285057342771054</v>
      </c>
      <c r="J73" s="3">
        <f t="shared" si="15"/>
        <v>120.30955441846758</v>
      </c>
      <c r="K73" s="3">
        <f t="shared" si="15"/>
        <v>109.40705999522355</v>
      </c>
      <c r="L73" s="3">
        <f t="shared" si="15"/>
        <v>129.13886757554661</v>
      </c>
      <c r="M73" s="3">
        <f t="shared" si="15"/>
        <v>111.38877738199888</v>
      </c>
      <c r="N73" s="3">
        <f t="shared" si="15"/>
        <v>113.32171403309977</v>
      </c>
      <c r="O73" s="3">
        <f t="shared" si="15"/>
        <v>120.05345555617662</v>
      </c>
      <c r="P73" s="3"/>
      <c r="Q73" s="3"/>
      <c r="R73" s="3"/>
    </row>
    <row r="74" spans="4:18" x14ac:dyDescent="0.25">
      <c r="D74" s="3"/>
      <c r="E74" s="3"/>
      <c r="F74" s="3"/>
      <c r="G74" s="3"/>
      <c r="H74" s="3">
        <f t="shared" ref="H74:O74" si="16">H58/$M$63*100</f>
        <v>152.78532919374589</v>
      </c>
      <c r="I74" s="3">
        <f t="shared" si="16"/>
        <v>90.943551542436694</v>
      </c>
      <c r="J74" s="3">
        <f t="shared" si="16"/>
        <v>136.07792722523996</v>
      </c>
      <c r="K74" s="3">
        <f t="shared" si="16"/>
        <v>128.86447593737773</v>
      </c>
      <c r="L74" s="3">
        <f t="shared" si="16"/>
        <v>115.83392192033497</v>
      </c>
      <c r="M74" s="3">
        <f t="shared" si="16"/>
        <v>98.907006641293904</v>
      </c>
      <c r="N74" s="3">
        <f t="shared" si="16"/>
        <v>115.40099289122404</v>
      </c>
      <c r="O74" s="3">
        <f t="shared" si="16"/>
        <v>119.68150244665878</v>
      </c>
      <c r="P74" s="3"/>
      <c r="Q74" s="3"/>
      <c r="R74" s="3"/>
    </row>
    <row r="75" spans="4:18" x14ac:dyDescent="0.25">
      <c r="D75" s="3"/>
      <c r="E75" s="3"/>
      <c r="F75" s="3"/>
      <c r="G75" s="3"/>
      <c r="H75" s="3">
        <f t="shared" ref="H75:O75" si="17">H59/$M$63*100</f>
        <v>128.84618316149979</v>
      </c>
      <c r="I75" s="3">
        <f t="shared" si="17"/>
        <v>103.88264168008983</v>
      </c>
      <c r="J75" s="3">
        <f t="shared" si="17"/>
        <v>104.29118034136353</v>
      </c>
      <c r="K75" s="3">
        <f t="shared" si="17"/>
        <v>130.74253426084482</v>
      </c>
      <c r="L75" s="3">
        <f t="shared" si="17"/>
        <v>117.87051763474408</v>
      </c>
      <c r="M75" s="3">
        <f t="shared" si="17"/>
        <v>91.608189066001358</v>
      </c>
      <c r="N75" s="3">
        <f t="shared" si="17"/>
        <v>120.22418813103725</v>
      </c>
      <c r="O75" s="3">
        <f t="shared" si="17"/>
        <v>117.73027301967997</v>
      </c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2"/>
      <c r="G78" s="2"/>
      <c r="H78" s="2" t="s">
        <v>35</v>
      </c>
      <c r="I78" s="2" t="s">
        <v>36</v>
      </c>
      <c r="J78" s="2" t="s">
        <v>37</v>
      </c>
      <c r="K78" s="2" t="s">
        <v>76</v>
      </c>
      <c r="L78" s="2" t="s">
        <v>77</v>
      </c>
      <c r="M78" s="2" t="s">
        <v>38</v>
      </c>
      <c r="N78" s="2" t="s">
        <v>39</v>
      </c>
      <c r="O78" s="2" t="s">
        <v>40</v>
      </c>
      <c r="P78" s="2" t="s">
        <v>41</v>
      </c>
      <c r="Q78" s="2"/>
      <c r="R78" s="3"/>
    </row>
    <row r="79" spans="4:18" x14ac:dyDescent="0.25">
      <c r="D79" s="3"/>
      <c r="E79" s="3"/>
      <c r="F79" s="3" t="s">
        <v>48</v>
      </c>
      <c r="G79" s="3"/>
      <c r="H79" s="3">
        <f>AVERAGE(H72:H75)</f>
        <v>139.41737508828805</v>
      </c>
      <c r="I79" s="3">
        <f t="shared" ref="I79:N79" si="18">AVERAGE(I72:I75)</f>
        <v>101.01524906122489</v>
      </c>
      <c r="J79" s="3">
        <f>AVERAGE(J72:J75)</f>
        <v>120.22622066169036</v>
      </c>
      <c r="K79" s="3">
        <f t="shared" si="18"/>
        <v>122.92084817504154</v>
      </c>
      <c r="L79" s="3">
        <f t="shared" si="18"/>
        <v>120.75620302948694</v>
      </c>
      <c r="M79" s="3">
        <f t="shared" si="18"/>
        <v>100</v>
      </c>
      <c r="N79" s="3">
        <f t="shared" si="18"/>
        <v>117.52447929105331</v>
      </c>
      <c r="O79" s="3">
        <f>AVERAGE(O72:O75)</f>
        <v>123.44676548153191</v>
      </c>
      <c r="P79" s="3"/>
      <c r="Q79" s="3"/>
      <c r="R79" s="3"/>
    </row>
    <row r="80" spans="4:18" x14ac:dyDescent="0.25">
      <c r="D80" s="3"/>
      <c r="E80" s="3"/>
      <c r="F80" s="3" t="s">
        <v>50</v>
      </c>
      <c r="G80" s="3"/>
      <c r="H80" s="3">
        <f>MEDIAN(H72:H75)</f>
        <v>136.62061290961844</v>
      </c>
      <c r="I80" s="3">
        <f t="shared" ref="I80:O80" si="19">MEDIAN(I72:I75)</f>
        <v>101.58384951143044</v>
      </c>
      <c r="J80" s="3">
        <f t="shared" si="19"/>
        <v>120.30955441846758</v>
      </c>
      <c r="K80" s="3">
        <f t="shared" si="19"/>
        <v>125.76689922204889</v>
      </c>
      <c r="L80" s="3">
        <f t="shared" si="19"/>
        <v>119.02601131103309</v>
      </c>
      <c r="M80" s="3">
        <f t="shared" si="19"/>
        <v>98.501516775999875</v>
      </c>
      <c r="N80" s="3">
        <f t="shared" si="19"/>
        <v>117.81259051113065</v>
      </c>
      <c r="O80" s="3">
        <f t="shared" si="19"/>
        <v>119.86747900141771</v>
      </c>
      <c r="P80" s="3"/>
      <c r="Q80" s="3"/>
      <c r="R80" s="3"/>
    </row>
    <row r="81" spans="4:18" x14ac:dyDescent="0.25">
      <c r="D81" s="3"/>
      <c r="E81" s="3"/>
      <c r="F81" s="3" t="s">
        <v>52</v>
      </c>
      <c r="G81" s="3"/>
      <c r="H81" s="3">
        <f>STDEV(H72:H75)</f>
        <v>12.212169635299396</v>
      </c>
      <c r="I81" s="3">
        <f t="shared" ref="I81:O81" si="20">STDEV(I72:I75)</f>
        <v>8.0099901070909425</v>
      </c>
      <c r="J81" s="3">
        <f t="shared" si="20"/>
        <v>15.893537295113676</v>
      </c>
      <c r="K81" s="3">
        <f t="shared" si="20"/>
        <v>9.6469549657370326</v>
      </c>
      <c r="L81" s="3">
        <f t="shared" si="20"/>
        <v>5.8638830776878139</v>
      </c>
      <c r="M81" s="3">
        <f t="shared" si="20"/>
        <v>8.2653188891020282</v>
      </c>
      <c r="N81" s="3">
        <f t="shared" si="20"/>
        <v>3.7688491140637428</v>
      </c>
      <c r="O81" s="3">
        <f t="shared" si="20"/>
        <v>8.6436364581225789</v>
      </c>
      <c r="P81" s="3"/>
      <c r="Q81" s="3"/>
      <c r="R81" s="3"/>
    </row>
    <row r="82" spans="4:18" x14ac:dyDescent="0.25">
      <c r="D82" s="3"/>
      <c r="E82" s="3"/>
      <c r="F82" s="3" t="s">
        <v>53</v>
      </c>
      <c r="G82" s="3"/>
      <c r="H82" s="3">
        <f t="shared" ref="H82:O82" si="21">H81/H79*100</f>
        <v>8.7594316185955048</v>
      </c>
      <c r="I82" s="3">
        <f t="shared" si="21"/>
        <v>7.9294860741630435</v>
      </c>
      <c r="J82" s="3">
        <f t="shared" si="21"/>
        <v>13.219693015084596</v>
      </c>
      <c r="K82" s="3">
        <f t="shared" si="21"/>
        <v>7.8481031565935764</v>
      </c>
      <c r="L82" s="3">
        <f t="shared" si="21"/>
        <v>4.8559684145218922</v>
      </c>
      <c r="M82" s="3">
        <f t="shared" si="21"/>
        <v>8.2653188891020282</v>
      </c>
      <c r="N82" s="3">
        <f t="shared" si="21"/>
        <v>3.2068630610394466</v>
      </c>
      <c r="O82" s="3">
        <f t="shared" si="21"/>
        <v>7.0019140836992593</v>
      </c>
      <c r="P82" s="3"/>
      <c r="Q82" s="3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4:18" x14ac:dyDescent="0.25"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4:18" x14ac:dyDescent="0.25"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4:18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4:18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4:18" x14ac:dyDescent="0.25">
      <c r="D91" s="3"/>
      <c r="E91" s="3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3"/>
    </row>
    <row r="92" spans="4:18" x14ac:dyDescent="0.25"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4:18" x14ac:dyDescent="0.25"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4:18" x14ac:dyDescent="0.25"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4:18" x14ac:dyDescent="0.25"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0"/>
  <sheetViews>
    <sheetView tabSelected="1" workbookViewId="0"/>
  </sheetViews>
  <sheetFormatPr baseColWidth="10" defaultColWidth="11.42578125" defaultRowHeight="15" x14ac:dyDescent="0.25"/>
  <cols>
    <col min="14" max="14" width="12" bestFit="1" customWidth="1"/>
  </cols>
  <sheetData>
    <row r="1" spans="1:5" x14ac:dyDescent="0.25">
      <c r="A1" s="1" t="s">
        <v>80</v>
      </c>
    </row>
    <row r="2" spans="1:5" x14ac:dyDescent="0.25">
      <c r="A2" t="s">
        <v>42</v>
      </c>
      <c r="C2" t="s">
        <v>81</v>
      </c>
    </row>
    <row r="3" spans="1:5" x14ac:dyDescent="0.25">
      <c r="A3" t="s">
        <v>43</v>
      </c>
      <c r="C3" s="4">
        <v>44178</v>
      </c>
    </row>
    <row r="4" spans="1:5" x14ac:dyDescent="0.25">
      <c r="A4" t="s">
        <v>44</v>
      </c>
      <c r="C4" s="4">
        <v>44223</v>
      </c>
      <c r="D4" s="3"/>
      <c r="E4" s="3"/>
    </row>
    <row r="5" spans="1:5" x14ac:dyDescent="0.25">
      <c r="A5" t="s">
        <v>45</v>
      </c>
      <c r="C5" t="s">
        <v>82</v>
      </c>
      <c r="D5" s="3"/>
      <c r="E5" s="3"/>
    </row>
    <row r="6" spans="1:5" x14ac:dyDescent="0.25">
      <c r="A6" t="s">
        <v>46</v>
      </c>
      <c r="C6" t="s">
        <v>47</v>
      </c>
      <c r="D6" s="3"/>
      <c r="E6" s="3"/>
    </row>
    <row r="7" spans="1:5" x14ac:dyDescent="0.25">
      <c r="C7" t="s">
        <v>83</v>
      </c>
      <c r="D7" s="3"/>
      <c r="E7" s="3"/>
    </row>
    <row r="8" spans="1:5" x14ac:dyDescent="0.25">
      <c r="A8" t="s">
        <v>32</v>
      </c>
      <c r="C8" s="4">
        <v>44225</v>
      </c>
      <c r="D8" s="3"/>
      <c r="E8" s="3"/>
    </row>
    <row r="9" spans="1:5" x14ac:dyDescent="0.25">
      <c r="A9" t="s">
        <v>33</v>
      </c>
      <c r="C9" t="s">
        <v>34</v>
      </c>
      <c r="D9" s="3"/>
      <c r="E9" s="3"/>
    </row>
    <row r="10" spans="1:5" x14ac:dyDescent="0.25">
      <c r="A10" s="1" t="s">
        <v>84</v>
      </c>
      <c r="B10" s="5"/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4" x14ac:dyDescent="0.25">
      <c r="A22" s="1" t="s">
        <v>54</v>
      </c>
    </row>
    <row r="23" spans="1:14" x14ac:dyDescent="0.25">
      <c r="C23" s="2"/>
      <c r="D23" s="2"/>
      <c r="E23" s="2" t="s">
        <v>35</v>
      </c>
      <c r="F23" s="2" t="s">
        <v>36</v>
      </c>
      <c r="G23" s="2" t="s">
        <v>37</v>
      </c>
      <c r="H23" s="2" t="s">
        <v>76</v>
      </c>
      <c r="I23" s="2" t="s">
        <v>77</v>
      </c>
      <c r="J23" s="2" t="s">
        <v>38</v>
      </c>
      <c r="K23" s="2" t="s">
        <v>39</v>
      </c>
      <c r="L23" s="2" t="s">
        <v>40</v>
      </c>
      <c r="M23" s="2" t="s">
        <v>41</v>
      </c>
      <c r="N23" s="2"/>
    </row>
    <row r="26" spans="1:14" x14ac:dyDescent="0.25">
      <c r="E26" s="3"/>
      <c r="F26" s="3">
        <v>0.14516666666666667</v>
      </c>
      <c r="G26" s="3"/>
      <c r="H26" s="3">
        <v>0.11486666666666667</v>
      </c>
      <c r="I26" s="3">
        <v>0.12776666666666667</v>
      </c>
      <c r="J26" s="3">
        <v>0.18496666666666667</v>
      </c>
      <c r="K26" s="3">
        <v>0.17326666666666668</v>
      </c>
      <c r="L26" s="3">
        <v>0.18676666666666669</v>
      </c>
    </row>
    <row r="27" spans="1:14" x14ac:dyDescent="0.25">
      <c r="E27" s="3">
        <v>0.10496666666666668</v>
      </c>
      <c r="F27" s="3">
        <v>0.1962666666666667</v>
      </c>
      <c r="G27" s="3">
        <v>0.10646666666666668</v>
      </c>
      <c r="H27" s="3">
        <v>0.17546666666666666</v>
      </c>
      <c r="I27" s="3">
        <v>0.1675666666666667</v>
      </c>
      <c r="J27" s="3">
        <v>0.23946666666666666</v>
      </c>
      <c r="K27" s="3">
        <v>0.11906666666666668</v>
      </c>
      <c r="L27" s="3">
        <v>0.14266666666666666</v>
      </c>
    </row>
    <row r="28" spans="1:14" x14ac:dyDescent="0.25">
      <c r="E28" s="3">
        <v>0.12246666666666667</v>
      </c>
      <c r="F28" s="3">
        <v>0.22426666666666667</v>
      </c>
      <c r="G28" s="3">
        <v>0.17416666666666669</v>
      </c>
      <c r="H28" s="3">
        <v>0.16246666666666668</v>
      </c>
      <c r="I28" s="3">
        <v>0.17686666666666667</v>
      </c>
      <c r="J28" s="3">
        <v>0.20316666666666666</v>
      </c>
      <c r="K28" s="3">
        <v>0.14646666666666666</v>
      </c>
      <c r="L28" s="3">
        <v>0.16146666666666668</v>
      </c>
    </row>
    <row r="29" spans="1:14" x14ac:dyDescent="0.25">
      <c r="E29" s="3">
        <v>0.11976666666666666</v>
      </c>
      <c r="F29" s="3">
        <v>0.13386666666666666</v>
      </c>
      <c r="G29" s="3">
        <v>8.6966666666666664E-2</v>
      </c>
      <c r="H29" s="3">
        <v>0.13476666666666667</v>
      </c>
      <c r="I29" s="3">
        <v>0.13386666666666666</v>
      </c>
      <c r="J29" s="3">
        <v>0.16366666666666668</v>
      </c>
      <c r="K29" s="3">
        <v>0.16226666666666667</v>
      </c>
      <c r="L29" s="3">
        <v>0.13706666666666667</v>
      </c>
    </row>
    <row r="32" spans="1:14" x14ac:dyDescent="0.25">
      <c r="A32" s="1" t="s">
        <v>54</v>
      </c>
    </row>
    <row r="33" spans="1:14" x14ac:dyDescent="0.25">
      <c r="C33" s="2"/>
      <c r="D33" s="2"/>
      <c r="E33" s="2" t="s">
        <v>35</v>
      </c>
      <c r="F33" s="2" t="s">
        <v>36</v>
      </c>
      <c r="G33" s="2" t="s">
        <v>37</v>
      </c>
      <c r="H33" s="2" t="s">
        <v>76</v>
      </c>
      <c r="I33" s="2" t="s">
        <v>77</v>
      </c>
      <c r="J33" s="2" t="s">
        <v>38</v>
      </c>
      <c r="K33" s="2" t="s">
        <v>39</v>
      </c>
      <c r="L33" s="2" t="s">
        <v>40</v>
      </c>
      <c r="M33" s="2" t="s">
        <v>41</v>
      </c>
      <c r="N33" s="2"/>
    </row>
    <row r="36" spans="1:14" x14ac:dyDescent="0.25">
      <c r="E36" s="3">
        <v>29001.666666666668</v>
      </c>
      <c r="F36" s="3">
        <v>18031.666666666668</v>
      </c>
      <c r="G36" s="3">
        <v>21940.666666666668</v>
      </c>
      <c r="H36" s="3">
        <v>20117.666666666668</v>
      </c>
      <c r="I36" s="3">
        <v>19709.666666666668</v>
      </c>
      <c r="J36" s="3">
        <v>16087.666666666668</v>
      </c>
      <c r="K36" s="3">
        <v>19868.666666666668</v>
      </c>
      <c r="L36" s="3">
        <v>22356.666666666668</v>
      </c>
    </row>
    <row r="37" spans="1:14" x14ac:dyDescent="0.25">
      <c r="E37" s="3">
        <v>22405.666666666668</v>
      </c>
      <c r="F37" s="3">
        <v>16282.666666666668</v>
      </c>
      <c r="G37" s="3">
        <v>19730.666666666668</v>
      </c>
      <c r="H37" s="3">
        <v>17942.666666666668</v>
      </c>
      <c r="I37" s="3">
        <v>21178.666666666668</v>
      </c>
      <c r="J37" s="3">
        <v>18267.666666666668</v>
      </c>
      <c r="K37" s="3">
        <v>18584.666666666668</v>
      </c>
      <c r="L37" s="3">
        <v>19688.666666666668</v>
      </c>
    </row>
    <row r="38" spans="1:14" x14ac:dyDescent="0.25">
      <c r="E38" s="3">
        <v>25056.666666666668</v>
      </c>
      <c r="F38" s="3">
        <v>14914.666666666668</v>
      </c>
      <c r="G38" s="3">
        <v>22316.666666666668</v>
      </c>
      <c r="H38" s="3">
        <v>21133.666666666668</v>
      </c>
      <c r="I38" s="3">
        <v>18996.666666666668</v>
      </c>
      <c r="J38" s="3">
        <v>16220.666666666668</v>
      </c>
      <c r="K38" s="3">
        <v>18925.666666666668</v>
      </c>
      <c r="L38" s="3">
        <v>19627.666666666668</v>
      </c>
    </row>
    <row r="39" spans="1:14" x14ac:dyDescent="0.25">
      <c r="E39" s="3">
        <v>21130.666666666668</v>
      </c>
      <c r="F39" s="3">
        <v>17036.666666666668</v>
      </c>
      <c r="G39" s="3">
        <v>17103.666666666668</v>
      </c>
      <c r="H39" s="3">
        <v>21441.666666666668</v>
      </c>
      <c r="I39" s="3">
        <v>19330.666666666668</v>
      </c>
      <c r="J39" s="3">
        <v>15023.666666666668</v>
      </c>
      <c r="K39" s="3">
        <v>19716.666666666668</v>
      </c>
      <c r="L39" s="3">
        <v>19307.666666666668</v>
      </c>
    </row>
    <row r="42" spans="1:14" x14ac:dyDescent="0.25">
      <c r="A42" s="1" t="s">
        <v>73</v>
      </c>
    </row>
    <row r="44" spans="1:14" x14ac:dyDescent="0.25">
      <c r="F44">
        <f t="shared" ref="F44:L44" si="0">F26/F36</f>
        <v>8.0506516313892229E-6</v>
      </c>
      <c r="H44">
        <f t="shared" si="0"/>
        <v>5.7097410236442261E-6</v>
      </c>
      <c r="I44">
        <f t="shared" si="0"/>
        <v>6.4824367061847819E-6</v>
      </c>
      <c r="J44">
        <f t="shared" si="0"/>
        <v>1.1497420384145204E-5</v>
      </c>
      <c r="K44">
        <f t="shared" si="0"/>
        <v>8.7205985974566328E-6</v>
      </c>
      <c r="L44">
        <f t="shared" si="0"/>
        <v>8.3539585507678546E-6</v>
      </c>
      <c r="N44" s="1" t="s">
        <v>74</v>
      </c>
    </row>
    <row r="45" spans="1:14" x14ac:dyDescent="0.25">
      <c r="E45">
        <f t="shared" ref="E45:L45" si="1">E27/E37</f>
        <v>4.6848267551363496E-6</v>
      </c>
      <c r="F45">
        <f t="shared" si="1"/>
        <v>1.2053717654765805E-5</v>
      </c>
      <c r="G45">
        <f t="shared" si="1"/>
        <v>5.3959994593864041E-6</v>
      </c>
      <c r="H45">
        <f t="shared" si="1"/>
        <v>9.7792970201382166E-6</v>
      </c>
      <c r="I45">
        <f t="shared" si="1"/>
        <v>7.9120498614958456E-6</v>
      </c>
      <c r="J45">
        <f t="shared" si="1"/>
        <v>1.3108771417623121E-5</v>
      </c>
      <c r="K45">
        <f t="shared" si="1"/>
        <v>6.4067152132582417E-6</v>
      </c>
      <c r="L45">
        <f t="shared" si="1"/>
        <v>7.2461314461788501E-6</v>
      </c>
      <c r="N45">
        <f>AVERAGE(J44:J47)</f>
        <v>1.2006322092542235E-5</v>
      </c>
    </row>
    <row r="46" spans="1:14" x14ac:dyDescent="0.25">
      <c r="E46">
        <f t="shared" ref="E46:L46" si="2">E28/E38</f>
        <v>4.887588133563922E-6</v>
      </c>
      <c r="F46">
        <f t="shared" si="2"/>
        <v>1.5036652959055961E-5</v>
      </c>
      <c r="G46">
        <f t="shared" si="2"/>
        <v>7.8043315907393585E-6</v>
      </c>
      <c r="H46">
        <f t="shared" si="2"/>
        <v>7.6875759057428124E-6</v>
      </c>
      <c r="I46">
        <f t="shared" si="2"/>
        <v>9.3104053342691692E-6</v>
      </c>
      <c r="J46">
        <f t="shared" si="2"/>
        <v>1.2525173646788048E-5</v>
      </c>
      <c r="K46">
        <f t="shared" si="2"/>
        <v>7.7390492629057528E-6</v>
      </c>
      <c r="L46">
        <f t="shared" si="2"/>
        <v>8.2264830256610564E-6</v>
      </c>
    </row>
    <row r="47" spans="1:14" x14ac:dyDescent="0.25">
      <c r="E47">
        <f t="shared" ref="E47:L47" si="3">E29/E39</f>
        <v>5.6679076224129221E-6</v>
      </c>
      <c r="F47">
        <f t="shared" si="3"/>
        <v>7.8575621209156712E-6</v>
      </c>
      <c r="G47">
        <f t="shared" si="3"/>
        <v>5.0846796983103034E-6</v>
      </c>
      <c r="H47">
        <f t="shared" si="3"/>
        <v>6.2852701127089003E-6</v>
      </c>
      <c r="I47">
        <f t="shared" si="3"/>
        <v>6.925093116291902E-6</v>
      </c>
      <c r="J47">
        <f t="shared" si="3"/>
        <v>1.0893922921612566E-5</v>
      </c>
      <c r="K47">
        <f t="shared" si="3"/>
        <v>8.2299239222316143E-6</v>
      </c>
      <c r="L47">
        <f t="shared" si="3"/>
        <v>7.0990798128549971E-6</v>
      </c>
    </row>
    <row r="49" spans="1:14" x14ac:dyDescent="0.25">
      <c r="A49" s="1" t="s">
        <v>75</v>
      </c>
    </row>
    <row r="50" spans="1:14" x14ac:dyDescent="0.25">
      <c r="F50">
        <f t="shared" ref="F50:L50" si="4">F44/$N$45*100</f>
        <v>67.053437092029299</v>
      </c>
      <c r="H50">
        <f t="shared" si="4"/>
        <v>47.556120680710791</v>
      </c>
      <c r="I50">
        <f t="shared" si="4"/>
        <v>53.991860756520673</v>
      </c>
      <c r="J50">
        <f t="shared" si="4"/>
        <v>95.761385506114848</v>
      </c>
      <c r="K50">
        <f t="shared" si="4"/>
        <v>72.633388728372196</v>
      </c>
      <c r="L50">
        <f t="shared" si="4"/>
        <v>69.579663833580994</v>
      </c>
    </row>
    <row r="51" spans="1:14" x14ac:dyDescent="0.25">
      <c r="E51">
        <f t="shared" ref="E51:L51" si="5">E45/$N$45*100</f>
        <v>39.019665797957764</v>
      </c>
      <c r="F51">
        <f t="shared" si="5"/>
        <v>100.39475504536905</v>
      </c>
      <c r="G51">
        <f t="shared" si="5"/>
        <v>44.942984352703199</v>
      </c>
      <c r="H51">
        <f t="shared" si="5"/>
        <v>81.451229983349009</v>
      </c>
      <c r="I51">
        <f t="shared" si="5"/>
        <v>65.899030531676644</v>
      </c>
      <c r="J51">
        <f t="shared" si="5"/>
        <v>109.18224012802118</v>
      </c>
      <c r="K51">
        <f t="shared" si="5"/>
        <v>53.361180583667611</v>
      </c>
      <c r="L51">
        <f t="shared" si="5"/>
        <v>60.352632474184645</v>
      </c>
    </row>
    <row r="52" spans="1:14" x14ac:dyDescent="0.25">
      <c r="E52">
        <f t="shared" ref="E52:L52" si="6">E46/$N$45*100</f>
        <v>40.708454228459047</v>
      </c>
      <c r="F52">
        <f t="shared" si="6"/>
        <v>125.23946003744166</v>
      </c>
      <c r="G52">
        <f t="shared" si="6"/>
        <v>65.00185094640301</v>
      </c>
      <c r="H52">
        <f t="shared" si="6"/>
        <v>64.029399232242611</v>
      </c>
      <c r="I52">
        <f t="shared" si="6"/>
        <v>77.545856778674604</v>
      </c>
      <c r="J52">
        <f t="shared" si="6"/>
        <v>104.32148621573378</v>
      </c>
      <c r="K52">
        <f t="shared" si="6"/>
        <v>64.458118008618868</v>
      </c>
      <c r="L52">
        <f t="shared" si="6"/>
        <v>68.517927157484493</v>
      </c>
    </row>
    <row r="53" spans="1:14" x14ac:dyDescent="0.25">
      <c r="E53">
        <f t="shared" ref="E53:L53" si="7">E47/$N$45*100</f>
        <v>47.207692570013265</v>
      </c>
      <c r="F53">
        <f t="shared" si="7"/>
        <v>65.445205120695718</v>
      </c>
      <c r="G53">
        <f t="shared" si="7"/>
        <v>42.350019090931006</v>
      </c>
      <c r="H53">
        <f t="shared" si="7"/>
        <v>52.349670983864542</v>
      </c>
      <c r="I53">
        <f t="shared" si="7"/>
        <v>57.678721784362644</v>
      </c>
      <c r="J53">
        <f t="shared" si="7"/>
        <v>90.734888150130175</v>
      </c>
      <c r="K53">
        <f t="shared" si="7"/>
        <v>68.546586196814246</v>
      </c>
      <c r="L53">
        <f t="shared" si="7"/>
        <v>59.127847463501027</v>
      </c>
    </row>
    <row r="56" spans="1:14" x14ac:dyDescent="0.25">
      <c r="C56" s="2"/>
      <c r="D56" s="2"/>
      <c r="E56" s="2" t="s">
        <v>35</v>
      </c>
      <c r="F56" s="2" t="s">
        <v>36</v>
      </c>
      <c r="G56" s="2" t="s">
        <v>37</v>
      </c>
      <c r="H56" s="2" t="s">
        <v>76</v>
      </c>
      <c r="I56" s="2" t="s">
        <v>77</v>
      </c>
      <c r="J56" s="2" t="s">
        <v>38</v>
      </c>
      <c r="K56" s="2" t="s">
        <v>39</v>
      </c>
      <c r="L56" s="2" t="s">
        <v>40</v>
      </c>
      <c r="M56" s="2" t="s">
        <v>41</v>
      </c>
      <c r="N56" s="2"/>
    </row>
    <row r="57" spans="1:14" x14ac:dyDescent="0.25">
      <c r="C57" s="3" t="s">
        <v>48</v>
      </c>
      <c r="D57" s="3"/>
      <c r="E57" s="3">
        <f>AVERAGE(E50:E53)</f>
        <v>42.311937532143354</v>
      </c>
      <c r="F57" s="3">
        <f t="shared" ref="F57:J57" si="8">AVERAGE(F50:F53)</f>
        <v>89.533214323883925</v>
      </c>
      <c r="G57" s="3">
        <f>AVERAGE(G50:G53)</f>
        <v>50.764951463345739</v>
      </c>
      <c r="H57" s="3">
        <f>AVERAGE(H50:H53)</f>
        <v>61.346605220041738</v>
      </c>
      <c r="I57" s="3">
        <f t="shared" si="8"/>
        <v>63.778867462808641</v>
      </c>
      <c r="J57" s="3">
        <f t="shared" si="8"/>
        <v>100</v>
      </c>
      <c r="K57" s="3">
        <f>AVERAGE(K50:K53)</f>
        <v>64.749818379368236</v>
      </c>
      <c r="L57" s="3">
        <f>AVERAGE(L50:L53)</f>
        <v>64.394517732187794</v>
      </c>
      <c r="M57" s="3"/>
      <c r="N57" s="3"/>
    </row>
    <row r="58" spans="1:14" x14ac:dyDescent="0.25">
      <c r="C58" s="3" t="s">
        <v>50</v>
      </c>
      <c r="D58" s="3"/>
      <c r="E58" s="3">
        <f t="shared" ref="E58:L58" si="9">MEDIAN(E50:E53)</f>
        <v>40.708454228459047</v>
      </c>
      <c r="F58" s="3">
        <f t="shared" si="9"/>
        <v>83.724096068699168</v>
      </c>
      <c r="G58" s="3">
        <f t="shared" si="9"/>
        <v>44.942984352703199</v>
      </c>
      <c r="H58" s="3">
        <f t="shared" si="9"/>
        <v>58.189535108053576</v>
      </c>
      <c r="I58" s="3">
        <f t="shared" si="9"/>
        <v>61.788876158019647</v>
      </c>
      <c r="J58" s="3">
        <f t="shared" si="9"/>
        <v>100.04143586092431</v>
      </c>
      <c r="K58" s="3">
        <f t="shared" si="9"/>
        <v>66.502352102716557</v>
      </c>
      <c r="L58" s="3">
        <f t="shared" si="9"/>
        <v>64.435279815834576</v>
      </c>
      <c r="M58" s="3"/>
      <c r="N58" s="3"/>
    </row>
    <row r="59" spans="1:14" x14ac:dyDescent="0.25">
      <c r="C59" s="3" t="s">
        <v>52</v>
      </c>
      <c r="D59" s="3"/>
      <c r="E59" s="3">
        <f t="shared" ref="E59:L59" si="10">STDEV(E50:E53)</f>
        <v>4.3231139973253274</v>
      </c>
      <c r="F59" s="3">
        <f t="shared" si="10"/>
        <v>28.743008550301614</v>
      </c>
      <c r="G59" s="3">
        <f t="shared" si="10"/>
        <v>12.397493592666095</v>
      </c>
      <c r="H59" s="3">
        <f t="shared" si="10"/>
        <v>15.083275617549734</v>
      </c>
      <c r="I59" s="3">
        <f t="shared" si="10"/>
        <v>10.440663513860121</v>
      </c>
      <c r="J59" s="3">
        <f t="shared" si="10"/>
        <v>8.3025483497496317</v>
      </c>
      <c r="K59" s="3">
        <f t="shared" si="10"/>
        <v>8.293617772223854</v>
      </c>
      <c r="L59" s="3">
        <f t="shared" si="10"/>
        <v>5.4148837334194315</v>
      </c>
      <c r="M59" s="3"/>
      <c r="N59" s="3"/>
    </row>
    <row r="60" spans="1:14" x14ac:dyDescent="0.25">
      <c r="C60" s="3" t="s">
        <v>53</v>
      </c>
      <c r="D60" s="3"/>
      <c r="E60" s="3">
        <f t="shared" ref="E60:L60" si="11">E59/E57*100</f>
        <v>10.217244232886198</v>
      </c>
      <c r="F60" s="3">
        <f t="shared" si="11"/>
        <v>32.103179548904137</v>
      </c>
      <c r="G60" s="3">
        <f t="shared" si="11"/>
        <v>24.421364022415279</v>
      </c>
      <c r="H60" s="3">
        <f t="shared" si="11"/>
        <v>24.586976839954101</v>
      </c>
      <c r="I60" s="3">
        <f t="shared" si="11"/>
        <v>16.370098637998524</v>
      </c>
      <c r="J60" s="3">
        <f t="shared" si="11"/>
        <v>8.3025483497496317</v>
      </c>
      <c r="K60" s="3">
        <f t="shared" si="11"/>
        <v>12.808712023919</v>
      </c>
      <c r="L60" s="3">
        <f t="shared" si="11"/>
        <v>8.4089203927880121</v>
      </c>
      <c r="M60" s="3"/>
      <c r="N60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1025" r:id="rId4">
          <objectPr defaultSize="0" autoPict="0" r:id="rId5">
            <anchor moveWithCells="1">
              <from>
                <xdr:col>8</xdr:col>
                <xdr:colOff>266700</xdr:colOff>
                <xdr:row>0</xdr:row>
                <xdr:rowOff>161925</xdr:rowOff>
              </from>
              <to>
                <xdr:col>13</xdr:col>
                <xdr:colOff>66675</xdr:colOff>
                <xdr:row>20</xdr:row>
                <xdr:rowOff>19050</xdr:rowOff>
              </to>
            </anchor>
          </objectPr>
        </oleObject>
      </mc:Choice>
      <mc:Fallback>
        <oleObject progId="Prism9.Document" shapeId="102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5AFD7BF2BE5340B4B610014F4C2D79" ma:contentTypeVersion="7" ma:contentTypeDescription="Ein neues Dokument erstellen." ma:contentTypeScope="" ma:versionID="4cc92d2d3d85eada69b933e02a931e13">
  <xsd:schema xmlns:xsd="http://www.w3.org/2001/XMLSchema" xmlns:xs="http://www.w3.org/2001/XMLSchema" xmlns:p="http://schemas.microsoft.com/office/2006/metadata/properties" xmlns:ns2="48e3bfad-565f-49a4-84b5-dfadd11a5739" targetNamespace="http://schemas.microsoft.com/office/2006/metadata/properties" ma:root="true" ma:fieldsID="c98949df5d423927cfdc0d6ba192b78c" ns2:_="">
    <xsd:import namespace="48e3bfad-565f-49a4-84b5-dfadd11a57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e3bfad-565f-49a4-84b5-dfadd11a57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1D0684-2D05-44E2-AE29-F9562A7273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9F50DA-E7FF-4803-BCA0-8D01689727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e3bfad-565f-49a4-84b5-dfadd11a57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60B561-F323-4A44-A23B-5F8C4699CA8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Nolte, Luca</dc:creator>
  <cp:keywords/>
  <dc:description/>
  <cp:lastModifiedBy>Schinke, Christian</cp:lastModifiedBy>
  <cp:revision/>
  <dcterms:created xsi:type="dcterms:W3CDTF">2020-04-30T20:16:53Z</dcterms:created>
  <dcterms:modified xsi:type="dcterms:W3CDTF">2021-07-18T12:19:40Z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0x010100175AFD7BF2BE5340B4B610014F4C2D79</vt:lpwstr>
  </property>
</Properties>
</file>