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92021EA4-AA1B-4997-8D72-1A13674C4B43}" xr6:coauthVersionLast="45" xr6:coauthVersionMax="45" xr10:uidLastSave="{30ADC266-2DAA-40EC-9402-1806C409FD89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1" i="3" l="1"/>
  <c r="M41" i="3"/>
  <c r="L41" i="3"/>
  <c r="K41" i="3"/>
  <c r="J41" i="3"/>
  <c r="I41" i="3"/>
  <c r="H41" i="3"/>
  <c r="G41" i="3"/>
  <c r="F41" i="3"/>
  <c r="N40" i="3"/>
  <c r="M40" i="3"/>
  <c r="L40" i="3"/>
  <c r="K40" i="3"/>
  <c r="J40" i="3"/>
  <c r="I40" i="3"/>
  <c r="H40" i="3"/>
  <c r="G40" i="3"/>
  <c r="F40" i="3"/>
  <c r="N39" i="3"/>
  <c r="M39" i="3"/>
  <c r="L39" i="3"/>
  <c r="K39" i="3"/>
  <c r="J39" i="3"/>
  <c r="I39" i="3"/>
  <c r="H39" i="3"/>
  <c r="G39" i="3"/>
  <c r="F39" i="3"/>
  <c r="N38" i="3"/>
  <c r="M38" i="3"/>
  <c r="L38" i="3"/>
  <c r="K38" i="3"/>
  <c r="J38" i="3"/>
  <c r="I38" i="3"/>
  <c r="H38" i="3"/>
  <c r="G38" i="3"/>
  <c r="F38" i="3"/>
  <c r="P39" i="3" l="1"/>
  <c r="H47" i="3" s="1"/>
  <c r="O47" i="2"/>
  <c r="P39" i="2"/>
  <c r="O39" i="2"/>
  <c r="N39" i="2"/>
  <c r="M39" i="2"/>
  <c r="L39" i="2"/>
  <c r="K39" i="2"/>
  <c r="J39" i="2"/>
  <c r="I39" i="2"/>
  <c r="H39" i="2"/>
  <c r="G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O35" i="1"/>
  <c r="P35" i="1"/>
  <c r="O47" i="1" s="1"/>
  <c r="L46" i="3" l="1"/>
  <c r="N44" i="3"/>
  <c r="K47" i="3"/>
  <c r="K46" i="3"/>
  <c r="I44" i="3"/>
  <c r="F46" i="3"/>
  <c r="F45" i="3"/>
  <c r="O49" i="1"/>
  <c r="G45" i="3"/>
  <c r="H44" i="3"/>
  <c r="G44" i="3"/>
  <c r="F44" i="3"/>
  <c r="M45" i="3"/>
  <c r="N47" i="3"/>
  <c r="M44" i="3"/>
  <c r="J45" i="3"/>
  <c r="J47" i="3"/>
  <c r="F47" i="3"/>
  <c r="I46" i="3"/>
  <c r="L47" i="3"/>
  <c r="L45" i="3"/>
  <c r="G46" i="3"/>
  <c r="M47" i="3"/>
  <c r="M46" i="3"/>
  <c r="I47" i="3"/>
  <c r="K45" i="3"/>
  <c r="H46" i="3"/>
  <c r="L44" i="3"/>
  <c r="G47" i="3"/>
  <c r="J46" i="3"/>
  <c r="J44" i="3"/>
  <c r="I45" i="3"/>
  <c r="H45" i="3"/>
  <c r="N46" i="3"/>
  <c r="N45" i="3"/>
  <c r="N53" i="3" s="1"/>
  <c r="K44" i="3"/>
  <c r="G40" i="2"/>
  <c r="I40" i="2"/>
  <c r="K40" i="2"/>
  <c r="M40" i="2"/>
  <c r="O40" i="2"/>
  <c r="H40" i="2"/>
  <c r="J40" i="2"/>
  <c r="L40" i="2"/>
  <c r="N40" i="2"/>
  <c r="P40" i="2"/>
  <c r="H47" i="2"/>
  <c r="J47" i="2"/>
  <c r="L47" i="2"/>
  <c r="N47" i="2"/>
  <c r="G48" i="2"/>
  <c r="I48" i="2"/>
  <c r="K48" i="2"/>
  <c r="M48" i="2"/>
  <c r="O48" i="2"/>
  <c r="H49" i="2"/>
  <c r="J49" i="2"/>
  <c r="L49" i="2"/>
  <c r="N49" i="2"/>
  <c r="G50" i="2"/>
  <c r="I50" i="2"/>
  <c r="K50" i="2"/>
  <c r="M50" i="2"/>
  <c r="O50" i="2"/>
  <c r="P36" i="2"/>
  <c r="G47" i="2"/>
  <c r="I47" i="2"/>
  <c r="K47" i="2"/>
  <c r="M47" i="2"/>
  <c r="H48" i="2"/>
  <c r="J48" i="2"/>
  <c r="L48" i="2"/>
  <c r="N48" i="2"/>
  <c r="G49" i="2"/>
  <c r="I49" i="2"/>
  <c r="K49" i="2"/>
  <c r="M49" i="2"/>
  <c r="O49" i="2"/>
  <c r="H50" i="2"/>
  <c r="J50" i="2"/>
  <c r="L50" i="2"/>
  <c r="L49" i="1"/>
  <c r="L50" i="1"/>
  <c r="H50" i="1"/>
  <c r="M49" i="1"/>
  <c r="H49" i="1"/>
  <c r="M48" i="1"/>
  <c r="I48" i="1"/>
  <c r="M47" i="1"/>
  <c r="J47" i="1"/>
  <c r="G47" i="1"/>
  <c r="Q39" i="1"/>
  <c r="P39" i="1"/>
  <c r="O39" i="1"/>
  <c r="N39" i="1"/>
  <c r="M39" i="1"/>
  <c r="L39" i="1"/>
  <c r="K39" i="1"/>
  <c r="J39" i="1"/>
  <c r="I39" i="1"/>
  <c r="G39" i="1"/>
  <c r="Q37" i="1"/>
  <c r="Q38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G37" i="1"/>
  <c r="G38" i="1" s="1"/>
  <c r="Q35" i="1"/>
  <c r="Q36" i="1" s="1"/>
  <c r="O36" i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G35" i="1"/>
  <c r="G36" i="1" s="1"/>
  <c r="H39" i="1"/>
  <c r="H37" i="1"/>
  <c r="H38" i="1" s="1"/>
  <c r="H35" i="1"/>
  <c r="H36" i="1" s="1"/>
  <c r="I53" i="3" l="1"/>
  <c r="I52" i="3"/>
  <c r="I51" i="3"/>
  <c r="L52" i="3"/>
  <c r="L51" i="3"/>
  <c r="L53" i="3"/>
  <c r="H51" i="3"/>
  <c r="H53" i="3"/>
  <c r="H52" i="3"/>
  <c r="N51" i="3"/>
  <c r="N54" i="3" s="1"/>
  <c r="K53" i="3"/>
  <c r="K52" i="3"/>
  <c r="K51" i="3"/>
  <c r="F53" i="3"/>
  <c r="F52" i="3"/>
  <c r="F51" i="3"/>
  <c r="N52" i="3"/>
  <c r="G52" i="3"/>
  <c r="G53" i="3"/>
  <c r="G51" i="3"/>
  <c r="J53" i="3"/>
  <c r="J52" i="3"/>
  <c r="J51" i="3"/>
  <c r="M51" i="3"/>
  <c r="M53" i="3"/>
  <c r="M52" i="3"/>
  <c r="O58" i="2"/>
  <c r="O56" i="2"/>
  <c r="O57" i="2" s="1"/>
  <c r="O54" i="2"/>
  <c r="L66" i="2" s="1"/>
  <c r="K58" i="2"/>
  <c r="K56" i="2"/>
  <c r="K57" i="2" s="1"/>
  <c r="K54" i="2"/>
  <c r="K55" i="2" s="1"/>
  <c r="K63" i="2"/>
  <c r="G58" i="2"/>
  <c r="G56" i="2"/>
  <c r="G57" i="2" s="1"/>
  <c r="G54" i="2"/>
  <c r="O76" i="2" s="1"/>
  <c r="O79" i="2"/>
  <c r="O66" i="2"/>
  <c r="K79" i="2"/>
  <c r="K66" i="2"/>
  <c r="G79" i="2"/>
  <c r="G66" i="2"/>
  <c r="H78" i="2"/>
  <c r="H65" i="2"/>
  <c r="M77" i="2"/>
  <c r="M64" i="2"/>
  <c r="I77" i="2"/>
  <c r="I64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J79" i="2"/>
  <c r="J66" i="2"/>
  <c r="O78" i="2"/>
  <c r="O65" i="2"/>
  <c r="K78" i="2"/>
  <c r="K65" i="2"/>
  <c r="G78" i="2"/>
  <c r="G65" i="2"/>
  <c r="L77" i="2"/>
  <c r="L64" i="2"/>
  <c r="H77" i="2"/>
  <c r="H64" i="2"/>
  <c r="M76" i="2"/>
  <c r="M63" i="2"/>
  <c r="M56" i="2"/>
  <c r="M57" i="2" s="1"/>
  <c r="M54" i="2"/>
  <c r="M55" i="2" s="1"/>
  <c r="M58" i="2"/>
  <c r="M59" i="2" s="1"/>
  <c r="I76" i="2"/>
  <c r="I63" i="2"/>
  <c r="I56" i="2"/>
  <c r="I57" i="2" s="1"/>
  <c r="I54" i="2"/>
  <c r="I55" i="2" s="1"/>
  <c r="I58" i="2"/>
  <c r="M79" i="2"/>
  <c r="M66" i="2"/>
  <c r="I79" i="2"/>
  <c r="I66" i="2"/>
  <c r="N78" i="2"/>
  <c r="N65" i="2"/>
  <c r="J78" i="2"/>
  <c r="J65" i="2"/>
  <c r="O77" i="2"/>
  <c r="O64" i="2"/>
  <c r="K77" i="2"/>
  <c r="K64" i="2"/>
  <c r="G77" i="2"/>
  <c r="G64" i="2"/>
  <c r="L76" i="2"/>
  <c r="L63" i="2"/>
  <c r="L58" i="2"/>
  <c r="L56" i="2"/>
  <c r="L57" i="2" s="1"/>
  <c r="L54" i="2"/>
  <c r="L55" i="2" s="1"/>
  <c r="H76" i="2"/>
  <c r="H63" i="2"/>
  <c r="H58" i="2"/>
  <c r="H56" i="2"/>
  <c r="H57" i="2" s="1"/>
  <c r="H54" i="2"/>
  <c r="H55" i="2" s="1"/>
  <c r="P36" i="1"/>
  <c r="O50" i="1"/>
  <c r="M50" i="1"/>
  <c r="K50" i="1"/>
  <c r="I50" i="1"/>
  <c r="G50" i="1"/>
  <c r="N49" i="1"/>
  <c r="K49" i="1"/>
  <c r="I49" i="1"/>
  <c r="G49" i="1"/>
  <c r="N48" i="1"/>
  <c r="L48" i="1"/>
  <c r="J48" i="1"/>
  <c r="H48" i="1"/>
  <c r="N47" i="1"/>
  <c r="L47" i="1"/>
  <c r="H47" i="1"/>
  <c r="I47" i="1"/>
  <c r="K47" i="1"/>
  <c r="G48" i="1"/>
  <c r="K48" i="1"/>
  <c r="O48" i="1"/>
  <c r="O54" i="1" s="1"/>
  <c r="O63" i="1" s="1"/>
  <c r="J49" i="1"/>
  <c r="J50" i="1"/>
  <c r="N50" i="1"/>
  <c r="G40" i="1"/>
  <c r="J40" i="1"/>
  <c r="L40" i="1"/>
  <c r="N40" i="1"/>
  <c r="P40" i="1"/>
  <c r="I40" i="1"/>
  <c r="K40" i="1"/>
  <c r="M40" i="1"/>
  <c r="O40" i="1"/>
  <c r="Q40" i="1"/>
  <c r="H40" i="1"/>
  <c r="I54" i="3" l="1"/>
  <c r="F54" i="3"/>
  <c r="J54" i="3"/>
  <c r="N76" i="2"/>
  <c r="L78" i="2"/>
  <c r="G76" i="2"/>
  <c r="O63" i="2"/>
  <c r="G54" i="3"/>
  <c r="L54" i="3"/>
  <c r="K54" i="3"/>
  <c r="M54" i="3"/>
  <c r="O65" i="1"/>
  <c r="N63" i="2"/>
  <c r="L65" i="2"/>
  <c r="G63" i="2"/>
  <c r="G71" i="2" s="1"/>
  <c r="H54" i="3"/>
  <c r="J64" i="2"/>
  <c r="J70" i="2" s="1"/>
  <c r="I65" i="2"/>
  <c r="I70" i="2" s="1"/>
  <c r="H66" i="2"/>
  <c r="N64" i="2"/>
  <c r="M65" i="2"/>
  <c r="H72" i="2"/>
  <c r="H70" i="2"/>
  <c r="H71" i="2"/>
  <c r="L59" i="2"/>
  <c r="I71" i="2"/>
  <c r="J72" i="2"/>
  <c r="J71" i="2"/>
  <c r="N59" i="2"/>
  <c r="G84" i="2"/>
  <c r="G85" i="2"/>
  <c r="G83" i="2"/>
  <c r="K71" i="2"/>
  <c r="K72" i="2"/>
  <c r="K70" i="2"/>
  <c r="K59" i="2"/>
  <c r="O84" i="2"/>
  <c r="O85" i="2"/>
  <c r="O83" i="2"/>
  <c r="H59" i="2"/>
  <c r="L72" i="2"/>
  <c r="L70" i="2"/>
  <c r="L71" i="2"/>
  <c r="I59" i="2"/>
  <c r="I83" i="2"/>
  <c r="M71" i="2"/>
  <c r="M70" i="2"/>
  <c r="M72" i="2"/>
  <c r="J59" i="2"/>
  <c r="G72" i="2"/>
  <c r="G70" i="2"/>
  <c r="G55" i="2"/>
  <c r="N79" i="2"/>
  <c r="G59" i="2"/>
  <c r="K76" i="2"/>
  <c r="O71" i="2"/>
  <c r="O72" i="2"/>
  <c r="O70" i="2"/>
  <c r="O55" i="2"/>
  <c r="N66" i="2"/>
  <c r="O59" i="2"/>
  <c r="J77" i="2"/>
  <c r="J83" i="2" s="1"/>
  <c r="N77" i="2"/>
  <c r="I78" i="2"/>
  <c r="I84" i="2" s="1"/>
  <c r="M78" i="2"/>
  <c r="M84" i="2" s="1"/>
  <c r="H79" i="2"/>
  <c r="H83" i="2" s="1"/>
  <c r="L79" i="2"/>
  <c r="L85" i="2" s="1"/>
  <c r="G54" i="1"/>
  <c r="J79" i="1" s="1"/>
  <c r="G58" i="1"/>
  <c r="G59" i="1" s="1"/>
  <c r="K76" i="1"/>
  <c r="H76" i="1"/>
  <c r="H54" i="1"/>
  <c r="N76" i="1"/>
  <c r="J77" i="1"/>
  <c r="I79" i="1"/>
  <c r="M79" i="1"/>
  <c r="O76" i="1"/>
  <c r="G56" i="1"/>
  <c r="G57" i="1" s="1"/>
  <c r="M58" i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O58" i="1"/>
  <c r="O56" i="1"/>
  <c r="O57" i="1" s="1"/>
  <c r="N66" i="1"/>
  <c r="K58" i="1"/>
  <c r="K56" i="1"/>
  <c r="K57" i="1" s="1"/>
  <c r="K54" i="1"/>
  <c r="K55" i="1" s="1"/>
  <c r="L58" i="1"/>
  <c r="L56" i="1"/>
  <c r="L57" i="1" s="1"/>
  <c r="L54" i="1"/>
  <c r="L55" i="1" s="1"/>
  <c r="H58" i="1"/>
  <c r="H56" i="1"/>
  <c r="H57" i="1" s="1"/>
  <c r="G86" i="2" l="1"/>
  <c r="O73" i="2"/>
  <c r="N78" i="1"/>
  <c r="K77" i="1"/>
  <c r="J84" i="2"/>
  <c r="I78" i="1"/>
  <c r="J78" i="1"/>
  <c r="N83" i="2"/>
  <c r="N70" i="2"/>
  <c r="N77" i="1"/>
  <c r="H85" i="2"/>
  <c r="I72" i="2"/>
  <c r="I73" i="2"/>
  <c r="N72" i="2"/>
  <c r="N73" i="2" s="1"/>
  <c r="J85" i="2"/>
  <c r="H84" i="2"/>
  <c r="M73" i="2"/>
  <c r="J73" i="2"/>
  <c r="K84" i="2"/>
  <c r="K85" i="2"/>
  <c r="K83" i="2"/>
  <c r="J86" i="2"/>
  <c r="H86" i="2"/>
  <c r="N84" i="2"/>
  <c r="N85" i="2"/>
  <c r="M83" i="2"/>
  <c r="L83" i="2"/>
  <c r="L86" i="2" s="1"/>
  <c r="G73" i="2"/>
  <c r="N71" i="2"/>
  <c r="I85" i="2"/>
  <c r="I86" i="2" s="1"/>
  <c r="L73" i="2"/>
  <c r="O86" i="2"/>
  <c r="K73" i="2"/>
  <c r="M85" i="2"/>
  <c r="M86" i="2" s="1"/>
  <c r="L84" i="2"/>
  <c r="H73" i="2"/>
  <c r="K66" i="1"/>
  <c r="K65" i="1"/>
  <c r="K71" i="1" s="1"/>
  <c r="L64" i="1"/>
  <c r="L63" i="1"/>
  <c r="G64" i="1"/>
  <c r="H63" i="1"/>
  <c r="K63" i="1"/>
  <c r="K64" i="1"/>
  <c r="J65" i="1"/>
  <c r="J66" i="1"/>
  <c r="O66" i="1"/>
  <c r="G66" i="1"/>
  <c r="G65" i="1"/>
  <c r="H64" i="1"/>
  <c r="I63" i="1"/>
  <c r="O64" i="1"/>
  <c r="O70" i="1" s="1"/>
  <c r="J63" i="1"/>
  <c r="M64" i="1"/>
  <c r="L65" i="1"/>
  <c r="G63" i="1"/>
  <c r="M63" i="1"/>
  <c r="M65" i="1"/>
  <c r="H66" i="1"/>
  <c r="L66" i="1"/>
  <c r="I64" i="1"/>
  <c r="H65" i="1"/>
  <c r="M66" i="1"/>
  <c r="I66" i="1"/>
  <c r="N65" i="1"/>
  <c r="I65" i="1"/>
  <c r="N64" i="1"/>
  <c r="J64" i="1"/>
  <c r="N63" i="1"/>
  <c r="G55" i="1"/>
  <c r="M77" i="1"/>
  <c r="I77" i="1"/>
  <c r="L78" i="1"/>
  <c r="M76" i="1"/>
  <c r="M78" i="1"/>
  <c r="H79" i="1"/>
  <c r="L79" i="1"/>
  <c r="J76" i="1"/>
  <c r="H78" i="1"/>
  <c r="G76" i="1"/>
  <c r="O79" i="1"/>
  <c r="K79" i="1"/>
  <c r="G79" i="1"/>
  <c r="K78" i="1"/>
  <c r="K85" i="1" s="1"/>
  <c r="G78" i="1"/>
  <c r="L77" i="1"/>
  <c r="H77" i="1"/>
  <c r="L76" i="1"/>
  <c r="I76" i="1"/>
  <c r="G77" i="1"/>
  <c r="O77" i="1"/>
  <c r="O78" i="1"/>
  <c r="N79" i="1"/>
  <c r="N84" i="1" s="1"/>
  <c r="H59" i="1"/>
  <c r="K59" i="1"/>
  <c r="J59" i="1"/>
  <c r="I59" i="1"/>
  <c r="H55" i="1"/>
  <c r="H70" i="1"/>
  <c r="L59" i="1"/>
  <c r="O55" i="1"/>
  <c r="O59" i="1"/>
  <c r="N59" i="1"/>
  <c r="M59" i="1"/>
  <c r="H84" i="1" l="1"/>
  <c r="K72" i="1"/>
  <c r="O85" i="1"/>
  <c r="N86" i="2"/>
  <c r="K86" i="2"/>
  <c r="H72" i="1"/>
  <c r="L72" i="1"/>
  <c r="L85" i="1"/>
  <c r="L84" i="1"/>
  <c r="L83" i="1"/>
  <c r="J85" i="1"/>
  <c r="J84" i="1"/>
  <c r="J83" i="1"/>
  <c r="M85" i="1"/>
  <c r="M84" i="1"/>
  <c r="M83" i="1"/>
  <c r="I71" i="1"/>
  <c r="I85" i="1"/>
  <c r="I84" i="1"/>
  <c r="I83" i="1"/>
  <c r="H71" i="1"/>
  <c r="L71" i="1"/>
  <c r="I70" i="1"/>
  <c r="K70" i="1"/>
  <c r="N83" i="1"/>
  <c r="N85" i="1"/>
  <c r="N86" i="1" s="1"/>
  <c r="K84" i="1"/>
  <c r="H83" i="1"/>
  <c r="H85" i="1"/>
  <c r="O84" i="1"/>
  <c r="G85" i="1"/>
  <c r="G83" i="1"/>
  <c r="G84" i="1"/>
  <c r="I72" i="1"/>
  <c r="K83" i="1"/>
  <c r="K86" i="1" s="1"/>
  <c r="O83" i="1"/>
  <c r="O86" i="1" s="1"/>
  <c r="N72" i="1"/>
  <c r="N71" i="1"/>
  <c r="N70" i="1"/>
  <c r="G72" i="1"/>
  <c r="G71" i="1"/>
  <c r="G70" i="1"/>
  <c r="I73" i="1"/>
  <c r="K73" i="1"/>
  <c r="O72" i="1"/>
  <c r="O71" i="1"/>
  <c r="M72" i="1"/>
  <c r="M71" i="1"/>
  <c r="M70" i="1"/>
  <c r="J72" i="1"/>
  <c r="J71" i="1"/>
  <c r="J70" i="1"/>
  <c r="L70" i="1"/>
  <c r="L73" i="1" s="1"/>
  <c r="H73" i="1"/>
  <c r="G86" i="1" l="1"/>
  <c r="H86" i="1"/>
  <c r="J86" i="1"/>
  <c r="I86" i="1"/>
  <c r="M86" i="1"/>
  <c r="L86" i="1"/>
  <c r="M73" i="1"/>
  <c r="N73" i="1"/>
  <c r="J73" i="1"/>
  <c r="O73" i="1"/>
  <c r="G73" i="1"/>
</calcChain>
</file>

<file path=xl/sharedStrings.xml><?xml version="1.0" encoding="utf-8"?>
<sst xmlns="http://schemas.openxmlformats.org/spreadsheetml/2006/main" count="257" uniqueCount="63">
  <si>
    <t>version,4</t>
  </si>
  <si>
    <t>ProtocolHeader</t>
  </si>
  <si>
    <t>,Version,1.0,Label,005A_d13,ReaderType,0,DateRead,1/17/2020 3:33:29 PM,InstrumentSN,SN: 512734004,</t>
  </si>
  <si>
    <t xml:space="preserve">,Result,0,Prefix,2a_Vinc,WellMap,0007FF7FF7FF7FF7FF7FF000,RefWellMap,000000000000000000000000,RunCount,1,Kinetics,False,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</si>
  <si>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</si>
  <si>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</si>
  <si>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</si>
  <si>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</si>
  <si>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</si>
  <si>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</si>
  <si>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,B,X,0.05141519,0.05575525,0.0554928,0.05665619,0.05609052,0.05591583,0.0563498,0.05644725,0.05600258,0.05548345,0.05723552</t>
  </si>
  <si>
    <t>,C,X,0.2386736,0.2235613,0.21623,0.2076184,0.1872338,0.141752,0.130423,0.1215119,0.0953275,0.08174128,0.05454989</t>
  </si>
  <si>
    <t>,D,X,0.228262,0.2126548,0.2016023,0.2074239,0.1816749,0.1440681,0.1236455,0.117338,0.0888915,0.08075949,0.05474156</t>
  </si>
  <si>
    <t>,E,X,0.224784,0.2164166,0.2100223,0.2083189,0.1786598,0.1443713,0.1216224,0.1164557,0.08956619,0.07515022,0.05533358</t>
  </si>
  <si>
    <t>,F,X,0.2271634,0.2054014,0.2074322,0.2076849,0.1890029,0.1429222,0.1281396,0.1214833,0.08775594,0.05378159,0.05521416</t>
  </si>
  <si>
    <t>,G,X,0.05296344,0.05322896,0.05364977,0.05325225,0.05374426,0.05390874,0.0553125,0.05586543,0.0549825,0.0559428,0.05386908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</si>
  <si>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</si>
  <si>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</si>
  <si>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</si>
  <si>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</si>
  <si>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</si>
  <si>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</si>
  <si>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</si>
  <si>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</si>
  <si>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</si>
  <si>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</si>
  <si>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</si>
  <si>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Empty value</t>
  </si>
  <si>
    <t>Cells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</si>
  <si>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</si>
  <si>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</si>
  <si>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</si>
  <si>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</si>
  <si>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</si>
  <si>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</si>
  <si>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</si>
  <si>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</si>
  <si>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</si>
  <si>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</si>
  <si>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</si>
  <si>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</si>
  <si>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</si>
  <si>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</si>
  <si>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1pM</t>
  </si>
  <si>
    <t>10pM</t>
  </si>
  <si>
    <t>Full Kill</t>
  </si>
  <si>
    <t>,Version,1,Label,CytoTox-Fluor,ReaderType,2,DateRead,1/17/2020 1:06:38 AM,InstrumentSN,SN: 512734004,FluoOpticalKitID,PN:9300-046 SN:31000001DD35142D SIG:BLUE,</t>
  </si>
  <si>
    <t xml:space="preserve">,Result,0,Prefix,2a_Vinc,WellMap,0007FE7FE7FE7FE7FE7FE000,RunCount,1,Kinetics,False, </t>
  </si>
  <si>
    <t>,Read 1</t>
  </si>
  <si>
    <t>,B,X,570.312,568.722,568.163,567.505,569.077,568.544,567.743,566.761,568.621,571.252,X</t>
  </si>
  <si>
    <t>,C,X,8205.47,8241.18,7486.96,7855.8,7554.23,12253.9,9776.38,8019.14,77802.4,2986.52,X</t>
  </si>
  <si>
    <t>,D,X,7634.51,7860.24,6976.51,7411.06,7073.17,12255.4,9737.28,7926.35,70417.6,2576.98,X</t>
  </si>
  <si>
    <t>,E,X,7632.18,7609.28,7412.82,7310.43,7042.58,10515.8,9276.87,7797.68,63081.6,2686.31,X</t>
  </si>
  <si>
    <t>,F,X,7894.87,8329.82,7590.7,7670.26,7905.88,11873.3,9196.97,7725.98,66481.6,565.83,X</t>
  </si>
  <si>
    <t>,G,X,565.684,564.58,565.293,567.671,565.743,567.446,566.231,564.704,566.601,567.44,X</t>
  </si>
  <si>
    <t>Cytotox</t>
  </si>
  <si>
    <t>Proteasis [% of full kill]</t>
  </si>
  <si>
    <t>Proteasis [% of vehicle]</t>
  </si>
  <si>
    <t>Live/Dead</t>
  </si>
  <si>
    <t>% of Vehicle</t>
  </si>
  <si>
    <t>62) Exp_20200115</t>
  </si>
  <si>
    <t>Vincristine in water</t>
  </si>
  <si>
    <t>iPSC_DSN_005A_20191208_d13_thawed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</si>
</sst>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292553</xdr:colOff>
      <xdr:row>1</xdr:row>
      <xdr:rowOff>76200</xdr:rowOff>
    </xdr:from>
    <xdr:to>
      <xdr:col>19</xdr:col>
      <xdr:colOff>544285</xdr:colOff>
      <xdr:row>23</xdr:row>
      <xdr:rowOff>74499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36553" y="266700"/>
          <a:ext cx="5585732" cy="4189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1</xdr:rowOff>
    </xdr:from>
    <xdr:to>
      <xdr:col>13</xdr:col>
      <xdr:colOff>406400</xdr:colOff>
      <xdr:row>23</xdr:row>
      <xdr:rowOff>114301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762001"/>
          <a:ext cx="4978400" cy="3733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371475</xdr:colOff>
      <xdr:row>0</xdr:row>
      <xdr:rowOff>123825</xdr:rowOff>
    </xdr:from>
    <xdr:to>
      <xdr:col>10</xdr:col>
      <xdr:colOff>676275</xdr:colOff>
      <xdr:row>17</xdr:row>
      <xdr:rowOff>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D45BF52-B0D2-4137-9916-9BDFE40411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1475" y="123825"/>
          <a:ext cx="4152900" cy="31146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19049</xdr:colOff>
          <xdr:row>0</xdr:row>
          <xdr:rowOff>152399</xdr:rowOff>
        </xdr:from>
        <xdr:to>
          <xdr:col>16</xdr:col>
          <xdr:colOff>87329</xdr:colOff>
          <xdr:row>16</xdr:row>
          <xdr:rowOff>161924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332B6601-3ACF-4303-A8C3-40D8C1A12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6"/>
  <sheetViews>
    <sheetView zoomScale="70" zoomScaleNormal="70" workbookViewId="0">
      <selection activeCell="A25" sqref="A25"/>
    </sheetView>
  </sheetViews>
  <sheetFormatPr baseColWidth="10" defaultRowHeight="15" x14ac:dyDescent="0.25"/>
  <cols>
    <col min="5" max="5" width="20.42578125" customWidth="1"/>
  </cols>
  <sheetData>
    <row r="1" spans="1:34" x14ac:dyDescent="0.25">
      <c r="B1" t="s">
        <v>0</v>
      </c>
    </row>
    <row r="2" spans="1:34" x14ac:dyDescent="0.25">
      <c r="A2" t="s">
        <v>1</v>
      </c>
    </row>
    <row r="3" spans="1:34" x14ac:dyDescent="0.25">
      <c r="A3" t="s">
        <v>2</v>
      </c>
    </row>
    <row r="4" spans="1:34" x14ac:dyDescent="0.25">
      <c r="A4" t="s">
        <v>3</v>
      </c>
    </row>
    <row r="6" spans="1:34" x14ac:dyDescent="0.25">
      <c r="A6" t="s">
        <v>4</v>
      </c>
    </row>
    <row r="7" spans="1:34" x14ac:dyDescent="0.25">
      <c r="A7" t="s">
        <v>5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</row>
    <row r="8" spans="1:34" x14ac:dyDescent="0.25"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x14ac:dyDescent="0.25">
      <c r="A9" t="s">
        <v>6</v>
      </c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x14ac:dyDescent="0.25">
      <c r="A10" t="s">
        <v>7</v>
      </c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x14ac:dyDescent="0.25">
      <c r="A11" t="s">
        <v>8</v>
      </c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1:34" x14ac:dyDescent="0.25">
      <c r="A12" t="s">
        <v>9</v>
      </c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</row>
    <row r="13" spans="1:34" x14ac:dyDescent="0.25">
      <c r="A13" t="s">
        <v>10</v>
      </c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</row>
    <row r="14" spans="1:34" x14ac:dyDescent="0.25">
      <c r="A14" t="s">
        <v>11</v>
      </c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</row>
    <row r="15" spans="1:34" x14ac:dyDescent="0.25">
      <c r="A15" t="s">
        <v>12</v>
      </c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</row>
    <row r="16" spans="1:34" x14ac:dyDescent="0.25">
      <c r="A16" t="s">
        <v>13</v>
      </c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</row>
    <row r="17" spans="1:34" x14ac:dyDescent="0.25">
      <c r="A17" t="s">
        <v>14</v>
      </c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t="s">
        <v>15</v>
      </c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x14ac:dyDescent="0.25">
      <c r="A19" t="s">
        <v>16</v>
      </c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x14ac:dyDescent="0.25">
      <c r="A22" s="1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x14ac:dyDescent="0.25">
      <c r="C23" s="2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 spans="1:34" x14ac:dyDescent="0.25">
      <c r="C24" s="2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x14ac:dyDescent="0.25">
      <c r="A25" s="1" t="s">
        <v>60</v>
      </c>
      <c r="F25" s="3"/>
      <c r="G25" s="3" t="s">
        <v>21</v>
      </c>
      <c r="H25" s="3" t="s">
        <v>43</v>
      </c>
      <c r="I25" s="3" t="s">
        <v>44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45</v>
      </c>
      <c r="P25" s="3" t="s">
        <v>27</v>
      </c>
      <c r="Q25" s="3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x14ac:dyDescent="0.25">
      <c r="A26" t="s">
        <v>28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</row>
    <row r="27" spans="1:34" x14ac:dyDescent="0.25">
      <c r="A27" t="s">
        <v>29</v>
      </c>
      <c r="C27" s="2">
        <v>43807</v>
      </c>
      <c r="F27" s="5"/>
      <c r="G27" s="5">
        <v>5.141519E-2</v>
      </c>
      <c r="H27" s="15">
        <v>5.5755249999999999E-2</v>
      </c>
      <c r="I27" s="15">
        <v>5.5492800000000002E-2</v>
      </c>
      <c r="J27" s="15">
        <v>5.6656190000000002E-2</v>
      </c>
      <c r="K27" s="15">
        <v>5.6090519999999998E-2</v>
      </c>
      <c r="L27" s="15">
        <v>5.591583E-2</v>
      </c>
      <c r="M27" s="15">
        <v>5.6349799999999999E-2</v>
      </c>
      <c r="N27" s="15">
        <v>5.6447249999999997E-2</v>
      </c>
      <c r="O27" s="15">
        <v>5.6002580000000003E-2</v>
      </c>
      <c r="P27" s="15">
        <v>5.5483449999999997E-2</v>
      </c>
      <c r="Q27" s="15">
        <v>5.7235519999999998E-2</v>
      </c>
      <c r="R27" s="14">
        <v>5.7235519999999998E-2</v>
      </c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</row>
    <row r="28" spans="1:34" x14ac:dyDescent="0.25">
      <c r="A28" t="s">
        <v>30</v>
      </c>
      <c r="C28" t="s">
        <v>31</v>
      </c>
      <c r="F28" s="6"/>
      <c r="G28" s="16">
        <v>0.23867360000000001</v>
      </c>
      <c r="H28" s="7">
        <v>0.22356129999999999</v>
      </c>
      <c r="I28" s="7">
        <v>0.21623000000000001</v>
      </c>
      <c r="J28" s="7">
        <v>0.20761840000000001</v>
      </c>
      <c r="K28" s="7">
        <v>0.18723380000000001</v>
      </c>
      <c r="L28" s="7">
        <v>0.14175199999999999</v>
      </c>
      <c r="M28" s="7">
        <v>0.13042300000000001</v>
      </c>
      <c r="N28" s="7">
        <v>0.12151190000000001</v>
      </c>
      <c r="O28" s="7">
        <v>9.5327499999999996E-2</v>
      </c>
      <c r="P28" s="8">
        <v>8.1741279999999999E-2</v>
      </c>
      <c r="Q28" s="15">
        <v>5.4549889999999997E-2</v>
      </c>
      <c r="R28" s="14">
        <v>5.4549889999999997E-2</v>
      </c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</row>
    <row r="29" spans="1:34" x14ac:dyDescent="0.25">
      <c r="A29" t="s">
        <v>32</v>
      </c>
      <c r="C29" t="s">
        <v>61</v>
      </c>
      <c r="F29" s="6"/>
      <c r="G29" s="17">
        <v>0.22826199999999999</v>
      </c>
      <c r="H29" s="9">
        <v>0.2126548</v>
      </c>
      <c r="I29" s="9">
        <v>0.20160230000000001</v>
      </c>
      <c r="J29" s="9">
        <v>0.20742389999999999</v>
      </c>
      <c r="K29" s="9">
        <v>0.1816749</v>
      </c>
      <c r="L29" s="9">
        <v>0.1440681</v>
      </c>
      <c r="M29" s="9">
        <v>0.12364550000000001</v>
      </c>
      <c r="N29" s="9">
        <v>0.117338</v>
      </c>
      <c r="O29" s="9">
        <v>8.8891499999999998E-2</v>
      </c>
      <c r="P29" s="10">
        <v>8.0759490000000003E-2</v>
      </c>
      <c r="Q29" s="15">
        <v>5.4741560000000002E-2</v>
      </c>
      <c r="R29" s="14">
        <v>5.4741560000000002E-2</v>
      </c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</row>
    <row r="30" spans="1:34" x14ac:dyDescent="0.25">
      <c r="A30" t="s">
        <v>18</v>
      </c>
      <c r="C30" s="2">
        <v>43845</v>
      </c>
      <c r="F30" s="6"/>
      <c r="G30" s="17">
        <v>0.22478400000000001</v>
      </c>
      <c r="H30" s="9">
        <v>0.21641659999999999</v>
      </c>
      <c r="I30" s="9">
        <v>0.2100223</v>
      </c>
      <c r="J30" s="9">
        <v>0.2083189</v>
      </c>
      <c r="K30" s="9">
        <v>0.17865980000000001</v>
      </c>
      <c r="L30" s="9">
        <v>0.14437130000000001</v>
      </c>
      <c r="M30" s="9">
        <v>0.12162240000000001</v>
      </c>
      <c r="N30" s="9">
        <v>0.1164557</v>
      </c>
      <c r="O30" s="9">
        <v>8.9566190000000004E-2</v>
      </c>
      <c r="P30" s="10">
        <v>7.5150220000000004E-2</v>
      </c>
      <c r="Q30" s="15">
        <v>5.533358E-2</v>
      </c>
      <c r="R30" s="14">
        <v>5.533358E-2</v>
      </c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</row>
    <row r="31" spans="1:34" x14ac:dyDescent="0.25">
      <c r="A31" t="s">
        <v>19</v>
      </c>
      <c r="C31" t="s">
        <v>20</v>
      </c>
      <c r="F31" s="6"/>
      <c r="G31" s="18">
        <v>0.22716339999999999</v>
      </c>
      <c r="H31" s="11">
        <v>0.20540140000000001</v>
      </c>
      <c r="I31" s="11">
        <v>0.20743220000000001</v>
      </c>
      <c r="J31" s="11">
        <v>0.20768490000000001</v>
      </c>
      <c r="K31" s="11">
        <v>0.1890029</v>
      </c>
      <c r="L31" s="11">
        <v>0.1429222</v>
      </c>
      <c r="M31" s="11">
        <v>0.12813959999999999</v>
      </c>
      <c r="N31" s="11">
        <v>0.1214833</v>
      </c>
      <c r="O31" s="11">
        <v>8.7755940000000004E-2</v>
      </c>
      <c r="P31" s="12">
        <v>5.3781589999999997E-2</v>
      </c>
      <c r="Q31" s="15">
        <v>5.5214159999999998E-2</v>
      </c>
      <c r="R31" s="14">
        <v>5.5214159999999998E-2</v>
      </c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</row>
    <row r="32" spans="1:34" x14ac:dyDescent="0.25">
      <c r="A32" s="1" t="s">
        <v>33</v>
      </c>
      <c r="G32">
        <v>5.2963440000000001E-2</v>
      </c>
      <c r="H32" s="14">
        <v>5.3228959999999999E-2</v>
      </c>
      <c r="I32" s="14">
        <v>5.3649769999999999E-2</v>
      </c>
      <c r="J32" s="14">
        <v>5.3252250000000001E-2</v>
      </c>
      <c r="K32" s="14">
        <v>5.3744260000000002E-2</v>
      </c>
      <c r="L32" s="14">
        <v>5.3908739999999997E-2</v>
      </c>
      <c r="M32" s="14">
        <v>5.5312500000000001E-2</v>
      </c>
      <c r="N32" s="14">
        <v>5.5865430000000001E-2</v>
      </c>
      <c r="O32" s="14">
        <v>5.4982499999999997E-2</v>
      </c>
      <c r="P32" s="14">
        <v>5.5942800000000001E-2</v>
      </c>
      <c r="Q32" s="14">
        <v>5.386908E-2</v>
      </c>
      <c r="R32" s="14">
        <v>5.386908E-2</v>
      </c>
    </row>
    <row r="33" spans="3:18" x14ac:dyDescent="0.25">
      <c r="Q33" s="14"/>
      <c r="R33" s="14"/>
    </row>
    <row r="35" spans="3:18" x14ac:dyDescent="0.25">
      <c r="C35" s="13"/>
      <c r="F35" t="s">
        <v>34</v>
      </c>
      <c r="G35">
        <f t="shared" ref="G35" si="0">AVERAGE(G28:G31)</f>
        <v>0.22972075</v>
      </c>
      <c r="H35">
        <f>AVERAGE(H28:H31)</f>
        <v>0.21450852500000001</v>
      </c>
      <c r="I35">
        <f t="shared" ref="I35:Q35" si="1">AVERAGE(I28:I31)</f>
        <v>0.2088217</v>
      </c>
      <c r="J35">
        <f t="shared" si="1"/>
        <v>0.207761525</v>
      </c>
      <c r="K35">
        <f t="shared" si="1"/>
        <v>0.18414285</v>
      </c>
      <c r="L35">
        <f t="shared" si="1"/>
        <v>0.1432784</v>
      </c>
      <c r="M35">
        <f t="shared" si="1"/>
        <v>0.12595762500000002</v>
      </c>
      <c r="N35">
        <f t="shared" si="1"/>
        <v>0.119197225</v>
      </c>
      <c r="O35">
        <f>AVERAGE(O28:O31)</f>
        <v>9.0385282499999997E-2</v>
      </c>
      <c r="P35">
        <f>AVERAGE(P28:P30)</f>
        <v>7.9216996666666664E-2</v>
      </c>
      <c r="Q35">
        <f t="shared" si="1"/>
        <v>5.4959797500000004E-2</v>
      </c>
    </row>
    <row r="36" spans="3:18" x14ac:dyDescent="0.25">
      <c r="F36" t="s">
        <v>35</v>
      </c>
      <c r="G36">
        <f t="shared" ref="G36" si="2">G35/1000</f>
        <v>2.2972075E-4</v>
      </c>
      <c r="H36">
        <f>H35/1000</f>
        <v>2.1450852500000002E-4</v>
      </c>
      <c r="I36">
        <f t="shared" ref="I36:Q36" si="3">I35/1000</f>
        <v>2.0882170000000001E-4</v>
      </c>
      <c r="J36">
        <f t="shared" si="3"/>
        <v>2.0776152500000001E-4</v>
      </c>
      <c r="K36">
        <f t="shared" si="3"/>
        <v>1.8414285000000001E-4</v>
      </c>
      <c r="L36">
        <f t="shared" si="3"/>
        <v>1.4327839999999999E-4</v>
      </c>
      <c r="M36">
        <f t="shared" si="3"/>
        <v>1.2595762500000002E-4</v>
      </c>
      <c r="N36">
        <f t="shared" si="3"/>
        <v>1.19197225E-4</v>
      </c>
      <c r="O36">
        <f t="shared" si="3"/>
        <v>9.0385282499999992E-5</v>
      </c>
      <c r="P36">
        <f t="shared" si="3"/>
        <v>7.9216996666666659E-5</v>
      </c>
      <c r="Q36">
        <f t="shared" si="3"/>
        <v>5.4959797500000005E-5</v>
      </c>
    </row>
    <row r="37" spans="3:18" x14ac:dyDescent="0.25">
      <c r="F37" t="s">
        <v>36</v>
      </c>
      <c r="G37">
        <f t="shared" ref="G37" si="4">MEDIAN(G28:G31)</f>
        <v>0.22771269999999999</v>
      </c>
      <c r="H37">
        <f>MEDIAN(H28:H31)</f>
        <v>0.2145357</v>
      </c>
      <c r="I37">
        <f t="shared" ref="I37:Q37" si="5">MEDIAN(I28:I31)</f>
        <v>0.20872725</v>
      </c>
      <c r="J37">
        <f t="shared" si="5"/>
        <v>0.20765165000000002</v>
      </c>
      <c r="K37">
        <f t="shared" si="5"/>
        <v>0.18445434999999999</v>
      </c>
      <c r="L37">
        <f t="shared" si="5"/>
        <v>0.14349515000000002</v>
      </c>
      <c r="M37">
        <f t="shared" si="5"/>
        <v>0.12589254999999999</v>
      </c>
      <c r="N37">
        <f t="shared" si="5"/>
        <v>0.11941065000000001</v>
      </c>
      <c r="O37">
        <f t="shared" si="5"/>
        <v>8.9228845000000001E-2</v>
      </c>
      <c r="P37">
        <f t="shared" si="5"/>
        <v>7.7954855000000003E-2</v>
      </c>
      <c r="Q37">
        <f t="shared" si="5"/>
        <v>5.4977860000000003E-2</v>
      </c>
    </row>
    <row r="38" spans="3:18" x14ac:dyDescent="0.25">
      <c r="F38" t="s">
        <v>37</v>
      </c>
      <c r="G38">
        <f t="shared" ref="G38" si="6">G37/1000</f>
        <v>2.277127E-4</v>
      </c>
      <c r="H38">
        <f>H37/1000</f>
        <v>2.1453569999999999E-4</v>
      </c>
      <c r="I38">
        <f t="shared" ref="I38:Q38" si="7">I37/1000</f>
        <v>2.0872725E-4</v>
      </c>
      <c r="J38">
        <f t="shared" si="7"/>
        <v>2.0765165000000003E-4</v>
      </c>
      <c r="K38">
        <f t="shared" si="7"/>
        <v>1.8445434999999998E-4</v>
      </c>
      <c r="L38">
        <f t="shared" si="7"/>
        <v>1.4349515000000002E-4</v>
      </c>
      <c r="M38">
        <f t="shared" si="7"/>
        <v>1.2589255E-4</v>
      </c>
      <c r="N38">
        <f t="shared" si="7"/>
        <v>1.1941065E-4</v>
      </c>
      <c r="O38">
        <f t="shared" si="7"/>
        <v>8.9228845000000005E-5</v>
      </c>
      <c r="P38">
        <f t="shared" si="7"/>
        <v>7.7954855000000005E-5</v>
      </c>
      <c r="Q38">
        <f t="shared" si="7"/>
        <v>5.4977860000000005E-5</v>
      </c>
    </row>
    <row r="39" spans="3:18" x14ac:dyDescent="0.25">
      <c r="F39" t="s">
        <v>38</v>
      </c>
      <c r="G39">
        <f t="shared" ref="G39" si="8">STDEV(G28:G31)</f>
        <v>6.1425568582363765E-3</v>
      </c>
      <c r="H39">
        <f>STDEV(H28:H31)</f>
        <v>7.5712065869648444E-3</v>
      </c>
      <c r="I39">
        <f t="shared" ref="I39:Q39" si="9">STDEV(I28:I31)</f>
        <v>6.0656078524744701E-3</v>
      </c>
      <c r="J39">
        <f t="shared" si="9"/>
        <v>3.8773431087967182E-4</v>
      </c>
      <c r="K39">
        <f t="shared" si="9"/>
        <v>4.8072401094598951E-3</v>
      </c>
      <c r="L39">
        <f t="shared" si="9"/>
        <v>1.1937101686199569E-3</v>
      </c>
      <c r="M39">
        <f t="shared" si="9"/>
        <v>4.0348765618252388E-3</v>
      </c>
      <c r="N39">
        <f t="shared" si="9"/>
        <v>2.6805805457960079E-3</v>
      </c>
      <c r="O39">
        <f t="shared" si="9"/>
        <v>3.378424409912355E-3</v>
      </c>
      <c r="P39">
        <f t="shared" si="9"/>
        <v>1.3044921089717894E-2</v>
      </c>
      <c r="Q39">
        <f t="shared" si="9"/>
        <v>3.7419487065565239E-4</v>
      </c>
    </row>
    <row r="40" spans="3:18" x14ac:dyDescent="0.25">
      <c r="F40" t="s">
        <v>39</v>
      </c>
      <c r="G40">
        <f t="shared" ref="G40" si="10">G39/G35*100</f>
        <v>2.6739233866493892</v>
      </c>
      <c r="H40">
        <f>H39/H35*100</f>
        <v>3.5295597631678479</v>
      </c>
      <c r="I40">
        <f t="shared" ref="I40:Q40" si="11">I39/I35*100</f>
        <v>2.9046827281237872</v>
      </c>
      <c r="J40">
        <f t="shared" si="11"/>
        <v>0.18662469428816131</v>
      </c>
      <c r="K40">
        <f t="shared" si="11"/>
        <v>2.6106037293654873</v>
      </c>
      <c r="L40">
        <f t="shared" si="11"/>
        <v>0.8331403537588058</v>
      </c>
      <c r="M40">
        <f t="shared" si="11"/>
        <v>3.2033603061547393</v>
      </c>
      <c r="N40">
        <f t="shared" si="11"/>
        <v>2.248861536664136</v>
      </c>
      <c r="O40">
        <f t="shared" si="11"/>
        <v>3.7378036738584681</v>
      </c>
      <c r="P40">
        <f t="shared" si="11"/>
        <v>16.467326001525887</v>
      </c>
      <c r="Q40">
        <f t="shared" si="11"/>
        <v>0.68085198213412701</v>
      </c>
    </row>
    <row r="43" spans="3:18" x14ac:dyDescent="0.25">
      <c r="D43" t="s">
        <v>40</v>
      </c>
    </row>
    <row r="44" spans="3:18" x14ac:dyDescent="0.25">
      <c r="F44" s="3"/>
      <c r="G44" s="3" t="s">
        <v>21</v>
      </c>
      <c r="H44" s="3" t="s">
        <v>43</v>
      </c>
      <c r="I44" s="3" t="s">
        <v>44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45</v>
      </c>
      <c r="P44" s="3" t="s">
        <v>27</v>
      </c>
      <c r="Q44" s="3"/>
    </row>
    <row r="47" spans="3:18" x14ac:dyDescent="0.25">
      <c r="G47">
        <f t="shared" ref="G47" si="12">G28-$P$35</f>
        <v>0.15945660333333334</v>
      </c>
      <c r="H47">
        <f>H28-$P$35</f>
        <v>0.14434430333333331</v>
      </c>
      <c r="I47">
        <f t="shared" ref="I47:N47" si="13">I28-$P$35</f>
        <v>0.13701300333333333</v>
      </c>
      <c r="J47">
        <f t="shared" si="13"/>
        <v>0.12840140333333333</v>
      </c>
      <c r="K47">
        <f t="shared" si="13"/>
        <v>0.10801680333333334</v>
      </c>
      <c r="L47">
        <f t="shared" si="13"/>
        <v>6.2535003333333325E-2</v>
      </c>
      <c r="M47">
        <f t="shared" si="13"/>
        <v>5.1206003333333347E-2</v>
      </c>
      <c r="N47">
        <f t="shared" si="13"/>
        <v>4.2294903333333342E-2</v>
      </c>
      <c r="O47">
        <f>O28-$P$35</f>
        <v>1.6110503333333331E-2</v>
      </c>
    </row>
    <row r="48" spans="3:18" x14ac:dyDescent="0.25">
      <c r="G48">
        <f t="shared" ref="G48:O48" si="14">G29-$P$35</f>
        <v>0.14904500333333331</v>
      </c>
      <c r="H48">
        <f t="shared" si="14"/>
        <v>0.13343780333333333</v>
      </c>
      <c r="I48">
        <f t="shared" si="14"/>
        <v>0.12238530333333335</v>
      </c>
      <c r="J48">
        <f t="shared" si="14"/>
        <v>0.12820690333333334</v>
      </c>
      <c r="K48">
        <f t="shared" si="14"/>
        <v>0.10245790333333334</v>
      </c>
      <c r="L48">
        <f t="shared" si="14"/>
        <v>6.485110333333334E-2</v>
      </c>
      <c r="M48">
        <f t="shared" si="14"/>
        <v>4.4428503333333341E-2</v>
      </c>
      <c r="N48">
        <f t="shared" si="14"/>
        <v>3.8121003333333334E-2</v>
      </c>
      <c r="O48">
        <f t="shared" si="14"/>
        <v>9.6745033333333341E-3</v>
      </c>
    </row>
    <row r="49" spans="4:17" x14ac:dyDescent="0.25">
      <c r="G49">
        <f t="shared" ref="G49:N49" si="15">G30-$P$35</f>
        <v>0.14556700333333333</v>
      </c>
      <c r="H49">
        <f t="shared" si="15"/>
        <v>0.13719960333333331</v>
      </c>
      <c r="I49">
        <f t="shared" si="15"/>
        <v>0.13080530333333334</v>
      </c>
      <c r="J49">
        <f t="shared" si="15"/>
        <v>0.12910190333333332</v>
      </c>
      <c r="K49">
        <f t="shared" si="15"/>
        <v>9.9442803333333343E-2</v>
      </c>
      <c r="L49">
        <f>L30-$P$35</f>
        <v>6.5154303333333344E-2</v>
      </c>
      <c r="M49">
        <f t="shared" si="15"/>
        <v>4.2405403333333341E-2</v>
      </c>
      <c r="N49">
        <f t="shared" si="15"/>
        <v>3.7238703333333331E-2</v>
      </c>
      <c r="O49">
        <f>O30-$P$35</f>
        <v>1.034919333333334E-2</v>
      </c>
    </row>
    <row r="50" spans="4:17" x14ac:dyDescent="0.25">
      <c r="G50">
        <f t="shared" ref="G50:O50" si="16">G31-$P$35</f>
        <v>0.14794640333333331</v>
      </c>
      <c r="H50">
        <f t="shared" si="16"/>
        <v>0.12618440333333336</v>
      </c>
      <c r="I50">
        <f t="shared" si="16"/>
        <v>0.12821520333333336</v>
      </c>
      <c r="J50">
        <f t="shared" si="16"/>
        <v>0.12846790333333336</v>
      </c>
      <c r="K50">
        <f t="shared" si="16"/>
        <v>0.10978590333333334</v>
      </c>
      <c r="L50">
        <f t="shared" si="16"/>
        <v>6.3705203333333335E-2</v>
      </c>
      <c r="M50">
        <f t="shared" si="16"/>
        <v>4.8922603333333328E-2</v>
      </c>
      <c r="N50">
        <f t="shared" si="16"/>
        <v>4.2266303333333338E-2</v>
      </c>
      <c r="O50">
        <f t="shared" si="16"/>
        <v>8.5389433333333403E-3</v>
      </c>
    </row>
    <row r="53" spans="4:17" x14ac:dyDescent="0.25">
      <c r="F53" s="3"/>
      <c r="G53" s="3" t="s">
        <v>21</v>
      </c>
      <c r="H53" s="3" t="s">
        <v>43</v>
      </c>
      <c r="I53" s="3" t="s">
        <v>44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45</v>
      </c>
      <c r="P53" s="3" t="s">
        <v>27</v>
      </c>
      <c r="Q53" s="3"/>
    </row>
    <row r="54" spans="4:17" x14ac:dyDescent="0.25">
      <c r="F54" t="s">
        <v>34</v>
      </c>
      <c r="G54">
        <f>AVERAGE(G47:G50)</f>
        <v>0.15050375333333332</v>
      </c>
      <c r="H54">
        <f>AVERAGE(H47:H50)</f>
        <v>0.13529152833333333</v>
      </c>
      <c r="I54">
        <f>AVERAGE(I47:I50)</f>
        <v>0.12960470333333335</v>
      </c>
      <c r="J54">
        <f t="shared" ref="J54:N54" si="17">AVERAGE(J47:J50)</f>
        <v>0.12854452833333335</v>
      </c>
      <c r="K54">
        <f t="shared" si="17"/>
        <v>0.10492585333333333</v>
      </c>
      <c r="L54">
        <f t="shared" si="17"/>
        <v>6.4061403333333336E-2</v>
      </c>
      <c r="M54">
        <f t="shared" si="17"/>
        <v>4.6740628333333339E-2</v>
      </c>
      <c r="N54">
        <f t="shared" si="17"/>
        <v>3.998022833333334E-2</v>
      </c>
      <c r="O54">
        <f>AVERAGE(O47:O50)</f>
        <v>1.1168285833333336E-2</v>
      </c>
    </row>
    <row r="55" spans="4:17" x14ac:dyDescent="0.25">
      <c r="F55" t="s">
        <v>35</v>
      </c>
      <c r="G55">
        <f>G54/1000</f>
        <v>1.5050375333333331E-4</v>
      </c>
      <c r="H55">
        <f>H54/1000</f>
        <v>1.3529152833333333E-4</v>
      </c>
      <c r="I55">
        <f t="shared" ref="I55:O55" si="18">I54/1000</f>
        <v>1.2960470333333335E-4</v>
      </c>
      <c r="J55">
        <f t="shared" si="18"/>
        <v>1.2854452833333335E-4</v>
      </c>
      <c r="K55">
        <f t="shared" si="18"/>
        <v>1.0492585333333333E-4</v>
      </c>
      <c r="L55">
        <f t="shared" si="18"/>
        <v>6.4061403333333334E-5</v>
      </c>
      <c r="M55">
        <f t="shared" si="18"/>
        <v>4.6740628333333337E-5</v>
      </c>
      <c r="N55">
        <f t="shared" si="18"/>
        <v>3.998022833333334E-5</v>
      </c>
      <c r="O55">
        <f t="shared" si="18"/>
        <v>1.1168285833333336E-5</v>
      </c>
    </row>
    <row r="56" spans="4:17" x14ac:dyDescent="0.25">
      <c r="F56" t="s">
        <v>36</v>
      </c>
      <c r="G56">
        <f>MEDIAN(G47:G50)</f>
        <v>0.14849570333333331</v>
      </c>
      <c r="H56">
        <f>MEDIAN(H47:H50)</f>
        <v>0.13531870333333332</v>
      </c>
      <c r="I56">
        <f t="shared" ref="I56:N56" si="19">MEDIAN(I47:I50)</f>
        <v>0.12951025333333335</v>
      </c>
      <c r="J56">
        <f>MEDIAN(J47:J50)</f>
        <v>0.12843465333333334</v>
      </c>
      <c r="K56">
        <f t="shared" si="19"/>
        <v>0.10523735333333334</v>
      </c>
      <c r="L56">
        <f t="shared" si="19"/>
        <v>6.4278153333333338E-2</v>
      </c>
      <c r="M56">
        <f t="shared" si="19"/>
        <v>4.6675553333333335E-2</v>
      </c>
      <c r="N56">
        <f t="shared" si="19"/>
        <v>4.0193653333333336E-2</v>
      </c>
      <c r="O56">
        <f>MEDIAN(O47:O50)</f>
        <v>1.0011848333333337E-2</v>
      </c>
    </row>
    <row r="57" spans="4:17" x14ac:dyDescent="0.25">
      <c r="F57" t="s">
        <v>37</v>
      </c>
      <c r="G57">
        <f>G56/1000</f>
        <v>1.4849570333333331E-4</v>
      </c>
      <c r="H57">
        <f>H56/1000</f>
        <v>1.3531870333333333E-4</v>
      </c>
      <c r="I57">
        <f t="shared" ref="I57:O57" si="20">I56/1000</f>
        <v>1.2951025333333334E-4</v>
      </c>
      <c r="J57">
        <f t="shared" si="20"/>
        <v>1.2843465333333334E-4</v>
      </c>
      <c r="K57">
        <f t="shared" si="20"/>
        <v>1.0523735333333334E-4</v>
      </c>
      <c r="L57">
        <f t="shared" si="20"/>
        <v>6.4278153333333332E-5</v>
      </c>
      <c r="M57">
        <f t="shared" si="20"/>
        <v>4.6675553333333332E-5</v>
      </c>
      <c r="N57">
        <f t="shared" si="20"/>
        <v>4.0193653333333336E-5</v>
      </c>
      <c r="O57">
        <f t="shared" si="20"/>
        <v>1.0011848333333337E-5</v>
      </c>
    </row>
    <row r="58" spans="4:17" x14ac:dyDescent="0.25">
      <c r="F58" t="s">
        <v>38</v>
      </c>
      <c r="G58">
        <f>STDEV(G47:G50)</f>
        <v>6.1425568582363765E-3</v>
      </c>
      <c r="H58">
        <f>STDEV(H47:H50)</f>
        <v>7.5712065869648331E-3</v>
      </c>
      <c r="I58">
        <f t="shared" ref="I58:O58" si="21">STDEV(I47:I50)</f>
        <v>6.0656078524744641E-3</v>
      </c>
      <c r="J58">
        <f t="shared" si="21"/>
        <v>3.877343108796619E-4</v>
      </c>
      <c r="K58">
        <f t="shared" si="21"/>
        <v>4.8072401094598951E-3</v>
      </c>
      <c r="L58">
        <f t="shared" si="21"/>
        <v>1.1937101686199569E-3</v>
      </c>
      <c r="M58">
        <f t="shared" si="21"/>
        <v>4.0348765618252388E-3</v>
      </c>
      <c r="N58">
        <f t="shared" si="21"/>
        <v>2.6805805457960079E-3</v>
      </c>
      <c r="O58">
        <f t="shared" si="21"/>
        <v>3.3784244099123559E-3</v>
      </c>
    </row>
    <row r="59" spans="4:17" x14ac:dyDescent="0.25">
      <c r="F59" t="s">
        <v>39</v>
      </c>
      <c r="G59">
        <f>G58/G54*100</f>
        <v>4.0813313436987446</v>
      </c>
      <c r="H59">
        <f>H58/H54*100</f>
        <v>5.5962163191111118</v>
      </c>
      <c r="I59">
        <f t="shared" ref="I59:O59" si="22">I58/I54*100</f>
        <v>4.6800831269789542</v>
      </c>
      <c r="J59">
        <f t="shared" si="22"/>
        <v>0.30163423982871862</v>
      </c>
      <c r="K59">
        <f t="shared" si="22"/>
        <v>4.5815592218135519</v>
      </c>
      <c r="L59">
        <f t="shared" si="22"/>
        <v>1.8633843570498694</v>
      </c>
      <c r="M59">
        <f t="shared" si="22"/>
        <v>8.6324825011985205</v>
      </c>
      <c r="N59">
        <f t="shared" si="22"/>
        <v>6.7047654741908662</v>
      </c>
      <c r="O59">
        <f t="shared" si="22"/>
        <v>30.250160681140237</v>
      </c>
    </row>
    <row r="62" spans="4:17" x14ac:dyDescent="0.25">
      <c r="D62" t="s">
        <v>41</v>
      </c>
    </row>
    <row r="63" spans="4:17" x14ac:dyDescent="0.25">
      <c r="G63">
        <f t="shared" ref="G63" si="23">G47/$O$54*100</f>
        <v>1427.7625565188566</v>
      </c>
      <c r="H63">
        <f>H47/$O$54*100</f>
        <v>1292.448147257453</v>
      </c>
      <c r="I63">
        <f t="shared" ref="I63:N63" si="24">I47/$O$54*100</f>
        <v>1226.8042327892304</v>
      </c>
      <c r="J63">
        <f t="shared" si="24"/>
        <v>1149.6966074247589</v>
      </c>
      <c r="K63">
        <f t="shared" si="24"/>
        <v>967.17441642603603</v>
      </c>
      <c r="L63">
        <f t="shared" si="24"/>
        <v>559.93376482798033</v>
      </c>
      <c r="M63">
        <f t="shared" si="24"/>
        <v>458.4947421429863</v>
      </c>
      <c r="N63">
        <f t="shared" si="24"/>
        <v>378.70541607287834</v>
      </c>
      <c r="O63">
        <f>O47/$O$54*100</f>
        <v>144.25224760320197</v>
      </c>
    </row>
    <row r="64" spans="4:17" x14ac:dyDescent="0.25">
      <c r="G64">
        <f t="shared" ref="G64:O64" si="25">G48/$O$54*100</f>
        <v>1334.5378651438818</v>
      </c>
      <c r="H64">
        <f t="shared" si="25"/>
        <v>1194.7921581221465</v>
      </c>
      <c r="I64">
        <f t="shared" si="25"/>
        <v>1095.8288958548771</v>
      </c>
      <c r="J64">
        <f t="shared" si="25"/>
        <v>1147.9550689030684</v>
      </c>
      <c r="K64">
        <f t="shared" si="25"/>
        <v>917.40043962282164</v>
      </c>
      <c r="L64">
        <f t="shared" si="25"/>
        <v>580.67195182071725</v>
      </c>
      <c r="M64">
        <f t="shared" si="25"/>
        <v>397.80951165066136</v>
      </c>
      <c r="N64">
        <f t="shared" si="25"/>
        <v>341.33262617219003</v>
      </c>
      <c r="O64">
        <f t="shared" si="25"/>
        <v>86.624782690092005</v>
      </c>
    </row>
    <row r="65" spans="4:17" x14ac:dyDescent="0.25">
      <c r="G65">
        <f t="shared" ref="G65:N65" si="26">G49/$O$54*100</f>
        <v>1303.3961120413655</v>
      </c>
      <c r="H65">
        <f t="shared" si="26"/>
        <v>1228.4750352989854</v>
      </c>
      <c r="I65">
        <f t="shared" si="26"/>
        <v>1171.2209490817859</v>
      </c>
      <c r="J65">
        <f t="shared" si="26"/>
        <v>1155.968832280513</v>
      </c>
      <c r="K65">
        <f t="shared" si="26"/>
        <v>890.40345866267285</v>
      </c>
      <c r="L65">
        <f t="shared" si="26"/>
        <v>583.38678205093095</v>
      </c>
      <c r="M65">
        <f t="shared" si="26"/>
        <v>379.69482484741206</v>
      </c>
      <c r="N65">
        <f t="shared" si="26"/>
        <v>333.43257764937505</v>
      </c>
      <c r="O65">
        <f>O49/$O$54*100</f>
        <v>92.665906727106702</v>
      </c>
    </row>
    <row r="66" spans="4:17" x14ac:dyDescent="0.25">
      <c r="G66">
        <f t="shared" ref="G66:O66" si="27">G50/$O$54*100</f>
        <v>1324.7010825221382</v>
      </c>
      <c r="H66">
        <f t="shared" si="27"/>
        <v>1129.8457544551561</v>
      </c>
      <c r="I66">
        <f t="shared" si="27"/>
        <v>1148.0293864852281</v>
      </c>
      <c r="J66">
        <f t="shared" si="27"/>
        <v>1150.2920434745915</v>
      </c>
      <c r="K66">
        <f t="shared" si="27"/>
        <v>983.01480613669196</v>
      </c>
      <c r="L66">
        <f t="shared" si="27"/>
        <v>570.41164851991971</v>
      </c>
      <c r="M66">
        <f t="shared" si="27"/>
        <v>438.04934851610682</v>
      </c>
      <c r="N66">
        <f t="shared" si="27"/>
        <v>378.44933380182255</v>
      </c>
      <c r="O66">
        <f t="shared" si="27"/>
        <v>76.457062979599343</v>
      </c>
    </row>
    <row r="69" spans="4:17" x14ac:dyDescent="0.25">
      <c r="F69" s="3"/>
      <c r="G69" s="3" t="s">
        <v>21</v>
      </c>
      <c r="H69" s="3" t="s">
        <v>43</v>
      </c>
      <c r="I69" s="3" t="s">
        <v>44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45</v>
      </c>
      <c r="P69" s="3" t="s">
        <v>27</v>
      </c>
      <c r="Q69" s="3"/>
    </row>
    <row r="70" spans="4:17" x14ac:dyDescent="0.25">
      <c r="F70" t="s">
        <v>34</v>
      </c>
      <c r="G70">
        <f t="shared" ref="G70" si="28">AVERAGE(G63:G66)</f>
        <v>1347.5994040565606</v>
      </c>
      <c r="H70">
        <f>AVERAGE(H63:H66)</f>
        <v>1211.3902737834353</v>
      </c>
      <c r="I70">
        <f t="shared" ref="I70:N70" si="29">AVERAGE(I63:I66)</f>
        <v>1160.4708660527804</v>
      </c>
      <c r="J70">
        <f t="shared" si="29"/>
        <v>1150.9781380207328</v>
      </c>
      <c r="K70">
        <f t="shared" si="29"/>
        <v>939.49828021205553</v>
      </c>
      <c r="L70">
        <f t="shared" si="29"/>
        <v>573.60103680488703</v>
      </c>
      <c r="M70">
        <f t="shared" si="29"/>
        <v>418.51210678929164</v>
      </c>
      <c r="N70">
        <f t="shared" si="29"/>
        <v>357.97998842406651</v>
      </c>
      <c r="O70">
        <f>AVERAGE(O63:O66)</f>
        <v>100</v>
      </c>
    </row>
    <row r="71" spans="4:17" x14ac:dyDescent="0.25">
      <c r="F71" t="s">
        <v>36</v>
      </c>
      <c r="G71">
        <f t="shared" ref="G71" si="30">MEDIAN(G63:G66)</f>
        <v>1329.61947383301</v>
      </c>
      <c r="H71">
        <f>MEDIAN(H63:H66)</f>
        <v>1211.6335967105661</v>
      </c>
      <c r="I71">
        <f t="shared" ref="I71:O71" si="31">MEDIAN(I63:I66)</f>
        <v>1159.6251677835071</v>
      </c>
      <c r="J71">
        <f t="shared" si="31"/>
        <v>1149.9943254496752</v>
      </c>
      <c r="K71">
        <f t="shared" si="31"/>
        <v>942.28742802442889</v>
      </c>
      <c r="L71">
        <f t="shared" si="31"/>
        <v>575.54180017031854</v>
      </c>
      <c r="M71">
        <f t="shared" si="31"/>
        <v>417.92943008338409</v>
      </c>
      <c r="N71">
        <f t="shared" si="31"/>
        <v>359.89097998700629</v>
      </c>
      <c r="O71">
        <f t="shared" si="31"/>
        <v>89.645344708599353</v>
      </c>
    </row>
    <row r="72" spans="4:17" x14ac:dyDescent="0.25">
      <c r="F72" t="s">
        <v>38</v>
      </c>
      <c r="G72">
        <f t="shared" ref="G72" si="32">STDEV(G63:G66)</f>
        <v>54.999996865257906</v>
      </c>
      <c r="H72">
        <f>STDEV(H63:H66)</f>
        <v>67.792020189593359</v>
      </c>
      <c r="I72">
        <f t="shared" ref="I72:O72" si="33">STDEV(I63:I66)</f>
        <v>54.31100119564271</v>
      </c>
      <c r="J72">
        <f t="shared" si="33"/>
        <v>3.4717441572136254</v>
      </c>
      <c r="K72">
        <f t="shared" si="33"/>
        <v>43.043670095835161</v>
      </c>
      <c r="L72">
        <f t="shared" si="33"/>
        <v>10.688391991698136</v>
      </c>
      <c r="M72">
        <f t="shared" si="33"/>
        <v>36.12798438398287</v>
      </c>
      <c r="N72">
        <f t="shared" si="33"/>
        <v>24.001718668369261</v>
      </c>
      <c r="O72">
        <f t="shared" si="33"/>
        <v>30.250160681140269</v>
      </c>
    </row>
    <row r="73" spans="4:17" x14ac:dyDescent="0.25">
      <c r="F73" t="s">
        <v>39</v>
      </c>
      <c r="G73">
        <f t="shared" ref="G73" si="34">G72/G70*100</f>
        <v>4.0813313436987446</v>
      </c>
      <c r="H73">
        <f t="shared" ref="H73" si="35">H72/H70*100</f>
        <v>5.5962163191111101</v>
      </c>
      <c r="I73">
        <f t="shared" ref="I73:O73" si="36">I72/I70*100</f>
        <v>4.6800831269789542</v>
      </c>
      <c r="J73">
        <f t="shared" si="36"/>
        <v>0.30163423982872284</v>
      </c>
      <c r="K73">
        <f t="shared" si="36"/>
        <v>4.5815592218135528</v>
      </c>
      <c r="L73">
        <f t="shared" si="36"/>
        <v>1.8633843570498707</v>
      </c>
      <c r="M73">
        <f t="shared" si="36"/>
        <v>8.6324825011985205</v>
      </c>
      <c r="N73">
        <f t="shared" si="36"/>
        <v>6.7047654741908627</v>
      </c>
      <c r="O73">
        <f t="shared" si="36"/>
        <v>30.250160681140269</v>
      </c>
    </row>
    <row r="76" spans="4:17" x14ac:dyDescent="0.25">
      <c r="D76" t="s">
        <v>42</v>
      </c>
      <c r="G76">
        <f t="shared" ref="G76" si="37">G47/$G$54*100</f>
        <v>105.94858918911569</v>
      </c>
      <c r="H76">
        <f>H47/$G$54*100</f>
        <v>95.90744425731485</v>
      </c>
      <c r="I76">
        <f t="shared" ref="I76:O76" si="38">I47/$G$54*100</f>
        <v>91.03627005891282</v>
      </c>
      <c r="J76">
        <f t="shared" si="38"/>
        <v>85.314419401190577</v>
      </c>
      <c r="K76">
        <f t="shared" si="38"/>
        <v>71.770172464801888</v>
      </c>
      <c r="L76">
        <f t="shared" si="38"/>
        <v>41.550461000684678</v>
      </c>
      <c r="M76">
        <f t="shared" si="38"/>
        <v>34.023073976051016</v>
      </c>
      <c r="N76">
        <f t="shared" si="38"/>
        <v>28.102224958908007</v>
      </c>
      <c r="O76">
        <f t="shared" si="38"/>
        <v>10.704386419953291</v>
      </c>
    </row>
    <row r="77" spans="4:17" x14ac:dyDescent="0.25">
      <c r="G77">
        <f t="shared" ref="G77:O77" si="39">G48/$G$54*100</f>
        <v>99.03075506909839</v>
      </c>
      <c r="H77">
        <f t="shared" si="39"/>
        <v>88.660781128692122</v>
      </c>
      <c r="I77">
        <f t="shared" si="39"/>
        <v>81.317110452572123</v>
      </c>
      <c r="J77">
        <f t="shared" si="39"/>
        <v>85.185186743737034</v>
      </c>
      <c r="K77">
        <f t="shared" si="39"/>
        <v>68.076643315606361</v>
      </c>
      <c r="L77">
        <f t="shared" si="39"/>
        <v>43.089359499030003</v>
      </c>
      <c r="M77">
        <f t="shared" si="39"/>
        <v>29.519864022881741</v>
      </c>
      <c r="N77">
        <f t="shared" si="39"/>
        <v>25.328938640422834</v>
      </c>
      <c r="O77">
        <f t="shared" si="39"/>
        <v>6.4280811069916624</v>
      </c>
    </row>
    <row r="78" spans="4:17" x14ac:dyDescent="0.25">
      <c r="G78">
        <f t="shared" ref="G78:O78" si="40">G49/$G$54*100</f>
        <v>96.71984924584163</v>
      </c>
      <c r="H78">
        <f t="shared" si="40"/>
        <v>91.160253677837389</v>
      </c>
      <c r="I78">
        <f t="shared" si="40"/>
        <v>86.911655315085625</v>
      </c>
      <c r="J78">
        <f t="shared" si="40"/>
        <v>85.779856298600393</v>
      </c>
      <c r="K78">
        <f t="shared" si="40"/>
        <v>66.073304572736475</v>
      </c>
      <c r="L78">
        <f t="shared" si="40"/>
        <v>43.290816268901033</v>
      </c>
      <c r="M78">
        <f t="shared" si="40"/>
        <v>28.17564505478779</v>
      </c>
      <c r="N78">
        <f t="shared" si="40"/>
        <v>24.742707413321209</v>
      </c>
      <c r="O78">
        <f t="shared" si="40"/>
        <v>6.876368930422692</v>
      </c>
    </row>
    <row r="79" spans="4:17" x14ac:dyDescent="0.25">
      <c r="G79">
        <f t="shared" ref="G79:O79" si="41">G50/$G$54*100</f>
        <v>98.3008064959443</v>
      </c>
      <c r="H79">
        <f t="shared" si="41"/>
        <v>83.841366436797188</v>
      </c>
      <c r="I79">
        <f t="shared" si="41"/>
        <v>85.190701556368737</v>
      </c>
      <c r="J79">
        <f t="shared" si="41"/>
        <v>85.358604345769834</v>
      </c>
      <c r="K79">
        <f t="shared" si="41"/>
        <v>72.945624877660862</v>
      </c>
      <c r="L79">
        <f t="shared" si="41"/>
        <v>42.327983138227829</v>
      </c>
      <c r="M79">
        <f t="shared" si="41"/>
        <v>32.505902510604052</v>
      </c>
      <c r="N79">
        <f t="shared" si="41"/>
        <v>28.083222110562652</v>
      </c>
      <c r="O79">
        <f t="shared" si="41"/>
        <v>5.6735750067451303</v>
      </c>
    </row>
    <row r="82" spans="6:17" x14ac:dyDescent="0.25">
      <c r="F82" s="3"/>
      <c r="G82" s="3" t="s">
        <v>21</v>
      </c>
      <c r="H82" s="3" t="s">
        <v>43</v>
      </c>
      <c r="I82" s="3" t="s">
        <v>44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45</v>
      </c>
      <c r="P82" s="3" t="s">
        <v>27</v>
      </c>
      <c r="Q82" s="3"/>
    </row>
    <row r="83" spans="6:17" x14ac:dyDescent="0.25">
      <c r="F83" t="s">
        <v>34</v>
      </c>
      <c r="G83">
        <f>AVERAGE(G76:G79)</f>
        <v>100.00000000000001</v>
      </c>
      <c r="H83">
        <f t="shared" ref="H83:O83" si="42">AVERAGE(H76:H79)</f>
        <v>89.892461375160394</v>
      </c>
      <c r="I83">
        <f t="shared" si="42"/>
        <v>86.113934345734833</v>
      </c>
      <c r="J83">
        <f t="shared" si="42"/>
        <v>85.409516697324463</v>
      </c>
      <c r="K83">
        <f t="shared" si="42"/>
        <v>69.7164363077014</v>
      </c>
      <c r="L83">
        <f t="shared" si="42"/>
        <v>42.564654976710891</v>
      </c>
      <c r="M83">
        <f t="shared" si="42"/>
        <v>31.056121391081149</v>
      </c>
      <c r="N83">
        <f t="shared" si="42"/>
        <v>26.564273280803675</v>
      </c>
      <c r="O83">
        <f t="shared" si="42"/>
        <v>7.4206028660281937</v>
      </c>
    </row>
    <row r="84" spans="6:17" x14ac:dyDescent="0.25">
      <c r="F84" t="s">
        <v>36</v>
      </c>
      <c r="G84">
        <f>MEDIAN(G76:G79)</f>
        <v>98.665780782521352</v>
      </c>
      <c r="H84">
        <f t="shared" ref="H84:O84" si="43">MEDIAN(H76:H79)</f>
        <v>89.910517403264748</v>
      </c>
      <c r="I84">
        <f t="shared" si="43"/>
        <v>86.051178435727181</v>
      </c>
      <c r="J84">
        <f t="shared" si="43"/>
        <v>85.336511873480205</v>
      </c>
      <c r="K84">
        <f t="shared" si="43"/>
        <v>69.923407890204118</v>
      </c>
      <c r="L84">
        <f t="shared" si="43"/>
        <v>42.708671318628916</v>
      </c>
      <c r="M84">
        <f t="shared" si="43"/>
        <v>31.012883266742897</v>
      </c>
      <c r="N84">
        <f t="shared" si="43"/>
        <v>26.706080375492743</v>
      </c>
      <c r="O84">
        <f t="shared" si="43"/>
        <v>6.6522250187071776</v>
      </c>
    </row>
    <row r="85" spans="6:17" x14ac:dyDescent="0.25">
      <c r="F85" t="s">
        <v>38</v>
      </c>
      <c r="G85">
        <f>STDEV(G76:G79)</f>
        <v>4.0813313436987437</v>
      </c>
      <c r="H85">
        <f t="shared" ref="H85:O85" si="44">STDEV(H76:H79)</f>
        <v>5.0305765931273765</v>
      </c>
      <c r="I85">
        <f t="shared" si="44"/>
        <v>4.0302037112924687</v>
      </c>
      <c r="J85">
        <f t="shared" si="44"/>
        <v>0.25762434643135657</v>
      </c>
      <c r="K85">
        <f t="shared" si="44"/>
        <v>3.1940998167752603</v>
      </c>
      <c r="L85">
        <f t="shared" si="44"/>
        <v>0.79314312246827934</v>
      </c>
      <c r="M85">
        <f t="shared" si="44"/>
        <v>2.6809142446360501</v>
      </c>
      <c r="N85">
        <f t="shared" si="44"/>
        <v>1.7810722234010334</v>
      </c>
      <c r="O85">
        <f t="shared" si="44"/>
        <v>2.244744290482827</v>
      </c>
    </row>
    <row r="86" spans="6:17" x14ac:dyDescent="0.25">
      <c r="F86" t="s">
        <v>39</v>
      </c>
      <c r="G86">
        <f>G85/G83*100</f>
        <v>4.0813313436987428</v>
      </c>
      <c r="H86">
        <f t="shared" ref="H86:O86" si="45">H85/H83*100</f>
        <v>5.5962163191111092</v>
      </c>
      <c r="I86">
        <f t="shared" si="45"/>
        <v>4.6800831269789525</v>
      </c>
      <c r="J86">
        <f t="shared" si="45"/>
        <v>0.30163423982871795</v>
      </c>
      <c r="K86">
        <f t="shared" si="45"/>
        <v>4.5815592218135457</v>
      </c>
      <c r="L86">
        <f t="shared" si="45"/>
        <v>1.8633843570498692</v>
      </c>
      <c r="M86">
        <f t="shared" si="45"/>
        <v>8.6324825011985187</v>
      </c>
      <c r="N86">
        <f t="shared" si="45"/>
        <v>6.7047654741908627</v>
      </c>
      <c r="O86">
        <f t="shared" si="45"/>
        <v>30.250160681140247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CDC5D-3C7F-47A2-8457-9FA788D299F4}">
  <dimension ref="A1:Z86"/>
  <sheetViews>
    <sheetView workbookViewId="0">
      <selection activeCell="A25" sqref="A25:E32"/>
    </sheetView>
  </sheetViews>
  <sheetFormatPr baseColWidth="10" defaultRowHeight="15" x14ac:dyDescent="0.25"/>
  <cols>
    <col min="5" max="5" width="15" customWidth="1"/>
  </cols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46</v>
      </c>
    </row>
    <row r="4" spans="1:26" x14ac:dyDescent="0.25">
      <c r="A4" t="s">
        <v>47</v>
      </c>
    </row>
    <row r="6" spans="1:26" x14ac:dyDescent="0.25">
      <c r="A6" t="s">
        <v>4</v>
      </c>
    </row>
    <row r="7" spans="1:26" x14ac:dyDescent="0.25">
      <c r="A7" t="s">
        <v>5</v>
      </c>
    </row>
    <row r="9" spans="1:26" x14ac:dyDescent="0.25">
      <c r="A9" t="s">
        <v>6</v>
      </c>
    </row>
    <row r="10" spans="1:26" x14ac:dyDescent="0.25">
      <c r="A10" t="s">
        <v>48</v>
      </c>
    </row>
    <row r="11" spans="1:26" x14ac:dyDescent="0.25">
      <c r="A11" t="s">
        <v>8</v>
      </c>
    </row>
    <row r="12" spans="1:26" x14ac:dyDescent="0.25">
      <c r="A12" t="s">
        <v>9</v>
      </c>
    </row>
    <row r="13" spans="1:26" x14ac:dyDescent="0.25">
      <c r="A13" t="s">
        <v>49</v>
      </c>
    </row>
    <row r="14" spans="1:26" x14ac:dyDescent="0.25">
      <c r="A14" t="s">
        <v>50</v>
      </c>
    </row>
    <row r="15" spans="1:26" x14ac:dyDescent="0.25">
      <c r="A15" t="s">
        <v>51</v>
      </c>
    </row>
    <row r="16" spans="1:26" x14ac:dyDescent="0.25">
      <c r="A16" t="s">
        <v>52</v>
      </c>
      <c r="S16" s="19"/>
      <c r="T16" s="19"/>
      <c r="U16" s="19"/>
      <c r="V16" s="19"/>
      <c r="W16" s="19"/>
      <c r="X16" s="19"/>
      <c r="Y16" s="19"/>
      <c r="Z16" s="19"/>
    </row>
    <row r="17" spans="1:26" x14ac:dyDescent="0.25">
      <c r="A17" t="s">
        <v>53</v>
      </c>
      <c r="S17" s="19"/>
      <c r="T17" s="19"/>
      <c r="U17" s="19"/>
      <c r="V17" s="19"/>
      <c r="W17" s="19"/>
      <c r="X17" s="19"/>
      <c r="Y17" s="19"/>
      <c r="Z17" s="19"/>
    </row>
    <row r="18" spans="1:26" x14ac:dyDescent="0.25">
      <c r="A18" t="s">
        <v>54</v>
      </c>
      <c r="S18" s="19"/>
      <c r="T18" s="19"/>
      <c r="U18" s="19"/>
      <c r="V18" s="19"/>
      <c r="W18" s="19"/>
      <c r="X18" s="19"/>
      <c r="Y18" s="19"/>
      <c r="Z18" s="19"/>
    </row>
    <row r="19" spans="1:26" x14ac:dyDescent="0.25">
      <c r="A19" t="s">
        <v>16</v>
      </c>
      <c r="S19" s="19"/>
      <c r="T19" s="19"/>
      <c r="U19" s="19"/>
      <c r="V19" s="19"/>
      <c r="W19" s="19"/>
      <c r="X19" s="19"/>
      <c r="Y19" s="19"/>
      <c r="Z19" s="19"/>
    </row>
    <row r="20" spans="1:26" x14ac:dyDescent="0.25">
      <c r="S20" s="19"/>
      <c r="T20" s="19"/>
      <c r="U20" s="19"/>
      <c r="V20" s="19"/>
      <c r="W20" s="19"/>
      <c r="X20" s="19"/>
      <c r="Y20" s="19"/>
      <c r="Z20" s="19"/>
    </row>
    <row r="21" spans="1:26" x14ac:dyDescent="0.25">
      <c r="S21" s="19"/>
      <c r="T21" s="19"/>
      <c r="U21" s="19"/>
      <c r="V21" s="19"/>
      <c r="W21" s="19"/>
      <c r="X21" s="19"/>
      <c r="Y21" s="19"/>
      <c r="Z21" s="19"/>
    </row>
    <row r="22" spans="1:26" x14ac:dyDescent="0.25">
      <c r="A22" s="1"/>
      <c r="S22" s="19"/>
      <c r="T22" s="19"/>
      <c r="U22" s="19"/>
      <c r="V22" s="19"/>
      <c r="W22" s="19"/>
      <c r="X22" s="19"/>
      <c r="Y22" s="19"/>
      <c r="Z22" s="19"/>
    </row>
    <row r="23" spans="1:26" x14ac:dyDescent="0.25">
      <c r="C23" s="2"/>
      <c r="S23" s="19"/>
      <c r="T23" s="19"/>
      <c r="U23" s="19"/>
      <c r="V23" s="19"/>
      <c r="W23" s="19"/>
      <c r="X23" s="19"/>
      <c r="Y23" s="19"/>
      <c r="Z23" s="19"/>
    </row>
    <row r="24" spans="1:26" x14ac:dyDescent="0.25">
      <c r="C24" s="2"/>
      <c r="S24" s="19"/>
      <c r="T24" s="19"/>
      <c r="U24" s="19"/>
      <c r="V24" s="19"/>
      <c r="W24" s="19"/>
      <c r="X24" s="19"/>
      <c r="Y24" s="19"/>
      <c r="Z24" s="19"/>
    </row>
    <row r="25" spans="1:26" x14ac:dyDescent="0.25">
      <c r="A25" s="1" t="s">
        <v>60</v>
      </c>
      <c r="F25" s="3"/>
      <c r="G25" s="3" t="s">
        <v>21</v>
      </c>
      <c r="H25" s="3" t="s">
        <v>43</v>
      </c>
      <c r="I25" s="3" t="s">
        <v>44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45</v>
      </c>
      <c r="P25" s="3" t="s">
        <v>27</v>
      </c>
      <c r="Q25" s="3"/>
      <c r="S25" s="19"/>
      <c r="T25" s="19"/>
      <c r="U25" s="19"/>
      <c r="V25" s="19"/>
      <c r="W25" s="19"/>
      <c r="X25" s="19"/>
      <c r="Y25" s="19"/>
      <c r="Z25" s="19"/>
    </row>
    <row r="26" spans="1:26" x14ac:dyDescent="0.25">
      <c r="A26" t="s">
        <v>28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9"/>
      <c r="T26" s="19"/>
      <c r="U26" s="19"/>
      <c r="V26" s="19"/>
      <c r="W26" s="19"/>
      <c r="X26" s="19"/>
      <c r="Y26" s="19"/>
      <c r="Z26" s="19"/>
    </row>
    <row r="27" spans="1:26" x14ac:dyDescent="0.25">
      <c r="A27" t="s">
        <v>29</v>
      </c>
      <c r="C27" s="2">
        <v>43807</v>
      </c>
      <c r="F27" s="5"/>
      <c r="G27" s="5">
        <v>570.31200000000001</v>
      </c>
      <c r="H27" s="15">
        <v>568.72199999999998</v>
      </c>
      <c r="I27" s="15">
        <v>568.16300000000001</v>
      </c>
      <c r="J27" s="15">
        <v>567.505</v>
      </c>
      <c r="K27" s="15">
        <v>569.077</v>
      </c>
      <c r="L27" s="15">
        <v>568.54399999999998</v>
      </c>
      <c r="M27" s="15">
        <v>567.74300000000005</v>
      </c>
      <c r="N27" s="15">
        <v>566.76099999999997</v>
      </c>
      <c r="O27" s="15">
        <v>568.62099999999998</v>
      </c>
      <c r="P27" s="15">
        <v>571.25199999999995</v>
      </c>
      <c r="Q27" s="15"/>
      <c r="R27" s="14"/>
      <c r="S27" s="19"/>
      <c r="T27" s="19"/>
      <c r="U27" s="19"/>
      <c r="V27" s="19"/>
      <c r="W27" s="19"/>
      <c r="X27" s="19"/>
      <c r="Y27" s="19"/>
      <c r="Z27" s="19"/>
    </row>
    <row r="28" spans="1:26" x14ac:dyDescent="0.25">
      <c r="A28" t="s">
        <v>30</v>
      </c>
      <c r="C28" t="s">
        <v>31</v>
      </c>
      <c r="F28" s="6"/>
      <c r="G28" s="16">
        <v>8205.4699999999993</v>
      </c>
      <c r="H28" s="7">
        <v>8241.18</v>
      </c>
      <c r="I28" s="7">
        <v>7486.96</v>
      </c>
      <c r="J28" s="7">
        <v>7855.8</v>
      </c>
      <c r="K28" s="7">
        <v>7554.23</v>
      </c>
      <c r="L28" s="7">
        <v>12253.9</v>
      </c>
      <c r="M28" s="7">
        <v>9776.3799999999992</v>
      </c>
      <c r="N28" s="7">
        <v>8019.14</v>
      </c>
      <c r="O28" s="7">
        <v>77802.399999999994</v>
      </c>
      <c r="P28" s="8">
        <v>2986.52</v>
      </c>
      <c r="Q28" s="15"/>
      <c r="R28" s="14"/>
      <c r="S28" s="19"/>
      <c r="T28" s="19"/>
      <c r="U28" s="19"/>
      <c r="V28" s="19"/>
      <c r="W28" s="19"/>
      <c r="X28" s="19"/>
      <c r="Y28" s="19"/>
      <c r="Z28" s="19"/>
    </row>
    <row r="29" spans="1:26" x14ac:dyDescent="0.25">
      <c r="A29" t="s">
        <v>32</v>
      </c>
      <c r="C29" t="s">
        <v>61</v>
      </c>
      <c r="F29" s="6"/>
      <c r="G29" s="17">
        <v>7634.51</v>
      </c>
      <c r="H29" s="9">
        <v>7860.24</v>
      </c>
      <c r="I29" s="9">
        <v>6976.51</v>
      </c>
      <c r="J29" s="9">
        <v>7411.06</v>
      </c>
      <c r="K29" s="9">
        <v>7073.17</v>
      </c>
      <c r="L29" s="9">
        <v>12255.4</v>
      </c>
      <c r="M29" s="9">
        <v>9737.2800000000007</v>
      </c>
      <c r="N29" s="9">
        <v>7926.35</v>
      </c>
      <c r="O29" s="9">
        <v>70417.600000000006</v>
      </c>
      <c r="P29" s="10">
        <v>2576.98</v>
      </c>
      <c r="Q29" s="15"/>
      <c r="R29" s="14"/>
      <c r="S29" s="19"/>
      <c r="T29" s="19"/>
      <c r="U29" s="19"/>
      <c r="V29" s="19"/>
      <c r="W29" s="19"/>
      <c r="X29" s="19"/>
      <c r="Y29" s="19"/>
      <c r="Z29" s="19"/>
    </row>
    <row r="30" spans="1:26" x14ac:dyDescent="0.25">
      <c r="A30" t="s">
        <v>18</v>
      </c>
      <c r="C30" s="2">
        <v>43845</v>
      </c>
      <c r="F30" s="6"/>
      <c r="G30" s="17">
        <v>7632.18</v>
      </c>
      <c r="H30" s="9">
        <v>7609.28</v>
      </c>
      <c r="I30" s="9">
        <v>7412.82</v>
      </c>
      <c r="J30" s="9">
        <v>7310.43</v>
      </c>
      <c r="K30" s="9">
        <v>7042.58</v>
      </c>
      <c r="L30" s="9">
        <v>10515.8</v>
      </c>
      <c r="M30" s="9">
        <v>9276.8700000000008</v>
      </c>
      <c r="N30" s="9">
        <v>7797.68</v>
      </c>
      <c r="O30" s="9">
        <v>63081.599999999999</v>
      </c>
      <c r="P30" s="10">
        <v>2686.31</v>
      </c>
      <c r="Q30" s="15"/>
      <c r="R30" s="14"/>
    </row>
    <row r="31" spans="1:26" x14ac:dyDescent="0.25">
      <c r="A31" t="s">
        <v>19</v>
      </c>
      <c r="C31" t="s">
        <v>20</v>
      </c>
      <c r="F31" s="6"/>
      <c r="G31" s="18">
        <v>7894.87</v>
      </c>
      <c r="H31" s="11">
        <v>8329.82</v>
      </c>
      <c r="I31" s="11">
        <v>7590.7</v>
      </c>
      <c r="J31" s="11">
        <v>7670.26</v>
      </c>
      <c r="K31" s="11">
        <v>7905.88</v>
      </c>
      <c r="L31" s="11">
        <v>11873.3</v>
      </c>
      <c r="M31" s="11">
        <v>9196.9699999999993</v>
      </c>
      <c r="N31" s="11">
        <v>7725.98</v>
      </c>
      <c r="O31" s="11">
        <v>66481.600000000006</v>
      </c>
      <c r="P31" s="12">
        <v>565.83000000000004</v>
      </c>
      <c r="Q31" s="15"/>
      <c r="R31" s="14"/>
    </row>
    <row r="32" spans="1:26" x14ac:dyDescent="0.25">
      <c r="A32" s="1" t="s">
        <v>33</v>
      </c>
      <c r="G32">
        <v>565.68399999999997</v>
      </c>
      <c r="H32" s="14">
        <v>564.58000000000004</v>
      </c>
      <c r="I32" s="14">
        <v>565.29300000000001</v>
      </c>
      <c r="J32" s="14">
        <v>567.67100000000005</v>
      </c>
      <c r="K32" s="14">
        <v>565.74300000000005</v>
      </c>
      <c r="L32" s="14">
        <v>567.44600000000003</v>
      </c>
      <c r="M32" s="14">
        <v>566.23099999999999</v>
      </c>
      <c r="N32" s="14">
        <v>564.70399999999995</v>
      </c>
      <c r="O32" s="14">
        <v>566.601</v>
      </c>
      <c r="P32" s="14">
        <v>567.44000000000005</v>
      </c>
      <c r="Q32" s="14"/>
      <c r="R32" s="14"/>
    </row>
    <row r="33" spans="1:18" x14ac:dyDescent="0.25">
      <c r="Q33" s="14"/>
      <c r="R33" s="14"/>
    </row>
    <row r="35" spans="1:18" x14ac:dyDescent="0.25">
      <c r="A35" s="1"/>
      <c r="C35" s="13"/>
      <c r="F35" t="s">
        <v>34</v>
      </c>
      <c r="G35">
        <f t="shared" ref="G35" si="0">AVERAGE(G28:G31)</f>
        <v>7841.7574999999997</v>
      </c>
      <c r="H35">
        <f>AVERAGE(H28:H31)</f>
        <v>8010.13</v>
      </c>
      <c r="I35">
        <f t="shared" ref="I35:N35" si="1">AVERAGE(I28:I31)</f>
        <v>7366.7475000000004</v>
      </c>
      <c r="J35">
        <f t="shared" si="1"/>
        <v>7561.8875000000007</v>
      </c>
      <c r="K35">
        <f t="shared" si="1"/>
        <v>7393.9650000000001</v>
      </c>
      <c r="L35">
        <f t="shared" si="1"/>
        <v>11724.599999999999</v>
      </c>
      <c r="M35">
        <f t="shared" si="1"/>
        <v>9496.875</v>
      </c>
      <c r="N35">
        <f t="shared" si="1"/>
        <v>7867.2875000000004</v>
      </c>
      <c r="O35">
        <f>AVERAGE(O28:O31)</f>
        <v>69445.8</v>
      </c>
      <c r="P35">
        <f>AVERAGE(P28:P30)</f>
        <v>2749.9366666666665</v>
      </c>
    </row>
    <row r="36" spans="1:18" x14ac:dyDescent="0.25">
      <c r="F36" t="s">
        <v>35</v>
      </c>
      <c r="G36">
        <f t="shared" ref="G36" si="2">G35/1000</f>
        <v>7.8417574999999999</v>
      </c>
      <c r="H36">
        <f>H35/1000</f>
        <v>8.0101300000000002</v>
      </c>
      <c r="I36">
        <f t="shared" ref="I36:P36" si="3">I35/1000</f>
        <v>7.3667475000000007</v>
      </c>
      <c r="J36">
        <f t="shared" si="3"/>
        <v>7.561887500000001</v>
      </c>
      <c r="K36">
        <f t="shared" si="3"/>
        <v>7.3939650000000006</v>
      </c>
      <c r="L36">
        <f t="shared" si="3"/>
        <v>11.724599999999999</v>
      </c>
      <c r="M36">
        <f t="shared" si="3"/>
        <v>9.4968749999999993</v>
      </c>
      <c r="N36">
        <f t="shared" si="3"/>
        <v>7.8672875000000007</v>
      </c>
      <c r="O36">
        <f t="shared" si="3"/>
        <v>69.445800000000006</v>
      </c>
      <c r="P36">
        <f t="shared" si="3"/>
        <v>2.7499366666666667</v>
      </c>
    </row>
    <row r="37" spans="1:18" x14ac:dyDescent="0.25">
      <c r="F37" t="s">
        <v>36</v>
      </c>
      <c r="G37">
        <f t="shared" ref="G37" si="4">MEDIAN(G28:G31)</f>
        <v>7764.6900000000005</v>
      </c>
      <c r="H37">
        <f>MEDIAN(H28:H31)</f>
        <v>8050.71</v>
      </c>
      <c r="I37">
        <f t="shared" ref="I37:P37" si="5">MEDIAN(I28:I31)</f>
        <v>7449.8899999999994</v>
      </c>
      <c r="J37">
        <f t="shared" si="5"/>
        <v>7540.66</v>
      </c>
      <c r="K37">
        <f t="shared" si="5"/>
        <v>7313.7</v>
      </c>
      <c r="L37">
        <f t="shared" si="5"/>
        <v>12063.599999999999</v>
      </c>
      <c r="M37">
        <f t="shared" si="5"/>
        <v>9507.0750000000007</v>
      </c>
      <c r="N37">
        <f t="shared" si="5"/>
        <v>7862.0150000000003</v>
      </c>
      <c r="O37">
        <f t="shared" si="5"/>
        <v>68449.600000000006</v>
      </c>
      <c r="P37">
        <f t="shared" si="5"/>
        <v>2631.645</v>
      </c>
    </row>
    <row r="38" spans="1:18" x14ac:dyDescent="0.25">
      <c r="F38" t="s">
        <v>37</v>
      </c>
      <c r="G38">
        <f t="shared" ref="G38" si="6">G37/1000</f>
        <v>7.7646900000000008</v>
      </c>
      <c r="H38">
        <f>H37/1000</f>
        <v>8.0507100000000005</v>
      </c>
      <c r="I38">
        <f t="shared" ref="I38:P38" si="7">I37/1000</f>
        <v>7.449889999999999</v>
      </c>
      <c r="J38">
        <f t="shared" si="7"/>
        <v>7.5406599999999999</v>
      </c>
      <c r="K38">
        <f t="shared" si="7"/>
        <v>7.3136999999999999</v>
      </c>
      <c r="L38">
        <f t="shared" si="7"/>
        <v>12.063599999999999</v>
      </c>
      <c r="M38">
        <f t="shared" si="7"/>
        <v>9.5070750000000004</v>
      </c>
      <c r="N38">
        <f t="shared" si="7"/>
        <v>7.8620150000000004</v>
      </c>
      <c r="O38">
        <f t="shared" si="7"/>
        <v>68.449600000000004</v>
      </c>
      <c r="P38">
        <f t="shared" si="7"/>
        <v>2.6316449999999998</v>
      </c>
    </row>
    <row r="39" spans="1:18" x14ac:dyDescent="0.25">
      <c r="F39" t="s">
        <v>38</v>
      </c>
      <c r="G39">
        <f t="shared" ref="G39" si="8">STDEV(G28:G31)</f>
        <v>272.01836646018307</v>
      </c>
      <c r="H39">
        <f>STDEV(H28:H31)</f>
        <v>336.02258515363724</v>
      </c>
      <c r="I39">
        <f t="shared" ref="I39:P39" si="9">STDEV(I28:I31)</f>
        <v>270.19360285728436</v>
      </c>
      <c r="J39">
        <f t="shared" si="9"/>
        <v>247.72899539281488</v>
      </c>
      <c r="K39">
        <f t="shared" si="9"/>
        <v>413.97370596854739</v>
      </c>
      <c r="L39">
        <f t="shared" si="9"/>
        <v>825.67472610788661</v>
      </c>
      <c r="M39">
        <f t="shared" si="9"/>
        <v>302.35895780787882</v>
      </c>
      <c r="N39">
        <f t="shared" si="9"/>
        <v>130.84414937245026</v>
      </c>
      <c r="O39">
        <f t="shared" si="9"/>
        <v>6326.3123033881247</v>
      </c>
      <c r="P39">
        <f t="shared" si="9"/>
        <v>1105.6936711705766</v>
      </c>
    </row>
    <row r="40" spans="1:18" x14ac:dyDescent="0.25">
      <c r="F40" t="s">
        <v>39</v>
      </c>
      <c r="G40">
        <f t="shared" ref="G40" si="10">G39/G35*100</f>
        <v>3.4688444071393829</v>
      </c>
      <c r="H40">
        <f>H39/H35*100</f>
        <v>4.1949704331095408</v>
      </c>
      <c r="I40">
        <f t="shared" ref="I40:P40" si="11">I39/I35*100</f>
        <v>3.6677462184944489</v>
      </c>
      <c r="J40">
        <f t="shared" si="11"/>
        <v>3.2760206415767872</v>
      </c>
      <c r="K40">
        <f t="shared" si="11"/>
        <v>5.5988053225643801</v>
      </c>
      <c r="L40">
        <f t="shared" si="11"/>
        <v>7.0422421754932936</v>
      </c>
      <c r="M40">
        <f t="shared" si="11"/>
        <v>3.1837731654663122</v>
      </c>
      <c r="N40">
        <f t="shared" si="11"/>
        <v>1.6631418309353794</v>
      </c>
      <c r="O40">
        <f t="shared" si="11"/>
        <v>9.1097118953027021</v>
      </c>
      <c r="P40">
        <f t="shared" si="11"/>
        <v>40.20796858972183</v>
      </c>
    </row>
    <row r="43" spans="1:18" x14ac:dyDescent="0.25">
      <c r="D43" t="s">
        <v>40</v>
      </c>
    </row>
    <row r="44" spans="1:18" x14ac:dyDescent="0.25">
      <c r="F44" s="3"/>
      <c r="G44" s="3" t="s">
        <v>21</v>
      </c>
      <c r="H44" s="3" t="s">
        <v>43</v>
      </c>
      <c r="I44" s="3" t="s">
        <v>44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45</v>
      </c>
      <c r="P44" s="3" t="s">
        <v>27</v>
      </c>
      <c r="Q44" s="3"/>
    </row>
    <row r="47" spans="1:18" x14ac:dyDescent="0.25">
      <c r="G47">
        <f t="shared" ref="G47:O50" si="12">G28-$P$35</f>
        <v>5455.5333333333328</v>
      </c>
      <c r="H47">
        <f>H28-$P$35</f>
        <v>5491.2433333333338</v>
      </c>
      <c r="I47">
        <f t="shared" ref="I47:N47" si="13">I28-$P$35</f>
        <v>4737.0233333333335</v>
      </c>
      <c r="J47">
        <f t="shared" si="13"/>
        <v>5105.8633333333337</v>
      </c>
      <c r="K47">
        <f t="shared" si="13"/>
        <v>4804.2933333333331</v>
      </c>
      <c r="L47">
        <f t="shared" si="13"/>
        <v>9503.9633333333331</v>
      </c>
      <c r="M47">
        <f t="shared" si="13"/>
        <v>7026.4433333333327</v>
      </c>
      <c r="N47">
        <f t="shared" si="13"/>
        <v>5269.2033333333338</v>
      </c>
      <c r="O47">
        <f>O28-$P$35</f>
        <v>75052.463333333333</v>
      </c>
    </row>
    <row r="48" spans="1:18" x14ac:dyDescent="0.25">
      <c r="G48">
        <f t="shared" si="12"/>
        <v>4884.5733333333337</v>
      </c>
      <c r="H48">
        <f t="shared" si="12"/>
        <v>5110.3033333333333</v>
      </c>
      <c r="I48">
        <f t="shared" si="12"/>
        <v>4226.5733333333337</v>
      </c>
      <c r="J48">
        <f t="shared" si="12"/>
        <v>4661.1233333333339</v>
      </c>
      <c r="K48">
        <f t="shared" si="12"/>
        <v>4323.2333333333336</v>
      </c>
      <c r="L48">
        <f t="shared" si="12"/>
        <v>9505.4633333333331</v>
      </c>
      <c r="M48">
        <f t="shared" si="12"/>
        <v>6987.3433333333342</v>
      </c>
      <c r="N48">
        <f t="shared" si="12"/>
        <v>5176.4133333333339</v>
      </c>
      <c r="O48">
        <f t="shared" si="12"/>
        <v>67667.663333333345</v>
      </c>
    </row>
    <row r="49" spans="4:17" x14ac:dyDescent="0.25">
      <c r="G49">
        <f t="shared" si="12"/>
        <v>4882.2433333333338</v>
      </c>
      <c r="H49">
        <f t="shared" si="12"/>
        <v>4859.3433333333332</v>
      </c>
      <c r="I49">
        <f t="shared" si="12"/>
        <v>4662.8833333333332</v>
      </c>
      <c r="J49">
        <f t="shared" si="12"/>
        <v>4560.4933333333338</v>
      </c>
      <c r="K49">
        <f t="shared" si="12"/>
        <v>4292.6433333333334</v>
      </c>
      <c r="L49">
        <f>L30-$P$35</f>
        <v>7765.8633333333328</v>
      </c>
      <c r="M49">
        <f t="shared" si="12"/>
        <v>6526.9333333333343</v>
      </c>
      <c r="N49">
        <f t="shared" si="12"/>
        <v>5047.7433333333338</v>
      </c>
      <c r="O49">
        <f>O30-$P$35</f>
        <v>60331.66333333333</v>
      </c>
    </row>
    <row r="50" spans="4:17" x14ac:dyDescent="0.25">
      <c r="G50">
        <f t="shared" si="12"/>
        <v>5144.9333333333334</v>
      </c>
      <c r="H50">
        <f t="shared" si="12"/>
        <v>5579.8833333333332</v>
      </c>
      <c r="I50">
        <f t="shared" si="12"/>
        <v>4840.7633333333333</v>
      </c>
      <c r="J50">
        <f t="shared" si="12"/>
        <v>4920.3233333333337</v>
      </c>
      <c r="K50">
        <f t="shared" si="12"/>
        <v>5155.9433333333336</v>
      </c>
      <c r="L50">
        <f t="shared" si="12"/>
        <v>9123.3633333333328</v>
      </c>
      <c r="M50">
        <f t="shared" si="12"/>
        <v>6447.0333333333328</v>
      </c>
      <c r="N50">
        <f t="shared" si="12"/>
        <v>4976.0433333333331</v>
      </c>
      <c r="O50">
        <f t="shared" si="12"/>
        <v>63731.663333333338</v>
      </c>
    </row>
    <row r="53" spans="4:17" x14ac:dyDescent="0.25">
      <c r="F53" s="3"/>
      <c r="G53" s="3" t="s">
        <v>21</v>
      </c>
      <c r="H53" s="3" t="s">
        <v>43</v>
      </c>
      <c r="I53" s="3" t="s">
        <v>44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45</v>
      </c>
      <c r="P53" s="3" t="s">
        <v>27</v>
      </c>
      <c r="Q53" s="3"/>
    </row>
    <row r="54" spans="4:17" x14ac:dyDescent="0.25">
      <c r="F54" t="s">
        <v>34</v>
      </c>
      <c r="G54">
        <f>AVERAGE(G47:G50)</f>
        <v>5091.8208333333332</v>
      </c>
      <c r="H54">
        <f>AVERAGE(H47:H50)</f>
        <v>5260.1933333333327</v>
      </c>
      <c r="I54">
        <f>AVERAGE(I47:I50)</f>
        <v>4616.8108333333339</v>
      </c>
      <c r="J54">
        <f t="shared" ref="J54:N54" si="14">AVERAGE(J47:J50)</f>
        <v>4811.9508333333342</v>
      </c>
      <c r="K54">
        <f t="shared" si="14"/>
        <v>4644.0283333333336</v>
      </c>
      <c r="L54">
        <f t="shared" si="14"/>
        <v>8974.6633333333339</v>
      </c>
      <c r="M54">
        <f t="shared" si="14"/>
        <v>6746.9383333333335</v>
      </c>
      <c r="N54">
        <f t="shared" si="14"/>
        <v>5117.3508333333339</v>
      </c>
      <c r="O54">
        <f>AVERAGE(O47:O50)</f>
        <v>66695.863333333342</v>
      </c>
    </row>
    <row r="55" spans="4:17" x14ac:dyDescent="0.25">
      <c r="F55" t="s">
        <v>35</v>
      </c>
      <c r="G55">
        <f>G54/1000</f>
        <v>5.0918208333333332</v>
      </c>
      <c r="H55">
        <f>H54/1000</f>
        <v>5.2601933333333326</v>
      </c>
      <c r="I55">
        <f t="shared" ref="I55:O55" si="15">I54/1000</f>
        <v>4.616810833333334</v>
      </c>
      <c r="J55">
        <f t="shared" si="15"/>
        <v>4.8119508333333343</v>
      </c>
      <c r="K55">
        <f t="shared" si="15"/>
        <v>4.6440283333333339</v>
      </c>
      <c r="L55">
        <f t="shared" si="15"/>
        <v>8.9746633333333339</v>
      </c>
      <c r="M55">
        <f t="shared" si="15"/>
        <v>6.7469383333333335</v>
      </c>
      <c r="N55">
        <f t="shared" si="15"/>
        <v>5.117350833333334</v>
      </c>
      <c r="O55">
        <f t="shared" si="15"/>
        <v>66.695863333333335</v>
      </c>
    </row>
    <row r="56" spans="4:17" x14ac:dyDescent="0.25">
      <c r="F56" t="s">
        <v>36</v>
      </c>
      <c r="G56">
        <f>MEDIAN(G47:G50)</f>
        <v>5014.753333333334</v>
      </c>
      <c r="H56">
        <f>MEDIAN(H47:H50)</f>
        <v>5300.7733333333335</v>
      </c>
      <c r="I56">
        <f t="shared" ref="I56:N56" si="16">MEDIAN(I47:I50)</f>
        <v>4699.9533333333329</v>
      </c>
      <c r="J56">
        <f>MEDIAN(J47:J50)</f>
        <v>4790.7233333333334</v>
      </c>
      <c r="K56">
        <f t="shared" si="16"/>
        <v>4563.7633333333333</v>
      </c>
      <c r="L56">
        <f t="shared" si="16"/>
        <v>9313.6633333333339</v>
      </c>
      <c r="M56">
        <f t="shared" si="16"/>
        <v>6757.1383333333342</v>
      </c>
      <c r="N56">
        <f t="shared" si="16"/>
        <v>5112.0783333333338</v>
      </c>
      <c r="O56">
        <f>MEDIAN(O47:O50)</f>
        <v>65699.663333333345</v>
      </c>
    </row>
    <row r="57" spans="4:17" x14ac:dyDescent="0.25">
      <c r="F57" t="s">
        <v>37</v>
      </c>
      <c r="G57">
        <f>G56/1000</f>
        <v>5.0147533333333341</v>
      </c>
      <c r="H57">
        <f>H56/1000</f>
        <v>5.3007733333333338</v>
      </c>
      <c r="I57">
        <f t="shared" ref="I57:O57" si="17">I56/1000</f>
        <v>4.6999533333333332</v>
      </c>
      <c r="J57">
        <f t="shared" si="17"/>
        <v>4.7907233333333332</v>
      </c>
      <c r="K57">
        <f t="shared" si="17"/>
        <v>4.5637633333333332</v>
      </c>
      <c r="L57">
        <f t="shared" si="17"/>
        <v>9.3136633333333343</v>
      </c>
      <c r="M57">
        <f t="shared" si="17"/>
        <v>6.7571383333333346</v>
      </c>
      <c r="N57">
        <f t="shared" si="17"/>
        <v>5.1120783333333337</v>
      </c>
      <c r="O57">
        <f t="shared" si="17"/>
        <v>65.699663333333348</v>
      </c>
    </row>
    <row r="58" spans="4:17" x14ac:dyDescent="0.25">
      <c r="F58" t="s">
        <v>38</v>
      </c>
      <c r="G58">
        <f>STDEV(G47:G50)</f>
        <v>272.01836646018307</v>
      </c>
      <c r="H58">
        <f>STDEV(H47:H50)</f>
        <v>336.02258515363724</v>
      </c>
      <c r="I58">
        <f t="shared" ref="I58:O58" si="18">STDEV(I47:I50)</f>
        <v>270.19360285728436</v>
      </c>
      <c r="J58">
        <f t="shared" si="18"/>
        <v>247.72899539281488</v>
      </c>
      <c r="K58">
        <f t="shared" si="18"/>
        <v>413.97370596854739</v>
      </c>
      <c r="L58">
        <f t="shared" si="18"/>
        <v>825.67472610788661</v>
      </c>
      <c r="M58">
        <f t="shared" si="18"/>
        <v>302.35895780787882</v>
      </c>
      <c r="N58">
        <f t="shared" si="18"/>
        <v>130.84414937245026</v>
      </c>
      <c r="O58">
        <f t="shared" si="18"/>
        <v>6326.3123033881293</v>
      </c>
    </row>
    <row r="59" spans="4:17" x14ac:dyDescent="0.25">
      <c r="F59" t="s">
        <v>39</v>
      </c>
      <c r="G59">
        <f>G58/G54*100</f>
        <v>5.342261154976808</v>
      </c>
      <c r="H59">
        <f>H58/H54*100</f>
        <v>6.3880272807521132</v>
      </c>
      <c r="I59">
        <f t="shared" ref="I59:O59" si="19">I58/I54*100</f>
        <v>5.8523862599370302</v>
      </c>
      <c r="J59">
        <f t="shared" si="19"/>
        <v>5.1482029632710953</v>
      </c>
      <c r="K59">
        <f t="shared" si="19"/>
        <v>8.9141081030272371</v>
      </c>
      <c r="L59">
        <f t="shared" si="19"/>
        <v>9.2000635059055487</v>
      </c>
      <c r="M59">
        <f t="shared" si="19"/>
        <v>4.4814246532248649</v>
      </c>
      <c r="N59">
        <f t="shared" si="19"/>
        <v>2.5568727576807775</v>
      </c>
      <c r="O59">
        <f t="shared" si="19"/>
        <v>9.4853143616575046</v>
      </c>
    </row>
    <row r="62" spans="4:17" x14ac:dyDescent="0.25">
      <c r="D62" t="s">
        <v>56</v>
      </c>
    </row>
    <row r="63" spans="4:17" x14ac:dyDescent="0.25">
      <c r="G63">
        <f t="shared" ref="G63:O66" si="20">G47/$O$54*100</f>
        <v>8.1797176926365083</v>
      </c>
      <c r="H63">
        <f>H47/$O$54*100</f>
        <v>8.2332592441140395</v>
      </c>
      <c r="I63">
        <f t="shared" ref="I63:N63" si="21">I47/$O$54*100</f>
        <v>7.1024244931932063</v>
      </c>
      <c r="J63">
        <f t="shared" si="21"/>
        <v>7.6554422990451325</v>
      </c>
      <c r="K63">
        <f t="shared" si="21"/>
        <v>7.2032853211935821</v>
      </c>
      <c r="L63">
        <f t="shared" si="21"/>
        <v>14.249704341983428</v>
      </c>
      <c r="M63">
        <f t="shared" si="21"/>
        <v>10.535051174338196</v>
      </c>
      <c r="N63">
        <f t="shared" si="21"/>
        <v>7.9003450438880298</v>
      </c>
      <c r="O63">
        <f>O47/$O$54*100</f>
        <v>112.52941274368888</v>
      </c>
    </row>
    <row r="64" spans="4:17" x14ac:dyDescent="0.25">
      <c r="G64">
        <f t="shared" si="20"/>
        <v>7.3236526063410521</v>
      </c>
      <c r="H64">
        <f t="shared" si="20"/>
        <v>7.6620993835749625</v>
      </c>
      <c r="I64">
        <f t="shared" si="20"/>
        <v>6.3370846737671238</v>
      </c>
      <c r="J64">
        <f t="shared" si="20"/>
        <v>6.9886243319738126</v>
      </c>
      <c r="K64">
        <f t="shared" si="20"/>
        <v>6.4820112031935606</v>
      </c>
      <c r="L64">
        <f t="shared" si="20"/>
        <v>14.251953357027288</v>
      </c>
      <c r="M64">
        <f t="shared" si="20"/>
        <v>10.476426848861541</v>
      </c>
      <c r="N64">
        <f t="shared" si="20"/>
        <v>7.7612209732747548</v>
      </c>
      <c r="O64">
        <f t="shared" si="20"/>
        <v>101.45706187974977</v>
      </c>
    </row>
    <row r="65" spans="4:17" x14ac:dyDescent="0.25">
      <c r="G65">
        <f t="shared" si="20"/>
        <v>7.3201591363062546</v>
      </c>
      <c r="H65">
        <f t="shared" si="20"/>
        <v>7.2858241733033013</v>
      </c>
      <c r="I65">
        <f t="shared" si="20"/>
        <v>6.9912631762919428</v>
      </c>
      <c r="J65">
        <f t="shared" si="20"/>
        <v>6.8377454093979537</v>
      </c>
      <c r="K65">
        <f t="shared" si="20"/>
        <v>6.4361462897324113</v>
      </c>
      <c r="L65">
        <f t="shared" si="20"/>
        <v>11.643695643492929</v>
      </c>
      <c r="M65">
        <f t="shared" si="20"/>
        <v>9.7861141712986797</v>
      </c>
      <c r="N65">
        <f t="shared" si="20"/>
        <v>7.5683004628123109</v>
      </c>
      <c r="O65">
        <f>O49/$O$54*100</f>
        <v>90.457878971904236</v>
      </c>
    </row>
    <row r="66" spans="4:17" x14ac:dyDescent="0.25">
      <c r="G66">
        <f t="shared" si="20"/>
        <v>7.7140216442209129</v>
      </c>
      <c r="H66">
        <f t="shared" si="20"/>
        <v>8.3661610397726314</v>
      </c>
      <c r="I66">
        <f t="shared" si="20"/>
        <v>7.2579663736266689</v>
      </c>
      <c r="J66">
        <f t="shared" si="20"/>
        <v>7.3772541315530864</v>
      </c>
      <c r="K66">
        <f t="shared" si="20"/>
        <v>7.7305294146428558</v>
      </c>
      <c r="L66">
        <f t="shared" si="20"/>
        <v>13.679054258187623</v>
      </c>
      <c r="M66">
        <f t="shared" si="20"/>
        <v>9.6663166366289861</v>
      </c>
      <c r="N66">
        <f t="shared" si="20"/>
        <v>7.4607975437157288</v>
      </c>
      <c r="O66">
        <f t="shared" si="20"/>
        <v>95.555646404657082</v>
      </c>
    </row>
    <row r="69" spans="4:17" x14ac:dyDescent="0.25">
      <c r="F69" s="3"/>
      <c r="G69" s="3" t="s">
        <v>21</v>
      </c>
      <c r="H69" s="3" t="s">
        <v>43</v>
      </c>
      <c r="I69" s="3" t="s">
        <v>44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45</v>
      </c>
      <c r="P69" s="3" t="s">
        <v>27</v>
      </c>
      <c r="Q69" s="3"/>
    </row>
    <row r="70" spans="4:17" x14ac:dyDescent="0.25">
      <c r="F70" t="s">
        <v>34</v>
      </c>
      <c r="G70">
        <f t="shared" ref="G70" si="22">AVERAGE(G63:G66)</f>
        <v>7.6343877698761826</v>
      </c>
      <c r="H70">
        <f>AVERAGE(H63:H66)</f>
        <v>7.8868359601912337</v>
      </c>
      <c r="I70">
        <f t="shared" ref="I70:N70" si="23">AVERAGE(I63:I66)</f>
        <v>6.9221846792197352</v>
      </c>
      <c r="J70">
        <f t="shared" si="23"/>
        <v>7.2147665429924963</v>
      </c>
      <c r="K70">
        <f t="shared" si="23"/>
        <v>6.9629930571906025</v>
      </c>
      <c r="L70">
        <f t="shared" si="23"/>
        <v>13.456101900172815</v>
      </c>
      <c r="M70">
        <f t="shared" si="23"/>
        <v>10.11597720778185</v>
      </c>
      <c r="N70">
        <f t="shared" si="23"/>
        <v>7.6726660059227054</v>
      </c>
      <c r="O70">
        <f>AVERAGE(O63:O66)</f>
        <v>99.999999999999986</v>
      </c>
    </row>
    <row r="71" spans="4:17" x14ac:dyDescent="0.25">
      <c r="F71" t="s">
        <v>36</v>
      </c>
      <c r="G71">
        <f t="shared" ref="G71" si="24">MEDIAN(G63:G66)</f>
        <v>7.5188371252809825</v>
      </c>
      <c r="H71">
        <f>MEDIAN(H63:H66)</f>
        <v>7.9476793138445014</v>
      </c>
      <c r="I71">
        <f t="shared" ref="I71:O71" si="25">MEDIAN(I63:I66)</f>
        <v>7.0468438347425746</v>
      </c>
      <c r="J71">
        <f t="shared" si="25"/>
        <v>7.1829392317634495</v>
      </c>
      <c r="K71">
        <f t="shared" si="25"/>
        <v>6.8426482621935714</v>
      </c>
      <c r="L71">
        <f t="shared" si="25"/>
        <v>13.964379300085525</v>
      </c>
      <c r="M71">
        <f t="shared" si="25"/>
        <v>10.13127051008011</v>
      </c>
      <c r="N71">
        <f t="shared" si="25"/>
        <v>7.6647607180435333</v>
      </c>
      <c r="O71">
        <f t="shared" si="25"/>
        <v>98.506354142203435</v>
      </c>
    </row>
    <row r="72" spans="4:17" x14ac:dyDescent="0.25">
      <c r="F72" t="s">
        <v>38</v>
      </c>
      <c r="G72">
        <f t="shared" ref="G72" si="26">STDEV(G63:G66)</f>
        <v>0.40784893225039565</v>
      </c>
      <c r="H72">
        <f>STDEV(H63:H66)</f>
        <v>0.50381323272518386</v>
      </c>
      <c r="I72">
        <f t="shared" ref="I72:O72" si="27">STDEV(I63:I66)</f>
        <v>0.40511298505412197</v>
      </c>
      <c r="J72">
        <f t="shared" si="27"/>
        <v>0.37143082495943125</v>
      </c>
      <c r="K72">
        <f t="shared" si="27"/>
        <v>0.62068872832425115</v>
      </c>
      <c r="L72">
        <f t="shared" si="27"/>
        <v>1.2379699202352634</v>
      </c>
      <c r="M72">
        <f t="shared" si="27"/>
        <v>0.45333989650414441</v>
      </c>
      <c r="N72">
        <f t="shared" si="27"/>
        <v>0.19618030689327173</v>
      </c>
      <c r="O72">
        <f t="shared" si="27"/>
        <v>9.4853143616575011</v>
      </c>
    </row>
    <row r="73" spans="4:17" x14ac:dyDescent="0.25">
      <c r="F73" t="s">
        <v>39</v>
      </c>
      <c r="G73">
        <f t="shared" ref="G73:O73" si="28">G72/G70*100</f>
        <v>5.3422611549768098</v>
      </c>
      <c r="H73">
        <f t="shared" si="28"/>
        <v>6.3880272807521132</v>
      </c>
      <c r="I73">
        <f t="shared" si="28"/>
        <v>5.8523862599370302</v>
      </c>
      <c r="J73">
        <f t="shared" si="28"/>
        <v>5.1482029632710953</v>
      </c>
      <c r="K73">
        <f t="shared" si="28"/>
        <v>8.9141081030272318</v>
      </c>
      <c r="L73">
        <f t="shared" si="28"/>
        <v>9.2000635059055575</v>
      </c>
      <c r="M73">
        <f t="shared" si="28"/>
        <v>4.4814246532248676</v>
      </c>
      <c r="N73">
        <f t="shared" si="28"/>
        <v>2.5568727576807815</v>
      </c>
      <c r="O73">
        <f t="shared" si="28"/>
        <v>9.4853143616575029</v>
      </c>
    </row>
    <row r="76" spans="4:17" x14ac:dyDescent="0.25">
      <c r="D76" t="s">
        <v>57</v>
      </c>
      <c r="G76">
        <f t="shared" ref="G76:O79" si="29">G47/$G$54*100</f>
        <v>107.14307340939757</v>
      </c>
      <c r="H76">
        <f>H47/$G$54*100</f>
        <v>107.84439423683571</v>
      </c>
      <c r="I76">
        <f t="shared" ref="I76:O76" si="30">I47/$G$54*100</f>
        <v>93.03201130571334</v>
      </c>
      <c r="J76">
        <f t="shared" si="30"/>
        <v>100.27578543039206</v>
      </c>
      <c r="K76">
        <f t="shared" si="30"/>
        <v>94.353149700049997</v>
      </c>
      <c r="L76">
        <f t="shared" si="30"/>
        <v>186.65156619644085</v>
      </c>
      <c r="M76">
        <f t="shared" si="30"/>
        <v>137.99470883451156</v>
      </c>
      <c r="N76">
        <f t="shared" si="30"/>
        <v>103.48367520787014</v>
      </c>
      <c r="O76">
        <f t="shared" si="30"/>
        <v>1473.9808369141033</v>
      </c>
    </row>
    <row r="77" spans="4:17" x14ac:dyDescent="0.25">
      <c r="G77">
        <f t="shared" si="29"/>
        <v>95.929795906343273</v>
      </c>
      <c r="H77">
        <f t="shared" si="29"/>
        <v>100.36298409949944</v>
      </c>
      <c r="I77">
        <f t="shared" si="29"/>
        <v>83.00711025934568</v>
      </c>
      <c r="J77">
        <f t="shared" si="29"/>
        <v>91.541385408134133</v>
      </c>
      <c r="K77">
        <f t="shared" si="29"/>
        <v>84.905448853021639</v>
      </c>
      <c r="L77">
        <f t="shared" si="29"/>
        <v>186.68102520627446</v>
      </c>
      <c r="M77">
        <f t="shared" si="29"/>
        <v>137.22681064484956</v>
      </c>
      <c r="N77">
        <f t="shared" si="29"/>
        <v>101.66134085956482</v>
      </c>
      <c r="O77">
        <f t="shared" si="29"/>
        <v>1328.9482397014169</v>
      </c>
    </row>
    <row r="78" spans="4:17" x14ac:dyDescent="0.25">
      <c r="G78">
        <f t="shared" si="29"/>
        <v>95.88403624440177</v>
      </c>
      <c r="H78">
        <f t="shared" si="29"/>
        <v>95.434295360942428</v>
      </c>
      <c r="I78">
        <f t="shared" si="29"/>
        <v>91.575950646338853</v>
      </c>
      <c r="J78">
        <f t="shared" si="29"/>
        <v>89.565078635098615</v>
      </c>
      <c r="K78">
        <f t="shared" si="29"/>
        <v>84.304681445815476</v>
      </c>
      <c r="L78">
        <f t="shared" si="29"/>
        <v>152.51642953527593</v>
      </c>
      <c r="M78">
        <f t="shared" si="29"/>
        <v>128.18466216653016</v>
      </c>
      <c r="N78">
        <f t="shared" si="29"/>
        <v>99.134346996040236</v>
      </c>
      <c r="O78">
        <f t="shared" si="29"/>
        <v>1184.8740422753156</v>
      </c>
    </row>
    <row r="79" spans="4:17" x14ac:dyDescent="0.25">
      <c r="G79">
        <f t="shared" si="29"/>
        <v>101.0430944398574</v>
      </c>
      <c r="H79">
        <f t="shared" si="29"/>
        <v>109.58522532460147</v>
      </c>
      <c r="I79">
        <f t="shared" si="29"/>
        <v>95.069396425803802</v>
      </c>
      <c r="J79">
        <f t="shared" si="29"/>
        <v>96.631902307376961</v>
      </c>
      <c r="K79">
        <f t="shared" si="29"/>
        <v>101.25932357203588</v>
      </c>
      <c r="L79">
        <f t="shared" si="29"/>
        <v>179.17683343466686</v>
      </c>
      <c r="M79">
        <f t="shared" si="29"/>
        <v>126.61547890939471</v>
      </c>
      <c r="N79">
        <f t="shared" si="29"/>
        <v>97.726206325995037</v>
      </c>
      <c r="O79">
        <f t="shared" si="29"/>
        <v>1251.6477978980997</v>
      </c>
    </row>
    <row r="82" spans="6:17" x14ac:dyDescent="0.25">
      <c r="F82" s="3"/>
      <c r="G82" s="3" t="s">
        <v>21</v>
      </c>
      <c r="H82" s="3" t="s">
        <v>43</v>
      </c>
      <c r="I82" s="3" t="s">
        <v>44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45</v>
      </c>
      <c r="P82" s="3" t="s">
        <v>27</v>
      </c>
      <c r="Q82" s="3"/>
    </row>
    <row r="83" spans="6:17" x14ac:dyDescent="0.25">
      <c r="F83" t="s">
        <v>34</v>
      </c>
      <c r="G83">
        <f>AVERAGE(G76:G79)</f>
        <v>100</v>
      </c>
      <c r="H83">
        <f t="shared" ref="H83:O83" si="31">AVERAGE(H76:H79)</f>
        <v>103.30672475546977</v>
      </c>
      <c r="I83">
        <f t="shared" si="31"/>
        <v>90.671117159300422</v>
      </c>
      <c r="J83">
        <f t="shared" si="31"/>
        <v>94.503537945250443</v>
      </c>
      <c r="K83">
        <f t="shared" si="31"/>
        <v>91.205650892730745</v>
      </c>
      <c r="L83">
        <f t="shared" si="31"/>
        <v>176.25646359316451</v>
      </c>
      <c r="M83">
        <f t="shared" si="31"/>
        <v>132.50541513882149</v>
      </c>
      <c r="N83">
        <f t="shared" si="31"/>
        <v>100.50139234736756</v>
      </c>
      <c r="O83">
        <f t="shared" si="31"/>
        <v>1309.8627291972339</v>
      </c>
    </row>
    <row r="84" spans="6:17" x14ac:dyDescent="0.25">
      <c r="F84" t="s">
        <v>36</v>
      </c>
      <c r="G84">
        <f>MEDIAN(G76:G79)</f>
        <v>98.486445173100336</v>
      </c>
      <c r="H84">
        <f t="shared" ref="H84:O84" si="32">MEDIAN(H76:H79)</f>
        <v>104.10368916816758</v>
      </c>
      <c r="I84">
        <f t="shared" si="32"/>
        <v>92.303980976026097</v>
      </c>
      <c r="J84">
        <f t="shared" si="32"/>
        <v>94.086643857755547</v>
      </c>
      <c r="K84">
        <f t="shared" si="32"/>
        <v>89.629299276535818</v>
      </c>
      <c r="L84">
        <f t="shared" si="32"/>
        <v>182.91419981555384</v>
      </c>
      <c r="M84">
        <f t="shared" si="32"/>
        <v>132.70573640568986</v>
      </c>
      <c r="N84">
        <f t="shared" si="32"/>
        <v>100.39784392780253</v>
      </c>
      <c r="O84">
        <f t="shared" si="32"/>
        <v>1290.2980187997582</v>
      </c>
    </row>
    <row r="85" spans="6:17" x14ac:dyDescent="0.25">
      <c r="F85" t="s">
        <v>38</v>
      </c>
      <c r="G85">
        <f>STDEV(G76:G79)</f>
        <v>5.3422611549768062</v>
      </c>
      <c r="H85">
        <f t="shared" ref="H85:O85" si="33">STDEV(H76:H79)</f>
        <v>6.5992617602309034</v>
      </c>
      <c r="I85">
        <f t="shared" si="33"/>
        <v>5.3064240023623039</v>
      </c>
      <c r="J85">
        <f t="shared" si="33"/>
        <v>4.8652339408934155</v>
      </c>
      <c r="K85">
        <f t="shared" si="33"/>
        <v>8.1301703166476464</v>
      </c>
      <c r="L85">
        <f t="shared" si="33"/>
        <v>16.215706583834432</v>
      </c>
      <c r="M85">
        <f t="shared" si="33"/>
        <v>5.9381303408891064</v>
      </c>
      <c r="N85">
        <f t="shared" si="33"/>
        <v>2.569692722019707</v>
      </c>
      <c r="O85">
        <f t="shared" si="33"/>
        <v>124.24459757054423</v>
      </c>
    </row>
    <row r="86" spans="6:17" x14ac:dyDescent="0.25">
      <c r="F86" t="s">
        <v>39</v>
      </c>
      <c r="G86">
        <f>G85/G83*100</f>
        <v>5.3422611549768062</v>
      </c>
      <c r="H86">
        <f t="shared" ref="H86:O86" si="34">H85/H83*100</f>
        <v>6.3880272807521106</v>
      </c>
      <c r="I86">
        <f t="shared" si="34"/>
        <v>5.8523862599370293</v>
      </c>
      <c r="J86">
        <f t="shared" si="34"/>
        <v>5.1482029632711042</v>
      </c>
      <c r="K86">
        <f t="shared" si="34"/>
        <v>8.9141081030272389</v>
      </c>
      <c r="L86">
        <f t="shared" si="34"/>
        <v>9.2000635059055504</v>
      </c>
      <c r="M86">
        <f t="shared" si="34"/>
        <v>4.4814246532248703</v>
      </c>
      <c r="N86">
        <f t="shared" si="34"/>
        <v>2.5568727576807699</v>
      </c>
      <c r="O86">
        <f t="shared" si="34"/>
        <v>9.4853143616575082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4C2B1-1089-4D4B-B233-CC8FD8A6ABC4}">
  <dimension ref="A1:P54"/>
  <sheetViews>
    <sheetView tabSelected="1" workbookViewId="0">
      <selection activeCell="Q17" sqref="Q17"/>
    </sheetView>
  </sheetViews>
  <sheetFormatPr baseColWidth="10" defaultRowHeight="15" x14ac:dyDescent="0.25"/>
  <cols>
    <col min="6" max="6" width="12" bestFit="1" customWidth="1"/>
    <col min="16" max="16" width="12" bestFit="1" customWidth="1"/>
  </cols>
  <sheetData>
    <row r="1" spans="1:3" x14ac:dyDescent="0.25">
      <c r="A1" s="1" t="s">
        <v>60</v>
      </c>
    </row>
    <row r="2" spans="1:3" x14ac:dyDescent="0.25">
      <c r="A2" t="s">
        <v>28</v>
      </c>
      <c r="C2" t="s">
        <v>62</v>
      </c>
    </row>
    <row r="3" spans="1:3" x14ac:dyDescent="0.25">
      <c r="A3" t="s">
        <v>29</v>
      </c>
      <c r="C3" s="2">
        <v>43807</v>
      </c>
    </row>
    <row r="4" spans="1:3" x14ac:dyDescent="0.25">
      <c r="A4" t="s">
        <v>30</v>
      </c>
      <c r="C4" t="s">
        <v>31</v>
      </c>
    </row>
    <row r="5" spans="1:3" x14ac:dyDescent="0.25">
      <c r="A5" t="s">
        <v>32</v>
      </c>
      <c r="C5" t="s">
        <v>61</v>
      </c>
    </row>
    <row r="6" spans="1:3" x14ac:dyDescent="0.25">
      <c r="A6" t="s">
        <v>18</v>
      </c>
      <c r="C6" s="2">
        <v>43845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33</v>
      </c>
    </row>
    <row r="9" spans="1:3" x14ac:dyDescent="0.25">
      <c r="C9" s="2"/>
    </row>
    <row r="14" spans="1:3" x14ac:dyDescent="0.25">
      <c r="A14" s="1"/>
      <c r="C14" s="13"/>
    </row>
    <row r="18" spans="3:15" x14ac:dyDescent="0.25">
      <c r="C18" s="1" t="s">
        <v>17</v>
      </c>
    </row>
    <row r="19" spans="3:15" x14ac:dyDescent="0.25">
      <c r="C19" s="1" t="s">
        <v>40</v>
      </c>
    </row>
    <row r="20" spans="3:15" x14ac:dyDescent="0.25">
      <c r="F20" t="s">
        <v>21</v>
      </c>
      <c r="G20" t="s">
        <v>43</v>
      </c>
      <c r="H20" t="s">
        <v>44</v>
      </c>
      <c r="I20" t="s">
        <v>22</v>
      </c>
      <c r="J20" t="s">
        <v>23</v>
      </c>
      <c r="K20" t="s">
        <v>24</v>
      </c>
      <c r="L20" t="s">
        <v>25</v>
      </c>
      <c r="M20" t="s">
        <v>26</v>
      </c>
      <c r="N20" t="s">
        <v>45</v>
      </c>
      <c r="O20" t="s">
        <v>27</v>
      </c>
    </row>
    <row r="23" spans="3:15" x14ac:dyDescent="0.25">
      <c r="F23">
        <v>0.15945660333333334</v>
      </c>
      <c r="G23">
        <v>0.14434430333333331</v>
      </c>
      <c r="H23">
        <v>0.13701300333333333</v>
      </c>
      <c r="I23">
        <v>0.12840140333333333</v>
      </c>
      <c r="J23">
        <v>0.10801680333333334</v>
      </c>
      <c r="K23">
        <v>6.2535003333333325E-2</v>
      </c>
      <c r="L23">
        <v>5.1206003333333347E-2</v>
      </c>
      <c r="M23">
        <v>4.2294903333333342E-2</v>
      </c>
      <c r="N23">
        <v>1.6110503333333331E-2</v>
      </c>
    </row>
    <row r="24" spans="3:15" x14ac:dyDescent="0.25">
      <c r="F24">
        <v>0.14904500333333331</v>
      </c>
      <c r="G24">
        <v>0.13343780333333333</v>
      </c>
      <c r="H24">
        <v>0.12238530333333335</v>
      </c>
      <c r="I24">
        <v>0.12820690333333334</v>
      </c>
      <c r="J24">
        <v>0.10245790333333334</v>
      </c>
      <c r="K24">
        <v>6.485110333333334E-2</v>
      </c>
      <c r="L24">
        <v>4.4428503333333341E-2</v>
      </c>
      <c r="M24">
        <v>3.8121003333333334E-2</v>
      </c>
      <c r="N24">
        <v>9.6745033333333341E-3</v>
      </c>
    </row>
    <row r="25" spans="3:15" x14ac:dyDescent="0.25">
      <c r="F25">
        <v>0.14556700333333333</v>
      </c>
      <c r="G25">
        <v>0.13719960333333331</v>
      </c>
      <c r="H25">
        <v>0.13080530333333334</v>
      </c>
      <c r="I25">
        <v>0.12910190333333332</v>
      </c>
      <c r="J25">
        <v>9.9442803333333343E-2</v>
      </c>
      <c r="K25">
        <v>6.5154303333333344E-2</v>
      </c>
      <c r="L25">
        <v>4.2405403333333341E-2</v>
      </c>
      <c r="M25">
        <v>3.7238703333333331E-2</v>
      </c>
      <c r="N25">
        <v>1.034919333333334E-2</v>
      </c>
    </row>
    <row r="26" spans="3:15" x14ac:dyDescent="0.25">
      <c r="F26">
        <v>0.14794640333333331</v>
      </c>
      <c r="G26">
        <v>0.12618440333333336</v>
      </c>
      <c r="H26">
        <v>0.12821520333333336</v>
      </c>
      <c r="I26">
        <v>0.12846790333333336</v>
      </c>
      <c r="J26">
        <v>0.10978590333333334</v>
      </c>
      <c r="K26">
        <v>6.3705203333333335E-2</v>
      </c>
      <c r="L26">
        <v>4.8922603333333328E-2</v>
      </c>
      <c r="M26">
        <v>4.2266303333333338E-2</v>
      </c>
      <c r="N26">
        <v>8.5389433333333403E-3</v>
      </c>
    </row>
    <row r="27" spans="3:15" x14ac:dyDescent="0.25">
      <c r="C27" s="1" t="s">
        <v>55</v>
      </c>
    </row>
    <row r="28" spans="3:15" x14ac:dyDescent="0.25">
      <c r="C28" s="1" t="s">
        <v>40</v>
      </c>
    </row>
    <row r="29" spans="3:15" x14ac:dyDescent="0.25">
      <c r="F29" t="s">
        <v>21</v>
      </c>
      <c r="G29" t="s">
        <v>43</v>
      </c>
      <c r="H29" t="s">
        <v>44</v>
      </c>
      <c r="I29" t="s">
        <v>22</v>
      </c>
      <c r="J29" t="s">
        <v>23</v>
      </c>
      <c r="K29" t="s">
        <v>24</v>
      </c>
      <c r="L29" t="s">
        <v>25</v>
      </c>
      <c r="M29" t="s">
        <v>26</v>
      </c>
      <c r="N29" t="s">
        <v>45</v>
      </c>
      <c r="O29" t="s">
        <v>27</v>
      </c>
    </row>
    <row r="32" spans="3:15" x14ac:dyDescent="0.25">
      <c r="F32">
        <v>5455.5333333333328</v>
      </c>
      <c r="G32">
        <v>5491.2433333333338</v>
      </c>
      <c r="H32">
        <v>4737.0233333333335</v>
      </c>
      <c r="I32">
        <v>5105.8633333333337</v>
      </c>
      <c r="J32">
        <v>4804.2933333333331</v>
      </c>
      <c r="K32">
        <v>9503.9633333333331</v>
      </c>
      <c r="L32">
        <v>7026.4433333333327</v>
      </c>
      <c r="M32">
        <v>5269.2033333333338</v>
      </c>
      <c r="N32">
        <v>75052.463333333333</v>
      </c>
    </row>
    <row r="33" spans="3:16" x14ac:dyDescent="0.25">
      <c r="F33">
        <v>4884.5733333333337</v>
      </c>
      <c r="G33">
        <v>5110.3033333333333</v>
      </c>
      <c r="H33">
        <v>4226.5733333333337</v>
      </c>
      <c r="I33">
        <v>4661.1233333333339</v>
      </c>
      <c r="J33">
        <v>4323.2333333333336</v>
      </c>
      <c r="K33">
        <v>9505.4633333333331</v>
      </c>
      <c r="L33">
        <v>6987.3433333333342</v>
      </c>
      <c r="M33">
        <v>5176.4133333333339</v>
      </c>
      <c r="N33">
        <v>67667.663333333345</v>
      </c>
    </row>
    <row r="34" spans="3:16" x14ac:dyDescent="0.25">
      <c r="F34">
        <v>4882.2433333333338</v>
      </c>
      <c r="G34">
        <v>4859.3433333333332</v>
      </c>
      <c r="H34">
        <v>4662.8833333333332</v>
      </c>
      <c r="I34">
        <v>4560.4933333333338</v>
      </c>
      <c r="J34">
        <v>4292.6433333333334</v>
      </c>
      <c r="K34">
        <v>7765.8633333333328</v>
      </c>
      <c r="L34">
        <v>6526.9333333333343</v>
      </c>
      <c r="M34">
        <v>5047.7433333333338</v>
      </c>
      <c r="N34">
        <v>60331.66333333333</v>
      </c>
    </row>
    <row r="35" spans="3:16" x14ac:dyDescent="0.25">
      <c r="F35">
        <v>5144.9333333333334</v>
      </c>
      <c r="G35">
        <v>5579.8833333333332</v>
      </c>
      <c r="H35">
        <v>4840.7633333333333</v>
      </c>
      <c r="I35">
        <v>4920.3233333333337</v>
      </c>
      <c r="J35">
        <v>5155.9433333333336</v>
      </c>
      <c r="K35">
        <v>9123.3633333333328</v>
      </c>
      <c r="L35">
        <v>6447.0333333333328</v>
      </c>
      <c r="M35">
        <v>4976.0433333333331</v>
      </c>
      <c r="N35">
        <v>63731.663333333338</v>
      </c>
    </row>
    <row r="37" spans="3:16" x14ac:dyDescent="0.25">
      <c r="C37" s="1" t="s">
        <v>58</v>
      </c>
    </row>
    <row r="38" spans="3:16" x14ac:dyDescent="0.25">
      <c r="F38">
        <f>F23/F32</f>
        <v>2.9228417020028598E-5</v>
      </c>
      <c r="G38">
        <f t="shared" ref="G38:N38" si="0">G23/G32</f>
        <v>2.6286269715480336E-5</v>
      </c>
      <c r="H38">
        <f t="shared" si="0"/>
        <v>2.8923860764882586E-5</v>
      </c>
      <c r="I38">
        <f t="shared" si="0"/>
        <v>2.5147833960825427E-5</v>
      </c>
      <c r="J38">
        <f t="shared" si="0"/>
        <v>2.2483390550674122E-5</v>
      </c>
      <c r="K38">
        <f t="shared" si="0"/>
        <v>6.5798868472065504E-6</v>
      </c>
      <c r="L38">
        <f t="shared" si="0"/>
        <v>7.287613505742358E-6</v>
      </c>
      <c r="M38">
        <f t="shared" si="0"/>
        <v>8.0268117697741786E-6</v>
      </c>
      <c r="N38">
        <f t="shared" si="0"/>
        <v>2.1465655646479111E-7</v>
      </c>
      <c r="P38" s="1" t="s">
        <v>21</v>
      </c>
    </row>
    <row r="39" spans="3:16" x14ac:dyDescent="0.25">
      <c r="F39">
        <f t="shared" ref="F39:N39" si="1">F24/F33</f>
        <v>3.0513412976363675E-5</v>
      </c>
      <c r="G39">
        <f t="shared" si="1"/>
        <v>2.6111523060274961E-5</v>
      </c>
      <c r="H39">
        <f t="shared" si="1"/>
        <v>2.8956152817254641E-5</v>
      </c>
      <c r="I39">
        <f t="shared" si="1"/>
        <v>2.7505580557476488E-5</v>
      </c>
      <c r="J39">
        <f t="shared" si="1"/>
        <v>2.369936929921278E-5</v>
      </c>
      <c r="K39">
        <f t="shared" si="1"/>
        <v>6.8225083890352189E-6</v>
      </c>
      <c r="L39">
        <f t="shared" si="1"/>
        <v>6.3584256868251788E-6</v>
      </c>
      <c r="M39">
        <f t="shared" si="1"/>
        <v>7.3643661892017889E-6</v>
      </c>
      <c r="N39">
        <f t="shared" si="1"/>
        <v>1.4297084983822158E-7</v>
      </c>
      <c r="P39">
        <f>AVERAGE(F38:F41)</f>
        <v>2.9578293786530924E-5</v>
      </c>
    </row>
    <row r="40" spans="3:16" x14ac:dyDescent="0.25">
      <c r="F40">
        <f t="shared" ref="F40:N40" si="2">F25/F34</f>
        <v>2.9815597747756662E-5</v>
      </c>
      <c r="G40">
        <f t="shared" si="2"/>
        <v>2.8234185963398341E-5</v>
      </c>
      <c r="H40">
        <f t="shared" si="2"/>
        <v>2.8052450379414744E-5</v>
      </c>
      <c r="I40">
        <f t="shared" si="2"/>
        <v>2.8308758262994935E-5</v>
      </c>
      <c r="J40">
        <f t="shared" si="2"/>
        <v>2.3165866719263114E-5</v>
      </c>
      <c r="K40">
        <f t="shared" si="2"/>
        <v>8.3898338841056117E-6</v>
      </c>
      <c r="L40">
        <f t="shared" si="2"/>
        <v>6.4969873549599614E-6</v>
      </c>
      <c r="M40">
        <f t="shared" si="2"/>
        <v>7.3772973137170858E-6</v>
      </c>
      <c r="N40">
        <f t="shared" si="2"/>
        <v>1.7153833926563392E-7</v>
      </c>
    </row>
    <row r="41" spans="3:16" x14ac:dyDescent="0.25">
      <c r="F41">
        <f t="shared" ref="F41:N41" si="3">F26/F35</f>
        <v>2.8755747401974754E-5</v>
      </c>
      <c r="G41">
        <f t="shared" si="3"/>
        <v>2.2614165170717433E-5</v>
      </c>
      <c r="H41">
        <f t="shared" si="3"/>
        <v>2.6486567201178332E-5</v>
      </c>
      <c r="I41">
        <f t="shared" si="3"/>
        <v>2.6109646588266222E-5</v>
      </c>
      <c r="J41">
        <f t="shared" si="3"/>
        <v>2.1293077955989948E-5</v>
      </c>
      <c r="K41">
        <f t="shared" si="3"/>
        <v>6.982644558348183E-6</v>
      </c>
      <c r="L41">
        <f t="shared" si="3"/>
        <v>7.5883900088412759E-6</v>
      </c>
      <c r="M41">
        <f t="shared" si="3"/>
        <v>8.4939580510083991E-6</v>
      </c>
      <c r="N41">
        <f t="shared" si="3"/>
        <v>1.3398274714206696E-7</v>
      </c>
    </row>
    <row r="43" spans="3:16" x14ac:dyDescent="0.25">
      <c r="C43" s="1" t="s">
        <v>59</v>
      </c>
    </row>
    <row r="44" spans="3:16" x14ac:dyDescent="0.25">
      <c r="F44">
        <f>F38/$P$39*100</f>
        <v>98.817116467138305</v>
      </c>
      <c r="G44">
        <f t="shared" ref="G44:N44" si="4">G38/$P$39*100</f>
        <v>88.870135326907601</v>
      </c>
      <c r="H44">
        <f t="shared" si="4"/>
        <v>97.787455130537822</v>
      </c>
      <c r="I44">
        <f t="shared" si="4"/>
        <v>85.02124612839232</v>
      </c>
      <c r="J44">
        <f t="shared" si="4"/>
        <v>76.013142316249457</v>
      </c>
      <c r="K44">
        <f t="shared" si="4"/>
        <v>22.245660600622053</v>
      </c>
      <c r="L44">
        <f t="shared" si="4"/>
        <v>24.638383668570228</v>
      </c>
      <c r="M44">
        <f t="shared" si="4"/>
        <v>27.137507753842616</v>
      </c>
      <c r="N44">
        <f t="shared" si="4"/>
        <v>0.72572325508018087</v>
      </c>
    </row>
    <row r="45" spans="3:16" x14ac:dyDescent="0.25">
      <c r="F45">
        <f t="shared" ref="F45:N45" si="5">F39/$P$39*100</f>
        <v>103.16150484061583</v>
      </c>
      <c r="G45">
        <f t="shared" si="5"/>
        <v>88.279341765701759</v>
      </c>
      <c r="H45">
        <f t="shared" si="5"/>
        <v>97.896629961936526</v>
      </c>
      <c r="I45">
        <f t="shared" si="5"/>
        <v>92.99245168090701</v>
      </c>
      <c r="J45">
        <f t="shared" si="5"/>
        <v>80.124193336685195</v>
      </c>
      <c r="K45">
        <f t="shared" si="5"/>
        <v>23.065929489624541</v>
      </c>
      <c r="L45">
        <f t="shared" si="5"/>
        <v>21.496931948524416</v>
      </c>
      <c r="M45">
        <f t="shared" si="5"/>
        <v>24.897873563468703</v>
      </c>
      <c r="N45">
        <f t="shared" si="5"/>
        <v>0.48336408742862053</v>
      </c>
    </row>
    <row r="46" spans="3:16" x14ac:dyDescent="0.25">
      <c r="F46">
        <f t="shared" ref="F46:N46" si="6">F40/$P$39*100</f>
        <v>100.80229090608938</v>
      </c>
      <c r="G46">
        <f t="shared" si="6"/>
        <v>95.45576282109738</v>
      </c>
      <c r="H46">
        <f t="shared" si="6"/>
        <v>94.841340686760617</v>
      </c>
      <c r="I46">
        <f t="shared" si="6"/>
        <v>95.707881148593842</v>
      </c>
      <c r="J46">
        <f t="shared" si="6"/>
        <v>78.320497072796542</v>
      </c>
      <c r="K46">
        <f t="shared" si="6"/>
        <v>28.364833836108872</v>
      </c>
      <c r="L46">
        <f t="shared" si="6"/>
        <v>21.96538922038328</v>
      </c>
      <c r="M46">
        <f t="shared" si="6"/>
        <v>24.94159185434992</v>
      </c>
      <c r="N46">
        <f t="shared" si="6"/>
        <v>0.57994670180653685</v>
      </c>
    </row>
    <row r="47" spans="3:16" x14ac:dyDescent="0.25">
      <c r="F47">
        <f t="shared" ref="F47:N47" si="7">F41/$P$39*100</f>
        <v>97.219087786156436</v>
      </c>
      <c r="G47">
        <f t="shared" si="7"/>
        <v>76.455272687213792</v>
      </c>
      <c r="H47">
        <f t="shared" si="7"/>
        <v>89.5473126081381</v>
      </c>
      <c r="I47">
        <f t="shared" si="7"/>
        <v>88.272997681008164</v>
      </c>
      <c r="J47">
        <f t="shared" si="7"/>
        <v>71.988864907705334</v>
      </c>
      <c r="K47">
        <f t="shared" si="7"/>
        <v>23.607327078236921</v>
      </c>
      <c r="L47">
        <f t="shared" si="7"/>
        <v>25.65526620165225</v>
      </c>
      <c r="M47">
        <f t="shared" si="7"/>
        <v>28.716862819437868</v>
      </c>
      <c r="N47">
        <f t="shared" si="7"/>
        <v>0.4529765919191685</v>
      </c>
    </row>
    <row r="50" spans="5:16" x14ac:dyDescent="0.25">
      <c r="E50" s="3"/>
      <c r="F50" s="3" t="s">
        <v>21</v>
      </c>
      <c r="G50" s="3" t="s">
        <v>43</v>
      </c>
      <c r="H50" s="3" t="s">
        <v>44</v>
      </c>
      <c r="I50" s="3" t="s">
        <v>22</v>
      </c>
      <c r="J50" s="3" t="s">
        <v>23</v>
      </c>
      <c r="K50" s="3" t="s">
        <v>24</v>
      </c>
      <c r="L50" s="3" t="s">
        <v>25</v>
      </c>
      <c r="M50" s="3" t="s">
        <v>26</v>
      </c>
      <c r="N50" s="3" t="s">
        <v>45</v>
      </c>
      <c r="O50" s="3" t="s">
        <v>27</v>
      </c>
      <c r="P50" s="3"/>
    </row>
    <row r="51" spans="5:16" x14ac:dyDescent="0.25">
      <c r="E51" t="s">
        <v>34</v>
      </c>
      <c r="F51">
        <f>AVERAGE(F44:F47)</f>
        <v>99.999999999999986</v>
      </c>
      <c r="G51">
        <f t="shared" ref="G51:N51" si="8">AVERAGE(G44:G47)</f>
        <v>87.265128150230126</v>
      </c>
      <c r="H51">
        <f t="shared" si="8"/>
        <v>95.01818459684327</v>
      </c>
      <c r="I51">
        <f t="shared" si="8"/>
        <v>90.498644159725345</v>
      </c>
      <c r="J51">
        <f t="shared" si="8"/>
        <v>76.611674408359136</v>
      </c>
      <c r="K51">
        <f t="shared" si="8"/>
        <v>24.320937751148097</v>
      </c>
      <c r="L51">
        <f t="shared" si="8"/>
        <v>23.438992759782547</v>
      </c>
      <c r="M51">
        <f t="shared" si="8"/>
        <v>26.423458997774777</v>
      </c>
      <c r="N51">
        <f t="shared" si="8"/>
        <v>0.56050265905862662</v>
      </c>
    </row>
    <row r="52" spans="5:16" x14ac:dyDescent="0.25">
      <c r="E52" t="s">
        <v>36</v>
      </c>
      <c r="F52">
        <f>MEDIAN(F44:F47)</f>
        <v>99.809703686613844</v>
      </c>
      <c r="G52">
        <f t="shared" ref="G52:N52" si="9">MEDIAN(G44:G47)</f>
        <v>88.574738546304673</v>
      </c>
      <c r="H52">
        <f t="shared" si="9"/>
        <v>96.314397908649227</v>
      </c>
      <c r="I52">
        <f t="shared" si="9"/>
        <v>90.63272468095758</v>
      </c>
      <c r="J52">
        <f t="shared" si="9"/>
        <v>77.166819694522999</v>
      </c>
      <c r="K52">
        <f t="shared" si="9"/>
        <v>23.336628283930729</v>
      </c>
      <c r="L52">
        <f t="shared" si="9"/>
        <v>23.301886444476754</v>
      </c>
      <c r="M52">
        <f t="shared" si="9"/>
        <v>26.039549804096268</v>
      </c>
      <c r="N52">
        <f t="shared" si="9"/>
        <v>0.53165539461757871</v>
      </c>
    </row>
    <row r="53" spans="5:16" x14ac:dyDescent="0.25">
      <c r="E53" t="s">
        <v>38</v>
      </c>
      <c r="F53">
        <f>STDEV(F44:F47)</f>
        <v>2.5671949509565719</v>
      </c>
      <c r="G53">
        <f t="shared" ref="G53:N53" si="10">STDEV(G44:G47)</f>
        <v>7.9066248327570428</v>
      </c>
      <c r="H53">
        <f t="shared" si="10"/>
        <v>3.9122040290160371</v>
      </c>
      <c r="I53">
        <f t="shared" si="10"/>
        <v>4.7718136803796467</v>
      </c>
      <c r="J53">
        <f t="shared" si="10"/>
        <v>3.5112425371922136</v>
      </c>
      <c r="K53">
        <f t="shared" si="10"/>
        <v>2.7534315999277279</v>
      </c>
      <c r="L53">
        <f t="shared" si="10"/>
        <v>2.0243117437106166</v>
      </c>
      <c r="M53">
        <f t="shared" si="10"/>
        <v>1.8522875823685241</v>
      </c>
      <c r="N53">
        <f t="shared" si="10"/>
        <v>0.12273023329739276</v>
      </c>
    </row>
    <row r="54" spans="5:16" x14ac:dyDescent="0.25">
      <c r="E54" t="s">
        <v>39</v>
      </c>
      <c r="F54">
        <f>F53/F51*100</f>
        <v>2.5671949509565724</v>
      </c>
      <c r="G54">
        <f t="shared" ref="G54:N54" si="11">G53/G51*100</f>
        <v>9.0604632117717152</v>
      </c>
      <c r="H54">
        <f t="shared" si="11"/>
        <v>4.1173213797077848</v>
      </c>
      <c r="I54">
        <f t="shared" si="11"/>
        <v>5.2728012940808773</v>
      </c>
      <c r="J54">
        <f t="shared" si="11"/>
        <v>4.5831690330594057</v>
      </c>
      <c r="K54">
        <f t="shared" si="11"/>
        <v>11.321239452610124</v>
      </c>
      <c r="L54">
        <f t="shared" si="11"/>
        <v>8.63651337093291</v>
      </c>
      <c r="M54">
        <f t="shared" si="11"/>
        <v>7.010011757069778</v>
      </c>
      <c r="N54">
        <f t="shared" si="11"/>
        <v>21.896458707889128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11</xdr:col>
                <xdr:colOff>19050</xdr:colOff>
                <xdr:row>0</xdr:row>
                <xdr:rowOff>152400</xdr:rowOff>
              </from>
              <to>
                <xdr:col>16</xdr:col>
                <xdr:colOff>85725</xdr:colOff>
                <xdr:row>16</xdr:row>
                <xdr:rowOff>161925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2020-01-20T20:50:18Z</dcterms:created>
  <dcterms:modified xsi:type="dcterms:W3CDTF">2021-07-17T12:20:12Z</dcterms:modified>
</cp:coreProperties>
</file>