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BCD5049D-ED0D-49EF-9335-369184836EE9}" xr6:coauthVersionLast="45" xr6:coauthVersionMax="45" xr10:uidLastSave="{13009D59-228D-4914-BCB4-24C3BB850CA8}"/>
  <bookViews>
    <workbookView xWindow="28680" yWindow="-2670" windowWidth="16440" windowHeight="28440" xr2:uid="{00000000-000D-0000-FFFF-FFFF00000000}"/>
  </bookViews>
  <sheets>
    <sheet name="MTT" sheetId="1" r:id="rId1"/>
    <sheet name="Cytotox" sheetId="2" r:id="rId2"/>
    <sheet name="Cytotox corrected" sheetId="3" r:id="rId3"/>
    <sheet name="Combined" sheetId="4" r:id="rId4"/>
    <sheet name="Combined corrected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5" l="1"/>
  <c r="L43" i="5"/>
  <c r="K43" i="5"/>
  <c r="J43" i="5"/>
  <c r="I43" i="5"/>
  <c r="H43" i="5"/>
  <c r="G43" i="5"/>
  <c r="F43" i="5"/>
  <c r="M42" i="5"/>
  <c r="L42" i="5"/>
  <c r="K42" i="5"/>
  <c r="J42" i="5"/>
  <c r="I42" i="5"/>
  <c r="H42" i="5"/>
  <c r="F42" i="5"/>
  <c r="M41" i="5"/>
  <c r="L41" i="5"/>
  <c r="K41" i="5"/>
  <c r="J41" i="5"/>
  <c r="I41" i="5"/>
  <c r="H41" i="5"/>
  <c r="G41" i="5"/>
  <c r="F41" i="5"/>
  <c r="M40" i="5"/>
  <c r="L40" i="5"/>
  <c r="K40" i="5"/>
  <c r="J40" i="5"/>
  <c r="I40" i="5"/>
  <c r="H40" i="5"/>
  <c r="G40" i="5"/>
  <c r="F40" i="5"/>
  <c r="J49" i="5" l="1"/>
  <c r="O41" i="5"/>
  <c r="G47" i="5" s="1"/>
  <c r="M43" i="4"/>
  <c r="L43" i="4"/>
  <c r="K43" i="4"/>
  <c r="J43" i="4"/>
  <c r="I43" i="4"/>
  <c r="H43" i="4"/>
  <c r="G43" i="4"/>
  <c r="F43" i="4"/>
  <c r="M42" i="4"/>
  <c r="L42" i="4"/>
  <c r="K42" i="4"/>
  <c r="J42" i="4"/>
  <c r="I42" i="4"/>
  <c r="H42" i="4"/>
  <c r="F42" i="4"/>
  <c r="M41" i="4"/>
  <c r="L41" i="4"/>
  <c r="K41" i="4"/>
  <c r="J41" i="4"/>
  <c r="I41" i="4"/>
  <c r="H41" i="4"/>
  <c r="G41" i="4"/>
  <c r="F41" i="4"/>
  <c r="M40" i="4"/>
  <c r="L40" i="4"/>
  <c r="K40" i="4"/>
  <c r="J40" i="4"/>
  <c r="I40" i="4"/>
  <c r="H40" i="4"/>
  <c r="G40" i="4"/>
  <c r="F40" i="4"/>
  <c r="P39" i="3"/>
  <c r="O39" i="3"/>
  <c r="N39" i="3"/>
  <c r="M39" i="3"/>
  <c r="L39" i="3"/>
  <c r="K39" i="3"/>
  <c r="J39" i="3"/>
  <c r="I39" i="3"/>
  <c r="H39" i="3"/>
  <c r="P37" i="3"/>
  <c r="P38" i="3" s="1"/>
  <c r="O37" i="3"/>
  <c r="O38" i="3" s="1"/>
  <c r="N37" i="3"/>
  <c r="N38" i="3" s="1"/>
  <c r="M37" i="3"/>
  <c r="M38" i="3" s="1"/>
  <c r="L37" i="3"/>
  <c r="L38" i="3" s="1"/>
  <c r="K37" i="3"/>
  <c r="K38" i="3" s="1"/>
  <c r="J37" i="3"/>
  <c r="J38" i="3" s="1"/>
  <c r="I37" i="3"/>
  <c r="I38" i="3" s="1"/>
  <c r="H37" i="3"/>
  <c r="H38" i="3" s="1"/>
  <c r="P35" i="3"/>
  <c r="H50" i="3" s="1"/>
  <c r="O35" i="3"/>
  <c r="O36" i="3" s="1"/>
  <c r="N35" i="3"/>
  <c r="N36" i="3" s="1"/>
  <c r="M35" i="3"/>
  <c r="M36" i="3" s="1"/>
  <c r="L35" i="3"/>
  <c r="L36" i="3" s="1"/>
  <c r="K35" i="3"/>
  <c r="K36" i="3" s="1"/>
  <c r="J35" i="3"/>
  <c r="J36" i="3" s="1"/>
  <c r="I35" i="3"/>
  <c r="I36" i="3" s="1"/>
  <c r="H35" i="3"/>
  <c r="H36" i="3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O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P35" i="1"/>
  <c r="H50" i="1" s="1"/>
  <c r="O35" i="1"/>
  <c r="O36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M50" i="5" l="1"/>
  <c r="J40" i="3"/>
  <c r="H48" i="5"/>
  <c r="I47" i="5"/>
  <c r="M40" i="3"/>
  <c r="K50" i="5"/>
  <c r="N40" i="3"/>
  <c r="J47" i="5"/>
  <c r="I48" i="5"/>
  <c r="L47" i="5"/>
  <c r="G55" i="5"/>
  <c r="M49" i="5"/>
  <c r="K47" i="5"/>
  <c r="K49" i="5"/>
  <c r="L48" i="5"/>
  <c r="J50" i="5"/>
  <c r="J48" i="5"/>
  <c r="H49" i="5"/>
  <c r="H50" i="5"/>
  <c r="H47" i="5"/>
  <c r="F48" i="5"/>
  <c r="G48" i="5"/>
  <c r="G56" i="5" s="1"/>
  <c r="L50" i="5"/>
  <c r="L49" i="5"/>
  <c r="I50" i="5"/>
  <c r="I56" i="5" s="1"/>
  <c r="G50" i="5"/>
  <c r="F49" i="5"/>
  <c r="F50" i="5"/>
  <c r="M47" i="5"/>
  <c r="F47" i="5"/>
  <c r="I50" i="3"/>
  <c r="O41" i="4"/>
  <c r="H48" i="4" s="1"/>
  <c r="O40" i="3"/>
  <c r="H40" i="3"/>
  <c r="P40" i="3"/>
  <c r="I40" i="3"/>
  <c r="K40" i="3"/>
  <c r="I47" i="3"/>
  <c r="H40" i="1"/>
  <c r="L40" i="3"/>
  <c r="I48" i="3"/>
  <c r="J49" i="3"/>
  <c r="P36" i="3"/>
  <c r="K47" i="3"/>
  <c r="K48" i="3"/>
  <c r="K49" i="3"/>
  <c r="K50" i="3"/>
  <c r="L47" i="3"/>
  <c r="L49" i="3"/>
  <c r="M47" i="3"/>
  <c r="M48" i="3"/>
  <c r="M49" i="3"/>
  <c r="M50" i="3"/>
  <c r="J48" i="3"/>
  <c r="L48" i="3"/>
  <c r="N47" i="3"/>
  <c r="N48" i="3"/>
  <c r="N49" i="3"/>
  <c r="N50" i="3"/>
  <c r="J50" i="3"/>
  <c r="O47" i="3"/>
  <c r="O48" i="3"/>
  <c r="O49" i="3"/>
  <c r="O50" i="3"/>
  <c r="J47" i="3"/>
  <c r="L50" i="3"/>
  <c r="H47" i="3"/>
  <c r="H48" i="3"/>
  <c r="H49" i="3"/>
  <c r="P40" i="2"/>
  <c r="H49" i="2"/>
  <c r="L40" i="2"/>
  <c r="N40" i="2"/>
  <c r="H40" i="2"/>
  <c r="I40" i="2"/>
  <c r="O40" i="2"/>
  <c r="J40" i="2"/>
  <c r="H47" i="2"/>
  <c r="K40" i="2"/>
  <c r="H48" i="2"/>
  <c r="M40" i="2"/>
  <c r="H50" i="2"/>
  <c r="I47" i="2"/>
  <c r="I48" i="2"/>
  <c r="I49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7" i="2"/>
  <c r="O48" i="2"/>
  <c r="O49" i="2"/>
  <c r="N40" i="1"/>
  <c r="P40" i="1"/>
  <c r="I40" i="1"/>
  <c r="J40" i="1"/>
  <c r="M48" i="1"/>
  <c r="O48" i="1"/>
  <c r="K40" i="1"/>
  <c r="I49" i="1"/>
  <c r="L40" i="1"/>
  <c r="M49" i="1"/>
  <c r="M40" i="1"/>
  <c r="I47" i="1"/>
  <c r="O49" i="1"/>
  <c r="M47" i="1"/>
  <c r="I50" i="1"/>
  <c r="O40" i="1"/>
  <c r="O47" i="1"/>
  <c r="O54" i="1" s="1"/>
  <c r="O55" i="1" s="1"/>
  <c r="M50" i="1"/>
  <c r="I48" i="1"/>
  <c r="O50" i="1"/>
  <c r="J47" i="1"/>
  <c r="J48" i="1"/>
  <c r="J49" i="1"/>
  <c r="J50" i="1"/>
  <c r="P36" i="1"/>
  <c r="K47" i="1"/>
  <c r="K48" i="1"/>
  <c r="K49" i="1"/>
  <c r="K50" i="1"/>
  <c r="L47" i="1"/>
  <c r="L48" i="1"/>
  <c r="L49" i="1"/>
  <c r="L50" i="1"/>
  <c r="N47" i="1"/>
  <c r="N48" i="1"/>
  <c r="N49" i="1"/>
  <c r="N50" i="1"/>
  <c r="H47" i="1"/>
  <c r="H48" i="1"/>
  <c r="H49" i="1"/>
  <c r="L55" i="5" l="1"/>
  <c r="J55" i="5"/>
  <c r="L56" i="5"/>
  <c r="M56" i="1"/>
  <c r="M57" i="1" s="1"/>
  <c r="O56" i="1"/>
  <c r="O57" i="1" s="1"/>
  <c r="I55" i="5"/>
  <c r="I54" i="3"/>
  <c r="I55" i="3" s="1"/>
  <c r="J54" i="5"/>
  <c r="H56" i="5"/>
  <c r="H55" i="5"/>
  <c r="H54" i="5"/>
  <c r="J56" i="5"/>
  <c r="J57" i="5" s="1"/>
  <c r="K56" i="5"/>
  <c r="K55" i="5"/>
  <c r="K54" i="5"/>
  <c r="L54" i="5"/>
  <c r="L57" i="5" s="1"/>
  <c r="G54" i="5"/>
  <c r="G57" i="5" s="1"/>
  <c r="M56" i="5"/>
  <c r="M55" i="5"/>
  <c r="M54" i="5"/>
  <c r="I54" i="5"/>
  <c r="I57" i="5" s="1"/>
  <c r="F56" i="5"/>
  <c r="F54" i="5"/>
  <c r="F55" i="5"/>
  <c r="I58" i="3"/>
  <c r="L50" i="4"/>
  <c r="J47" i="4"/>
  <c r="H50" i="4"/>
  <c r="H49" i="4"/>
  <c r="H47" i="4"/>
  <c r="J49" i="4"/>
  <c r="I56" i="3"/>
  <c r="I57" i="3" s="1"/>
  <c r="M50" i="4"/>
  <c r="K47" i="4"/>
  <c r="I48" i="4"/>
  <c r="M47" i="4"/>
  <c r="J50" i="4"/>
  <c r="K48" i="4"/>
  <c r="O58" i="1"/>
  <c r="M49" i="4"/>
  <c r="M48" i="4"/>
  <c r="I47" i="4"/>
  <c r="G48" i="4"/>
  <c r="L49" i="4"/>
  <c r="F47" i="4"/>
  <c r="L48" i="4"/>
  <c r="K50" i="4"/>
  <c r="F49" i="4"/>
  <c r="G47" i="4"/>
  <c r="L47" i="4"/>
  <c r="K49" i="4"/>
  <c r="I50" i="4"/>
  <c r="F48" i="4"/>
  <c r="M54" i="1"/>
  <c r="M55" i="1" s="1"/>
  <c r="F50" i="4"/>
  <c r="J48" i="4"/>
  <c r="I49" i="4"/>
  <c r="G50" i="4"/>
  <c r="K58" i="3"/>
  <c r="K56" i="3"/>
  <c r="K57" i="3" s="1"/>
  <c r="K54" i="3"/>
  <c r="K55" i="3" s="1"/>
  <c r="S54" i="3"/>
  <c r="K77" i="3" s="1"/>
  <c r="H54" i="3"/>
  <c r="K64" i="3" s="1"/>
  <c r="H58" i="3"/>
  <c r="H59" i="3" s="1"/>
  <c r="H56" i="3"/>
  <c r="H57" i="3" s="1"/>
  <c r="J58" i="3"/>
  <c r="J56" i="3"/>
  <c r="J57" i="3" s="1"/>
  <c r="J54" i="3"/>
  <c r="J55" i="3" s="1"/>
  <c r="N65" i="3"/>
  <c r="M58" i="3"/>
  <c r="M56" i="3"/>
  <c r="M57" i="3" s="1"/>
  <c r="M54" i="3"/>
  <c r="M55" i="3" s="1"/>
  <c r="O66" i="3"/>
  <c r="M66" i="3"/>
  <c r="O65" i="3"/>
  <c r="N58" i="3"/>
  <c r="N56" i="3"/>
  <c r="N57" i="3" s="1"/>
  <c r="N54" i="3"/>
  <c r="N55" i="3" s="1"/>
  <c r="L54" i="3"/>
  <c r="L55" i="3" s="1"/>
  <c r="L63" i="3"/>
  <c r="L58" i="3"/>
  <c r="L56" i="3"/>
  <c r="L57" i="3" s="1"/>
  <c r="O63" i="3"/>
  <c r="O58" i="3"/>
  <c r="O56" i="3"/>
  <c r="O57" i="3" s="1"/>
  <c r="O54" i="3"/>
  <c r="O55" i="3" s="1"/>
  <c r="J66" i="3"/>
  <c r="O64" i="3"/>
  <c r="I59" i="3"/>
  <c r="H54" i="2"/>
  <c r="H55" i="2" s="1"/>
  <c r="H66" i="2"/>
  <c r="H58" i="2"/>
  <c r="H56" i="2"/>
  <c r="H57" i="2" s="1"/>
  <c r="J58" i="2"/>
  <c r="J56" i="2"/>
  <c r="J57" i="2" s="1"/>
  <c r="J54" i="2"/>
  <c r="J55" i="2" s="1"/>
  <c r="M58" i="2"/>
  <c r="M56" i="2"/>
  <c r="M57" i="2" s="1"/>
  <c r="M54" i="2"/>
  <c r="M55" i="2" s="1"/>
  <c r="I58" i="2"/>
  <c r="I56" i="2"/>
  <c r="I57" i="2" s="1"/>
  <c r="I54" i="2"/>
  <c r="I55" i="2" s="1"/>
  <c r="L63" i="2"/>
  <c r="L58" i="2"/>
  <c r="L56" i="2"/>
  <c r="L57" i="2" s="1"/>
  <c r="L54" i="2"/>
  <c r="L55" i="2" s="1"/>
  <c r="O54" i="2"/>
  <c r="O55" i="2" s="1"/>
  <c r="O56" i="2"/>
  <c r="O57" i="2" s="1"/>
  <c r="O63" i="2"/>
  <c r="O58" i="2"/>
  <c r="N65" i="2"/>
  <c r="N58" i="2"/>
  <c r="N56" i="2"/>
  <c r="N57" i="2" s="1"/>
  <c r="N54" i="2"/>
  <c r="N55" i="2" s="1"/>
  <c r="K58" i="2"/>
  <c r="K56" i="2"/>
  <c r="K57" i="2" s="1"/>
  <c r="K54" i="2"/>
  <c r="K55" i="2" s="1"/>
  <c r="K66" i="2"/>
  <c r="M65" i="2"/>
  <c r="S54" i="2"/>
  <c r="M79" i="2" s="1"/>
  <c r="I54" i="1"/>
  <c r="I55" i="1" s="1"/>
  <c r="M58" i="1"/>
  <c r="M59" i="1" s="1"/>
  <c r="I58" i="1"/>
  <c r="I59" i="1" s="1"/>
  <c r="I56" i="1"/>
  <c r="I57" i="1" s="1"/>
  <c r="O59" i="1"/>
  <c r="K58" i="1"/>
  <c r="K56" i="1"/>
  <c r="K57" i="1" s="1"/>
  <c r="K54" i="1"/>
  <c r="K55" i="1" s="1"/>
  <c r="N58" i="1"/>
  <c r="N56" i="1"/>
  <c r="N57" i="1" s="1"/>
  <c r="N54" i="1"/>
  <c r="N55" i="1" s="1"/>
  <c r="S54" i="1"/>
  <c r="N76" i="1" s="1"/>
  <c r="H54" i="1"/>
  <c r="J64" i="1" s="1"/>
  <c r="H58" i="1"/>
  <c r="H56" i="1"/>
  <c r="H57" i="1" s="1"/>
  <c r="L56" i="1"/>
  <c r="L57" i="1" s="1"/>
  <c r="L58" i="1"/>
  <c r="L54" i="1"/>
  <c r="L55" i="1" s="1"/>
  <c r="J58" i="1"/>
  <c r="J56" i="1"/>
  <c r="J57" i="1" s="1"/>
  <c r="J54" i="1"/>
  <c r="J55" i="1" s="1"/>
  <c r="N59" i="1" l="1"/>
  <c r="L64" i="3"/>
  <c r="L65" i="3"/>
  <c r="J65" i="3"/>
  <c r="H57" i="5"/>
  <c r="F57" i="5"/>
  <c r="M57" i="5"/>
  <c r="K57" i="5"/>
  <c r="K78" i="1"/>
  <c r="O65" i="2"/>
  <c r="K63" i="2"/>
  <c r="H63" i="2"/>
  <c r="F56" i="4"/>
  <c r="F55" i="4"/>
  <c r="F54" i="4"/>
  <c r="H54" i="4"/>
  <c r="H55" i="4"/>
  <c r="H56" i="4"/>
  <c r="M63" i="2"/>
  <c r="J77" i="1"/>
  <c r="L76" i="1"/>
  <c r="L64" i="2"/>
  <c r="I63" i="2"/>
  <c r="I65" i="2"/>
  <c r="J64" i="2"/>
  <c r="L59" i="3"/>
  <c r="N66" i="3"/>
  <c r="M56" i="4"/>
  <c r="M55" i="4"/>
  <c r="M54" i="4"/>
  <c r="J79" i="1"/>
  <c r="K79" i="1"/>
  <c r="I66" i="2"/>
  <c r="N64" i="2"/>
  <c r="N63" i="2"/>
  <c r="L66" i="2"/>
  <c r="K64" i="2"/>
  <c r="H65" i="2"/>
  <c r="J56" i="4"/>
  <c r="J55" i="4"/>
  <c r="J54" i="4"/>
  <c r="M64" i="2"/>
  <c r="L56" i="4"/>
  <c r="L55" i="4"/>
  <c r="L54" i="4"/>
  <c r="I56" i="4"/>
  <c r="I55" i="4"/>
  <c r="I54" i="4"/>
  <c r="K56" i="4"/>
  <c r="K57" i="4" s="1"/>
  <c r="K55" i="4"/>
  <c r="K54" i="4"/>
  <c r="N77" i="1"/>
  <c r="J65" i="2"/>
  <c r="J63" i="2"/>
  <c r="H77" i="1"/>
  <c r="J66" i="2"/>
  <c r="N66" i="2"/>
  <c r="K65" i="2"/>
  <c r="L65" i="2"/>
  <c r="I64" i="2"/>
  <c r="O64" i="2"/>
  <c r="H59" i="2"/>
  <c r="G56" i="4"/>
  <c r="G55" i="4"/>
  <c r="G54" i="4"/>
  <c r="J78" i="3"/>
  <c r="L77" i="3"/>
  <c r="N77" i="3"/>
  <c r="H78" i="3"/>
  <c r="O76" i="3"/>
  <c r="N76" i="3"/>
  <c r="J79" i="3"/>
  <c r="O78" i="3"/>
  <c r="M79" i="3"/>
  <c r="N78" i="3"/>
  <c r="O77" i="3"/>
  <c r="O79" i="3"/>
  <c r="H76" i="3"/>
  <c r="L76" i="3"/>
  <c r="N79" i="3"/>
  <c r="L66" i="3"/>
  <c r="L71" i="3" s="1"/>
  <c r="H55" i="3"/>
  <c r="H66" i="3"/>
  <c r="I66" i="3"/>
  <c r="I64" i="3"/>
  <c r="I63" i="3"/>
  <c r="K63" i="3"/>
  <c r="L79" i="3"/>
  <c r="L72" i="3"/>
  <c r="O59" i="3"/>
  <c r="J59" i="3"/>
  <c r="H79" i="3"/>
  <c r="I77" i="3"/>
  <c r="I76" i="3"/>
  <c r="I79" i="3"/>
  <c r="K76" i="3"/>
  <c r="K78" i="3"/>
  <c r="M65" i="3"/>
  <c r="O72" i="3"/>
  <c r="O71" i="3"/>
  <c r="O70" i="3"/>
  <c r="M59" i="3"/>
  <c r="J63" i="3"/>
  <c r="H64" i="3"/>
  <c r="K59" i="3"/>
  <c r="K65" i="3"/>
  <c r="M78" i="3"/>
  <c r="O84" i="3"/>
  <c r="O83" i="3"/>
  <c r="N59" i="3"/>
  <c r="L78" i="3"/>
  <c r="M63" i="3"/>
  <c r="J76" i="3"/>
  <c r="H77" i="3"/>
  <c r="M64" i="3"/>
  <c r="J64" i="3"/>
  <c r="K66" i="3"/>
  <c r="N63" i="3"/>
  <c r="N64" i="3"/>
  <c r="M76" i="3"/>
  <c r="H63" i="3"/>
  <c r="H65" i="3"/>
  <c r="M77" i="3"/>
  <c r="J77" i="3"/>
  <c r="K79" i="3"/>
  <c r="O66" i="2"/>
  <c r="O71" i="2" s="1"/>
  <c r="M66" i="2"/>
  <c r="H64" i="2"/>
  <c r="N59" i="2"/>
  <c r="M59" i="2"/>
  <c r="O76" i="2"/>
  <c r="I59" i="2"/>
  <c r="J59" i="2"/>
  <c r="J78" i="2"/>
  <c r="J79" i="2"/>
  <c r="I78" i="2"/>
  <c r="K59" i="2"/>
  <c r="L59" i="2"/>
  <c r="O78" i="2"/>
  <c r="K76" i="2"/>
  <c r="I77" i="2"/>
  <c r="I79" i="2"/>
  <c r="L77" i="2"/>
  <c r="L78" i="2"/>
  <c r="K77" i="2"/>
  <c r="J71" i="2"/>
  <c r="K72" i="2"/>
  <c r="K71" i="2"/>
  <c r="K70" i="2"/>
  <c r="I76" i="2"/>
  <c r="J76" i="2"/>
  <c r="N77" i="2"/>
  <c r="N78" i="2"/>
  <c r="M77" i="2"/>
  <c r="K79" i="2"/>
  <c r="K78" i="2"/>
  <c r="N72" i="2"/>
  <c r="N71" i="2"/>
  <c r="N70" i="2"/>
  <c r="O59" i="2"/>
  <c r="L72" i="2"/>
  <c r="L71" i="2"/>
  <c r="L70" i="2"/>
  <c r="L79" i="2"/>
  <c r="M72" i="2"/>
  <c r="M71" i="2"/>
  <c r="M70" i="2"/>
  <c r="O79" i="2"/>
  <c r="H77" i="2"/>
  <c r="H78" i="2"/>
  <c r="H79" i="2"/>
  <c r="H76" i="2"/>
  <c r="N76" i="2"/>
  <c r="O72" i="2"/>
  <c r="L76" i="2"/>
  <c r="M76" i="2"/>
  <c r="O77" i="2"/>
  <c r="M78" i="2"/>
  <c r="N79" i="2"/>
  <c r="J77" i="2"/>
  <c r="K66" i="1"/>
  <c r="H63" i="1"/>
  <c r="L59" i="1"/>
  <c r="H64" i="1"/>
  <c r="L63" i="1"/>
  <c r="L66" i="1"/>
  <c r="J66" i="1"/>
  <c r="N64" i="1"/>
  <c r="H59" i="1"/>
  <c r="H65" i="1"/>
  <c r="H78" i="1"/>
  <c r="H76" i="1"/>
  <c r="N63" i="1"/>
  <c r="J65" i="1"/>
  <c r="J78" i="1"/>
  <c r="K59" i="1"/>
  <c r="K64" i="1"/>
  <c r="N65" i="1"/>
  <c r="J59" i="1"/>
  <c r="N66" i="1"/>
  <c r="L64" i="1"/>
  <c r="L65" i="1"/>
  <c r="K63" i="1"/>
  <c r="K77" i="1"/>
  <c r="N78" i="1"/>
  <c r="J63" i="1"/>
  <c r="N79" i="1"/>
  <c r="L77" i="1"/>
  <c r="L78" i="1"/>
  <c r="K76" i="1"/>
  <c r="K65" i="1"/>
  <c r="J76" i="1"/>
  <c r="N84" i="1"/>
  <c r="L79" i="1"/>
  <c r="L84" i="1" s="1"/>
  <c r="L72" i="1"/>
  <c r="L71" i="1"/>
  <c r="L70" i="1"/>
  <c r="H55" i="1"/>
  <c r="M63" i="1"/>
  <c r="H66" i="1"/>
  <c r="O63" i="1"/>
  <c r="I63" i="1"/>
  <c r="M66" i="1"/>
  <c r="O64" i="1"/>
  <c r="I66" i="1"/>
  <c r="M65" i="1"/>
  <c r="I64" i="1"/>
  <c r="O65" i="1"/>
  <c r="I65" i="1"/>
  <c r="O66" i="1"/>
  <c r="M64" i="1"/>
  <c r="O76" i="1"/>
  <c r="H79" i="1"/>
  <c r="M79" i="1"/>
  <c r="M76" i="1"/>
  <c r="O79" i="1"/>
  <c r="O77" i="1"/>
  <c r="M77" i="1"/>
  <c r="O78" i="1"/>
  <c r="I79" i="1"/>
  <c r="I78" i="1"/>
  <c r="I77" i="1"/>
  <c r="M78" i="1"/>
  <c r="I76" i="1"/>
  <c r="J70" i="2" l="1"/>
  <c r="N83" i="1"/>
  <c r="G57" i="4"/>
  <c r="J57" i="4"/>
  <c r="I72" i="2"/>
  <c r="M57" i="4"/>
  <c r="L70" i="3"/>
  <c r="L73" i="3" s="1"/>
  <c r="O83" i="1"/>
  <c r="O84" i="2"/>
  <c r="O70" i="2"/>
  <c r="K84" i="1"/>
  <c r="N72" i="1"/>
  <c r="O85" i="3"/>
  <c r="O86" i="3" s="1"/>
  <c r="I57" i="4"/>
  <c r="O73" i="2"/>
  <c r="I70" i="2"/>
  <c r="I73" i="2" s="1"/>
  <c r="O73" i="3"/>
  <c r="F57" i="4"/>
  <c r="N84" i="3"/>
  <c r="I71" i="2"/>
  <c r="N85" i="1"/>
  <c r="J72" i="2"/>
  <c r="H85" i="1"/>
  <c r="N83" i="2"/>
  <c r="N83" i="3"/>
  <c r="L57" i="4"/>
  <c r="K72" i="1"/>
  <c r="K71" i="1"/>
  <c r="H57" i="4"/>
  <c r="J84" i="1"/>
  <c r="H71" i="1"/>
  <c r="H84" i="3"/>
  <c r="L85" i="3"/>
  <c r="N85" i="3"/>
  <c r="H85" i="3"/>
  <c r="M85" i="3"/>
  <c r="M86" i="3" s="1"/>
  <c r="M84" i="3"/>
  <c r="M83" i="3"/>
  <c r="M72" i="3"/>
  <c r="M73" i="3" s="1"/>
  <c r="M71" i="3"/>
  <c r="M70" i="3"/>
  <c r="K71" i="3"/>
  <c r="K72" i="3"/>
  <c r="K70" i="3"/>
  <c r="H83" i="3"/>
  <c r="N86" i="3"/>
  <c r="I72" i="3"/>
  <c r="I73" i="3" s="1"/>
  <c r="I71" i="3"/>
  <c r="I70" i="3"/>
  <c r="I85" i="3"/>
  <c r="I84" i="3"/>
  <c r="I83" i="3"/>
  <c r="N72" i="3"/>
  <c r="N71" i="3"/>
  <c r="N70" i="3"/>
  <c r="J72" i="3"/>
  <c r="J73" i="3" s="1"/>
  <c r="J71" i="3"/>
  <c r="J70" i="3"/>
  <c r="L83" i="3"/>
  <c r="H72" i="3"/>
  <c r="H73" i="3" s="1"/>
  <c r="H71" i="3"/>
  <c r="H70" i="3"/>
  <c r="K84" i="3"/>
  <c r="K83" i="3"/>
  <c r="K85" i="3"/>
  <c r="L84" i="3"/>
  <c r="J85" i="3"/>
  <c r="J84" i="3"/>
  <c r="J83" i="3"/>
  <c r="H71" i="2"/>
  <c r="H72" i="2"/>
  <c r="H70" i="2"/>
  <c r="L73" i="2"/>
  <c r="O83" i="2"/>
  <c r="M73" i="2"/>
  <c r="N73" i="2"/>
  <c r="K73" i="2"/>
  <c r="O85" i="2"/>
  <c r="N85" i="2"/>
  <c r="N84" i="2"/>
  <c r="L85" i="2"/>
  <c r="L84" i="2"/>
  <c r="L83" i="2"/>
  <c r="J73" i="2"/>
  <c r="H85" i="2"/>
  <c r="H84" i="2"/>
  <c r="H83" i="2"/>
  <c r="J85" i="2"/>
  <c r="J84" i="2"/>
  <c r="J83" i="2"/>
  <c r="K85" i="2"/>
  <c r="K84" i="2"/>
  <c r="K83" i="2"/>
  <c r="M85" i="2"/>
  <c r="M84" i="2"/>
  <c r="M83" i="2"/>
  <c r="I85" i="2"/>
  <c r="I84" i="2"/>
  <c r="I83" i="2"/>
  <c r="J85" i="1"/>
  <c r="N70" i="1"/>
  <c r="K70" i="1"/>
  <c r="N71" i="1"/>
  <c r="L85" i="1"/>
  <c r="K85" i="1"/>
  <c r="H72" i="1"/>
  <c r="H84" i="1"/>
  <c r="H70" i="1"/>
  <c r="K83" i="1"/>
  <c r="J72" i="1"/>
  <c r="K73" i="1"/>
  <c r="J70" i="1"/>
  <c r="L73" i="1"/>
  <c r="J71" i="1"/>
  <c r="J83" i="1"/>
  <c r="J86" i="1"/>
  <c r="M85" i="1"/>
  <c r="M84" i="1"/>
  <c r="M83" i="1"/>
  <c r="H83" i="1"/>
  <c r="N86" i="1"/>
  <c r="L83" i="1"/>
  <c r="O72" i="1"/>
  <c r="O71" i="1"/>
  <c r="O70" i="1"/>
  <c r="K86" i="1"/>
  <c r="M72" i="1"/>
  <c r="M71" i="1"/>
  <c r="M70" i="1"/>
  <c r="I85" i="1"/>
  <c r="I84" i="1"/>
  <c r="I83" i="1"/>
  <c r="O85" i="1"/>
  <c r="O84" i="1"/>
  <c r="I72" i="1"/>
  <c r="I71" i="1"/>
  <c r="I70" i="1"/>
  <c r="J73" i="1" l="1"/>
  <c r="N73" i="1"/>
  <c r="L86" i="1"/>
  <c r="H86" i="1"/>
  <c r="H73" i="2"/>
  <c r="H73" i="1"/>
  <c r="I86" i="1"/>
  <c r="J86" i="3"/>
  <c r="L86" i="3"/>
  <c r="H86" i="3"/>
  <c r="K86" i="3"/>
  <c r="N73" i="3"/>
  <c r="K73" i="3"/>
  <c r="I86" i="3"/>
  <c r="O86" i="2"/>
  <c r="K86" i="2"/>
  <c r="L86" i="2"/>
  <c r="J86" i="2"/>
  <c r="I86" i="2"/>
  <c r="N86" i="2"/>
  <c r="M86" i="2"/>
  <c r="H86" i="2"/>
  <c r="O73" i="1"/>
  <c r="M73" i="1"/>
  <c r="I73" i="1"/>
  <c r="O86" i="1"/>
  <c r="M86" i="1"/>
</calcChain>
</file>

<file path=xl/sharedStrings.xml><?xml version="1.0" encoding="utf-8"?>
<sst xmlns="http://schemas.openxmlformats.org/spreadsheetml/2006/main" count="390" uniqueCount="62">
  <si>
    <t>version,4</t>
  </si>
  <si>
    <t>ProtocolHeader</t>
  </si>
  <si>
    <t>,Version,1.0,Label,MTT_d43,ReaderType,0,DateRead,4/27/2020 11:08:22 PM,InstrumentSN,SN: 512734004,</t>
  </si>
  <si>
    <t xml:space="preserve">,Result,0,Prefix,1c_Ptx,WellMap,0007FE7FE7FE7FE7FE7FE000,RefWellMap,000000000000000000000000,RunCount,1,Kinetics,False,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</si>
  <si>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</si>
  <si>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</si>
  <si>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</si>
  <si>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</si>
  <si>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</si>
  <si>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</si>
  <si>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,B,X,0.05562636,0.06024102,0.0595788,0.05870915,0.05937712,0.06027412,0.06036038,0.05932527,0.05830319,0.0584208,X</t>
  </si>
  <si>
    <t>,C,X,0.05873384,0.223183,0.2150774,0.2532554,0.2343331,0.2152546,0.2058398,0.2460941,0.2555239,0.100933,X</t>
  </si>
  <si>
    <t>,D,X,0.0598372,0.1933958,0.2311276,0.1880687,0.271277,0.22719,0.2540022,0.2308475,0.2363983,0.1055503,X</t>
  </si>
  <si>
    <t>,E,X,0.05707354,0.1866297,0.2994222,0.2085092,0.2553498,0.2508997,0.2215922,0.2183277,0.2373386,0.106644,X</t>
  </si>
  <si>
    <t>,F,X,0.05741964,0.2131798,0.2436506,0.212515,0.2051218,0.1965358,0.2030569,0.2148732,0.2149323,0.05669255,X</t>
  </si>
  <si>
    <t>,G,X,0.05593624,0.05557375,0.05577017,0.05430286,0.05581462,0.05659995,0.05591987,0.05589296,0.05685192,0.05725537,X</t>
  </si>
  <si>
    <t>,H,X,X,X,X,X,X,X,X,X,X,X,X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</si>
  <si>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</si>
  <si>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</si>
  <si>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</si>
  <si>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</si>
  <si>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</si>
  <si>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</si>
  <si>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</si>
  <si>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</si>
  <si>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</si>
  <si>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</si>
  <si>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</si>
  <si>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</si>
  <si>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</si>
  <si>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</si>
  <si>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</si>
  <si>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43d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</si>
  <si>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</si>
  <si>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</si>
  <si>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</si>
  <si>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</si>
  <si>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</si>
  <si>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</si>
  <si>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</si>
  <si>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</si>
  <si>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</si>
  <si>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</si>
  <si>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</si>
  <si>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</si>
  <si>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,Version,1,Label,CytoTox-Fluor,ReaderType,2,DateRead,4/27/2020 2:15:18 AM,InstrumentSN,SN: 512734004,FluoOpticalKitID,PN:9300-046 SN:31000001DD35142D SIG:BLUE,</t>
  </si>
  <si>
    <t xml:space="preserve">,Result,0,Prefix,1c_Ptx4,WellMap,0000003FE3FE3FE3FE000000,RunCount,1,Kinetics,False, </t>
  </si>
  <si>
    <t>,Read 1</t>
  </si>
  <si>
    <t>,B,X,X,X,X,X,X,X,X,X,X,X,X</t>
  </si>
  <si>
    <t>,C,X,X,3382.93,3402.65,3402.38,3234.83,3224.28,3273.27,3286.33,3834.43,2153.7,X</t>
  </si>
  <si>
    <t>,D,X,X,3564.25,3306.08,3194.36,3227.86,3383.31,3018.86,3242.04,3092.79,2162.15,X</t>
  </si>
  <si>
    <t>,E,X,X,3853.9,8902.46,3054.06,2985.12,3547.6,3184.68,3372.29,3374.25,2190.83,X</t>
  </si>
  <si>
    <t>,F,X,X,3973.97,3586.7,3302.54,3335.51,3283.92,3278.33,3192.81,3404.52,541.762,X</t>
  </si>
  <si>
    <t>,G,X,X,X,X,X,X,X,X,X,X,X,X</t>
  </si>
  <si>
    <t>Live/Dead</t>
  </si>
  <si>
    <t>% of Vehicle</t>
  </si>
  <si>
    <t>Vehicle combined</t>
  </si>
  <si>
    <t>7) Exp_20200425_Plate 1d</t>
  </si>
  <si>
    <t>iPSC_DSN_004b_20200125_Thawed_1</t>
  </si>
  <si>
    <t>Paclitaxel 24h in DMSO</t>
  </si>
  <si>
    <t xml:space="preserve">3 outliers marked red. </t>
  </si>
  <si>
    <t xml:space="preserve">3 outliers excluded; 1 predefined exclusion (see foto plate, contamination).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</si>
</sst>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371475</xdr:colOff>
      <xdr:row>4</xdr:row>
      <xdr:rowOff>28575</xdr:rowOff>
    </xdr:from>
    <xdr:to>
      <xdr:col>15</xdr:col>
      <xdr:colOff>666750</xdr:colOff>
      <xdr:row>23</xdr:row>
      <xdr:rowOff>59531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7229475" y="790575"/>
          <a:ext cx="4867275" cy="36504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3</xdr:row>
      <xdr:rowOff>38100</xdr:rowOff>
    </xdr:from>
    <xdr:to>
      <xdr:col>12</xdr:col>
      <xdr:colOff>581025</xdr:colOff>
      <xdr:row>22</xdr:row>
      <xdr:rowOff>69056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4857750" y="609600"/>
          <a:ext cx="4867275" cy="36504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3</xdr:row>
      <xdr:rowOff>38100</xdr:rowOff>
    </xdr:from>
    <xdr:to>
      <xdr:col>12</xdr:col>
      <xdr:colOff>581025</xdr:colOff>
      <xdr:row>22</xdr:row>
      <xdr:rowOff>69056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4857750" y="609600"/>
          <a:ext cx="4867275" cy="36504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600075</xdr:colOff>
      <xdr:row>0</xdr:row>
      <xdr:rowOff>95250</xdr:rowOff>
    </xdr:from>
    <xdr:to>
      <xdr:col>10</xdr:col>
      <xdr:colOff>574675</xdr:colOff>
      <xdr:row>18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3648075" y="95250"/>
          <a:ext cx="4584700" cy="3438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0</xdr:row>
      <xdr:rowOff>95250</xdr:rowOff>
    </xdr:from>
    <xdr:to>
      <xdr:col>12</xdr:col>
      <xdr:colOff>755650</xdr:colOff>
      <xdr:row>18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5314950" y="95250"/>
          <a:ext cx="4584700" cy="34385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0</xdr:row>
          <xdr:rowOff>123824</xdr:rowOff>
        </xdr:from>
        <xdr:to>
          <xdr:col>18</xdr:col>
          <xdr:colOff>590709</xdr:colOff>
          <xdr:row>18</xdr:row>
          <xdr:rowOff>57149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91EFE6B4-77BA-4DD3-ACBD-A1EB356C67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tabSelected="1" workbookViewId="0">
      <selection activeCell="A25" sqref="A25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57</v>
      </c>
      <c r="D25" s="3"/>
      <c r="E25" s="3"/>
      <c r="F25" s="2"/>
      <c r="G25" s="2"/>
      <c r="H25" s="2" t="s">
        <v>20</v>
      </c>
      <c r="I25" s="2" t="s">
        <v>21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58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43855</v>
      </c>
      <c r="D27" s="3"/>
      <c r="E27" s="3"/>
      <c r="F27" s="5"/>
      <c r="G27" s="5">
        <v>5.562636E-2</v>
      </c>
      <c r="H27" s="5">
        <v>6.0241019999999999E-2</v>
      </c>
      <c r="I27" s="5">
        <v>5.9578800000000001E-2</v>
      </c>
      <c r="J27" s="5">
        <v>5.8709150000000002E-2</v>
      </c>
      <c r="K27" s="5">
        <v>5.9377119999999999E-2</v>
      </c>
      <c r="L27" s="5">
        <v>6.027412E-2</v>
      </c>
      <c r="M27" s="5">
        <v>6.0360379999999998E-2</v>
      </c>
      <c r="N27" s="5">
        <v>5.9325269999999999E-2</v>
      </c>
      <c r="O27" s="5">
        <v>5.8303189999999998E-2</v>
      </c>
      <c r="P27" s="5">
        <v>5.8420800000000002E-2</v>
      </c>
      <c r="Q27" s="5"/>
      <c r="R27" s="3"/>
      <c r="S27" s="22"/>
      <c r="T27" s="3"/>
    </row>
    <row r="28" spans="1:20" x14ac:dyDescent="0.25">
      <c r="A28" t="s">
        <v>31</v>
      </c>
      <c r="C28" t="s">
        <v>32</v>
      </c>
      <c r="D28" s="3"/>
      <c r="E28" s="3"/>
      <c r="F28" s="5"/>
      <c r="G28" s="5">
        <v>5.8733840000000002E-2</v>
      </c>
      <c r="H28" s="6">
        <v>0.22318299999999999</v>
      </c>
      <c r="I28" s="7">
        <v>0.2150774</v>
      </c>
      <c r="J28" s="7">
        <v>0.25325540000000002</v>
      </c>
      <c r="K28" s="7">
        <v>0.23433309999999999</v>
      </c>
      <c r="L28" s="7">
        <v>0.21525459999999999</v>
      </c>
      <c r="M28" s="7">
        <v>0.20583979999999999</v>
      </c>
      <c r="N28" s="7">
        <v>0.24609410000000001</v>
      </c>
      <c r="O28" s="7">
        <v>0.25552390000000003</v>
      </c>
      <c r="P28" s="8">
        <v>0.10093299999999999</v>
      </c>
      <c r="Q28" s="5"/>
      <c r="R28" s="3"/>
    </row>
    <row r="29" spans="1:20" x14ac:dyDescent="0.25">
      <c r="A29" t="s">
        <v>33</v>
      </c>
      <c r="C29" t="s">
        <v>59</v>
      </c>
      <c r="D29" s="3"/>
      <c r="E29" s="3"/>
      <c r="F29" s="5"/>
      <c r="G29" s="5">
        <v>5.98372E-2</v>
      </c>
      <c r="H29" s="9">
        <v>0.19339580000000001</v>
      </c>
      <c r="I29" s="5">
        <v>0.23112759999999999</v>
      </c>
      <c r="J29" s="5">
        <v>0.18806870000000001</v>
      </c>
      <c r="K29" s="5">
        <v>0.27127699999999999</v>
      </c>
      <c r="L29" s="5">
        <v>0.22719</v>
      </c>
      <c r="M29" s="5">
        <v>0.25400220000000001</v>
      </c>
      <c r="N29" s="5">
        <v>0.23084750000000001</v>
      </c>
      <c r="O29" s="5">
        <v>0.23639830000000001</v>
      </c>
      <c r="P29" s="10">
        <v>0.1055503</v>
      </c>
      <c r="Q29" s="5"/>
      <c r="R29" s="3"/>
    </row>
    <row r="30" spans="1:20" x14ac:dyDescent="0.25">
      <c r="A30" t="s">
        <v>17</v>
      </c>
      <c r="C30" s="4">
        <v>43946</v>
      </c>
      <c r="D30" s="3"/>
      <c r="E30" s="3"/>
      <c r="F30" s="5"/>
      <c r="G30" s="5">
        <v>5.7073539999999999E-2</v>
      </c>
      <c r="H30" s="9">
        <v>0.18662970000000001</v>
      </c>
      <c r="I30" s="5">
        <v>0.29942220000000003</v>
      </c>
      <c r="J30" s="5">
        <v>0.20850920000000001</v>
      </c>
      <c r="K30" s="5">
        <v>0.25534980000000002</v>
      </c>
      <c r="L30" s="5">
        <v>0.2508997</v>
      </c>
      <c r="M30" s="5">
        <v>0.22159219999999999</v>
      </c>
      <c r="N30" s="5">
        <v>0.21832770000000001</v>
      </c>
      <c r="O30" s="5">
        <v>0.23733860000000001</v>
      </c>
      <c r="P30" s="10">
        <v>0.106644</v>
      </c>
      <c r="Q30" s="5"/>
      <c r="R30" s="3"/>
    </row>
    <row r="31" spans="1:20" x14ac:dyDescent="0.25">
      <c r="A31" t="s">
        <v>18</v>
      </c>
      <c r="C31" t="s">
        <v>19</v>
      </c>
      <c r="D31" s="3"/>
      <c r="E31" s="3"/>
      <c r="F31" s="5"/>
      <c r="G31" s="5">
        <v>5.7419640000000001E-2</v>
      </c>
      <c r="H31" s="11">
        <v>0.2131798</v>
      </c>
      <c r="I31" s="12">
        <v>0.24365059999999999</v>
      </c>
      <c r="J31" s="12">
        <v>0.21251500000000001</v>
      </c>
      <c r="K31" s="12">
        <v>0.20512179999999999</v>
      </c>
      <c r="L31" s="12">
        <v>0.19653580000000001</v>
      </c>
      <c r="M31" s="12">
        <v>0.20305690000000001</v>
      </c>
      <c r="N31" s="12">
        <v>0.21487319999999999</v>
      </c>
      <c r="O31" s="12">
        <v>0.21493229999999999</v>
      </c>
      <c r="P31" s="13">
        <v>5.6692550000000001E-2</v>
      </c>
      <c r="Q31" s="5"/>
      <c r="R31" s="3"/>
    </row>
    <row r="32" spans="1:20" x14ac:dyDescent="0.25">
      <c r="A32" s="1" t="s">
        <v>34</v>
      </c>
      <c r="D32" s="3"/>
      <c r="E32" s="3"/>
      <c r="F32" s="3"/>
      <c r="G32" s="3">
        <v>5.5936239999999998E-2</v>
      </c>
      <c r="H32" s="3">
        <v>5.5573749999999998E-2</v>
      </c>
      <c r="I32" s="3">
        <v>5.5770170000000001E-2</v>
      </c>
      <c r="J32" s="3">
        <v>5.4302860000000001E-2</v>
      </c>
      <c r="K32" s="3">
        <v>5.5814620000000002E-2</v>
      </c>
      <c r="L32" s="3">
        <v>5.6599950000000003E-2</v>
      </c>
      <c r="M32" s="3">
        <v>5.5919870000000003E-2</v>
      </c>
      <c r="N32" s="3">
        <v>5.5892959999999998E-2</v>
      </c>
      <c r="O32" s="3">
        <v>5.685192E-2</v>
      </c>
      <c r="P32" s="3">
        <v>5.725537E-2</v>
      </c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35</v>
      </c>
      <c r="G35" s="3"/>
      <c r="H35" s="16">
        <f t="shared" ref="H35:M35" si="0">AVERAGE(H28:H31)</f>
        <v>0.20409707500000002</v>
      </c>
      <c r="I35" s="3">
        <f t="shared" si="0"/>
        <v>0.24731945</v>
      </c>
      <c r="J35" s="3">
        <f t="shared" si="0"/>
        <v>0.21558707500000002</v>
      </c>
      <c r="K35" s="3">
        <f t="shared" si="0"/>
        <v>0.24152042500000001</v>
      </c>
      <c r="L35" s="3">
        <f t="shared" si="0"/>
        <v>0.22247002499999999</v>
      </c>
      <c r="M35" s="3">
        <f t="shared" si="0"/>
        <v>0.22112277499999999</v>
      </c>
      <c r="N35" s="3">
        <f>AVERAGE(N28:N31)</f>
        <v>0.22753562500000002</v>
      </c>
      <c r="O35" s="3">
        <f>AVERAGE(O28:O31)</f>
        <v>0.236048275</v>
      </c>
      <c r="P35" s="3">
        <f>AVERAGE(P28:P30)</f>
        <v>0.10437576666666666</v>
      </c>
      <c r="Q35" s="3"/>
      <c r="R35" s="3"/>
    </row>
    <row r="36" spans="1:18" x14ac:dyDescent="0.25">
      <c r="B36" s="14"/>
      <c r="D36" s="3"/>
      <c r="E36" s="3"/>
      <c r="F36" s="3" t="s">
        <v>36</v>
      </c>
      <c r="G36" s="3"/>
      <c r="H36" s="3">
        <f>H35/1000</f>
        <v>2.0409707500000001E-4</v>
      </c>
      <c r="I36" s="3">
        <f t="shared" ref="I36:P36" si="1">I35/1000</f>
        <v>2.4731945000000001E-4</v>
      </c>
      <c r="J36" s="3">
        <f t="shared" si="1"/>
        <v>2.1558707500000002E-4</v>
      </c>
      <c r="K36" s="3">
        <f t="shared" si="1"/>
        <v>2.4152042500000001E-4</v>
      </c>
      <c r="L36" s="3">
        <f t="shared" si="1"/>
        <v>2.2247002499999998E-4</v>
      </c>
      <c r="M36" s="3">
        <f t="shared" si="1"/>
        <v>2.2112277499999999E-4</v>
      </c>
      <c r="N36" s="3">
        <f t="shared" si="1"/>
        <v>2.2753562500000001E-4</v>
      </c>
      <c r="O36" s="3">
        <f t="shared" si="1"/>
        <v>2.36048275E-4</v>
      </c>
      <c r="P36" s="3">
        <f t="shared" si="1"/>
        <v>1.0437576666666666E-4</v>
      </c>
      <c r="Q36" s="3"/>
      <c r="R36" s="3"/>
    </row>
    <row r="37" spans="1:18" x14ac:dyDescent="0.25">
      <c r="B37" s="14"/>
      <c r="D37" s="3"/>
      <c r="E37" s="3"/>
      <c r="F37" s="3" t="s">
        <v>37</v>
      </c>
      <c r="G37" s="3"/>
      <c r="H37" s="3">
        <f>MEDIAN(H28:H31)</f>
        <v>0.20328780000000002</v>
      </c>
      <c r="I37" s="3">
        <f t="shared" ref="I37:P37" si="2">MEDIAN(I28:I31)</f>
        <v>0.23738909999999999</v>
      </c>
      <c r="J37" s="3">
        <f t="shared" si="2"/>
        <v>0.21051210000000001</v>
      </c>
      <c r="K37" s="3">
        <f t="shared" si="2"/>
        <v>0.24484145000000002</v>
      </c>
      <c r="L37" s="3">
        <f t="shared" si="2"/>
        <v>0.22122229999999998</v>
      </c>
      <c r="M37" s="3">
        <f t="shared" si="2"/>
        <v>0.21371599999999999</v>
      </c>
      <c r="N37" s="3">
        <f t="shared" si="2"/>
        <v>0.2245876</v>
      </c>
      <c r="O37" s="3">
        <f t="shared" si="2"/>
        <v>0.23686845000000001</v>
      </c>
      <c r="P37" s="3">
        <f t="shared" si="2"/>
        <v>0.10324164999999999</v>
      </c>
      <c r="Q37" s="3"/>
      <c r="R37" s="3"/>
    </row>
    <row r="38" spans="1:18" x14ac:dyDescent="0.25">
      <c r="B38" s="17"/>
      <c r="D38" s="3"/>
      <c r="E38" s="3"/>
      <c r="F38" s="3" t="s">
        <v>38</v>
      </c>
      <c r="G38" s="3"/>
      <c r="H38" s="3">
        <f>H37/1000</f>
        <v>2.0328780000000002E-4</v>
      </c>
      <c r="I38" s="3">
        <f t="shared" ref="I38:P38" si="3">I37/1000</f>
        <v>2.3738909999999999E-4</v>
      </c>
      <c r="J38" s="3">
        <f t="shared" si="3"/>
        <v>2.105121E-4</v>
      </c>
      <c r="K38" s="3">
        <f t="shared" si="3"/>
        <v>2.4484145000000003E-4</v>
      </c>
      <c r="L38" s="3">
        <f t="shared" si="3"/>
        <v>2.2122229999999997E-4</v>
      </c>
      <c r="M38" s="3">
        <f t="shared" si="3"/>
        <v>2.13716E-4</v>
      </c>
      <c r="N38" s="3">
        <f t="shared" si="3"/>
        <v>2.2458760000000001E-4</v>
      </c>
      <c r="O38" s="3">
        <f t="shared" si="3"/>
        <v>2.3686845000000001E-4</v>
      </c>
      <c r="P38" s="3">
        <f t="shared" si="3"/>
        <v>1.0324164999999999E-4</v>
      </c>
      <c r="Q38" s="3"/>
      <c r="R38" s="3"/>
    </row>
    <row r="39" spans="1:18" x14ac:dyDescent="0.25">
      <c r="B39" s="14"/>
      <c r="C39" s="14"/>
      <c r="D39" s="3"/>
      <c r="E39" s="3"/>
      <c r="F39" s="3" t="s">
        <v>39</v>
      </c>
      <c r="G39" s="3"/>
      <c r="H39" s="3">
        <f>STDEV(H28:H31)</f>
        <v>1.6994066636598977E-2</v>
      </c>
      <c r="I39" s="3">
        <f t="shared" ref="I39:P39" si="4">STDEV(I28:I31)</f>
        <v>3.6650979125211265E-2</v>
      </c>
      <c r="J39" s="3">
        <f t="shared" si="4"/>
        <v>2.7298947661448501E-2</v>
      </c>
      <c r="K39" s="3">
        <f t="shared" si="4"/>
        <v>2.8596170554624267E-2</v>
      </c>
      <c r="L39" s="3">
        <f t="shared" si="4"/>
        <v>2.2768186641946256E-2</v>
      </c>
      <c r="M39" s="3">
        <f t="shared" si="4"/>
        <v>2.3389613881147481E-2</v>
      </c>
      <c r="N39" s="3">
        <f t="shared" si="4"/>
        <v>1.4148125906841284E-2</v>
      </c>
      <c r="O39" s="3">
        <f t="shared" si="4"/>
        <v>1.660292971584133E-2</v>
      </c>
      <c r="P39" s="3">
        <f t="shared" si="4"/>
        <v>2.3969730335618961E-2</v>
      </c>
      <c r="Q39" s="3"/>
      <c r="R39" s="3"/>
    </row>
    <row r="40" spans="1:18" x14ac:dyDescent="0.25">
      <c r="D40" s="3"/>
      <c r="E40" s="3"/>
      <c r="F40" s="3" t="s">
        <v>40</v>
      </c>
      <c r="G40" s="3"/>
      <c r="H40" s="3">
        <f>H39/H35*100</f>
        <v>8.3264626093240075</v>
      </c>
      <c r="I40" s="3">
        <f t="shared" ref="I40:P40" si="5">I39/I35*100</f>
        <v>14.819287009255142</v>
      </c>
      <c r="J40" s="3">
        <f t="shared" si="5"/>
        <v>12.662608675148313</v>
      </c>
      <c r="K40" s="3">
        <f t="shared" si="5"/>
        <v>11.840063031780549</v>
      </c>
      <c r="L40" s="3">
        <f t="shared" si="5"/>
        <v>10.234271624658763</v>
      </c>
      <c r="M40" s="3">
        <f t="shared" si="5"/>
        <v>10.577659348363136</v>
      </c>
      <c r="N40" s="3">
        <f t="shared" si="5"/>
        <v>6.2179827474670315</v>
      </c>
      <c r="O40" s="3">
        <f t="shared" si="5"/>
        <v>7.0337009308122793</v>
      </c>
      <c r="P40" s="3">
        <f t="shared" si="5"/>
        <v>22.964842416121776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20</v>
      </c>
      <c r="I44" s="2" t="s">
        <v>21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0.11880723333333333</v>
      </c>
      <c r="I47" s="3">
        <f t="shared" ref="I47:N47" si="6">I28-$P$35</f>
        <v>0.11070163333333334</v>
      </c>
      <c r="J47" s="3">
        <f t="shared" si="6"/>
        <v>0.14887963333333337</v>
      </c>
      <c r="K47" s="3">
        <f t="shared" si="6"/>
        <v>0.12995733333333331</v>
      </c>
      <c r="L47" s="3">
        <f t="shared" si="6"/>
        <v>0.11087883333333333</v>
      </c>
      <c r="M47" s="3">
        <f t="shared" si="6"/>
        <v>0.10146403333333333</v>
      </c>
      <c r="N47" s="3">
        <f t="shared" si="6"/>
        <v>0.14171833333333334</v>
      </c>
      <c r="O47" s="3">
        <f>O28-$P$35</f>
        <v>0.15114813333333338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8.9020033333333345E-2</v>
      </c>
      <c r="I48" s="3">
        <f t="shared" si="7"/>
        <v>0.12675183333333334</v>
      </c>
      <c r="J48" s="3">
        <f t="shared" si="7"/>
        <v>8.3692933333333344E-2</v>
      </c>
      <c r="K48" s="3">
        <f t="shared" si="7"/>
        <v>0.16690123333333334</v>
      </c>
      <c r="L48" s="3">
        <f t="shared" si="7"/>
        <v>0.12281423333333334</v>
      </c>
      <c r="M48" s="3">
        <f t="shared" si="7"/>
        <v>0.14962643333333336</v>
      </c>
      <c r="N48" s="3">
        <f t="shared" si="7"/>
        <v>0.12647173333333334</v>
      </c>
      <c r="O48" s="3">
        <f t="shared" si="7"/>
        <v>0.13202253333333336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8.2253933333333348E-2</v>
      </c>
      <c r="I49" s="3">
        <f t="shared" si="7"/>
        <v>0.19504643333333338</v>
      </c>
      <c r="J49" s="3">
        <f t="shared" si="7"/>
        <v>0.10413343333333334</v>
      </c>
      <c r="K49" s="3">
        <f t="shared" si="7"/>
        <v>0.15097403333333337</v>
      </c>
      <c r="L49" s="3">
        <f>L30-$P$35</f>
        <v>0.14652393333333336</v>
      </c>
      <c r="M49" s="3">
        <f t="shared" si="7"/>
        <v>0.11721643333333333</v>
      </c>
      <c r="N49" s="3">
        <f t="shared" si="7"/>
        <v>0.11395193333333335</v>
      </c>
      <c r="O49" s="3">
        <f>O30-$P$35</f>
        <v>0.13296283333333336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0.10880403333333334</v>
      </c>
      <c r="I50" s="3">
        <f t="shared" si="7"/>
        <v>0.13927483333333335</v>
      </c>
      <c r="J50" s="3">
        <f t="shared" si="7"/>
        <v>0.10813923333333335</v>
      </c>
      <c r="K50" s="3">
        <f t="shared" si="7"/>
        <v>0.10074603333333333</v>
      </c>
      <c r="L50" s="3">
        <f t="shared" si="7"/>
        <v>9.2160033333333349E-2</v>
      </c>
      <c r="M50" s="3">
        <f t="shared" si="7"/>
        <v>9.8681133333333351E-2</v>
      </c>
      <c r="N50" s="3">
        <f t="shared" si="7"/>
        <v>0.11049743333333333</v>
      </c>
      <c r="O50" s="3">
        <f t="shared" si="7"/>
        <v>0.11055653333333333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20</v>
      </c>
      <c r="I53" s="2" t="s">
        <v>21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42</v>
      </c>
      <c r="T53" s="19"/>
    </row>
    <row r="54" spans="4:20" x14ac:dyDescent="0.25">
      <c r="D54" s="3"/>
      <c r="E54" s="3"/>
      <c r="F54" s="3" t="s">
        <v>35</v>
      </c>
      <c r="G54" s="3"/>
      <c r="H54" s="3">
        <f>AVERAGE(H47:H50)</f>
        <v>9.9721308333333342E-2</v>
      </c>
      <c r="I54" s="3">
        <f>AVERAGE(I47:I50)</f>
        <v>0.14294368333333335</v>
      </c>
      <c r="J54" s="3">
        <f t="shared" ref="J54:N54" si="8">AVERAGE(J47:J50)</f>
        <v>0.11121130833333336</v>
      </c>
      <c r="K54" s="3">
        <f t="shared" si="8"/>
        <v>0.13714465833333334</v>
      </c>
      <c r="L54" s="3">
        <f t="shared" si="8"/>
        <v>0.11809425833333334</v>
      </c>
      <c r="M54" s="3">
        <f t="shared" si="8"/>
        <v>0.11674700833333333</v>
      </c>
      <c r="N54" s="3">
        <f t="shared" si="8"/>
        <v>0.12315985833333334</v>
      </c>
      <c r="O54" s="3">
        <f>AVERAGE(O47:O50)</f>
        <v>0.13167250833333335</v>
      </c>
      <c r="P54" s="3"/>
      <c r="Q54" s="3"/>
      <c r="R54" s="3"/>
      <c r="S54" s="20">
        <f>AVERAGE(H47:I50)</f>
        <v>0.12133249583333335</v>
      </c>
      <c r="T54" s="21"/>
    </row>
    <row r="55" spans="4:20" x14ac:dyDescent="0.25">
      <c r="D55" s="3"/>
      <c r="E55" s="3"/>
      <c r="F55" s="3" t="s">
        <v>36</v>
      </c>
      <c r="G55" s="3"/>
      <c r="H55" s="3">
        <f>H54/1000</f>
        <v>9.9721308333333342E-5</v>
      </c>
      <c r="I55" s="3">
        <f t="shared" ref="I55:O55" si="9">I54/1000</f>
        <v>1.4294368333333336E-4</v>
      </c>
      <c r="J55" s="3">
        <f t="shared" si="9"/>
        <v>1.1121130833333336E-4</v>
      </c>
      <c r="K55" s="3">
        <f t="shared" si="9"/>
        <v>1.3714465833333334E-4</v>
      </c>
      <c r="L55" s="3">
        <f t="shared" si="9"/>
        <v>1.1809425833333335E-4</v>
      </c>
      <c r="M55" s="3">
        <f t="shared" si="9"/>
        <v>1.1674700833333333E-4</v>
      </c>
      <c r="N55" s="3">
        <f t="shared" si="9"/>
        <v>1.2315985833333335E-4</v>
      </c>
      <c r="O55" s="3">
        <f t="shared" si="9"/>
        <v>1.3167250833333335E-4</v>
      </c>
      <c r="P55" s="3"/>
      <c r="Q55" s="3"/>
      <c r="R55" s="3"/>
    </row>
    <row r="56" spans="4:20" x14ac:dyDescent="0.25">
      <c r="D56" s="3"/>
      <c r="E56" s="3"/>
      <c r="F56" s="3" t="s">
        <v>37</v>
      </c>
      <c r="G56" s="3"/>
      <c r="H56" s="3">
        <f>MEDIAN(H47:H50)</f>
        <v>9.8912033333333343E-2</v>
      </c>
      <c r="I56" s="3">
        <f t="shared" ref="I56:N56" si="10">MEDIAN(I47:I50)</f>
        <v>0.13301333333333334</v>
      </c>
      <c r="J56" s="3">
        <f>MEDIAN(J47:J50)</f>
        <v>0.10613633333333335</v>
      </c>
      <c r="K56" s="3">
        <f t="shared" si="10"/>
        <v>0.14046568333333334</v>
      </c>
      <c r="L56" s="3">
        <f t="shared" si="10"/>
        <v>0.11684653333333334</v>
      </c>
      <c r="M56" s="3">
        <f t="shared" si="10"/>
        <v>0.10934023333333333</v>
      </c>
      <c r="N56" s="3">
        <f t="shared" si="10"/>
        <v>0.12021183333333335</v>
      </c>
      <c r="O56" s="3">
        <f>MEDIAN(O47:O50)</f>
        <v>0.13249268333333336</v>
      </c>
      <c r="P56" s="3"/>
      <c r="Q56" s="3"/>
      <c r="R56" s="3"/>
    </row>
    <row r="57" spans="4:20" x14ac:dyDescent="0.25">
      <c r="D57" s="3"/>
      <c r="E57" s="3"/>
      <c r="F57" s="3" t="s">
        <v>38</v>
      </c>
      <c r="G57" s="3"/>
      <c r="H57" s="3">
        <f>H56/1000</f>
        <v>9.8912033333333345E-5</v>
      </c>
      <c r="I57" s="3">
        <f t="shared" ref="I57:O57" si="11">I56/1000</f>
        <v>1.3301333333333334E-4</v>
      </c>
      <c r="J57" s="3">
        <f t="shared" si="11"/>
        <v>1.0613633333333335E-4</v>
      </c>
      <c r="K57" s="3">
        <f t="shared" si="11"/>
        <v>1.4046568333333335E-4</v>
      </c>
      <c r="L57" s="3">
        <f t="shared" si="11"/>
        <v>1.1684653333333333E-4</v>
      </c>
      <c r="M57" s="3">
        <f t="shared" si="11"/>
        <v>1.0934023333333333E-4</v>
      </c>
      <c r="N57" s="3">
        <f t="shared" si="11"/>
        <v>1.2021183333333335E-4</v>
      </c>
      <c r="O57" s="3">
        <f t="shared" si="11"/>
        <v>1.3249268333333336E-4</v>
      </c>
      <c r="P57" s="3"/>
      <c r="Q57" s="3"/>
      <c r="R57" s="3"/>
    </row>
    <row r="58" spans="4:20" x14ac:dyDescent="0.25">
      <c r="D58" s="3"/>
      <c r="E58" s="3"/>
      <c r="F58" s="3" t="s">
        <v>39</v>
      </c>
      <c r="G58" s="3"/>
      <c r="H58" s="3">
        <f>STDEV(H47:H50)</f>
        <v>1.6994066636598998E-2</v>
      </c>
      <c r="I58" s="3">
        <f t="shared" ref="I58:O58" si="12">STDEV(I47:I50)</f>
        <v>3.6650979125211265E-2</v>
      </c>
      <c r="J58" s="3">
        <f t="shared" si="12"/>
        <v>2.7298947661448456E-2</v>
      </c>
      <c r="K58" s="3">
        <f t="shared" si="12"/>
        <v>2.8596170554624347E-2</v>
      </c>
      <c r="L58" s="3">
        <f t="shared" si="12"/>
        <v>2.2768186641946252E-2</v>
      </c>
      <c r="M58" s="3">
        <f t="shared" si="12"/>
        <v>2.3389613881147568E-2</v>
      </c>
      <c r="N58" s="3">
        <f t="shared" si="12"/>
        <v>1.4148125906841278E-2</v>
      </c>
      <c r="O58" s="3">
        <f t="shared" si="12"/>
        <v>1.6602929715841434E-2</v>
      </c>
      <c r="P58" s="3"/>
      <c r="Q58" s="3"/>
      <c r="R58" s="3"/>
    </row>
    <row r="59" spans="4:20" x14ac:dyDescent="0.25">
      <c r="D59" s="3"/>
      <c r="E59" s="3"/>
      <c r="F59" s="3" t="s">
        <v>40</v>
      </c>
      <c r="G59" s="3"/>
      <c r="H59" s="3">
        <f>H58/H54*100</f>
        <v>17.041560044312494</v>
      </c>
      <c r="I59" s="3">
        <f t="shared" ref="I59:O59" si="13">I58/I54*100</f>
        <v>25.640153010290135</v>
      </c>
      <c r="J59" s="3">
        <f t="shared" si="13"/>
        <v>24.546917099136532</v>
      </c>
      <c r="K59" s="3">
        <f t="shared" si="13"/>
        <v>20.851100511053573</v>
      </c>
      <c r="L59" s="3">
        <f t="shared" si="13"/>
        <v>19.279672833611162</v>
      </c>
      <c r="M59" s="3">
        <f t="shared" si="13"/>
        <v>20.034443892871405</v>
      </c>
      <c r="N59" s="3">
        <f t="shared" si="13"/>
        <v>11.48761138434346</v>
      </c>
      <c r="O59" s="3">
        <f t="shared" si="13"/>
        <v>12.609260601165554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119.13926453532122</v>
      </c>
      <c r="I63" s="3">
        <f t="shared" ref="H63:O66" si="14">I47/$H$54*100</f>
        <v>111.01101177222488</v>
      </c>
      <c r="J63" s="3">
        <f t="shared" si="14"/>
        <v>149.29570803030481</v>
      </c>
      <c r="K63" s="3">
        <f t="shared" si="14"/>
        <v>130.32052577863453</v>
      </c>
      <c r="L63" s="3">
        <f t="shared" si="14"/>
        <v>111.18870699400001</v>
      </c>
      <c r="M63" s="3">
        <f t="shared" si="14"/>
        <v>101.74759540275451</v>
      </c>
      <c r="N63" s="3">
        <f t="shared" si="14"/>
        <v>142.11439430740188</v>
      </c>
      <c r="O63" s="3">
        <f>O47/$H$54*100</f>
        <v>151.57054781922656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89.268818090282792</v>
      </c>
      <c r="I64" s="3">
        <f t="shared" si="14"/>
        <v>127.10606735086792</v>
      </c>
      <c r="J64" s="3">
        <f t="shared" si="14"/>
        <v>83.926830415799643</v>
      </c>
      <c r="K64" s="3">
        <f t="shared" si="14"/>
        <v>167.36767309093165</v>
      </c>
      <c r="L64" s="3">
        <f t="shared" si="14"/>
        <v>123.15746291936769</v>
      </c>
      <c r="M64" s="3">
        <f t="shared" si="14"/>
        <v>150.04459511620595</v>
      </c>
      <c r="N64" s="3">
        <f t="shared" si="14"/>
        <v>126.82518455391971</v>
      </c>
      <c r="O64" s="3">
        <f t="shared" si="14"/>
        <v>132.39149740397346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82.483808834905489</v>
      </c>
      <c r="I65" s="3">
        <f t="shared" si="14"/>
        <v>195.5915306299047</v>
      </c>
      <c r="J65" s="3">
        <f t="shared" si="14"/>
        <v>104.42445558902197</v>
      </c>
      <c r="K65" s="3">
        <f t="shared" si="14"/>
        <v>151.39596126103777</v>
      </c>
      <c r="L65" s="3">
        <f t="shared" si="14"/>
        <v>146.93342454308288</v>
      </c>
      <c r="M65" s="3">
        <f t="shared" si="14"/>
        <v>117.54401871816596</v>
      </c>
      <c r="N65" s="3">
        <f t="shared" si="14"/>
        <v>114.27039540278795</v>
      </c>
      <c r="O65" s="3">
        <f t="shared" si="14"/>
        <v>133.33442526534577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109.10810853949052</v>
      </c>
      <c r="I66" s="3">
        <f t="shared" si="14"/>
        <v>139.66406544505659</v>
      </c>
      <c r="J66" s="3">
        <f t="shared" si="14"/>
        <v>108.44145061942211</v>
      </c>
      <c r="K66" s="3">
        <f t="shared" si="14"/>
        <v>101.02758880436535</v>
      </c>
      <c r="L66" s="3">
        <f t="shared" si="14"/>
        <v>92.417593464853766</v>
      </c>
      <c r="M66" s="3">
        <f t="shared" si="14"/>
        <v>98.956918017438113</v>
      </c>
      <c r="N66" s="3">
        <f t="shared" si="14"/>
        <v>110.80624109340722</v>
      </c>
      <c r="O66" s="3">
        <f t="shared" si="14"/>
        <v>110.86550626048913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20</v>
      </c>
      <c r="I69" s="2" t="s">
        <v>21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35</v>
      </c>
      <c r="G70" s="3"/>
      <c r="H70" s="3">
        <f>AVERAGE(H63:H66)</f>
        <v>100</v>
      </c>
      <c r="I70" s="3">
        <f t="shared" ref="I70:N70" si="15">AVERAGE(I63:I66)</f>
        <v>143.34316879951353</v>
      </c>
      <c r="J70" s="3">
        <f>AVERAGE(J63:J66)</f>
        <v>111.52211116363713</v>
      </c>
      <c r="K70" s="3">
        <f t="shared" si="15"/>
        <v>137.52793723374234</v>
      </c>
      <c r="L70" s="3">
        <f t="shared" si="15"/>
        <v>118.42429698032609</v>
      </c>
      <c r="M70" s="3">
        <f t="shared" si="15"/>
        <v>117.07328181364113</v>
      </c>
      <c r="N70" s="3">
        <f t="shared" si="15"/>
        <v>123.50405383937918</v>
      </c>
      <c r="O70" s="3">
        <f>AVERAGE(O63:O66)</f>
        <v>132.04049418725873</v>
      </c>
      <c r="P70" s="3"/>
      <c r="Q70" s="3"/>
      <c r="R70" s="3"/>
    </row>
    <row r="71" spans="4:18" x14ac:dyDescent="0.25">
      <c r="D71" s="3"/>
      <c r="E71" s="3"/>
      <c r="F71" s="3" t="s">
        <v>37</v>
      </c>
      <c r="G71" s="3"/>
      <c r="H71" s="3">
        <f>MEDIAN(H63:H66)</f>
        <v>99.188463314886661</v>
      </c>
      <c r="I71" s="3">
        <f t="shared" ref="I71:O71" si="16">MEDIAN(I63:I66)</f>
        <v>133.38506639796225</v>
      </c>
      <c r="J71" s="3">
        <f t="shared" si="16"/>
        <v>106.43295310422204</v>
      </c>
      <c r="K71" s="3">
        <f t="shared" si="16"/>
        <v>140.85824351983615</v>
      </c>
      <c r="L71" s="3">
        <f t="shared" si="16"/>
        <v>117.17308495668385</v>
      </c>
      <c r="M71" s="3">
        <f t="shared" si="16"/>
        <v>109.64580706046024</v>
      </c>
      <c r="N71" s="3">
        <f t="shared" si="16"/>
        <v>120.54778997835383</v>
      </c>
      <c r="O71" s="3">
        <f t="shared" si="16"/>
        <v>132.86296133465962</v>
      </c>
      <c r="P71" s="3"/>
      <c r="Q71" s="3"/>
      <c r="R71" s="3"/>
    </row>
    <row r="72" spans="4:18" x14ac:dyDescent="0.25">
      <c r="D72" s="3"/>
      <c r="E72" s="3"/>
      <c r="F72" s="3" t="s">
        <v>39</v>
      </c>
      <c r="G72" s="3"/>
      <c r="H72" s="3">
        <f>STDEV(H63:H66)</f>
        <v>17.041560044312504</v>
      </c>
      <c r="I72" s="3">
        <f t="shared" ref="I72:O72" si="17">STDEV(I63:I66)</f>
        <v>36.75340780999359</v>
      </c>
      <c r="J72" s="3">
        <f t="shared" si="17"/>
        <v>27.375240174544846</v>
      </c>
      <c r="K72" s="3">
        <f t="shared" si="17"/>
        <v>28.676088423386243</v>
      </c>
      <c r="L72" s="3">
        <f t="shared" si="17"/>
        <v>22.831817013310907</v>
      </c>
      <c r="M72" s="3">
        <f t="shared" si="17"/>
        <v>23.454980958497135</v>
      </c>
      <c r="N72" s="3">
        <f t="shared" si="17"/>
        <v>14.187665748978207</v>
      </c>
      <c r="O72" s="3">
        <f t="shared" si="17"/>
        <v>16.649330011138211</v>
      </c>
      <c r="P72" s="3"/>
      <c r="Q72" s="3"/>
      <c r="R72" s="3"/>
    </row>
    <row r="73" spans="4:18" x14ac:dyDescent="0.25">
      <c r="D73" s="3"/>
      <c r="E73" s="3"/>
      <c r="F73" s="3" t="s">
        <v>40</v>
      </c>
      <c r="G73" s="3"/>
      <c r="H73" s="3">
        <f t="shared" ref="H73:O73" si="18">H72/H70*100</f>
        <v>17.041560044312504</v>
      </c>
      <c r="I73" s="3">
        <f t="shared" si="18"/>
        <v>25.640153010290028</v>
      </c>
      <c r="J73" s="3">
        <f t="shared" si="18"/>
        <v>24.546917099136486</v>
      </c>
      <c r="K73" s="3">
        <f t="shared" si="18"/>
        <v>20.851100511053541</v>
      </c>
      <c r="L73" s="3">
        <f t="shared" si="18"/>
        <v>19.279672833611137</v>
      </c>
      <c r="M73" s="3">
        <f t="shared" si="18"/>
        <v>20.034443892871387</v>
      </c>
      <c r="N73" s="3">
        <f t="shared" si="18"/>
        <v>11.487611384343467</v>
      </c>
      <c r="O73" s="3">
        <f t="shared" si="18"/>
        <v>12.609260601165481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44</v>
      </c>
      <c r="E76" s="3"/>
      <c r="F76" s="3"/>
      <c r="G76" s="3"/>
      <c r="H76" s="3">
        <f>H47/$S$54*100</f>
        <v>97.918725331860969</v>
      </c>
      <c r="I76" s="3">
        <f t="shared" ref="I76:O76" si="19">I47/$S$54*100</f>
        <v>91.23823965955259</v>
      </c>
      <c r="J76" s="3">
        <f t="shared" si="19"/>
        <v>122.70384146538926</v>
      </c>
      <c r="K76" s="3">
        <f t="shared" si="19"/>
        <v>107.10843162069901</v>
      </c>
      <c r="L76" s="3">
        <f t="shared" si="19"/>
        <v>91.384284623667895</v>
      </c>
      <c r="M76" s="3">
        <f t="shared" si="19"/>
        <v>83.624780514453406</v>
      </c>
      <c r="N76" s="3">
        <f t="shared" si="19"/>
        <v>116.80163039586913</v>
      </c>
      <c r="O76" s="3">
        <f t="shared" si="19"/>
        <v>124.57349722777965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73.368665765859163</v>
      </c>
      <c r="I77" s="3">
        <f t="shared" si="20"/>
        <v>104.46651778056572</v>
      </c>
      <c r="J77" s="3">
        <f t="shared" si="20"/>
        <v>68.978168427604885</v>
      </c>
      <c r="K77" s="3">
        <f t="shared" si="20"/>
        <v>137.55691102126082</v>
      </c>
      <c r="L77" s="3">
        <f t="shared" si="20"/>
        <v>101.22122065471675</v>
      </c>
      <c r="M77" s="3">
        <f t="shared" si="20"/>
        <v>123.31934021934698</v>
      </c>
      <c r="N77" s="3">
        <f t="shared" si="20"/>
        <v>104.2356645387559</v>
      </c>
      <c r="O77" s="3">
        <f t="shared" si="20"/>
        <v>108.81053128148311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67.792171230302799</v>
      </c>
      <c r="I78" s="3">
        <f t="shared" si="20"/>
        <v>160.75366454280817</v>
      </c>
      <c r="J78" s="3">
        <f t="shared" si="20"/>
        <v>85.824850645431994</v>
      </c>
      <c r="K78" s="3">
        <f t="shared" si="20"/>
        <v>124.43000722635485</v>
      </c>
      <c r="L78" s="3">
        <f t="shared" si="20"/>
        <v>120.76231707505949</v>
      </c>
      <c r="M78" s="3">
        <f t="shared" si="20"/>
        <v>96.607617380875453</v>
      </c>
      <c r="N78" s="3">
        <f t="shared" si="20"/>
        <v>93.917076831471263</v>
      </c>
      <c r="O78" s="3">
        <f t="shared" si="20"/>
        <v>109.58550915821914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89.674272820358397</v>
      </c>
      <c r="I79" s="3">
        <f t="shared" si="20"/>
        <v>114.78774286869221</v>
      </c>
      <c r="J79" s="3">
        <f t="shared" si="20"/>
        <v>89.126356950472086</v>
      </c>
      <c r="K79" s="3">
        <f t="shared" si="20"/>
        <v>83.033018188071964</v>
      </c>
      <c r="L79" s="3">
        <f t="shared" si="20"/>
        <v>75.956595716886653</v>
      </c>
      <c r="M79" s="3">
        <f t="shared" si="20"/>
        <v>81.331165781741845</v>
      </c>
      <c r="N79" s="3">
        <f t="shared" si="20"/>
        <v>91.06994179458448</v>
      </c>
      <c r="O79" s="3">
        <f t="shared" si="20"/>
        <v>91.118650922006694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20</v>
      </c>
      <c r="I82" s="2" t="s">
        <v>21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35</v>
      </c>
      <c r="G83" s="3"/>
      <c r="H83" s="3">
        <f>AVERAGE(H76:H79)</f>
        <v>82.188458787095328</v>
      </c>
      <c r="I83" s="3">
        <f t="shared" ref="I83:N83" si="21">AVERAGE(I76:I79)</f>
        <v>117.81154121290467</v>
      </c>
      <c r="J83" s="3">
        <f>AVERAGE(J76:J79)</f>
        <v>91.658304372224549</v>
      </c>
      <c r="K83" s="3">
        <f t="shared" si="21"/>
        <v>113.03209201409666</v>
      </c>
      <c r="L83" s="3">
        <f t="shared" si="21"/>
        <v>97.331104517582702</v>
      </c>
      <c r="M83" s="3">
        <f t="shared" si="21"/>
        <v>96.220725974104425</v>
      </c>
      <c r="N83" s="3">
        <f t="shared" si="21"/>
        <v>101.50607839017019</v>
      </c>
      <c r="O83" s="3">
        <f>AVERAGE(O76:O79)</f>
        <v>108.52204714737213</v>
      </c>
      <c r="P83" s="3"/>
      <c r="Q83" s="3"/>
      <c r="R83" s="3"/>
    </row>
    <row r="84" spans="4:18" x14ac:dyDescent="0.25">
      <c r="D84" s="3"/>
      <c r="E84" s="3"/>
      <c r="F84" s="3" t="s">
        <v>37</v>
      </c>
      <c r="G84" s="3"/>
      <c r="H84" s="3">
        <f t="shared" ref="H84:O84" si="22">MEDIAN(H76:H79)</f>
        <v>81.52146929310878</v>
      </c>
      <c r="I84" s="3">
        <f t="shared" si="22"/>
        <v>109.62713032462896</v>
      </c>
      <c r="J84" s="3">
        <f t="shared" si="22"/>
        <v>87.475603797952033</v>
      </c>
      <c r="K84" s="3">
        <f t="shared" si="22"/>
        <v>115.76921942352692</v>
      </c>
      <c r="L84" s="3">
        <f t="shared" si="22"/>
        <v>96.30275263919232</v>
      </c>
      <c r="M84" s="3">
        <f t="shared" si="22"/>
        <v>90.116198947664429</v>
      </c>
      <c r="N84" s="3">
        <f t="shared" si="22"/>
        <v>99.076370685113574</v>
      </c>
      <c r="O84" s="3">
        <f t="shared" si="22"/>
        <v>109.19802021985112</v>
      </c>
      <c r="P84" s="3"/>
      <c r="Q84" s="3"/>
      <c r="R84" s="3"/>
    </row>
    <row r="85" spans="4:18" x14ac:dyDescent="0.25">
      <c r="D85" s="3"/>
      <c r="E85" s="3"/>
      <c r="F85" s="3" t="s">
        <v>39</v>
      </c>
      <c r="G85" s="3"/>
      <c r="H85" s="3">
        <f t="shared" ref="H85:O85" si="23">STDEV(H76:H79)</f>
        <v>14.006195553697882</v>
      </c>
      <c r="I85" s="3">
        <f t="shared" si="23"/>
        <v>30.207059430769693</v>
      </c>
      <c r="J85" s="3">
        <f t="shared" si="23"/>
        <v>22.499287988724181</v>
      </c>
      <c r="K85" s="3">
        <f t="shared" si="23"/>
        <v>23.568435115605805</v>
      </c>
      <c r="L85" s="3">
        <f t="shared" si="23"/>
        <v>18.76511851632997</v>
      </c>
      <c r="M85" s="3">
        <f t="shared" si="23"/>
        <v>19.277287358595366</v>
      </c>
      <c r="N85" s="3">
        <f t="shared" si="23"/>
        <v>11.660623816949785</v>
      </c>
      <c r="O85" s="3">
        <f t="shared" si="23"/>
        <v>13.683827734532043</v>
      </c>
      <c r="P85" s="3"/>
      <c r="Q85" s="3"/>
      <c r="R85" s="3"/>
    </row>
    <row r="86" spans="4:18" x14ac:dyDescent="0.25">
      <c r="D86" s="3"/>
      <c r="E86" s="3"/>
      <c r="F86" s="3" t="s">
        <v>40</v>
      </c>
      <c r="G86" s="3"/>
      <c r="H86" s="3">
        <f t="shared" ref="H86:O86" si="24">H85/H83*100</f>
        <v>17.041560044312497</v>
      </c>
      <c r="I86" s="3">
        <f t="shared" si="24"/>
        <v>25.640153010290064</v>
      </c>
      <c r="J86" s="3">
        <f t="shared" si="24"/>
        <v>24.546917099136518</v>
      </c>
      <c r="K86" s="3">
        <f t="shared" si="24"/>
        <v>20.851100511053531</v>
      </c>
      <c r="L86" s="3">
        <f t="shared" si="24"/>
        <v>19.279672833611052</v>
      </c>
      <c r="M86" s="3">
        <f t="shared" si="24"/>
        <v>20.034443892871273</v>
      </c>
      <c r="N86" s="3">
        <f t="shared" si="24"/>
        <v>11.48761138434346</v>
      </c>
      <c r="O86" s="3">
        <f t="shared" si="24"/>
        <v>12.609260601165683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A25" sqref="A25:D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45</v>
      </c>
    </row>
    <row r="3" spans="1:1" x14ac:dyDescent="0.25">
      <c r="A3" t="s">
        <v>46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20" x14ac:dyDescent="0.25">
      <c r="A17" t="s">
        <v>53</v>
      </c>
    </row>
    <row r="18" spans="1:20" x14ac:dyDescent="0.25">
      <c r="A18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57</v>
      </c>
      <c r="D25" s="3"/>
      <c r="E25" s="3"/>
      <c r="F25" s="2"/>
      <c r="G25" s="2"/>
      <c r="H25" s="2" t="s">
        <v>20</v>
      </c>
      <c r="I25" s="2" t="s">
        <v>21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58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31</v>
      </c>
      <c r="C28" t="s">
        <v>32</v>
      </c>
      <c r="D28" s="3"/>
      <c r="E28" s="3"/>
      <c r="F28" s="5"/>
      <c r="G28" s="5"/>
      <c r="H28" s="6">
        <v>3382.93</v>
      </c>
      <c r="I28" s="7">
        <v>3402.65</v>
      </c>
      <c r="J28" s="7">
        <v>3402.38</v>
      </c>
      <c r="K28" s="7">
        <v>3234.83</v>
      </c>
      <c r="L28" s="7">
        <v>3224.28</v>
      </c>
      <c r="M28" s="7">
        <v>3273.27</v>
      </c>
      <c r="N28" s="7">
        <v>3286.33</v>
      </c>
      <c r="O28" s="7">
        <v>3834.43</v>
      </c>
      <c r="P28" s="8">
        <v>2153.6999999999998</v>
      </c>
      <c r="Q28" s="5"/>
      <c r="R28" s="3"/>
    </row>
    <row r="29" spans="1:20" x14ac:dyDescent="0.25">
      <c r="A29" t="s">
        <v>33</v>
      </c>
      <c r="C29" t="s">
        <v>59</v>
      </c>
      <c r="D29" s="3"/>
      <c r="E29" s="3"/>
      <c r="F29" s="5"/>
      <c r="G29" s="5"/>
      <c r="H29" s="9">
        <v>3564.25</v>
      </c>
      <c r="I29" s="5">
        <v>3306.08</v>
      </c>
      <c r="J29" s="5">
        <v>3194.36</v>
      </c>
      <c r="K29" s="5">
        <v>3227.86</v>
      </c>
      <c r="L29" s="5">
        <v>3383.31</v>
      </c>
      <c r="M29" s="5">
        <v>3018.86</v>
      </c>
      <c r="N29" s="5">
        <v>3242.04</v>
      </c>
      <c r="O29" s="5">
        <v>3092.79</v>
      </c>
      <c r="P29" s="10">
        <v>2162.15</v>
      </c>
      <c r="Q29" s="5"/>
      <c r="R29" s="3"/>
    </row>
    <row r="30" spans="1:20" x14ac:dyDescent="0.25">
      <c r="A30" t="s">
        <v>17</v>
      </c>
      <c r="C30" s="4">
        <v>43946</v>
      </c>
      <c r="D30" s="3"/>
      <c r="E30" s="3"/>
      <c r="F30" s="5"/>
      <c r="G30" s="5"/>
      <c r="H30" s="9">
        <v>3853.9</v>
      </c>
      <c r="I30" s="5">
        <v>8902.4599999999991</v>
      </c>
      <c r="J30" s="5">
        <v>3054.06</v>
      </c>
      <c r="K30" s="5">
        <v>2985.12</v>
      </c>
      <c r="L30" s="5">
        <v>3547.6</v>
      </c>
      <c r="M30" s="5">
        <v>3184.68</v>
      </c>
      <c r="N30" s="5">
        <v>3372.29</v>
      </c>
      <c r="O30" s="5">
        <v>3374.25</v>
      </c>
      <c r="P30" s="10">
        <v>2190.83</v>
      </c>
      <c r="Q30" s="5"/>
      <c r="R30" s="3"/>
    </row>
    <row r="31" spans="1:20" x14ac:dyDescent="0.25">
      <c r="A31" t="s">
        <v>18</v>
      </c>
      <c r="C31" t="s">
        <v>19</v>
      </c>
      <c r="D31" s="3"/>
      <c r="E31" s="3"/>
      <c r="F31" s="5"/>
      <c r="G31" s="5"/>
      <c r="H31" s="11">
        <v>3973.97</v>
      </c>
      <c r="I31" s="12">
        <v>3586.7</v>
      </c>
      <c r="J31" s="12">
        <v>3302.54</v>
      </c>
      <c r="K31" s="12">
        <v>3335.51</v>
      </c>
      <c r="L31" s="12">
        <v>3283.92</v>
      </c>
      <c r="M31" s="12">
        <v>3278.33</v>
      </c>
      <c r="N31" s="12">
        <v>3192.81</v>
      </c>
      <c r="O31" s="12">
        <v>3404.52</v>
      </c>
      <c r="P31" s="13">
        <v>541.76199999999994</v>
      </c>
      <c r="Q31" s="5"/>
      <c r="R31" s="3"/>
    </row>
    <row r="32" spans="1:20" x14ac:dyDescent="0.25">
      <c r="A32" s="1" t="s">
        <v>34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35</v>
      </c>
      <c r="G35" s="3"/>
      <c r="H35" s="16">
        <f t="shared" ref="H35:M35" si="0">AVERAGE(H28:H31)</f>
        <v>3693.7624999999998</v>
      </c>
      <c r="I35" s="3">
        <f t="shared" si="0"/>
        <v>4799.4724999999999</v>
      </c>
      <c r="J35" s="3">
        <f t="shared" si="0"/>
        <v>3238.335</v>
      </c>
      <c r="K35" s="3">
        <f t="shared" si="0"/>
        <v>3195.8300000000004</v>
      </c>
      <c r="L35" s="3">
        <f t="shared" si="0"/>
        <v>3359.7775000000001</v>
      </c>
      <c r="M35" s="3">
        <f t="shared" si="0"/>
        <v>3188.7849999999999</v>
      </c>
      <c r="N35" s="3">
        <f>AVERAGE(N28:N31)</f>
        <v>3273.3674999999998</v>
      </c>
      <c r="O35" s="3">
        <f>AVERAGE(O28:O31)</f>
        <v>3426.4974999999999</v>
      </c>
      <c r="P35" s="3">
        <f>AVERAGE(P28:P30)</f>
        <v>2168.8933333333334</v>
      </c>
      <c r="Q35" s="3"/>
      <c r="R35" s="3"/>
    </row>
    <row r="36" spans="1:18" x14ac:dyDescent="0.25">
      <c r="B36" s="14"/>
      <c r="D36" s="3"/>
      <c r="E36" s="3"/>
      <c r="F36" s="3" t="s">
        <v>36</v>
      </c>
      <c r="G36" s="3"/>
      <c r="H36" s="3">
        <f>H35/1000</f>
        <v>3.6937624999999996</v>
      </c>
      <c r="I36" s="3">
        <f t="shared" ref="I36:P36" si="1">I35/1000</f>
        <v>4.7994725000000003</v>
      </c>
      <c r="J36" s="3">
        <f t="shared" si="1"/>
        <v>3.2383350000000002</v>
      </c>
      <c r="K36" s="3">
        <f t="shared" si="1"/>
        <v>3.1958300000000004</v>
      </c>
      <c r="L36" s="3">
        <f t="shared" si="1"/>
        <v>3.3597775000000003</v>
      </c>
      <c r="M36" s="3">
        <f t="shared" si="1"/>
        <v>3.1887849999999998</v>
      </c>
      <c r="N36" s="3">
        <f t="shared" si="1"/>
        <v>3.2733675</v>
      </c>
      <c r="O36" s="3">
        <f t="shared" si="1"/>
        <v>3.4264975</v>
      </c>
      <c r="P36" s="3">
        <f t="shared" si="1"/>
        <v>2.1688933333333336</v>
      </c>
      <c r="Q36" s="3"/>
      <c r="R36" s="3"/>
    </row>
    <row r="37" spans="1:18" x14ac:dyDescent="0.25">
      <c r="B37" s="14"/>
      <c r="D37" s="3"/>
      <c r="E37" s="3"/>
      <c r="F37" s="3" t="s">
        <v>37</v>
      </c>
      <c r="G37" s="3"/>
      <c r="H37" s="3">
        <f>MEDIAN(H28:H31)</f>
        <v>3709.0749999999998</v>
      </c>
      <c r="I37" s="3">
        <f t="shared" ref="I37:P37" si="2">MEDIAN(I28:I31)</f>
        <v>3494.6750000000002</v>
      </c>
      <c r="J37" s="3">
        <f t="shared" si="2"/>
        <v>3248.45</v>
      </c>
      <c r="K37" s="3">
        <f t="shared" si="2"/>
        <v>3231.3450000000003</v>
      </c>
      <c r="L37" s="3">
        <f t="shared" si="2"/>
        <v>3333.6149999999998</v>
      </c>
      <c r="M37" s="3">
        <f t="shared" si="2"/>
        <v>3228.9749999999999</v>
      </c>
      <c r="N37" s="3">
        <f t="shared" si="2"/>
        <v>3264.1849999999999</v>
      </c>
      <c r="O37" s="3">
        <f t="shared" si="2"/>
        <v>3389.3850000000002</v>
      </c>
      <c r="P37" s="3">
        <f t="shared" si="2"/>
        <v>2157.9250000000002</v>
      </c>
      <c r="Q37" s="3"/>
      <c r="R37" s="3"/>
    </row>
    <row r="38" spans="1:18" x14ac:dyDescent="0.25">
      <c r="B38" s="17"/>
      <c r="D38" s="3"/>
      <c r="E38" s="3"/>
      <c r="F38" s="3" t="s">
        <v>38</v>
      </c>
      <c r="G38" s="3"/>
      <c r="H38" s="3">
        <f>H37/1000</f>
        <v>3.7090749999999999</v>
      </c>
      <c r="I38" s="3">
        <f t="shared" ref="I38:P38" si="3">I37/1000</f>
        <v>3.494675</v>
      </c>
      <c r="J38" s="3">
        <f t="shared" si="3"/>
        <v>3.2484499999999996</v>
      </c>
      <c r="K38" s="3">
        <f t="shared" si="3"/>
        <v>3.2313450000000001</v>
      </c>
      <c r="L38" s="3">
        <f t="shared" si="3"/>
        <v>3.333615</v>
      </c>
      <c r="M38" s="3">
        <f t="shared" si="3"/>
        <v>3.2289749999999997</v>
      </c>
      <c r="N38" s="3">
        <f t="shared" si="3"/>
        <v>3.2641849999999999</v>
      </c>
      <c r="O38" s="3">
        <f t="shared" si="3"/>
        <v>3.3893850000000003</v>
      </c>
      <c r="P38" s="3">
        <f t="shared" si="3"/>
        <v>2.1579250000000001</v>
      </c>
      <c r="Q38" s="3"/>
      <c r="R38" s="3"/>
    </row>
    <row r="39" spans="1:18" x14ac:dyDescent="0.25">
      <c r="B39" s="14"/>
      <c r="C39" s="14"/>
      <c r="D39" s="3"/>
      <c r="E39" s="3"/>
      <c r="F39" s="3" t="s">
        <v>39</v>
      </c>
      <c r="G39" s="3"/>
      <c r="H39" s="3">
        <f>STDEV(H28:H31)</f>
        <v>269.28955461547338</v>
      </c>
      <c r="I39" s="3">
        <f t="shared" ref="I39:P39" si="4">STDEV(I28:I31)</f>
        <v>2737.8006877464613</v>
      </c>
      <c r="J39" s="3">
        <f t="shared" si="4"/>
        <v>149.35876305058238</v>
      </c>
      <c r="K39" s="3">
        <f t="shared" si="4"/>
        <v>148.83562230416047</v>
      </c>
      <c r="L39" s="3">
        <f t="shared" si="4"/>
        <v>141.35652664450964</v>
      </c>
      <c r="M39" s="3">
        <f t="shared" si="4"/>
        <v>121.17119968595389</v>
      </c>
      <c r="N39" s="3">
        <f t="shared" si="4"/>
        <v>76.211570589160985</v>
      </c>
      <c r="O39" s="3">
        <f t="shared" si="4"/>
        <v>306.0405375518086</v>
      </c>
      <c r="P39" s="3">
        <f t="shared" si="4"/>
        <v>813.7208385359603</v>
      </c>
      <c r="Q39" s="3"/>
      <c r="R39" s="3"/>
    </row>
    <row r="40" spans="1:18" x14ac:dyDescent="0.25">
      <c r="D40" s="3"/>
      <c r="E40" s="3"/>
      <c r="F40" s="3" t="s">
        <v>40</v>
      </c>
      <c r="G40" s="3"/>
      <c r="H40" s="3">
        <f>H39/H35*100</f>
        <v>7.2903862826988313</v>
      </c>
      <c r="I40" s="3">
        <f t="shared" ref="I40:P40" si="5">I39/I35*100</f>
        <v>57.043783202142762</v>
      </c>
      <c r="J40" s="3">
        <f t="shared" si="5"/>
        <v>4.6122085284747367</v>
      </c>
      <c r="K40" s="3">
        <f t="shared" si="5"/>
        <v>4.6571820874126733</v>
      </c>
      <c r="L40" s="3">
        <f t="shared" si="5"/>
        <v>4.2073180930734146</v>
      </c>
      <c r="M40" s="3">
        <f t="shared" si="5"/>
        <v>3.799917513596994</v>
      </c>
      <c r="N40" s="3">
        <f t="shared" si="5"/>
        <v>2.3282314188419413</v>
      </c>
      <c r="O40" s="3">
        <f t="shared" si="5"/>
        <v>8.9315850238270595</v>
      </c>
      <c r="P40" s="3">
        <f t="shared" si="5"/>
        <v>37.517789650142326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20</v>
      </c>
      <c r="I44" s="2" t="s">
        <v>21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1214.0366666666664</v>
      </c>
      <c r="I47" s="3">
        <f t="shared" ref="I47:N47" si="6">I28-$P$35</f>
        <v>1233.7566666666667</v>
      </c>
      <c r="J47" s="3">
        <f t="shared" si="6"/>
        <v>1233.4866666666667</v>
      </c>
      <c r="K47" s="3">
        <f t="shared" si="6"/>
        <v>1065.9366666666665</v>
      </c>
      <c r="L47" s="3">
        <f t="shared" si="6"/>
        <v>1055.3866666666668</v>
      </c>
      <c r="M47" s="3">
        <f t="shared" si="6"/>
        <v>1104.3766666666666</v>
      </c>
      <c r="N47" s="3">
        <f t="shared" si="6"/>
        <v>1117.4366666666665</v>
      </c>
      <c r="O47" s="3">
        <f>O28-$P$35</f>
        <v>1665.5366666666664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1395.3566666666666</v>
      </c>
      <c r="I48" s="3">
        <f t="shared" si="7"/>
        <v>1137.1866666666665</v>
      </c>
      <c r="J48" s="3">
        <f t="shared" si="7"/>
        <v>1025.4666666666667</v>
      </c>
      <c r="K48" s="3">
        <f t="shared" si="7"/>
        <v>1058.9666666666667</v>
      </c>
      <c r="L48" s="3">
        <f t="shared" si="7"/>
        <v>1214.4166666666665</v>
      </c>
      <c r="M48" s="3">
        <f t="shared" si="7"/>
        <v>849.9666666666667</v>
      </c>
      <c r="N48" s="3">
        <f t="shared" si="7"/>
        <v>1073.1466666666665</v>
      </c>
      <c r="O48" s="3">
        <f t="shared" si="7"/>
        <v>923.89666666666653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1685.0066666666667</v>
      </c>
      <c r="I49" s="3">
        <f t="shared" si="7"/>
        <v>6733.5666666666657</v>
      </c>
      <c r="J49" s="3">
        <f t="shared" si="7"/>
        <v>885.16666666666652</v>
      </c>
      <c r="K49" s="3">
        <f t="shared" si="7"/>
        <v>816.22666666666646</v>
      </c>
      <c r="L49" s="3">
        <f>L30-$P$35</f>
        <v>1378.7066666666665</v>
      </c>
      <c r="M49" s="3">
        <f t="shared" si="7"/>
        <v>1015.7866666666664</v>
      </c>
      <c r="N49" s="3">
        <f t="shared" si="7"/>
        <v>1203.3966666666665</v>
      </c>
      <c r="O49" s="3">
        <f>O30-$P$35</f>
        <v>1205.3566666666666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1805.0766666666664</v>
      </c>
      <c r="I50" s="3">
        <f t="shared" si="7"/>
        <v>1417.8066666666664</v>
      </c>
      <c r="J50" s="3">
        <f t="shared" si="7"/>
        <v>1133.6466666666665</v>
      </c>
      <c r="K50" s="3">
        <f t="shared" si="7"/>
        <v>1166.6166666666668</v>
      </c>
      <c r="L50" s="3">
        <f t="shared" si="7"/>
        <v>1115.0266666666666</v>
      </c>
      <c r="M50" s="3">
        <f t="shared" si="7"/>
        <v>1109.4366666666665</v>
      </c>
      <c r="N50" s="3">
        <f t="shared" si="7"/>
        <v>1023.9166666666665</v>
      </c>
      <c r="O50" s="3">
        <f t="shared" si="7"/>
        <v>1235.6266666666666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20</v>
      </c>
      <c r="I53" s="2" t="s">
        <v>21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42</v>
      </c>
      <c r="T53" s="19"/>
    </row>
    <row r="54" spans="4:20" x14ac:dyDescent="0.25">
      <c r="D54" s="3"/>
      <c r="E54" s="3"/>
      <c r="F54" s="3" t="s">
        <v>35</v>
      </c>
      <c r="G54" s="3"/>
      <c r="H54" s="3">
        <f>AVERAGE(H47:H50)</f>
        <v>1524.8691666666664</v>
      </c>
      <c r="I54" s="3">
        <f>AVERAGE(I47:I50)</f>
        <v>2630.5791666666664</v>
      </c>
      <c r="J54" s="3">
        <f t="shared" ref="J54:N54" si="8">AVERAGE(J47:J50)</f>
        <v>1069.4416666666666</v>
      </c>
      <c r="K54" s="3">
        <f t="shared" si="8"/>
        <v>1026.9366666666665</v>
      </c>
      <c r="L54" s="3">
        <f t="shared" si="8"/>
        <v>1190.8841666666667</v>
      </c>
      <c r="M54" s="3">
        <f t="shared" si="8"/>
        <v>1019.8916666666665</v>
      </c>
      <c r="N54" s="3">
        <f t="shared" si="8"/>
        <v>1104.4741666666664</v>
      </c>
      <c r="O54" s="3">
        <f>AVERAGE(O47:O50)</f>
        <v>1257.6041666666665</v>
      </c>
      <c r="P54" s="3"/>
      <c r="Q54" s="3"/>
      <c r="R54" s="3"/>
      <c r="S54" s="20">
        <f>AVERAGE(H47:I50)</f>
        <v>2077.7241666666664</v>
      </c>
      <c r="T54" s="21"/>
    </row>
    <row r="55" spans="4:20" x14ac:dyDescent="0.25">
      <c r="D55" s="3"/>
      <c r="E55" s="3"/>
      <c r="F55" s="3" t="s">
        <v>36</v>
      </c>
      <c r="G55" s="3"/>
      <c r="H55" s="3">
        <f>H54/1000</f>
        <v>1.5248691666666665</v>
      </c>
      <c r="I55" s="3">
        <f t="shared" ref="I55:O55" si="9">I54/1000</f>
        <v>2.6305791666666662</v>
      </c>
      <c r="J55" s="3">
        <f t="shared" si="9"/>
        <v>1.0694416666666666</v>
      </c>
      <c r="K55" s="3">
        <f t="shared" si="9"/>
        <v>1.0269366666666664</v>
      </c>
      <c r="L55" s="3">
        <f t="shared" si="9"/>
        <v>1.1908841666666667</v>
      </c>
      <c r="M55" s="3">
        <f t="shared" si="9"/>
        <v>1.0198916666666666</v>
      </c>
      <c r="N55" s="3">
        <f t="shared" si="9"/>
        <v>1.1044741666666664</v>
      </c>
      <c r="O55" s="3">
        <f t="shared" si="9"/>
        <v>1.2576041666666664</v>
      </c>
      <c r="P55" s="3"/>
      <c r="Q55" s="3"/>
      <c r="R55" s="3"/>
    </row>
    <row r="56" spans="4:20" x14ac:dyDescent="0.25">
      <c r="D56" s="3"/>
      <c r="E56" s="3"/>
      <c r="F56" s="3" t="s">
        <v>37</v>
      </c>
      <c r="G56" s="3"/>
      <c r="H56" s="3">
        <f>MEDIAN(H47:H50)</f>
        <v>1540.1816666666666</v>
      </c>
      <c r="I56" s="3">
        <f t="shared" ref="I56:N56" si="10">MEDIAN(I47:I50)</f>
        <v>1325.7816666666665</v>
      </c>
      <c r="J56" s="3">
        <f>MEDIAN(J47:J50)</f>
        <v>1079.5566666666666</v>
      </c>
      <c r="K56" s="3">
        <f t="shared" si="10"/>
        <v>1062.4516666666666</v>
      </c>
      <c r="L56" s="3">
        <f t="shared" si="10"/>
        <v>1164.7216666666666</v>
      </c>
      <c r="M56" s="3">
        <f t="shared" si="10"/>
        <v>1060.0816666666665</v>
      </c>
      <c r="N56" s="3">
        <f t="shared" si="10"/>
        <v>1095.2916666666665</v>
      </c>
      <c r="O56" s="3">
        <f>MEDIAN(O47:O50)</f>
        <v>1220.4916666666666</v>
      </c>
      <c r="P56" s="3"/>
      <c r="Q56" s="3"/>
      <c r="R56" s="3"/>
    </row>
    <row r="57" spans="4:20" x14ac:dyDescent="0.25">
      <c r="D57" s="3"/>
      <c r="E57" s="3"/>
      <c r="F57" s="3" t="s">
        <v>38</v>
      </c>
      <c r="G57" s="3"/>
      <c r="H57" s="3">
        <f>H56/1000</f>
        <v>1.5401816666666666</v>
      </c>
      <c r="I57" s="3">
        <f t="shared" ref="I57:O57" si="11">I56/1000</f>
        <v>1.3257816666666664</v>
      </c>
      <c r="J57" s="3">
        <f t="shared" si="11"/>
        <v>1.0795566666666667</v>
      </c>
      <c r="K57" s="3">
        <f t="shared" si="11"/>
        <v>1.0624516666666666</v>
      </c>
      <c r="L57" s="3">
        <f t="shared" si="11"/>
        <v>1.1647216666666667</v>
      </c>
      <c r="M57" s="3">
        <f t="shared" si="11"/>
        <v>1.0600816666666666</v>
      </c>
      <c r="N57" s="3">
        <f t="shared" si="11"/>
        <v>1.0952916666666666</v>
      </c>
      <c r="O57" s="3">
        <f t="shared" si="11"/>
        <v>1.2204916666666665</v>
      </c>
      <c r="P57" s="3"/>
      <c r="Q57" s="3"/>
      <c r="R57" s="3"/>
    </row>
    <row r="58" spans="4:20" x14ac:dyDescent="0.25">
      <c r="D58" s="3"/>
      <c r="E58" s="3"/>
      <c r="F58" s="3" t="s">
        <v>39</v>
      </c>
      <c r="G58" s="3"/>
      <c r="H58" s="3">
        <f>STDEV(H47:H50)</f>
        <v>269.28955461547361</v>
      </c>
      <c r="I58" s="3">
        <f t="shared" ref="I58:O58" si="12">STDEV(I47:I50)</f>
        <v>2737.8006877464613</v>
      </c>
      <c r="J58" s="3">
        <f t="shared" si="12"/>
        <v>149.35876305058292</v>
      </c>
      <c r="K58" s="3">
        <f t="shared" si="12"/>
        <v>148.83562230416098</v>
      </c>
      <c r="L58" s="3">
        <f t="shared" si="12"/>
        <v>141.35652664450785</v>
      </c>
      <c r="M58" s="3">
        <f t="shared" si="12"/>
        <v>121.17119968595448</v>
      </c>
      <c r="N58" s="3">
        <f t="shared" si="12"/>
        <v>76.211570589160985</v>
      </c>
      <c r="O58" s="3">
        <f t="shared" si="12"/>
        <v>306.04053755180803</v>
      </c>
      <c r="P58" s="3"/>
      <c r="Q58" s="3"/>
      <c r="R58" s="3"/>
    </row>
    <row r="59" spans="4:20" x14ac:dyDescent="0.25">
      <c r="D59" s="3"/>
      <c r="E59" s="3"/>
      <c r="F59" s="3" t="s">
        <v>40</v>
      </c>
      <c r="G59" s="3"/>
      <c r="H59" s="3">
        <f>H58/H54*100</f>
        <v>17.659846529924611</v>
      </c>
      <c r="I59" s="3">
        <f t="shared" ref="I59:O59" si="13">I58/I54*100</f>
        <v>104.07596632857322</v>
      </c>
      <c r="J59" s="3">
        <f t="shared" si="13"/>
        <v>13.966050482783036</v>
      </c>
      <c r="K59" s="3">
        <f t="shared" si="13"/>
        <v>14.493164684368171</v>
      </c>
      <c r="L59" s="3">
        <f t="shared" si="13"/>
        <v>11.869880430115257</v>
      </c>
      <c r="M59" s="3">
        <f t="shared" si="13"/>
        <v>11.88079122971765</v>
      </c>
      <c r="N59" s="3">
        <f t="shared" si="13"/>
        <v>6.9002583210406465</v>
      </c>
      <c r="O59" s="3">
        <f t="shared" si="13"/>
        <v>24.335203847406255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79.615792174519882</v>
      </c>
      <c r="I63" s="3">
        <f t="shared" ref="H63:O66" si="14">I47/$H$54*100</f>
        <v>80.909017877490058</v>
      </c>
      <c r="J63" s="3">
        <f t="shared" si="14"/>
        <v>80.89131144038042</v>
      </c>
      <c r="K63" s="3">
        <f t="shared" si="14"/>
        <v>69.903483522903329</v>
      </c>
      <c r="L63" s="3">
        <f t="shared" si="14"/>
        <v>69.211620887693655</v>
      </c>
      <c r="M63" s="3">
        <f t="shared" si="14"/>
        <v>72.424355532141277</v>
      </c>
      <c r="N63" s="3">
        <f t="shared" si="14"/>
        <v>73.280822453073853</v>
      </c>
      <c r="O63" s="3">
        <f>O47/$H$54*100</f>
        <v>109.22488978562642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91.506648384588203</v>
      </c>
      <c r="I64" s="3">
        <f t="shared" si="14"/>
        <v>74.576015537945068</v>
      </c>
      <c r="J64" s="3">
        <f t="shared" si="14"/>
        <v>67.249485338359648</v>
      </c>
      <c r="K64" s="3">
        <f t="shared" si="14"/>
        <v>69.446395127888039</v>
      </c>
      <c r="L64" s="3">
        <f t="shared" si="14"/>
        <v>79.640712345266778</v>
      </c>
      <c r="M64" s="3">
        <f t="shared" si="14"/>
        <v>55.740301217098967</v>
      </c>
      <c r="N64" s="3">
        <f t="shared" si="14"/>
        <v>70.376310973127204</v>
      </c>
      <c r="O64" s="3">
        <f t="shared" si="14"/>
        <v>60.588586015302958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110.50172063942101</v>
      </c>
      <c r="I65" s="3">
        <f t="shared" si="14"/>
        <v>441.58323965498687</v>
      </c>
      <c r="J65" s="3">
        <f t="shared" si="14"/>
        <v>58.048695981021325</v>
      </c>
      <c r="K65" s="3">
        <f t="shared" si="14"/>
        <v>53.527652372361999</v>
      </c>
      <c r="L65" s="3">
        <f t="shared" si="14"/>
        <v>90.414751429494231</v>
      </c>
      <c r="M65" s="3">
        <f t="shared" si="14"/>
        <v>66.614676778280966</v>
      </c>
      <c r="N65" s="3">
        <f t="shared" si="14"/>
        <v>78.918027393606991</v>
      </c>
      <c r="O65" s="3">
        <f t="shared" si="14"/>
        <v>79.04656301114359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118.37583880147096</v>
      </c>
      <c r="I66" s="3">
        <f t="shared" si="14"/>
        <v>92.978905840555711</v>
      </c>
      <c r="J66" s="3">
        <f t="shared" si="14"/>
        <v>74.34386447361878</v>
      </c>
      <c r="K66" s="3">
        <f t="shared" si="14"/>
        <v>76.506017182894951</v>
      </c>
      <c r="L66" s="3">
        <f t="shared" si="14"/>
        <v>73.12277610702121</v>
      </c>
      <c r="M66" s="3">
        <f t="shared" si="14"/>
        <v>72.756187279455119</v>
      </c>
      <c r="N66" s="3">
        <f t="shared" si="14"/>
        <v>67.147837273470998</v>
      </c>
      <c r="O66" s="3">
        <f t="shared" si="14"/>
        <v>81.031651349323425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20</v>
      </c>
      <c r="I69" s="2" t="s">
        <v>21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35</v>
      </c>
      <c r="G70" s="3"/>
      <c r="H70" s="3">
        <f>AVERAGE(H63:H66)</f>
        <v>100.00000000000003</v>
      </c>
      <c r="I70" s="3">
        <f t="shared" ref="I70:N70" si="15">AVERAGE(I63:I66)</f>
        <v>172.51179472774444</v>
      </c>
      <c r="J70" s="3">
        <f>AVERAGE(J63:J66)</f>
        <v>70.133339308345043</v>
      </c>
      <c r="K70" s="3">
        <f t="shared" si="15"/>
        <v>67.345887051512079</v>
      </c>
      <c r="L70" s="3">
        <f t="shared" si="15"/>
        <v>78.097465192368972</v>
      </c>
      <c r="M70" s="3">
        <f t="shared" si="15"/>
        <v>66.883880201744077</v>
      </c>
      <c r="N70" s="3">
        <f t="shared" si="15"/>
        <v>72.430749523319761</v>
      </c>
      <c r="O70" s="3">
        <f>AVERAGE(O63:O66)</f>
        <v>82.472922540349089</v>
      </c>
      <c r="P70" s="3"/>
      <c r="Q70" s="3"/>
      <c r="R70" s="3"/>
    </row>
    <row r="71" spans="4:18" x14ac:dyDescent="0.25">
      <c r="D71" s="3"/>
      <c r="E71" s="3"/>
      <c r="F71" s="3" t="s">
        <v>37</v>
      </c>
      <c r="G71" s="3"/>
      <c r="H71" s="3">
        <f>MEDIAN(H63:H66)</f>
        <v>101.0041845120046</v>
      </c>
      <c r="I71" s="3">
        <f t="shared" ref="I71:O71" si="16">MEDIAN(I63:I66)</f>
        <v>86.943961859022892</v>
      </c>
      <c r="J71" s="3">
        <f t="shared" si="16"/>
        <v>70.796674905989221</v>
      </c>
      <c r="K71" s="3">
        <f t="shared" si="16"/>
        <v>69.674939325395684</v>
      </c>
      <c r="L71" s="3">
        <f t="shared" si="16"/>
        <v>76.381744226143994</v>
      </c>
      <c r="M71" s="3">
        <f t="shared" si="16"/>
        <v>69.519516155211122</v>
      </c>
      <c r="N71" s="3">
        <f t="shared" si="16"/>
        <v>71.828566713100528</v>
      </c>
      <c r="O71" s="3">
        <f t="shared" si="16"/>
        <v>80.039107180233515</v>
      </c>
      <c r="P71" s="3"/>
      <c r="Q71" s="3"/>
      <c r="R71" s="3"/>
    </row>
    <row r="72" spans="4:18" x14ac:dyDescent="0.25">
      <c r="D72" s="3"/>
      <c r="E72" s="3"/>
      <c r="F72" s="3" t="s">
        <v>39</v>
      </c>
      <c r="G72" s="3"/>
      <c r="H72" s="3">
        <f>STDEV(H63:H66)</f>
        <v>17.659846529924483</v>
      </c>
      <c r="I72" s="3">
        <f t="shared" ref="I72:O72" si="17">STDEV(I63:I66)</f>
        <v>179.54331739366461</v>
      </c>
      <c r="J72" s="3">
        <f t="shared" si="17"/>
        <v>9.7948575730649026</v>
      </c>
      <c r="K72" s="3">
        <f t="shared" si="17"/>
        <v>9.7605503185242473</v>
      </c>
      <c r="L72" s="3">
        <f t="shared" si="17"/>
        <v>9.2700757372851204</v>
      </c>
      <c r="M72" s="3">
        <f t="shared" si="17"/>
        <v>7.9463341731037351</v>
      </c>
      <c r="N72" s="3">
        <f t="shared" si="17"/>
        <v>4.9979088209749793</v>
      </c>
      <c r="O72" s="3">
        <f t="shared" si="17"/>
        <v>20.069953819107507</v>
      </c>
      <c r="P72" s="3"/>
      <c r="Q72" s="3"/>
      <c r="R72" s="3"/>
    </row>
    <row r="73" spans="4:18" x14ac:dyDescent="0.25">
      <c r="D73" s="3"/>
      <c r="E73" s="3"/>
      <c r="F73" s="3" t="s">
        <v>40</v>
      </c>
      <c r="G73" s="3"/>
      <c r="H73" s="3">
        <f t="shared" ref="H73:O73" si="18">H72/H70*100</f>
        <v>17.659846529924479</v>
      </c>
      <c r="I73" s="3">
        <f t="shared" si="18"/>
        <v>104.07596632857319</v>
      </c>
      <c r="J73" s="3">
        <f t="shared" si="18"/>
        <v>13.966050482782915</v>
      </c>
      <c r="K73" s="3">
        <f t="shared" si="18"/>
        <v>14.493164684368203</v>
      </c>
      <c r="L73" s="3">
        <f t="shared" si="18"/>
        <v>11.869880430115309</v>
      </c>
      <c r="M73" s="3">
        <f t="shared" si="18"/>
        <v>11.880791229717747</v>
      </c>
      <c r="N73" s="3">
        <f t="shared" si="18"/>
        <v>6.9002583210406447</v>
      </c>
      <c r="O73" s="3">
        <f t="shared" si="18"/>
        <v>24.335203847406369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44</v>
      </c>
      <c r="E76" s="3"/>
      <c r="F76" s="3"/>
      <c r="G76" s="3"/>
      <c r="H76" s="3">
        <f>H47/$S$54*100</f>
        <v>58.431079839359491</v>
      </c>
      <c r="I76" s="3">
        <f t="shared" ref="I76:O76" si="19">I47/$S$54*100</f>
        <v>59.380195237657873</v>
      </c>
      <c r="J76" s="3">
        <f t="shared" si="19"/>
        <v>59.36720024995298</v>
      </c>
      <c r="K76" s="3">
        <f t="shared" si="19"/>
        <v>51.303088435303209</v>
      </c>
      <c r="L76" s="3">
        <f t="shared" si="19"/>
        <v>50.795321323130402</v>
      </c>
      <c r="M76" s="3">
        <f t="shared" si="19"/>
        <v>53.153189647807764</v>
      </c>
      <c r="N76" s="3">
        <f t="shared" si="19"/>
        <v>53.781762016052014</v>
      </c>
      <c r="O76" s="3">
        <f t="shared" si="19"/>
        <v>80.161587056992246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67.157936026958993</v>
      </c>
      <c r="I77" s="3">
        <f t="shared" si="20"/>
        <v>54.732321301873164</v>
      </c>
      <c r="J77" s="3">
        <f t="shared" si="20"/>
        <v>49.355284167091483</v>
      </c>
      <c r="K77" s="3">
        <f t="shared" si="20"/>
        <v>50.967625234180517</v>
      </c>
      <c r="L77" s="3">
        <f t="shared" si="20"/>
        <v>58.449369081314529</v>
      </c>
      <c r="M77" s="3">
        <f t="shared" si="20"/>
        <v>40.908542158908652</v>
      </c>
      <c r="N77" s="3">
        <f t="shared" si="20"/>
        <v>51.650102736608041</v>
      </c>
      <c r="O77" s="3">
        <f t="shared" si="20"/>
        <v>44.466762310845724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81.09867005926759</v>
      </c>
      <c r="I78" s="15">
        <f t="shared" si="20"/>
        <v>324.08376312383461</v>
      </c>
      <c r="J78" s="3">
        <f t="shared" si="20"/>
        <v>42.602703518954435</v>
      </c>
      <c r="K78" s="3">
        <f t="shared" si="20"/>
        <v>39.28464999163748</v>
      </c>
      <c r="L78" s="3">
        <f t="shared" si="20"/>
        <v>66.356578451823694</v>
      </c>
      <c r="M78" s="3">
        <f t="shared" si="20"/>
        <v>48.889389793078877</v>
      </c>
      <c r="N78" s="3">
        <f t="shared" si="20"/>
        <v>57.918981064618379</v>
      </c>
      <c r="O78" s="3">
        <f t="shared" si="20"/>
        <v>58.013315049439107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86.87758922121921</v>
      </c>
      <c r="I79" s="3">
        <f t="shared" si="20"/>
        <v>68.238445189829093</v>
      </c>
      <c r="J79" s="3">
        <f t="shared" si="20"/>
        <v>54.561942574186737</v>
      </c>
      <c r="K79" s="3">
        <f t="shared" si="20"/>
        <v>56.148774961706913</v>
      </c>
      <c r="L79" s="3">
        <f t="shared" si="20"/>
        <v>53.665769718389797</v>
      </c>
      <c r="M79" s="3">
        <f t="shared" si="20"/>
        <v>53.39672534331433</v>
      </c>
      <c r="N79" s="3">
        <f t="shared" si="20"/>
        <v>49.280683311748554</v>
      </c>
      <c r="O79" s="3">
        <f t="shared" si="20"/>
        <v>59.470197559910311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20</v>
      </c>
      <c r="I82" s="2" t="s">
        <v>21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35</v>
      </c>
      <c r="G83" s="3"/>
      <c r="H83" s="3">
        <f>AVERAGE(H76:H79)</f>
        <v>73.391318786701319</v>
      </c>
      <c r="I83" s="3">
        <f t="shared" ref="I83:M83" si="21">AVERAGE(I76:I79)</f>
        <v>126.60868121329869</v>
      </c>
      <c r="J83" s="3">
        <f>AVERAGE(J76:J79)</f>
        <v>51.471782627546403</v>
      </c>
      <c r="K83" s="3">
        <f t="shared" si="21"/>
        <v>49.426034655707028</v>
      </c>
      <c r="L83" s="3">
        <f t="shared" si="21"/>
        <v>57.316759643664611</v>
      </c>
      <c r="M83" s="3">
        <f t="shared" si="21"/>
        <v>49.0869617357774</v>
      </c>
      <c r="N83" s="3">
        <f>AVERAGE(N76:N79)</f>
        <v>53.15788228225675</v>
      </c>
      <c r="O83" s="3">
        <f>AVERAGE(O76:O79)</f>
        <v>60.527965494296843</v>
      </c>
      <c r="P83" s="3"/>
      <c r="Q83" s="3"/>
      <c r="R83" s="3"/>
    </row>
    <row r="84" spans="4:18" x14ac:dyDescent="0.25">
      <c r="D84" s="3"/>
      <c r="E84" s="3"/>
      <c r="F84" s="3" t="s">
        <v>37</v>
      </c>
      <c r="G84" s="3"/>
      <c r="H84" s="3">
        <f t="shared" ref="H84:O84" si="22">MEDIAN(H76:H79)</f>
        <v>74.128303043113291</v>
      </c>
      <c r="I84" s="3">
        <f t="shared" si="22"/>
        <v>63.809320213743483</v>
      </c>
      <c r="J84" s="3">
        <f t="shared" si="22"/>
        <v>51.958613370639114</v>
      </c>
      <c r="K84" s="3">
        <f t="shared" si="22"/>
        <v>51.135356834741863</v>
      </c>
      <c r="L84" s="3">
        <f t="shared" si="22"/>
        <v>56.057569399852163</v>
      </c>
      <c r="M84" s="3">
        <f t="shared" si="22"/>
        <v>51.02128972044332</v>
      </c>
      <c r="N84" s="3">
        <f t="shared" si="22"/>
        <v>52.715932376330031</v>
      </c>
      <c r="O84" s="3">
        <f t="shared" si="22"/>
        <v>58.741756304674709</v>
      </c>
      <c r="P84" s="3"/>
      <c r="Q84" s="3"/>
      <c r="R84" s="3"/>
    </row>
    <row r="85" spans="4:18" x14ac:dyDescent="0.25">
      <c r="D85" s="3"/>
      <c r="E85" s="3"/>
      <c r="F85" s="3" t="s">
        <v>39</v>
      </c>
      <c r="G85" s="3"/>
      <c r="H85" s="3">
        <f t="shared" ref="H85:O85" si="23">STDEV(H76:H79)</f>
        <v>12.960794264019176</v>
      </c>
      <c r="I85" s="3">
        <f t="shared" si="23"/>
        <v>131.76920842860335</v>
      </c>
      <c r="J85" s="3">
        <f t="shared" si="23"/>
        <v>7.188575146151531</v>
      </c>
      <c r="K85" s="3">
        <f t="shared" si="23"/>
        <v>7.1633965996044591</v>
      </c>
      <c r="L85" s="3">
        <f t="shared" si="23"/>
        <v>6.8034308361195839</v>
      </c>
      <c r="M85" s="3">
        <f t="shared" si="23"/>
        <v>5.8319194448390457</v>
      </c>
      <c r="N85" s="3">
        <f t="shared" si="23"/>
        <v>3.668031195470411</v>
      </c>
      <c r="O85" s="3">
        <f t="shared" si="23"/>
        <v>14.729603787724892</v>
      </c>
      <c r="P85" s="3"/>
      <c r="Q85" s="3"/>
      <c r="R85" s="3"/>
    </row>
    <row r="86" spans="4:18" x14ac:dyDescent="0.25">
      <c r="D86" s="3"/>
      <c r="E86" s="3"/>
      <c r="F86" s="3" t="s">
        <v>40</v>
      </c>
      <c r="G86" s="3"/>
      <c r="H86" s="3">
        <f t="shared" ref="H86:O86" si="24">H85/H83*100</f>
        <v>17.659846529924604</v>
      </c>
      <c r="I86" s="3">
        <f t="shared" si="24"/>
        <v>104.07596632857322</v>
      </c>
      <c r="J86" s="3">
        <f t="shared" si="24"/>
        <v>13.966050482783137</v>
      </c>
      <c r="K86" s="3">
        <f t="shared" si="24"/>
        <v>14.493164684368079</v>
      </c>
      <c r="L86" s="3">
        <f t="shared" si="24"/>
        <v>11.869880430115325</v>
      </c>
      <c r="M86" s="3">
        <f t="shared" si="24"/>
        <v>11.88079122971754</v>
      </c>
      <c r="N86" s="3">
        <f t="shared" si="24"/>
        <v>6.9002583210406438</v>
      </c>
      <c r="O86" s="3">
        <f t="shared" si="24"/>
        <v>24.335203847406316</v>
      </c>
      <c r="P86" s="3"/>
      <c r="Q86" s="3"/>
      <c r="R86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86"/>
  <sheetViews>
    <sheetView workbookViewId="0">
      <selection activeCell="A25" sqref="A25:C3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45</v>
      </c>
    </row>
    <row r="3" spans="1:1" x14ac:dyDescent="0.25">
      <c r="A3" t="s">
        <v>46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20" x14ac:dyDescent="0.25">
      <c r="A17" t="s">
        <v>53</v>
      </c>
    </row>
    <row r="18" spans="1:20" x14ac:dyDescent="0.25">
      <c r="A18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57</v>
      </c>
      <c r="D25" s="3"/>
      <c r="E25" s="3"/>
      <c r="F25" s="2"/>
      <c r="G25" s="2"/>
      <c r="H25" s="2" t="s">
        <v>20</v>
      </c>
      <c r="I25" s="2" t="s">
        <v>21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58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43855</v>
      </c>
      <c r="D27" s="3"/>
      <c r="E27" s="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3"/>
      <c r="S27" s="22"/>
      <c r="T27" s="3"/>
    </row>
    <row r="28" spans="1:20" x14ac:dyDescent="0.25">
      <c r="A28" t="s">
        <v>31</v>
      </c>
      <c r="C28" t="s">
        <v>32</v>
      </c>
      <c r="D28" s="3"/>
      <c r="E28" s="3"/>
      <c r="F28" s="5"/>
      <c r="G28" s="5"/>
      <c r="H28" s="6">
        <v>3382.93</v>
      </c>
      <c r="I28" s="7">
        <v>3402.65</v>
      </c>
      <c r="J28" s="7">
        <v>3402.38</v>
      </c>
      <c r="K28" s="7">
        <v>3234.83</v>
      </c>
      <c r="L28" s="7">
        <v>3224.28</v>
      </c>
      <c r="M28" s="7">
        <v>3273.27</v>
      </c>
      <c r="N28" s="7">
        <v>3286.33</v>
      </c>
      <c r="O28" s="7">
        <v>3834.43</v>
      </c>
      <c r="P28" s="8">
        <v>2153.6999999999998</v>
      </c>
      <c r="Q28" s="5"/>
      <c r="R28" s="3"/>
    </row>
    <row r="29" spans="1:20" x14ac:dyDescent="0.25">
      <c r="A29" t="s">
        <v>33</v>
      </c>
      <c r="C29" t="s">
        <v>59</v>
      </c>
      <c r="D29" s="3"/>
      <c r="E29" s="3"/>
      <c r="F29" s="5"/>
      <c r="G29" s="5"/>
      <c r="H29" s="9">
        <v>3564.25</v>
      </c>
      <c r="I29" s="5">
        <v>3306.08</v>
      </c>
      <c r="J29" s="5">
        <v>3194.36</v>
      </c>
      <c r="K29" s="5">
        <v>3227.86</v>
      </c>
      <c r="L29" s="5">
        <v>3383.31</v>
      </c>
      <c r="M29" s="5">
        <v>3018.86</v>
      </c>
      <c r="N29" s="5">
        <v>3242.04</v>
      </c>
      <c r="O29" s="5">
        <v>3092.79</v>
      </c>
      <c r="P29" s="10">
        <v>2162.15</v>
      </c>
      <c r="Q29" s="5"/>
      <c r="R29" s="3"/>
    </row>
    <row r="30" spans="1:20" x14ac:dyDescent="0.25">
      <c r="A30" t="s">
        <v>17</v>
      </c>
      <c r="C30" s="4">
        <v>43946</v>
      </c>
      <c r="D30" s="3"/>
      <c r="E30" s="3"/>
      <c r="F30" s="5"/>
      <c r="G30" s="5"/>
      <c r="H30" s="9">
        <v>3853.9</v>
      </c>
      <c r="I30" s="5">
        <v>8902.4599999999991</v>
      </c>
      <c r="J30" s="5">
        <v>3054.06</v>
      </c>
      <c r="K30" s="5">
        <v>2985.12</v>
      </c>
      <c r="L30" s="5">
        <v>3547.6</v>
      </c>
      <c r="M30" s="5">
        <v>3184.68</v>
      </c>
      <c r="N30" s="5">
        <v>3372.29</v>
      </c>
      <c r="O30" s="5">
        <v>3374.25</v>
      </c>
      <c r="P30" s="10">
        <v>2190.83</v>
      </c>
      <c r="Q30" s="5"/>
      <c r="R30" s="3"/>
    </row>
    <row r="31" spans="1:20" x14ac:dyDescent="0.25">
      <c r="A31" t="s">
        <v>18</v>
      </c>
      <c r="C31" t="s">
        <v>19</v>
      </c>
      <c r="D31" s="3"/>
      <c r="E31" s="3"/>
      <c r="F31" s="5"/>
      <c r="G31" s="5"/>
      <c r="H31" s="11">
        <v>3973.97</v>
      </c>
      <c r="I31" s="12">
        <v>3586.7</v>
      </c>
      <c r="J31" s="12">
        <v>3302.54</v>
      </c>
      <c r="K31" s="12">
        <v>3335.51</v>
      </c>
      <c r="L31" s="12">
        <v>3283.92</v>
      </c>
      <c r="M31" s="12">
        <v>3278.33</v>
      </c>
      <c r="N31" s="12">
        <v>3192.81</v>
      </c>
      <c r="O31" s="12">
        <v>3404.52</v>
      </c>
      <c r="P31" s="13">
        <v>541.76199999999994</v>
      </c>
      <c r="Q31" s="5"/>
      <c r="R31" s="3"/>
    </row>
    <row r="32" spans="1:20" x14ac:dyDescent="0.25">
      <c r="A32" s="1" t="s">
        <v>34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35</v>
      </c>
      <c r="G35" s="3"/>
      <c r="H35" s="16">
        <f t="shared" ref="H35:M35" si="0">AVERAGE(H28:H31)</f>
        <v>3693.7624999999998</v>
      </c>
      <c r="I35" s="3">
        <f t="shared" si="0"/>
        <v>4799.4724999999999</v>
      </c>
      <c r="J35" s="3">
        <f t="shared" si="0"/>
        <v>3238.335</v>
      </c>
      <c r="K35" s="3">
        <f t="shared" si="0"/>
        <v>3195.8300000000004</v>
      </c>
      <c r="L35" s="3">
        <f t="shared" si="0"/>
        <v>3359.7775000000001</v>
      </c>
      <c r="M35" s="3">
        <f t="shared" si="0"/>
        <v>3188.7849999999999</v>
      </c>
      <c r="N35" s="3">
        <f>AVERAGE(N28:N31)</f>
        <v>3273.3674999999998</v>
      </c>
      <c r="O35" s="3">
        <f>AVERAGE(O28:O31)</f>
        <v>3426.4974999999999</v>
      </c>
      <c r="P35" s="3">
        <f>AVERAGE(P28:P30)</f>
        <v>2168.8933333333334</v>
      </c>
      <c r="Q35" s="3"/>
      <c r="R35" s="3"/>
    </row>
    <row r="36" spans="1:18" x14ac:dyDescent="0.25">
      <c r="B36" s="14"/>
      <c r="D36" s="3"/>
      <c r="E36" s="3"/>
      <c r="F36" s="3" t="s">
        <v>36</v>
      </c>
      <c r="G36" s="3"/>
      <c r="H36" s="3">
        <f>H35/1000</f>
        <v>3.6937624999999996</v>
      </c>
      <c r="I36" s="3">
        <f t="shared" ref="I36:P36" si="1">I35/1000</f>
        <v>4.7994725000000003</v>
      </c>
      <c r="J36" s="3">
        <f t="shared" si="1"/>
        <v>3.2383350000000002</v>
      </c>
      <c r="K36" s="3">
        <f t="shared" si="1"/>
        <v>3.1958300000000004</v>
      </c>
      <c r="L36" s="3">
        <f t="shared" si="1"/>
        <v>3.3597775000000003</v>
      </c>
      <c r="M36" s="3">
        <f t="shared" si="1"/>
        <v>3.1887849999999998</v>
      </c>
      <c r="N36" s="3">
        <f t="shared" si="1"/>
        <v>3.2733675</v>
      </c>
      <c r="O36" s="3">
        <f t="shared" si="1"/>
        <v>3.4264975</v>
      </c>
      <c r="P36" s="3">
        <f t="shared" si="1"/>
        <v>2.1688933333333336</v>
      </c>
      <c r="Q36" s="3"/>
      <c r="R36" s="3"/>
    </row>
    <row r="37" spans="1:18" x14ac:dyDescent="0.25">
      <c r="B37" s="14"/>
      <c r="D37" s="3"/>
      <c r="E37" s="3"/>
      <c r="F37" s="3" t="s">
        <v>37</v>
      </c>
      <c r="G37" s="3"/>
      <c r="H37" s="3">
        <f>MEDIAN(H28:H31)</f>
        <v>3709.0749999999998</v>
      </c>
      <c r="I37" s="3">
        <f t="shared" ref="I37:P37" si="2">MEDIAN(I28:I31)</f>
        <v>3494.6750000000002</v>
      </c>
      <c r="J37" s="3">
        <f t="shared" si="2"/>
        <v>3248.45</v>
      </c>
      <c r="K37" s="3">
        <f t="shared" si="2"/>
        <v>3231.3450000000003</v>
      </c>
      <c r="L37" s="3">
        <f t="shared" si="2"/>
        <v>3333.6149999999998</v>
      </c>
      <c r="M37" s="3">
        <f t="shared" si="2"/>
        <v>3228.9749999999999</v>
      </c>
      <c r="N37" s="3">
        <f t="shared" si="2"/>
        <v>3264.1849999999999</v>
      </c>
      <c r="O37" s="3">
        <f t="shared" si="2"/>
        <v>3389.3850000000002</v>
      </c>
      <c r="P37" s="3">
        <f t="shared" si="2"/>
        <v>2157.9250000000002</v>
      </c>
      <c r="Q37" s="3"/>
      <c r="R37" s="3"/>
    </row>
    <row r="38" spans="1:18" x14ac:dyDescent="0.25">
      <c r="B38" s="17"/>
      <c r="D38" s="3"/>
      <c r="E38" s="3"/>
      <c r="F38" s="3" t="s">
        <v>38</v>
      </c>
      <c r="G38" s="3"/>
      <c r="H38" s="3">
        <f>H37/1000</f>
        <v>3.7090749999999999</v>
      </c>
      <c r="I38" s="3">
        <f t="shared" ref="I38:P38" si="3">I37/1000</f>
        <v>3.494675</v>
      </c>
      <c r="J38" s="3">
        <f t="shared" si="3"/>
        <v>3.2484499999999996</v>
      </c>
      <c r="K38" s="3">
        <f t="shared" si="3"/>
        <v>3.2313450000000001</v>
      </c>
      <c r="L38" s="3">
        <f t="shared" si="3"/>
        <v>3.333615</v>
      </c>
      <c r="M38" s="3">
        <f t="shared" si="3"/>
        <v>3.2289749999999997</v>
      </c>
      <c r="N38" s="3">
        <f t="shared" si="3"/>
        <v>3.2641849999999999</v>
      </c>
      <c r="O38" s="3">
        <f t="shared" si="3"/>
        <v>3.3893850000000003</v>
      </c>
      <c r="P38" s="3">
        <f t="shared" si="3"/>
        <v>2.1579250000000001</v>
      </c>
      <c r="Q38" s="3"/>
      <c r="R38" s="3"/>
    </row>
    <row r="39" spans="1:18" x14ac:dyDescent="0.25">
      <c r="B39" s="14"/>
      <c r="C39" s="14"/>
      <c r="D39" s="3"/>
      <c r="E39" s="3"/>
      <c r="F39" s="3" t="s">
        <v>39</v>
      </c>
      <c r="G39" s="3"/>
      <c r="H39" s="3">
        <f>STDEV(H28:H31)</f>
        <v>269.28955461547338</v>
      </c>
      <c r="I39" s="3">
        <f t="shared" ref="I39:P39" si="4">STDEV(I28:I31)</f>
        <v>2737.8006877464613</v>
      </c>
      <c r="J39" s="3">
        <f t="shared" si="4"/>
        <v>149.35876305058238</v>
      </c>
      <c r="K39" s="3">
        <f t="shared" si="4"/>
        <v>148.83562230416047</v>
      </c>
      <c r="L39" s="3">
        <f t="shared" si="4"/>
        <v>141.35652664450964</v>
      </c>
      <c r="M39" s="3">
        <f t="shared" si="4"/>
        <v>121.17119968595389</v>
      </c>
      <c r="N39" s="3">
        <f t="shared" si="4"/>
        <v>76.211570589160985</v>
      </c>
      <c r="O39" s="3">
        <f t="shared" si="4"/>
        <v>306.0405375518086</v>
      </c>
      <c r="P39" s="3">
        <f t="shared" si="4"/>
        <v>813.7208385359603</v>
      </c>
      <c r="Q39" s="3"/>
      <c r="R39" s="3"/>
    </row>
    <row r="40" spans="1:18" x14ac:dyDescent="0.25">
      <c r="D40" s="3"/>
      <c r="E40" s="3"/>
      <c r="F40" s="3" t="s">
        <v>40</v>
      </c>
      <c r="G40" s="3"/>
      <c r="H40" s="3">
        <f>H39/H35*100</f>
        <v>7.2903862826988313</v>
      </c>
      <c r="I40" s="3">
        <f t="shared" ref="I40:P40" si="5">I39/I35*100</f>
        <v>57.043783202142762</v>
      </c>
      <c r="J40" s="3">
        <f t="shared" si="5"/>
        <v>4.6122085284747367</v>
      </c>
      <c r="K40" s="3">
        <f t="shared" si="5"/>
        <v>4.6571820874126733</v>
      </c>
      <c r="L40" s="3">
        <f t="shared" si="5"/>
        <v>4.2073180930734146</v>
      </c>
      <c r="M40" s="3">
        <f t="shared" si="5"/>
        <v>3.799917513596994</v>
      </c>
      <c r="N40" s="3">
        <f t="shared" si="5"/>
        <v>2.3282314188419413</v>
      </c>
      <c r="O40" s="3">
        <f t="shared" si="5"/>
        <v>8.9315850238270595</v>
      </c>
      <c r="P40" s="3">
        <f t="shared" si="5"/>
        <v>37.517789650142326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41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20</v>
      </c>
      <c r="I44" s="2" t="s">
        <v>21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1214.0366666666664</v>
      </c>
      <c r="I47" s="3">
        <f t="shared" ref="I47:N47" si="6">I28-$P$35</f>
        <v>1233.7566666666667</v>
      </c>
      <c r="J47" s="3">
        <f t="shared" si="6"/>
        <v>1233.4866666666667</v>
      </c>
      <c r="K47" s="3">
        <f t="shared" si="6"/>
        <v>1065.9366666666665</v>
      </c>
      <c r="L47" s="3">
        <f t="shared" si="6"/>
        <v>1055.3866666666668</v>
      </c>
      <c r="M47" s="3">
        <f t="shared" si="6"/>
        <v>1104.3766666666666</v>
      </c>
      <c r="N47" s="3">
        <f t="shared" si="6"/>
        <v>1117.4366666666665</v>
      </c>
      <c r="O47" s="3">
        <f>O28-$P$35</f>
        <v>1665.5366666666664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1395.3566666666666</v>
      </c>
      <c r="I48" s="3">
        <f t="shared" si="7"/>
        <v>1137.1866666666665</v>
      </c>
      <c r="J48" s="3">
        <f t="shared" si="7"/>
        <v>1025.4666666666667</v>
      </c>
      <c r="K48" s="3">
        <f t="shared" si="7"/>
        <v>1058.9666666666667</v>
      </c>
      <c r="L48" s="3">
        <f t="shared" si="7"/>
        <v>1214.4166666666665</v>
      </c>
      <c r="M48" s="3">
        <f t="shared" si="7"/>
        <v>849.9666666666667</v>
      </c>
      <c r="N48" s="3">
        <f t="shared" si="7"/>
        <v>1073.1466666666665</v>
      </c>
      <c r="O48" s="3">
        <f t="shared" si="7"/>
        <v>923.89666666666653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1685.0066666666667</v>
      </c>
      <c r="I49" s="3"/>
      <c r="J49" s="3">
        <f t="shared" si="7"/>
        <v>885.16666666666652</v>
      </c>
      <c r="K49" s="3">
        <f t="shared" si="7"/>
        <v>816.22666666666646</v>
      </c>
      <c r="L49" s="3">
        <f>L30-$P$35</f>
        <v>1378.7066666666665</v>
      </c>
      <c r="M49" s="3">
        <f t="shared" si="7"/>
        <v>1015.7866666666664</v>
      </c>
      <c r="N49" s="3">
        <f t="shared" si="7"/>
        <v>1203.3966666666665</v>
      </c>
      <c r="O49" s="3">
        <f>O30-$P$35</f>
        <v>1205.3566666666666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1805.0766666666664</v>
      </c>
      <c r="I50" s="3">
        <f t="shared" si="7"/>
        <v>1417.8066666666664</v>
      </c>
      <c r="J50" s="3">
        <f t="shared" si="7"/>
        <v>1133.6466666666665</v>
      </c>
      <c r="K50" s="3">
        <f t="shared" si="7"/>
        <v>1166.6166666666668</v>
      </c>
      <c r="L50" s="3">
        <f t="shared" si="7"/>
        <v>1115.0266666666666</v>
      </c>
      <c r="M50" s="3">
        <f t="shared" si="7"/>
        <v>1109.4366666666665</v>
      </c>
      <c r="N50" s="3">
        <f t="shared" si="7"/>
        <v>1023.9166666666665</v>
      </c>
      <c r="O50" s="3">
        <f t="shared" si="7"/>
        <v>1235.6266666666666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20</v>
      </c>
      <c r="I53" s="2" t="s">
        <v>21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42</v>
      </c>
      <c r="T53" s="19"/>
    </row>
    <row r="54" spans="4:20" x14ac:dyDescent="0.25">
      <c r="D54" s="3"/>
      <c r="E54" s="3"/>
      <c r="F54" s="3" t="s">
        <v>35</v>
      </c>
      <c r="G54" s="3"/>
      <c r="H54" s="3">
        <f>AVERAGE(H47:H50)</f>
        <v>1524.8691666666664</v>
      </c>
      <c r="I54" s="3">
        <f>AVERAGE(I47:I50)</f>
        <v>1262.9166666666665</v>
      </c>
      <c r="J54" s="3">
        <f t="shared" ref="J54:N54" si="8">AVERAGE(J47:J50)</f>
        <v>1069.4416666666666</v>
      </c>
      <c r="K54" s="3">
        <f t="shared" si="8"/>
        <v>1026.9366666666665</v>
      </c>
      <c r="L54" s="3">
        <f t="shared" si="8"/>
        <v>1190.8841666666667</v>
      </c>
      <c r="M54" s="3">
        <f t="shared" si="8"/>
        <v>1019.8916666666665</v>
      </c>
      <c r="N54" s="3">
        <f t="shared" si="8"/>
        <v>1104.4741666666664</v>
      </c>
      <c r="O54" s="3">
        <f>AVERAGE(O47:O50)</f>
        <v>1257.6041666666665</v>
      </c>
      <c r="P54" s="3"/>
      <c r="Q54" s="3"/>
      <c r="R54" s="3"/>
      <c r="S54" s="20">
        <f>AVERAGE(H47:I50)</f>
        <v>1412.6038095238093</v>
      </c>
      <c r="T54" s="21"/>
    </row>
    <row r="55" spans="4:20" x14ac:dyDescent="0.25">
      <c r="D55" s="3"/>
      <c r="E55" s="3"/>
      <c r="F55" s="3" t="s">
        <v>36</v>
      </c>
      <c r="G55" s="3"/>
      <c r="H55" s="3">
        <f>H54/1000</f>
        <v>1.5248691666666665</v>
      </c>
      <c r="I55" s="3">
        <f t="shared" ref="I55:O55" si="9">I54/1000</f>
        <v>1.2629166666666665</v>
      </c>
      <c r="J55" s="3">
        <f t="shared" si="9"/>
        <v>1.0694416666666666</v>
      </c>
      <c r="K55" s="3">
        <f t="shared" si="9"/>
        <v>1.0269366666666664</v>
      </c>
      <c r="L55" s="3">
        <f t="shared" si="9"/>
        <v>1.1908841666666667</v>
      </c>
      <c r="M55" s="3">
        <f t="shared" si="9"/>
        <v>1.0198916666666666</v>
      </c>
      <c r="N55" s="3">
        <f t="shared" si="9"/>
        <v>1.1044741666666664</v>
      </c>
      <c r="O55" s="3">
        <f t="shared" si="9"/>
        <v>1.2576041666666664</v>
      </c>
      <c r="P55" s="3"/>
      <c r="Q55" s="3"/>
      <c r="R55" s="3"/>
    </row>
    <row r="56" spans="4:20" x14ac:dyDescent="0.25">
      <c r="D56" s="3"/>
      <c r="E56" s="3"/>
      <c r="F56" s="3" t="s">
        <v>37</v>
      </c>
      <c r="G56" s="3"/>
      <c r="H56" s="3">
        <f>MEDIAN(H47:H50)</f>
        <v>1540.1816666666666</v>
      </c>
      <c r="I56" s="3">
        <f t="shared" ref="I56:N56" si="10">MEDIAN(I47:I50)</f>
        <v>1233.7566666666667</v>
      </c>
      <c r="J56" s="3">
        <f>MEDIAN(J47:J50)</f>
        <v>1079.5566666666666</v>
      </c>
      <c r="K56" s="3">
        <f t="shared" si="10"/>
        <v>1062.4516666666666</v>
      </c>
      <c r="L56" s="3">
        <f t="shared" si="10"/>
        <v>1164.7216666666666</v>
      </c>
      <c r="M56" s="3">
        <f t="shared" si="10"/>
        <v>1060.0816666666665</v>
      </c>
      <c r="N56" s="3">
        <f t="shared" si="10"/>
        <v>1095.2916666666665</v>
      </c>
      <c r="O56" s="3">
        <f>MEDIAN(O47:O50)</f>
        <v>1220.4916666666666</v>
      </c>
      <c r="P56" s="3"/>
      <c r="Q56" s="3"/>
      <c r="R56" s="3"/>
    </row>
    <row r="57" spans="4:20" x14ac:dyDescent="0.25">
      <c r="D57" s="3"/>
      <c r="E57" s="3"/>
      <c r="F57" s="3" t="s">
        <v>38</v>
      </c>
      <c r="G57" s="3"/>
      <c r="H57" s="3">
        <f>H56/1000</f>
        <v>1.5401816666666666</v>
      </c>
      <c r="I57" s="3">
        <f t="shared" ref="I57:O57" si="11">I56/1000</f>
        <v>1.2337566666666666</v>
      </c>
      <c r="J57" s="3">
        <f t="shared" si="11"/>
        <v>1.0795566666666667</v>
      </c>
      <c r="K57" s="3">
        <f t="shared" si="11"/>
        <v>1.0624516666666666</v>
      </c>
      <c r="L57" s="3">
        <f t="shared" si="11"/>
        <v>1.1647216666666667</v>
      </c>
      <c r="M57" s="3">
        <f t="shared" si="11"/>
        <v>1.0600816666666666</v>
      </c>
      <c r="N57" s="3">
        <f t="shared" si="11"/>
        <v>1.0952916666666666</v>
      </c>
      <c r="O57" s="3">
        <f t="shared" si="11"/>
        <v>1.2204916666666665</v>
      </c>
      <c r="P57" s="3"/>
      <c r="Q57" s="3"/>
      <c r="R57" s="3"/>
    </row>
    <row r="58" spans="4:20" x14ac:dyDescent="0.25">
      <c r="D58" s="3"/>
      <c r="E58" s="3"/>
      <c r="F58" s="3" t="s">
        <v>39</v>
      </c>
      <c r="G58" s="3"/>
      <c r="H58" s="3">
        <f>STDEV(H47:H50)</f>
        <v>269.28955461547361</v>
      </c>
      <c r="I58" s="3">
        <f t="shared" ref="I58:O58" si="12">STDEV(I47:I50)</f>
        <v>142.564460157502</v>
      </c>
      <c r="J58" s="3">
        <f t="shared" si="12"/>
        <v>149.35876305058292</v>
      </c>
      <c r="K58" s="3">
        <f t="shared" si="12"/>
        <v>148.83562230416098</v>
      </c>
      <c r="L58" s="3">
        <f t="shared" si="12"/>
        <v>141.35652664450785</v>
      </c>
      <c r="M58" s="3">
        <f t="shared" si="12"/>
        <v>121.17119968595448</v>
      </c>
      <c r="N58" s="3">
        <f t="shared" si="12"/>
        <v>76.211570589160985</v>
      </c>
      <c r="O58" s="3">
        <f t="shared" si="12"/>
        <v>306.04053755180803</v>
      </c>
      <c r="P58" s="3"/>
      <c r="Q58" s="3"/>
      <c r="R58" s="3"/>
    </row>
    <row r="59" spans="4:20" x14ac:dyDescent="0.25">
      <c r="D59" s="3"/>
      <c r="E59" s="3"/>
      <c r="F59" s="3" t="s">
        <v>40</v>
      </c>
      <c r="G59" s="3"/>
      <c r="H59" s="3">
        <f>H58/H54*100</f>
        <v>17.659846529924611</v>
      </c>
      <c r="I59" s="3">
        <f t="shared" ref="I59:O59" si="13">I58/I54*100</f>
        <v>11.28850888743005</v>
      </c>
      <c r="J59" s="3">
        <f t="shared" si="13"/>
        <v>13.966050482783036</v>
      </c>
      <c r="K59" s="3">
        <f t="shared" si="13"/>
        <v>14.493164684368171</v>
      </c>
      <c r="L59" s="3">
        <f t="shared" si="13"/>
        <v>11.869880430115257</v>
      </c>
      <c r="M59" s="3">
        <f t="shared" si="13"/>
        <v>11.88079122971765</v>
      </c>
      <c r="N59" s="3">
        <f t="shared" si="13"/>
        <v>6.9002583210406465</v>
      </c>
      <c r="O59" s="3">
        <f t="shared" si="13"/>
        <v>24.335203847406255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43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79.615792174519882</v>
      </c>
      <c r="I63" s="3">
        <f t="shared" ref="H63:O66" si="14">I47/$H$54*100</f>
        <v>80.909017877490058</v>
      </c>
      <c r="J63" s="3">
        <f t="shared" si="14"/>
        <v>80.89131144038042</v>
      </c>
      <c r="K63" s="3">
        <f t="shared" si="14"/>
        <v>69.903483522903329</v>
      </c>
      <c r="L63" s="3">
        <f t="shared" si="14"/>
        <v>69.211620887693655</v>
      </c>
      <c r="M63" s="3">
        <f t="shared" si="14"/>
        <v>72.424355532141277</v>
      </c>
      <c r="N63" s="3">
        <f t="shared" si="14"/>
        <v>73.280822453073853</v>
      </c>
      <c r="O63" s="3">
        <f>O47/$H$54*100</f>
        <v>109.22488978562642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91.506648384588203</v>
      </c>
      <c r="I64" s="3">
        <f t="shared" si="14"/>
        <v>74.576015537945068</v>
      </c>
      <c r="J64" s="3">
        <f t="shared" si="14"/>
        <v>67.249485338359648</v>
      </c>
      <c r="K64" s="3">
        <f t="shared" si="14"/>
        <v>69.446395127888039</v>
      </c>
      <c r="L64" s="3">
        <f t="shared" si="14"/>
        <v>79.640712345266778</v>
      </c>
      <c r="M64" s="3">
        <f t="shared" si="14"/>
        <v>55.740301217098967</v>
      </c>
      <c r="N64" s="3">
        <f t="shared" si="14"/>
        <v>70.376310973127204</v>
      </c>
      <c r="O64" s="3">
        <f t="shared" si="14"/>
        <v>60.588586015302958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110.50172063942101</v>
      </c>
      <c r="I65" s="3"/>
      <c r="J65" s="3">
        <f t="shared" si="14"/>
        <v>58.048695981021325</v>
      </c>
      <c r="K65" s="3">
        <f t="shared" si="14"/>
        <v>53.527652372361999</v>
      </c>
      <c r="L65" s="3">
        <f t="shared" si="14"/>
        <v>90.414751429494231</v>
      </c>
      <c r="M65" s="3">
        <f t="shared" si="14"/>
        <v>66.614676778280966</v>
      </c>
      <c r="N65" s="3">
        <f t="shared" si="14"/>
        <v>78.918027393606991</v>
      </c>
      <c r="O65" s="3">
        <f t="shared" si="14"/>
        <v>79.04656301114359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118.37583880147096</v>
      </c>
      <c r="I66" s="3">
        <f t="shared" si="14"/>
        <v>92.978905840555711</v>
      </c>
      <c r="J66" s="3">
        <f t="shared" si="14"/>
        <v>74.34386447361878</v>
      </c>
      <c r="K66" s="3">
        <f t="shared" si="14"/>
        <v>76.506017182894951</v>
      </c>
      <c r="L66" s="3">
        <f t="shared" si="14"/>
        <v>73.12277610702121</v>
      </c>
      <c r="M66" s="3">
        <f t="shared" si="14"/>
        <v>72.756187279455119</v>
      </c>
      <c r="N66" s="3">
        <f t="shared" si="14"/>
        <v>67.147837273470998</v>
      </c>
      <c r="O66" s="3">
        <f t="shared" si="14"/>
        <v>81.031651349323425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20</v>
      </c>
      <c r="I69" s="2" t="s">
        <v>21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35</v>
      </c>
      <c r="G70" s="3"/>
      <c r="H70" s="3">
        <f>AVERAGE(H63:H66)</f>
        <v>100.00000000000003</v>
      </c>
      <c r="I70" s="3">
        <f t="shared" ref="I70:N70" si="15">AVERAGE(I63:I66)</f>
        <v>82.821313085330274</v>
      </c>
      <c r="J70" s="3">
        <f>AVERAGE(J63:J66)</f>
        <v>70.133339308345043</v>
      </c>
      <c r="K70" s="3">
        <f t="shared" si="15"/>
        <v>67.345887051512079</v>
      </c>
      <c r="L70" s="3">
        <f t="shared" si="15"/>
        <v>78.097465192368972</v>
      </c>
      <c r="M70" s="3">
        <f t="shared" si="15"/>
        <v>66.883880201744077</v>
      </c>
      <c r="N70" s="3">
        <f t="shared" si="15"/>
        <v>72.430749523319761</v>
      </c>
      <c r="O70" s="3">
        <f>AVERAGE(O63:O66)</f>
        <v>82.472922540349089</v>
      </c>
      <c r="P70" s="3"/>
      <c r="Q70" s="3"/>
      <c r="R70" s="3"/>
    </row>
    <row r="71" spans="4:18" x14ac:dyDescent="0.25">
      <c r="D71" s="3"/>
      <c r="E71" s="3"/>
      <c r="F71" s="3" t="s">
        <v>37</v>
      </c>
      <c r="G71" s="3"/>
      <c r="H71" s="3">
        <f>MEDIAN(H63:H66)</f>
        <v>101.0041845120046</v>
      </c>
      <c r="I71" s="3">
        <f t="shared" ref="I71:O71" si="16">MEDIAN(I63:I66)</f>
        <v>80.909017877490058</v>
      </c>
      <c r="J71" s="3">
        <f t="shared" si="16"/>
        <v>70.796674905989221</v>
      </c>
      <c r="K71" s="3">
        <f t="shared" si="16"/>
        <v>69.674939325395684</v>
      </c>
      <c r="L71" s="3">
        <f t="shared" si="16"/>
        <v>76.381744226143994</v>
      </c>
      <c r="M71" s="3">
        <f t="shared" si="16"/>
        <v>69.519516155211122</v>
      </c>
      <c r="N71" s="3">
        <f t="shared" si="16"/>
        <v>71.828566713100528</v>
      </c>
      <c r="O71" s="3">
        <f t="shared" si="16"/>
        <v>80.039107180233515</v>
      </c>
      <c r="P71" s="3"/>
      <c r="Q71" s="3"/>
      <c r="R71" s="3"/>
    </row>
    <row r="72" spans="4:18" x14ac:dyDescent="0.25">
      <c r="D72" s="3"/>
      <c r="E72" s="3"/>
      <c r="F72" s="3" t="s">
        <v>39</v>
      </c>
      <c r="G72" s="3"/>
      <c r="H72" s="3">
        <f>STDEV(H63:H66)</f>
        <v>17.659846529924483</v>
      </c>
      <c r="I72" s="3">
        <f t="shared" ref="I72:O72" si="17">STDEV(I63:I66)</f>
        <v>9.3492912883237693</v>
      </c>
      <c r="J72" s="3">
        <f t="shared" si="17"/>
        <v>9.7948575730649026</v>
      </c>
      <c r="K72" s="3">
        <f t="shared" si="17"/>
        <v>9.7605503185242473</v>
      </c>
      <c r="L72" s="3">
        <f t="shared" si="17"/>
        <v>9.2700757372851204</v>
      </c>
      <c r="M72" s="3">
        <f t="shared" si="17"/>
        <v>7.9463341731037351</v>
      </c>
      <c r="N72" s="3">
        <f t="shared" si="17"/>
        <v>4.9979088209749793</v>
      </c>
      <c r="O72" s="3">
        <f t="shared" si="17"/>
        <v>20.069953819107507</v>
      </c>
      <c r="P72" s="3"/>
      <c r="Q72" s="3"/>
      <c r="R72" s="3"/>
    </row>
    <row r="73" spans="4:18" x14ac:dyDescent="0.25">
      <c r="D73" s="3"/>
      <c r="E73" s="3"/>
      <c r="F73" s="3" t="s">
        <v>40</v>
      </c>
      <c r="G73" s="3"/>
      <c r="H73" s="3">
        <f t="shared" ref="H73:O73" si="18">H72/H70*100</f>
        <v>17.659846529924479</v>
      </c>
      <c r="I73" s="3">
        <f t="shared" si="18"/>
        <v>11.288508887430043</v>
      </c>
      <c r="J73" s="3">
        <f t="shared" si="18"/>
        <v>13.966050482782915</v>
      </c>
      <c r="K73" s="3">
        <f t="shared" si="18"/>
        <v>14.493164684368203</v>
      </c>
      <c r="L73" s="3">
        <f t="shared" si="18"/>
        <v>11.869880430115309</v>
      </c>
      <c r="M73" s="3">
        <f t="shared" si="18"/>
        <v>11.880791229717747</v>
      </c>
      <c r="N73" s="3">
        <f t="shared" si="18"/>
        <v>6.9002583210406447</v>
      </c>
      <c r="O73" s="3">
        <f t="shared" si="18"/>
        <v>24.335203847406369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44</v>
      </c>
      <c r="E76" s="3"/>
      <c r="F76" s="3"/>
      <c r="G76" s="3"/>
      <c r="H76" s="3">
        <f>H47/$S$54*100</f>
        <v>85.943182262542521</v>
      </c>
      <c r="I76" s="3">
        <f t="shared" ref="I76:O76" si="19">I47/$S$54*100</f>
        <v>87.339185860086815</v>
      </c>
      <c r="J76" s="3">
        <f t="shared" si="19"/>
        <v>87.320072220566686</v>
      </c>
      <c r="K76" s="3">
        <f t="shared" si="19"/>
        <v>75.458997029463987</v>
      </c>
      <c r="L76" s="3">
        <f t="shared" si="19"/>
        <v>74.712149263029318</v>
      </c>
      <c r="M76" s="3">
        <f t="shared" si="19"/>
        <v>78.180212967070602</v>
      </c>
      <c r="N76" s="3">
        <f t="shared" si="19"/>
        <v>79.104746789785025</v>
      </c>
      <c r="O76" s="3">
        <f t="shared" si="19"/>
        <v>117.90543501564824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98.779053069171823</v>
      </c>
      <c r="I77" s="3">
        <f t="shared" si="20"/>
        <v>80.502874125053765</v>
      </c>
      <c r="J77" s="3">
        <f t="shared" si="20"/>
        <v>72.594074839169025</v>
      </c>
      <c r="K77" s="3">
        <f t="shared" si="20"/>
        <v>74.965581964814731</v>
      </c>
      <c r="L77" s="3">
        <f t="shared" si="20"/>
        <v>85.970082940385666</v>
      </c>
      <c r="M77" s="3">
        <f t="shared" si="20"/>
        <v>60.170209151084734</v>
      </c>
      <c r="N77" s="3">
        <f t="shared" si="20"/>
        <v>75.969401995908939</v>
      </c>
      <c r="O77" s="3">
        <f t="shared" si="20"/>
        <v>65.403806816726146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119.28374079882205</v>
      </c>
      <c r="I78" s="15"/>
      <c r="J78" s="3">
        <f t="shared" si="20"/>
        <v>62.662061414449774</v>
      </c>
      <c r="K78" s="3">
        <f t="shared" si="20"/>
        <v>57.781712123643324</v>
      </c>
      <c r="L78" s="3">
        <f t="shared" si="20"/>
        <v>97.600378632097161</v>
      </c>
      <c r="M78" s="3">
        <f t="shared" si="20"/>
        <v>71.908815466743604</v>
      </c>
      <c r="N78" s="3">
        <f t="shared" si="20"/>
        <v>85.189963282934457</v>
      </c>
      <c r="O78" s="3">
        <f t="shared" si="20"/>
        <v>85.328714147599101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127.78364708468118</v>
      </c>
      <c r="I79" s="3">
        <f t="shared" si="20"/>
        <v>100.36831679964186</v>
      </c>
      <c r="J79" s="3">
        <f t="shared" si="20"/>
        <v>80.252273073567622</v>
      </c>
      <c r="K79" s="3">
        <f t="shared" si="20"/>
        <v>82.586260832747911</v>
      </c>
      <c r="L79" s="3">
        <f t="shared" si="20"/>
        <v>78.934139859253506</v>
      </c>
      <c r="M79" s="3">
        <f t="shared" si="20"/>
        <v>78.538416729929324</v>
      </c>
      <c r="N79" s="3">
        <f t="shared" si="20"/>
        <v>72.484348390071958</v>
      </c>
      <c r="O79" s="3">
        <f t="shared" si="20"/>
        <v>87.471565511578092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20</v>
      </c>
      <c r="I82" s="2" t="s">
        <v>21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35</v>
      </c>
      <c r="G83" s="3"/>
      <c r="H83" s="3">
        <f>AVERAGE(H76:H79)</f>
        <v>107.9474058038044</v>
      </c>
      <c r="I83" s="3">
        <f t="shared" ref="I83:M83" si="21">AVERAGE(I76:I79)</f>
        <v>89.403458928260804</v>
      </c>
      <c r="J83" s="3">
        <f>AVERAGE(J76:J79)</f>
        <v>75.707120386938271</v>
      </c>
      <c r="K83" s="3">
        <f t="shared" si="21"/>
        <v>72.698137987667479</v>
      </c>
      <c r="L83" s="3">
        <f t="shared" si="21"/>
        <v>84.304187673691402</v>
      </c>
      <c r="M83" s="3">
        <f t="shared" si="21"/>
        <v>72.199413578707066</v>
      </c>
      <c r="N83" s="3">
        <f>AVERAGE(N76:N79)</f>
        <v>78.187115114675095</v>
      </c>
      <c r="O83" s="3">
        <f>AVERAGE(O76:O79)</f>
        <v>89.02738037288789</v>
      </c>
      <c r="P83" s="3"/>
      <c r="Q83" s="3"/>
      <c r="R83" s="3"/>
    </row>
    <row r="84" spans="4:18" x14ac:dyDescent="0.25">
      <c r="D84" s="3"/>
      <c r="E84" s="3"/>
      <c r="F84" s="3" t="s">
        <v>37</v>
      </c>
      <c r="G84" s="3"/>
      <c r="H84" s="3">
        <f t="shared" ref="H84:O84" si="22">MEDIAN(H76:H79)</f>
        <v>109.03139693399694</v>
      </c>
      <c r="I84" s="3">
        <f t="shared" si="22"/>
        <v>87.339185860086815</v>
      </c>
      <c r="J84" s="3">
        <f t="shared" si="22"/>
        <v>76.423173956368316</v>
      </c>
      <c r="K84" s="3">
        <f t="shared" si="22"/>
        <v>75.212289497139352</v>
      </c>
      <c r="L84" s="3">
        <f t="shared" si="22"/>
        <v>82.452111399819586</v>
      </c>
      <c r="M84" s="3">
        <f t="shared" si="22"/>
        <v>75.044514216907103</v>
      </c>
      <c r="N84" s="3">
        <f t="shared" si="22"/>
        <v>77.537074392846989</v>
      </c>
      <c r="O84" s="3">
        <f t="shared" si="22"/>
        <v>86.400139829588596</v>
      </c>
      <c r="P84" s="3"/>
      <c r="Q84" s="3"/>
      <c r="R84" s="3"/>
    </row>
    <row r="85" spans="4:18" x14ac:dyDescent="0.25">
      <c r="D85" s="3"/>
      <c r="E85" s="3"/>
      <c r="F85" s="3" t="s">
        <v>39</v>
      </c>
      <c r="G85" s="3"/>
      <c r="H85" s="3">
        <f t="shared" ref="H85:O85" si="23">STDEV(H76:H79)</f>
        <v>19.063346197986739</v>
      </c>
      <c r="I85" s="3">
        <f t="shared" si="23"/>
        <v>10.0923174067866</v>
      </c>
      <c r="J85" s="3">
        <f t="shared" si="23"/>
        <v>10.57329465230112</v>
      </c>
      <c r="K85" s="3">
        <f t="shared" si="23"/>
        <v>10.536260861021912</v>
      </c>
      <c r="L85" s="3">
        <f t="shared" si="23"/>
        <v>10.006806274447399</v>
      </c>
      <c r="M85" s="3">
        <f t="shared" si="23"/>
        <v>8.5778615963666276</v>
      </c>
      <c r="N85" s="3">
        <f t="shared" si="23"/>
        <v>5.3951129166819998</v>
      </c>
      <c r="O85" s="3">
        <f t="shared" si="23"/>
        <v>21.664994493748114</v>
      </c>
      <c r="P85" s="3"/>
      <c r="Q85" s="3"/>
      <c r="R85" s="3"/>
    </row>
    <row r="86" spans="4:18" x14ac:dyDescent="0.25">
      <c r="D86" s="3"/>
      <c r="E86" s="3"/>
      <c r="F86" s="3" t="s">
        <v>40</v>
      </c>
      <c r="G86" s="3"/>
      <c r="H86" s="3">
        <f t="shared" ref="H86:O86" si="24">H85/H83*100</f>
        <v>17.659846529924565</v>
      </c>
      <c r="I86" s="3">
        <f t="shared" si="24"/>
        <v>11.288508887430055</v>
      </c>
      <c r="J86" s="3">
        <f t="shared" si="24"/>
        <v>13.966050482783027</v>
      </c>
      <c r="K86" s="3">
        <f t="shared" si="24"/>
        <v>14.493164684368237</v>
      </c>
      <c r="L86" s="3">
        <f t="shared" si="24"/>
        <v>11.86988043011557</v>
      </c>
      <c r="M86" s="3">
        <f t="shared" si="24"/>
        <v>11.880791229717683</v>
      </c>
      <c r="N86" s="3">
        <f t="shared" si="24"/>
        <v>6.9002583210406501</v>
      </c>
      <c r="O86" s="3">
        <f t="shared" si="24"/>
        <v>24.335203847406365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7"/>
  <sheetViews>
    <sheetView topLeftCell="D1" workbookViewId="0">
      <selection activeCell="B9" sqref="B9"/>
    </sheetView>
  </sheetViews>
  <sheetFormatPr baseColWidth="10" defaultRowHeight="15" x14ac:dyDescent="0.25"/>
  <cols>
    <col min="6" max="6" width="12" bestFit="1" customWidth="1"/>
  </cols>
  <sheetData>
    <row r="1" spans="1:4" x14ac:dyDescent="0.25">
      <c r="A1" s="1" t="s">
        <v>57</v>
      </c>
    </row>
    <row r="2" spans="1:4" x14ac:dyDescent="0.25">
      <c r="A2" t="s">
        <v>29</v>
      </c>
      <c r="C2" t="s">
        <v>58</v>
      </c>
    </row>
    <row r="3" spans="1:4" x14ac:dyDescent="0.25">
      <c r="A3" t="s">
        <v>30</v>
      </c>
      <c r="C3" s="4">
        <v>43855</v>
      </c>
    </row>
    <row r="4" spans="1:4" x14ac:dyDescent="0.25">
      <c r="A4" t="s">
        <v>31</v>
      </c>
      <c r="C4" t="s">
        <v>32</v>
      </c>
      <c r="D4" s="3"/>
    </row>
    <row r="5" spans="1:4" x14ac:dyDescent="0.25">
      <c r="A5" t="s">
        <v>33</v>
      </c>
      <c r="C5" t="s">
        <v>59</v>
      </c>
      <c r="D5" s="3"/>
    </row>
    <row r="6" spans="1:4" x14ac:dyDescent="0.25">
      <c r="A6" t="s">
        <v>17</v>
      </c>
      <c r="C6" s="4">
        <v>43946</v>
      </c>
      <c r="D6" s="3"/>
    </row>
    <row r="7" spans="1:4" x14ac:dyDescent="0.25">
      <c r="A7" t="s">
        <v>18</v>
      </c>
      <c r="C7" t="s">
        <v>19</v>
      </c>
      <c r="D7" s="3"/>
    </row>
    <row r="8" spans="1:4" x14ac:dyDescent="0.25">
      <c r="A8" s="1" t="s">
        <v>34</v>
      </c>
      <c r="B8" t="s">
        <v>60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/>
      <c r="B14" s="14"/>
      <c r="C14" s="15"/>
      <c r="D14" s="3"/>
    </row>
    <row r="21" spans="2:14" x14ac:dyDescent="0.25">
      <c r="B21" t="s">
        <v>41</v>
      </c>
    </row>
    <row r="22" spans="2:14" x14ac:dyDescent="0.25"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  <c r="M22" t="s">
        <v>27</v>
      </c>
      <c r="N22" t="s">
        <v>28</v>
      </c>
    </row>
    <row r="25" spans="2:14" x14ac:dyDescent="0.25">
      <c r="F25">
        <v>0.11880723333333333</v>
      </c>
      <c r="G25">
        <v>0.11070163333333334</v>
      </c>
      <c r="H25">
        <v>0.14887963333333337</v>
      </c>
      <c r="I25">
        <v>0.12995733333333331</v>
      </c>
      <c r="J25">
        <v>0.11087883333333333</v>
      </c>
      <c r="K25">
        <v>0.10146403333333333</v>
      </c>
      <c r="L25">
        <v>0.14171833333333334</v>
      </c>
      <c r="M25">
        <v>0.15114813333333338</v>
      </c>
    </row>
    <row r="26" spans="2:14" x14ac:dyDescent="0.25">
      <c r="F26">
        <v>8.9020033333333345E-2</v>
      </c>
      <c r="G26">
        <v>0.12675183333333334</v>
      </c>
      <c r="H26">
        <v>8.3692933333333344E-2</v>
      </c>
      <c r="I26">
        <v>0.16690123333333334</v>
      </c>
      <c r="J26">
        <v>0.12281423333333334</v>
      </c>
      <c r="K26">
        <v>0.14962643333333336</v>
      </c>
      <c r="L26">
        <v>0.12647173333333334</v>
      </c>
      <c r="M26">
        <v>0.13202253333333336</v>
      </c>
    </row>
    <row r="27" spans="2:14" x14ac:dyDescent="0.25">
      <c r="F27">
        <v>8.2253933333333348E-2</v>
      </c>
      <c r="G27">
        <v>0.19504643333333338</v>
      </c>
      <c r="H27">
        <v>0.10413343333333334</v>
      </c>
      <c r="I27">
        <v>0.15097403333333337</v>
      </c>
      <c r="J27">
        <v>0.14652393333333336</v>
      </c>
      <c r="K27">
        <v>0.11721643333333333</v>
      </c>
      <c r="L27">
        <v>0.11395193333333335</v>
      </c>
      <c r="M27">
        <v>0.13296283333333336</v>
      </c>
    </row>
    <row r="28" spans="2:14" x14ac:dyDescent="0.25">
      <c r="F28">
        <v>0.10880403333333334</v>
      </c>
      <c r="G28">
        <v>0.13927483333333335</v>
      </c>
      <c r="H28">
        <v>0.10813923333333335</v>
      </c>
      <c r="I28">
        <v>0.10074603333333333</v>
      </c>
      <c r="J28">
        <v>9.2160033333333349E-2</v>
      </c>
      <c r="K28">
        <v>9.8681133333333351E-2</v>
      </c>
      <c r="L28">
        <v>0.11049743333333333</v>
      </c>
      <c r="M28">
        <v>0.11055653333333333</v>
      </c>
    </row>
    <row r="30" spans="2:14" x14ac:dyDescent="0.25">
      <c r="B30" t="s">
        <v>41</v>
      </c>
    </row>
    <row r="31" spans="2:14" x14ac:dyDescent="0.25">
      <c r="F31" t="s">
        <v>20</v>
      </c>
      <c r="G31" t="s">
        <v>21</v>
      </c>
      <c r="H31" t="s">
        <v>22</v>
      </c>
      <c r="I31" t="s">
        <v>23</v>
      </c>
      <c r="J31" t="s">
        <v>24</v>
      </c>
      <c r="K31" t="s">
        <v>25</v>
      </c>
      <c r="L31" t="s">
        <v>26</v>
      </c>
      <c r="M31" t="s">
        <v>27</v>
      </c>
      <c r="N31" t="s">
        <v>28</v>
      </c>
    </row>
    <row r="34" spans="2:15" x14ac:dyDescent="0.25">
      <c r="F34">
        <v>1214.0366666666664</v>
      </c>
      <c r="G34">
        <v>1233.7566666666667</v>
      </c>
      <c r="H34">
        <v>1233.4866666666667</v>
      </c>
      <c r="I34">
        <v>1065.9366666666665</v>
      </c>
      <c r="J34">
        <v>1055.3866666666668</v>
      </c>
      <c r="K34">
        <v>1104.3766666666666</v>
      </c>
      <c r="L34">
        <v>1117.4366666666665</v>
      </c>
      <c r="M34">
        <v>1665.5366666666664</v>
      </c>
    </row>
    <row r="35" spans="2:15" x14ac:dyDescent="0.25">
      <c r="F35">
        <v>1395.3566666666666</v>
      </c>
      <c r="G35">
        <v>1137.1866666666665</v>
      </c>
      <c r="H35">
        <v>1025.4666666666667</v>
      </c>
      <c r="I35">
        <v>1058.9666666666667</v>
      </c>
      <c r="J35">
        <v>1214.4166666666665</v>
      </c>
      <c r="K35">
        <v>849.9666666666667</v>
      </c>
      <c r="L35">
        <v>1073.1466666666665</v>
      </c>
      <c r="M35">
        <v>923.89666666666653</v>
      </c>
    </row>
    <row r="36" spans="2:15" x14ac:dyDescent="0.25">
      <c r="F36">
        <v>1685.0066666666667</v>
      </c>
      <c r="H36">
        <v>885.16666666666652</v>
      </c>
      <c r="I36">
        <v>816.22666666666646</v>
      </c>
      <c r="J36">
        <v>1378.7066666666665</v>
      </c>
      <c r="K36">
        <v>1015.7866666666664</v>
      </c>
      <c r="L36">
        <v>1203.3966666666665</v>
      </c>
      <c r="M36">
        <v>1205.3566666666666</v>
      </c>
    </row>
    <row r="37" spans="2:15" x14ac:dyDescent="0.25">
      <c r="F37">
        <v>1805.0766666666664</v>
      </c>
      <c r="G37">
        <v>1417.8066666666664</v>
      </c>
      <c r="H37">
        <v>1133.6466666666665</v>
      </c>
      <c r="I37">
        <v>1166.6166666666668</v>
      </c>
      <c r="J37">
        <v>1115.0266666666666</v>
      </c>
      <c r="K37">
        <v>1109.4366666666665</v>
      </c>
      <c r="L37">
        <v>1023.9166666666665</v>
      </c>
      <c r="M37">
        <v>1235.6266666666666</v>
      </c>
    </row>
    <row r="39" spans="2:15" x14ac:dyDescent="0.25">
      <c r="B39" t="s">
        <v>54</v>
      </c>
    </row>
    <row r="40" spans="2:15" x14ac:dyDescent="0.25">
      <c r="F40">
        <f>F25/F34</f>
        <v>9.7861322145679304E-5</v>
      </c>
      <c r="G40">
        <f t="shared" ref="G40:M40" si="0">G25/G34</f>
        <v>8.9727282797526258E-5</v>
      </c>
      <c r="H40">
        <f t="shared" si="0"/>
        <v>1.2069821049274958E-4</v>
      </c>
      <c r="I40">
        <f t="shared" si="0"/>
        <v>1.21918437930959E-4</v>
      </c>
      <c r="J40">
        <f t="shared" si="0"/>
        <v>1.050599148495338E-4</v>
      </c>
      <c r="K40">
        <f t="shared" si="0"/>
        <v>9.1874481230739511E-5</v>
      </c>
      <c r="L40">
        <f t="shared" si="0"/>
        <v>1.2682448818874151E-4</v>
      </c>
      <c r="M40">
        <f t="shared" si="0"/>
        <v>9.0750408777150947E-5</v>
      </c>
      <c r="O40" s="1" t="s">
        <v>56</v>
      </c>
    </row>
    <row r="41" spans="2:15" x14ac:dyDescent="0.25">
      <c r="F41">
        <f t="shared" ref="F41:M41" si="1">F26/F35</f>
        <v>6.3797332581633863E-5</v>
      </c>
      <c r="G41">
        <f t="shared" si="1"/>
        <v>1.1146088592901783E-4</v>
      </c>
      <c r="H41">
        <f t="shared" si="1"/>
        <v>8.1614484462358612E-5</v>
      </c>
      <c r="I41">
        <f t="shared" si="1"/>
        <v>1.5760763637508263E-4</v>
      </c>
      <c r="J41">
        <f t="shared" si="1"/>
        <v>1.0113022713236809E-4</v>
      </c>
      <c r="K41">
        <f t="shared" si="1"/>
        <v>1.7603800149025456E-4</v>
      </c>
      <c r="L41">
        <f t="shared" si="1"/>
        <v>1.1785130333225656E-4</v>
      </c>
      <c r="M41">
        <f t="shared" si="1"/>
        <v>1.428975101833178E-4</v>
      </c>
      <c r="O41">
        <f>AVERAGE(F40:G43)</f>
        <v>8.1453043192022449E-5</v>
      </c>
    </row>
    <row r="42" spans="2:15" x14ac:dyDescent="0.25">
      <c r="F42">
        <f t="shared" ref="F42:M42" si="2">F27/F36</f>
        <v>4.8815197565983924E-5</v>
      </c>
      <c r="H42">
        <f t="shared" si="2"/>
        <v>1.1764274147994732E-4</v>
      </c>
      <c r="I42">
        <f t="shared" si="2"/>
        <v>1.8496581831844105E-4</v>
      </c>
      <c r="J42">
        <f t="shared" si="2"/>
        <v>1.0627636528920828E-4</v>
      </c>
      <c r="K42">
        <f t="shared" si="2"/>
        <v>1.1539473511498479E-4</v>
      </c>
      <c r="L42">
        <f t="shared" si="2"/>
        <v>9.4691913721992496E-5</v>
      </c>
      <c r="M42">
        <f t="shared" si="2"/>
        <v>1.1030994975207895E-4</v>
      </c>
    </row>
    <row r="43" spans="2:15" x14ac:dyDescent="0.25">
      <c r="F43">
        <f t="shared" ref="F43:M43" si="3">F28/F37</f>
        <v>6.0276682615512187E-5</v>
      </c>
      <c r="G43">
        <f t="shared" si="3"/>
        <v>9.823259870880377E-5</v>
      </c>
      <c r="H43">
        <f t="shared" si="3"/>
        <v>9.5390597893523583E-5</v>
      </c>
      <c r="I43">
        <f t="shared" si="3"/>
        <v>8.6357443890452444E-5</v>
      </c>
      <c r="J43">
        <f t="shared" si="3"/>
        <v>8.2652761667882405E-5</v>
      </c>
      <c r="K43">
        <f t="shared" si="3"/>
        <v>8.8947063224279017E-5</v>
      </c>
      <c r="L43">
        <f t="shared" si="3"/>
        <v>1.0791643200130219E-4</v>
      </c>
      <c r="M43">
        <f t="shared" si="3"/>
        <v>8.9474059046961335E-5</v>
      </c>
    </row>
    <row r="46" spans="2:15" x14ac:dyDescent="0.25">
      <c r="B46" t="s">
        <v>55</v>
      </c>
    </row>
    <row r="47" spans="2:15" x14ac:dyDescent="0.25">
      <c r="F47">
        <f>F40/$O$41*100</f>
        <v>120.14446398887144</v>
      </c>
      <c r="G47">
        <f t="shared" ref="G47:M47" si="4">G40/$O$41*100</f>
        <v>110.1582940075027</v>
      </c>
      <c r="H47">
        <f t="shared" si="4"/>
        <v>148.18133953351276</v>
      </c>
      <c r="I47">
        <f t="shared" si="4"/>
        <v>149.67941424059617</v>
      </c>
      <c r="J47">
        <f t="shared" si="4"/>
        <v>128.9821849895271</v>
      </c>
      <c r="K47">
        <f t="shared" si="4"/>
        <v>112.79441213037175</v>
      </c>
      <c r="L47">
        <f t="shared" si="4"/>
        <v>155.70257809736785</v>
      </c>
      <c r="M47">
        <f t="shared" si="4"/>
        <v>111.41438701462671</v>
      </c>
    </row>
    <row r="48" spans="2:15" x14ac:dyDescent="0.25">
      <c r="F48">
        <f t="shared" ref="F48:M48" si="5">F41/$O$41*100</f>
        <v>78.324062651943009</v>
      </c>
      <c r="G48">
        <f t="shared" si="5"/>
        <v>136.84066495373662</v>
      </c>
      <c r="H48">
        <f t="shared" si="5"/>
        <v>100.19820164355993</v>
      </c>
      <c r="I48">
        <f t="shared" si="5"/>
        <v>193.49508649238388</v>
      </c>
      <c r="J48">
        <f t="shared" si="5"/>
        <v>124.15770260904486</v>
      </c>
      <c r="K48" s="15">
        <f t="shared" si="5"/>
        <v>216.12206811629085</v>
      </c>
      <c r="L48">
        <f t="shared" si="5"/>
        <v>144.68618815680907</v>
      </c>
      <c r="M48" s="15">
        <f t="shared" si="5"/>
        <v>175.43544671061872</v>
      </c>
    </row>
    <row r="49" spans="4:15" x14ac:dyDescent="0.25">
      <c r="F49">
        <f t="shared" ref="F49:M49" si="6">F42/$O$41*100</f>
        <v>59.930477306911612</v>
      </c>
      <c r="H49">
        <f t="shared" si="6"/>
        <v>144.43013651756266</v>
      </c>
      <c r="I49" s="15">
        <f t="shared" si="6"/>
        <v>227.08275967343684</v>
      </c>
      <c r="J49">
        <f t="shared" si="6"/>
        <v>130.47562267092439</v>
      </c>
      <c r="K49">
        <f t="shared" si="6"/>
        <v>141.67025637451763</v>
      </c>
      <c r="L49">
        <f t="shared" si="6"/>
        <v>116.25337741987111</v>
      </c>
      <c r="M49">
        <f t="shared" si="6"/>
        <v>135.42765921222545</v>
      </c>
    </row>
    <row r="50" spans="4:15" x14ac:dyDescent="0.25">
      <c r="F50">
        <f t="shared" ref="F50:M50" si="7">F43/$O$41*100</f>
        <v>74.001756414934931</v>
      </c>
      <c r="G50">
        <f t="shared" si="7"/>
        <v>120.60028067609967</v>
      </c>
      <c r="H50">
        <f t="shared" si="7"/>
        <v>117.11115282536943</v>
      </c>
      <c r="I50">
        <f t="shared" si="7"/>
        <v>106.02113869075225</v>
      </c>
      <c r="J50">
        <f t="shared" si="7"/>
        <v>101.47289582911183</v>
      </c>
      <c r="K50">
        <f t="shared" si="7"/>
        <v>109.20041749034435</v>
      </c>
      <c r="L50">
        <f t="shared" si="7"/>
        <v>132.48913456418481</v>
      </c>
      <c r="M50">
        <f t="shared" si="7"/>
        <v>109.84741090155421</v>
      </c>
    </row>
    <row r="53" spans="4:15" x14ac:dyDescent="0.25">
      <c r="D53" s="2"/>
      <c r="E53" s="2"/>
      <c r="F53" s="2" t="s">
        <v>20</v>
      </c>
      <c r="G53" s="2" t="s">
        <v>21</v>
      </c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/>
    </row>
    <row r="54" spans="4:15" x14ac:dyDescent="0.25">
      <c r="D54" s="3" t="s">
        <v>35</v>
      </c>
      <c r="E54" s="3"/>
      <c r="F54" s="3">
        <f>AVERAGE(F47:F50)</f>
        <v>83.100190090665251</v>
      </c>
      <c r="G54" s="3">
        <f t="shared" ref="G54:K54" si="8">AVERAGE(G47:G50)</f>
        <v>122.533079879113</v>
      </c>
      <c r="H54" s="3">
        <f>AVERAGE(H47:H50)</f>
        <v>127.48020763000119</v>
      </c>
      <c r="I54" s="3">
        <f t="shared" si="8"/>
        <v>169.06959977429227</v>
      </c>
      <c r="J54" s="3">
        <f t="shared" si="8"/>
        <v>121.27210152465204</v>
      </c>
      <c r="K54" s="3">
        <f t="shared" si="8"/>
        <v>144.94678852788115</v>
      </c>
      <c r="L54" s="3">
        <f>AVERAGE(L47:L50)</f>
        <v>137.28281955955822</v>
      </c>
      <c r="M54" s="3">
        <f>AVERAGE(M47:M50)</f>
        <v>133.03122595975628</v>
      </c>
      <c r="N54" s="3"/>
      <c r="O54" s="3"/>
    </row>
    <row r="55" spans="4:15" x14ac:dyDescent="0.25">
      <c r="D55" s="3" t="s">
        <v>37</v>
      </c>
      <c r="E55" s="3"/>
      <c r="F55" s="3">
        <f t="shared" ref="F55:M55" si="9">MEDIAN(F47:F50)</f>
        <v>76.162909533438977</v>
      </c>
      <c r="G55" s="3">
        <f t="shared" si="9"/>
        <v>120.60028067609967</v>
      </c>
      <c r="H55" s="3">
        <f t="shared" si="9"/>
        <v>130.77064467146604</v>
      </c>
      <c r="I55" s="3">
        <f t="shared" si="9"/>
        <v>171.58725036649003</v>
      </c>
      <c r="J55" s="3">
        <f t="shared" si="9"/>
        <v>126.56994379928598</v>
      </c>
      <c r="K55" s="3">
        <f t="shared" si="9"/>
        <v>127.2323342524447</v>
      </c>
      <c r="L55" s="3">
        <f t="shared" si="9"/>
        <v>138.58766136049695</v>
      </c>
      <c r="M55" s="3">
        <f t="shared" si="9"/>
        <v>123.42102311342609</v>
      </c>
      <c r="N55" s="3"/>
      <c r="O55" s="3"/>
    </row>
    <row r="56" spans="4:15" x14ac:dyDescent="0.25">
      <c r="D56" s="3" t="s">
        <v>39</v>
      </c>
      <c r="E56" s="3"/>
      <c r="F56" s="3">
        <f t="shared" ref="F56:M56" si="10">STDEV(F47:F50)</f>
        <v>25.914646487971044</v>
      </c>
      <c r="G56" s="3">
        <f t="shared" si="10"/>
        <v>13.445780542515324</v>
      </c>
      <c r="H56" s="3">
        <f t="shared" si="10"/>
        <v>22.859440789060205</v>
      </c>
      <c r="I56" s="3">
        <f t="shared" si="10"/>
        <v>52.640981699727774</v>
      </c>
      <c r="J56" s="3">
        <f t="shared" si="10"/>
        <v>13.472013315484597</v>
      </c>
      <c r="K56" s="3">
        <f t="shared" si="10"/>
        <v>49.626049738017855</v>
      </c>
      <c r="L56" s="3">
        <f t="shared" si="10"/>
        <v>16.924481515635527</v>
      </c>
      <c r="M56" s="3">
        <f t="shared" si="10"/>
        <v>30.597591607042023</v>
      </c>
      <c r="N56" s="3"/>
      <c r="O56" s="3"/>
    </row>
    <row r="57" spans="4:15" x14ac:dyDescent="0.25">
      <c r="D57" s="3" t="s">
        <v>40</v>
      </c>
      <c r="E57" s="3"/>
      <c r="F57" s="3">
        <f t="shared" ref="F57:M57" si="11">F56/F54*100</f>
        <v>31.184822152268545</v>
      </c>
      <c r="G57" s="3">
        <f t="shared" si="11"/>
        <v>10.973184184858878</v>
      </c>
      <c r="H57" s="3">
        <f t="shared" si="11"/>
        <v>17.931756791146348</v>
      </c>
      <c r="I57" s="3">
        <f t="shared" si="11"/>
        <v>31.135687178536784</v>
      </c>
      <c r="J57" s="3">
        <f t="shared" si="11"/>
        <v>11.108913877233357</v>
      </c>
      <c r="K57" s="3">
        <f t="shared" si="11"/>
        <v>34.237426190696226</v>
      </c>
      <c r="L57" s="3">
        <f t="shared" si="11"/>
        <v>12.328186126956025</v>
      </c>
      <c r="M57" s="3">
        <f t="shared" si="11"/>
        <v>23.000307924921479</v>
      </c>
      <c r="N57" s="3"/>
      <c r="O57" s="3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7ECFE-73FE-4C73-994E-2A64249D8187}">
  <dimension ref="A1:O57"/>
  <sheetViews>
    <sheetView workbookViewId="0">
      <selection activeCell="R23" sqref="R23"/>
    </sheetView>
  </sheetViews>
  <sheetFormatPr baseColWidth="10" defaultRowHeight="15" x14ac:dyDescent="0.25"/>
  <sheetData>
    <row r="1" spans="1:4" x14ac:dyDescent="0.25">
      <c r="A1" s="1" t="s">
        <v>57</v>
      </c>
    </row>
    <row r="2" spans="1:4" x14ac:dyDescent="0.25">
      <c r="A2" t="s">
        <v>29</v>
      </c>
      <c r="C2" t="s">
        <v>58</v>
      </c>
    </row>
    <row r="3" spans="1:4" x14ac:dyDescent="0.25">
      <c r="A3" t="s">
        <v>30</v>
      </c>
      <c r="C3" s="4">
        <v>43855</v>
      </c>
    </row>
    <row r="4" spans="1:4" x14ac:dyDescent="0.25">
      <c r="A4" t="s">
        <v>31</v>
      </c>
      <c r="C4" t="s">
        <v>32</v>
      </c>
      <c r="D4" s="3"/>
    </row>
    <row r="5" spans="1:4" x14ac:dyDescent="0.25">
      <c r="A5" t="s">
        <v>33</v>
      </c>
      <c r="C5" t="s">
        <v>59</v>
      </c>
      <c r="D5" s="3"/>
    </row>
    <row r="6" spans="1:4" x14ac:dyDescent="0.25">
      <c r="A6" t="s">
        <v>17</v>
      </c>
      <c r="C6" s="4">
        <v>43946</v>
      </c>
      <c r="D6" s="3"/>
    </row>
    <row r="7" spans="1:4" x14ac:dyDescent="0.25">
      <c r="A7" t="s">
        <v>18</v>
      </c>
      <c r="C7" t="s">
        <v>19</v>
      </c>
      <c r="D7" s="3"/>
    </row>
    <row r="8" spans="1:4" x14ac:dyDescent="0.25">
      <c r="A8" s="1" t="s">
        <v>34</v>
      </c>
      <c r="B8" t="s">
        <v>61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/>
      <c r="B14" s="14"/>
      <c r="C14" s="15"/>
      <c r="D14" s="3"/>
    </row>
    <row r="21" spans="2:14" x14ac:dyDescent="0.25">
      <c r="B21" t="s">
        <v>41</v>
      </c>
    </row>
    <row r="22" spans="2:14" x14ac:dyDescent="0.25"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  <c r="M22" t="s">
        <v>27</v>
      </c>
      <c r="N22" t="s">
        <v>28</v>
      </c>
    </row>
    <row r="25" spans="2:14" x14ac:dyDescent="0.25">
      <c r="F25">
        <v>0.11880723333333333</v>
      </c>
      <c r="G25">
        <v>0.11070163333333334</v>
      </c>
      <c r="H25">
        <v>0.14887963333333337</v>
      </c>
      <c r="I25">
        <v>0.12995733333333331</v>
      </c>
      <c r="J25">
        <v>0.11087883333333333</v>
      </c>
      <c r="K25">
        <v>0.10146403333333333</v>
      </c>
      <c r="L25">
        <v>0.14171833333333334</v>
      </c>
      <c r="M25">
        <v>0.15114813333333338</v>
      </c>
    </row>
    <row r="26" spans="2:14" x14ac:dyDescent="0.25">
      <c r="F26">
        <v>8.9020033333333345E-2</v>
      </c>
      <c r="G26">
        <v>0.12675183333333334</v>
      </c>
      <c r="H26">
        <v>8.3692933333333344E-2</v>
      </c>
      <c r="I26">
        <v>0.16690123333333334</v>
      </c>
      <c r="J26">
        <v>0.12281423333333334</v>
      </c>
      <c r="K26">
        <v>0.14962643333333336</v>
      </c>
      <c r="L26">
        <v>0.12647173333333334</v>
      </c>
      <c r="M26">
        <v>0.13202253333333336</v>
      </c>
    </row>
    <row r="27" spans="2:14" x14ac:dyDescent="0.25">
      <c r="F27">
        <v>8.2253933333333348E-2</v>
      </c>
      <c r="G27">
        <v>0.19504643333333338</v>
      </c>
      <c r="H27">
        <v>0.10413343333333334</v>
      </c>
      <c r="I27">
        <v>0.15097403333333337</v>
      </c>
      <c r="J27">
        <v>0.14652393333333336</v>
      </c>
      <c r="K27">
        <v>0.11721643333333333</v>
      </c>
      <c r="L27">
        <v>0.11395193333333335</v>
      </c>
      <c r="M27">
        <v>0.13296283333333336</v>
      </c>
    </row>
    <row r="28" spans="2:14" x14ac:dyDescent="0.25">
      <c r="F28">
        <v>0.10880403333333334</v>
      </c>
      <c r="G28">
        <v>0.13927483333333335</v>
      </c>
      <c r="H28">
        <v>0.10813923333333335</v>
      </c>
      <c r="I28">
        <v>0.10074603333333333</v>
      </c>
      <c r="J28">
        <v>9.2160033333333349E-2</v>
      </c>
      <c r="K28">
        <v>9.8681133333333351E-2</v>
      </c>
      <c r="L28">
        <v>0.11049743333333333</v>
      </c>
      <c r="M28">
        <v>0.11055653333333333</v>
      </c>
    </row>
    <row r="30" spans="2:14" x14ac:dyDescent="0.25">
      <c r="B30" t="s">
        <v>41</v>
      </c>
    </row>
    <row r="31" spans="2:14" x14ac:dyDescent="0.25">
      <c r="F31" t="s">
        <v>20</v>
      </c>
      <c r="G31" t="s">
        <v>21</v>
      </c>
      <c r="H31" t="s">
        <v>22</v>
      </c>
      <c r="I31" t="s">
        <v>23</v>
      </c>
      <c r="J31" t="s">
        <v>24</v>
      </c>
      <c r="K31" t="s">
        <v>25</v>
      </c>
      <c r="L31" t="s">
        <v>26</v>
      </c>
      <c r="M31" t="s">
        <v>27</v>
      </c>
      <c r="N31" t="s">
        <v>28</v>
      </c>
    </row>
    <row r="34" spans="2:15" x14ac:dyDescent="0.25">
      <c r="F34">
        <v>1214.0366666666664</v>
      </c>
      <c r="G34">
        <v>1233.7566666666667</v>
      </c>
      <c r="H34">
        <v>1233.4866666666667</v>
      </c>
      <c r="I34">
        <v>1065.9366666666665</v>
      </c>
      <c r="J34">
        <v>1055.3866666666668</v>
      </c>
      <c r="K34">
        <v>1104.3766666666666</v>
      </c>
      <c r="L34">
        <v>1117.4366666666665</v>
      </c>
      <c r="M34">
        <v>1665.5366666666664</v>
      </c>
    </row>
    <row r="35" spans="2:15" x14ac:dyDescent="0.25">
      <c r="F35">
        <v>1395.3566666666666</v>
      </c>
      <c r="G35">
        <v>1137.1866666666665</v>
      </c>
      <c r="H35">
        <v>1025.4666666666667</v>
      </c>
      <c r="I35">
        <v>1058.9666666666667</v>
      </c>
      <c r="J35">
        <v>1214.4166666666665</v>
      </c>
      <c r="K35">
        <v>849.9666666666667</v>
      </c>
      <c r="L35">
        <v>1073.1466666666665</v>
      </c>
      <c r="M35">
        <v>923.89666666666653</v>
      </c>
    </row>
    <row r="36" spans="2:15" x14ac:dyDescent="0.25">
      <c r="F36">
        <v>1685.0066666666667</v>
      </c>
      <c r="H36">
        <v>885.16666666666652</v>
      </c>
      <c r="I36">
        <v>816.22666666666646</v>
      </c>
      <c r="J36">
        <v>1378.7066666666665</v>
      </c>
      <c r="K36">
        <v>1015.7866666666664</v>
      </c>
      <c r="L36">
        <v>1203.3966666666665</v>
      </c>
      <c r="M36">
        <v>1205.3566666666666</v>
      </c>
    </row>
    <row r="37" spans="2:15" x14ac:dyDescent="0.25">
      <c r="F37">
        <v>1805.0766666666664</v>
      </c>
      <c r="G37">
        <v>1417.8066666666664</v>
      </c>
      <c r="H37">
        <v>1133.6466666666665</v>
      </c>
      <c r="I37">
        <v>1166.6166666666668</v>
      </c>
      <c r="J37">
        <v>1115.0266666666666</v>
      </c>
      <c r="K37">
        <v>1109.4366666666665</v>
      </c>
      <c r="L37">
        <v>1023.9166666666665</v>
      </c>
      <c r="M37">
        <v>1235.6266666666666</v>
      </c>
    </row>
    <row r="39" spans="2:15" x14ac:dyDescent="0.25">
      <c r="B39" t="s">
        <v>54</v>
      </c>
    </row>
    <row r="40" spans="2:15" x14ac:dyDescent="0.25">
      <c r="F40">
        <f>F25/F34</f>
        <v>9.7861322145679304E-5</v>
      </c>
      <c r="G40">
        <f t="shared" ref="G40:M40" si="0">G25/G34</f>
        <v>8.9727282797526258E-5</v>
      </c>
      <c r="H40">
        <f t="shared" si="0"/>
        <v>1.2069821049274958E-4</v>
      </c>
      <c r="I40">
        <f t="shared" si="0"/>
        <v>1.21918437930959E-4</v>
      </c>
      <c r="J40">
        <f t="shared" si="0"/>
        <v>1.050599148495338E-4</v>
      </c>
      <c r="K40">
        <f t="shared" si="0"/>
        <v>9.1874481230739511E-5</v>
      </c>
      <c r="L40">
        <f t="shared" si="0"/>
        <v>1.2682448818874151E-4</v>
      </c>
      <c r="M40">
        <f t="shared" si="0"/>
        <v>9.0750408777150947E-5</v>
      </c>
      <c r="O40" s="1" t="s">
        <v>56</v>
      </c>
    </row>
    <row r="41" spans="2:15" x14ac:dyDescent="0.25">
      <c r="F41">
        <f t="shared" ref="F41:M43" si="1">F26/F35</f>
        <v>6.3797332581633863E-5</v>
      </c>
      <c r="G41">
        <f t="shared" si="1"/>
        <v>1.1146088592901783E-4</v>
      </c>
      <c r="H41">
        <f t="shared" si="1"/>
        <v>8.1614484462358612E-5</v>
      </c>
      <c r="I41">
        <f t="shared" si="1"/>
        <v>1.5760763637508263E-4</v>
      </c>
      <c r="J41">
        <f t="shared" si="1"/>
        <v>1.0113022713236809E-4</v>
      </c>
      <c r="K41">
        <f t="shared" si="1"/>
        <v>1.7603800149025456E-4</v>
      </c>
      <c r="L41">
        <f t="shared" si="1"/>
        <v>1.1785130333225656E-4</v>
      </c>
      <c r="M41">
        <f t="shared" si="1"/>
        <v>1.428975101833178E-4</v>
      </c>
      <c r="O41">
        <f>AVERAGE(F40:G43)</f>
        <v>8.1453043192022449E-5</v>
      </c>
    </row>
    <row r="42" spans="2:15" x14ac:dyDescent="0.25">
      <c r="F42">
        <f t="shared" si="1"/>
        <v>4.8815197565983924E-5</v>
      </c>
      <c r="H42">
        <f t="shared" si="1"/>
        <v>1.1764274147994732E-4</v>
      </c>
      <c r="I42">
        <f t="shared" si="1"/>
        <v>1.8496581831844105E-4</v>
      </c>
      <c r="J42">
        <f t="shared" si="1"/>
        <v>1.0627636528920828E-4</v>
      </c>
      <c r="K42">
        <f t="shared" si="1"/>
        <v>1.1539473511498479E-4</v>
      </c>
      <c r="L42">
        <f t="shared" si="1"/>
        <v>9.4691913721992496E-5</v>
      </c>
      <c r="M42">
        <f t="shared" si="1"/>
        <v>1.1030994975207895E-4</v>
      </c>
    </row>
    <row r="43" spans="2:15" x14ac:dyDescent="0.25">
      <c r="F43">
        <f t="shared" si="1"/>
        <v>6.0276682615512187E-5</v>
      </c>
      <c r="G43">
        <f t="shared" si="1"/>
        <v>9.823259870880377E-5</v>
      </c>
      <c r="H43">
        <f t="shared" si="1"/>
        <v>9.5390597893523583E-5</v>
      </c>
      <c r="I43">
        <f t="shared" si="1"/>
        <v>8.6357443890452444E-5</v>
      </c>
      <c r="J43">
        <f t="shared" si="1"/>
        <v>8.2652761667882405E-5</v>
      </c>
      <c r="K43">
        <f t="shared" si="1"/>
        <v>8.8947063224279017E-5</v>
      </c>
      <c r="L43">
        <f t="shared" si="1"/>
        <v>1.0791643200130219E-4</v>
      </c>
      <c r="M43">
        <f t="shared" si="1"/>
        <v>8.9474059046961335E-5</v>
      </c>
    </row>
    <row r="46" spans="2:15" x14ac:dyDescent="0.25">
      <c r="B46" t="s">
        <v>55</v>
      </c>
    </row>
    <row r="47" spans="2:15" x14ac:dyDescent="0.25">
      <c r="F47">
        <f>F40/$O$41*100</f>
        <v>120.14446398887144</v>
      </c>
      <c r="G47">
        <f t="shared" ref="G47:M47" si="2">G40/$O$41*100</f>
        <v>110.1582940075027</v>
      </c>
      <c r="H47">
        <f t="shared" si="2"/>
        <v>148.18133953351276</v>
      </c>
      <c r="I47">
        <f t="shared" si="2"/>
        <v>149.67941424059617</v>
      </c>
      <c r="J47">
        <f t="shared" si="2"/>
        <v>128.9821849895271</v>
      </c>
      <c r="K47">
        <f t="shared" si="2"/>
        <v>112.79441213037175</v>
      </c>
      <c r="L47">
        <f t="shared" si="2"/>
        <v>155.70257809736785</v>
      </c>
      <c r="M47">
        <f t="shared" si="2"/>
        <v>111.41438701462671</v>
      </c>
    </row>
    <row r="48" spans="2:15" x14ac:dyDescent="0.25">
      <c r="F48">
        <f t="shared" ref="F48:M50" si="3">F41/$O$41*100</f>
        <v>78.324062651943009</v>
      </c>
      <c r="G48">
        <f t="shared" si="3"/>
        <v>136.84066495373662</v>
      </c>
      <c r="H48">
        <f t="shared" si="3"/>
        <v>100.19820164355993</v>
      </c>
      <c r="I48">
        <f t="shared" si="3"/>
        <v>193.49508649238388</v>
      </c>
      <c r="J48">
        <f t="shared" si="3"/>
        <v>124.15770260904486</v>
      </c>
      <c r="L48">
        <f t="shared" si="3"/>
        <v>144.68618815680907</v>
      </c>
    </row>
    <row r="49" spans="4:15" x14ac:dyDescent="0.25">
      <c r="F49">
        <f t="shared" si="3"/>
        <v>59.930477306911612</v>
      </c>
      <c r="H49">
        <f t="shared" si="3"/>
        <v>144.43013651756266</v>
      </c>
      <c r="J49">
        <f t="shared" si="3"/>
        <v>130.47562267092439</v>
      </c>
      <c r="K49">
        <f t="shared" si="3"/>
        <v>141.67025637451763</v>
      </c>
      <c r="L49">
        <f t="shared" si="3"/>
        <v>116.25337741987111</v>
      </c>
      <c r="M49">
        <f t="shared" si="3"/>
        <v>135.42765921222545</v>
      </c>
    </row>
    <row r="50" spans="4:15" x14ac:dyDescent="0.25">
      <c r="F50">
        <f t="shared" si="3"/>
        <v>74.001756414934931</v>
      </c>
      <c r="G50">
        <f t="shared" si="3"/>
        <v>120.60028067609967</v>
      </c>
      <c r="H50">
        <f t="shared" si="3"/>
        <v>117.11115282536943</v>
      </c>
      <c r="I50">
        <f t="shared" si="3"/>
        <v>106.02113869075225</v>
      </c>
      <c r="J50">
        <f t="shared" si="3"/>
        <v>101.47289582911183</v>
      </c>
      <c r="K50">
        <f t="shared" si="3"/>
        <v>109.20041749034435</v>
      </c>
      <c r="L50">
        <f t="shared" si="3"/>
        <v>132.48913456418481</v>
      </c>
      <c r="M50">
        <f t="shared" si="3"/>
        <v>109.84741090155421</v>
      </c>
    </row>
    <row r="53" spans="4:15" x14ac:dyDescent="0.25">
      <c r="D53" s="2"/>
      <c r="E53" s="2"/>
      <c r="F53" s="2" t="s">
        <v>20</v>
      </c>
      <c r="G53" s="2" t="s">
        <v>21</v>
      </c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/>
    </row>
    <row r="54" spans="4:15" x14ac:dyDescent="0.25">
      <c r="D54" s="3" t="s">
        <v>35</v>
      </c>
      <c r="E54" s="3"/>
      <c r="F54" s="3">
        <f>AVERAGE(F47:F50)</f>
        <v>83.100190090665251</v>
      </c>
      <c r="G54" s="3">
        <f t="shared" ref="G54:K54" si="4">AVERAGE(G47:G50)</f>
        <v>122.533079879113</v>
      </c>
      <c r="H54" s="3">
        <f>AVERAGE(H47:H50)</f>
        <v>127.48020763000119</v>
      </c>
      <c r="I54" s="3">
        <f t="shared" si="4"/>
        <v>149.73187980791076</v>
      </c>
      <c r="J54" s="3">
        <f t="shared" si="4"/>
        <v>121.27210152465204</v>
      </c>
      <c r="K54" s="3">
        <f t="shared" si="4"/>
        <v>121.22169533174458</v>
      </c>
      <c r="L54" s="3">
        <f>AVERAGE(L47:L50)</f>
        <v>137.28281955955822</v>
      </c>
      <c r="M54" s="3">
        <f>AVERAGE(M47:M50)</f>
        <v>118.89648570946879</v>
      </c>
      <c r="N54" s="3"/>
      <c r="O54" s="3"/>
    </row>
    <row r="55" spans="4:15" x14ac:dyDescent="0.25">
      <c r="D55" s="3" t="s">
        <v>37</v>
      </c>
      <c r="E55" s="3"/>
      <c r="F55" s="3">
        <f t="shared" ref="F55:M55" si="5">MEDIAN(F47:F50)</f>
        <v>76.162909533438977</v>
      </c>
      <c r="G55" s="3">
        <f t="shared" si="5"/>
        <v>120.60028067609967</v>
      </c>
      <c r="H55" s="3">
        <f t="shared" si="5"/>
        <v>130.77064467146604</v>
      </c>
      <c r="I55" s="3">
        <f t="shared" si="5"/>
        <v>149.67941424059617</v>
      </c>
      <c r="J55" s="3">
        <f t="shared" si="5"/>
        <v>126.56994379928598</v>
      </c>
      <c r="K55" s="3">
        <f t="shared" si="5"/>
        <v>112.79441213037175</v>
      </c>
      <c r="L55" s="3">
        <f t="shared" si="5"/>
        <v>138.58766136049695</v>
      </c>
      <c r="M55" s="3">
        <f t="shared" si="5"/>
        <v>111.41438701462671</v>
      </c>
      <c r="N55" s="3"/>
      <c r="O55" s="3"/>
    </row>
    <row r="56" spans="4:15" x14ac:dyDescent="0.25">
      <c r="D56" s="3" t="s">
        <v>39</v>
      </c>
      <c r="E56" s="3"/>
      <c r="F56" s="3">
        <f t="shared" ref="F56:M56" si="6">STDEV(F47:F50)</f>
        <v>25.914646487971044</v>
      </c>
      <c r="G56" s="3">
        <f t="shared" si="6"/>
        <v>13.445780542515324</v>
      </c>
      <c r="H56" s="3">
        <f t="shared" si="6"/>
        <v>22.859440789060205</v>
      </c>
      <c r="I56" s="3">
        <f t="shared" si="6"/>
        <v>43.736997501857125</v>
      </c>
      <c r="J56" s="3">
        <f t="shared" si="6"/>
        <v>13.472013315484597</v>
      </c>
      <c r="K56" s="3">
        <f t="shared" si="6"/>
        <v>17.799913929795963</v>
      </c>
      <c r="L56" s="3">
        <f t="shared" si="6"/>
        <v>16.924481515635527</v>
      </c>
      <c r="M56" s="3">
        <f t="shared" si="6"/>
        <v>14.337838978326468</v>
      </c>
      <c r="N56" s="3"/>
      <c r="O56" s="3"/>
    </row>
    <row r="57" spans="4:15" x14ac:dyDescent="0.25">
      <c r="D57" s="3" t="s">
        <v>40</v>
      </c>
      <c r="E57" s="3"/>
      <c r="F57" s="3">
        <f t="shared" ref="F57:M57" si="7">F56/F54*100</f>
        <v>31.184822152268545</v>
      </c>
      <c r="G57" s="3">
        <f t="shared" si="7"/>
        <v>10.973184184858878</v>
      </c>
      <c r="H57" s="3">
        <f t="shared" si="7"/>
        <v>17.931756791146348</v>
      </c>
      <c r="I57" s="3">
        <f t="shared" si="7"/>
        <v>29.210210649840768</v>
      </c>
      <c r="J57" s="3">
        <f t="shared" si="7"/>
        <v>11.108913877233357</v>
      </c>
      <c r="K57" s="3">
        <f t="shared" si="7"/>
        <v>14.683769172740369</v>
      </c>
      <c r="L57" s="3">
        <f t="shared" si="7"/>
        <v>12.328186126956025</v>
      </c>
      <c r="M57" s="3">
        <f t="shared" si="7"/>
        <v>12.059094003301242</v>
      </c>
      <c r="N57" s="3"/>
      <c r="O57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5122" r:id="rId3">
          <objectPr defaultSize="0" autoPict="0" r:id="rId4">
            <anchor moveWithCells="1">
              <from>
                <xdr:col>13</xdr:col>
                <xdr:colOff>85725</xdr:colOff>
                <xdr:row>0</xdr:row>
                <xdr:rowOff>123825</xdr:rowOff>
              </from>
              <to>
                <xdr:col>18</xdr:col>
                <xdr:colOff>590550</xdr:colOff>
                <xdr:row>18</xdr:row>
                <xdr:rowOff>57150</xdr:rowOff>
              </to>
            </anchor>
          </objectPr>
        </oleObject>
      </mc:Choice>
      <mc:Fallback>
        <oleObject progId="Prism9.Document" shapeId="512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MTT</vt:lpstr>
      <vt:lpstr>Cytotox</vt:lpstr>
      <vt:lpstr>Cytotox corrected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2020-04-29T21:28:23Z</dcterms:created>
  <dcterms:modified xsi:type="dcterms:W3CDTF">2021-07-15T17:03:35Z</dcterms:modified>
</cp:coreProperties>
</file>