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6" documentId="13_ncr:1_{46240D0F-D04F-4AE5-B434-D35E31E921A4}" xr6:coauthVersionLast="45" xr6:coauthVersionMax="45" xr10:uidLastSave="{9A16431D-DB58-46FB-96C0-C42086E3182B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" i="3" l="1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M40" i="3"/>
  <c r="L40" i="3"/>
  <c r="K40" i="3"/>
  <c r="J40" i="3"/>
  <c r="I40" i="3"/>
  <c r="H40" i="3"/>
  <c r="G40" i="3"/>
  <c r="F40" i="3"/>
  <c r="M39" i="3"/>
  <c r="L39" i="3"/>
  <c r="K39" i="3"/>
  <c r="J39" i="3"/>
  <c r="I39" i="3"/>
  <c r="H39" i="3"/>
  <c r="G39" i="3"/>
  <c r="F39" i="3"/>
  <c r="O40" i="3" l="1"/>
  <c r="I46" i="3" s="1"/>
  <c r="P35" i="1"/>
  <c r="L45" i="3" l="1"/>
  <c r="G44" i="3"/>
  <c r="K47" i="3"/>
  <c r="L46" i="3"/>
  <c r="K46" i="3"/>
  <c r="J47" i="3"/>
  <c r="J46" i="3"/>
  <c r="L47" i="3"/>
  <c r="J45" i="3"/>
  <c r="L44" i="3"/>
  <c r="K45" i="3"/>
  <c r="H47" i="3"/>
  <c r="J44" i="3"/>
  <c r="K44" i="3"/>
  <c r="I47" i="3"/>
  <c r="I44" i="3"/>
  <c r="I45" i="3"/>
  <c r="M44" i="3"/>
  <c r="F46" i="3"/>
  <c r="M45" i="3"/>
  <c r="F47" i="3"/>
  <c r="F45" i="3"/>
  <c r="M46" i="3"/>
  <c r="H44" i="3"/>
  <c r="H46" i="3"/>
  <c r="H45" i="3"/>
  <c r="F44" i="3"/>
  <c r="G47" i="3"/>
  <c r="G46" i="3"/>
  <c r="G45" i="3"/>
  <c r="G51" i="3" s="1"/>
  <c r="P35" i="2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K53" i="3" l="1"/>
  <c r="K52" i="3"/>
  <c r="K51" i="3"/>
  <c r="K54" i="3" s="1"/>
  <c r="J53" i="3"/>
  <c r="J52" i="3"/>
  <c r="J51" i="3"/>
  <c r="J54" i="3" s="1"/>
  <c r="F51" i="3"/>
  <c r="F53" i="3"/>
  <c r="F52" i="3"/>
  <c r="M53" i="3"/>
  <c r="M52" i="3"/>
  <c r="M51" i="3"/>
  <c r="G53" i="3"/>
  <c r="G54" i="3" s="1"/>
  <c r="L53" i="3"/>
  <c r="L52" i="3"/>
  <c r="L51" i="3"/>
  <c r="H53" i="3"/>
  <c r="H52" i="3"/>
  <c r="H51" i="3"/>
  <c r="G52" i="3"/>
  <c r="I53" i="3"/>
  <c r="I52" i="3"/>
  <c r="I51" i="3"/>
  <c r="I40" i="2"/>
  <c r="K40" i="2"/>
  <c r="M40" i="2"/>
  <c r="O40" i="2"/>
  <c r="H40" i="2"/>
  <c r="J40" i="2"/>
  <c r="L40" i="2"/>
  <c r="N40" i="2"/>
  <c r="P40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N50" i="2"/>
  <c r="P36" i="2"/>
  <c r="I47" i="2"/>
  <c r="K47" i="2"/>
  <c r="M47" i="2"/>
  <c r="O47" i="2"/>
  <c r="I48" i="2"/>
  <c r="K48" i="2"/>
  <c r="M48" i="2"/>
  <c r="O48" i="2"/>
  <c r="I49" i="2"/>
  <c r="K49" i="2"/>
  <c r="M49" i="2"/>
  <c r="O49" i="2"/>
  <c r="I50" i="2"/>
  <c r="K50" i="2"/>
  <c r="M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N50" i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54" i="3" l="1"/>
  <c r="I54" i="3"/>
  <c r="M54" i="3"/>
  <c r="L54" i="3"/>
  <c r="F54" i="3"/>
  <c r="O58" i="2"/>
  <c r="O56" i="2"/>
  <c r="O57" i="2" s="1"/>
  <c r="O54" i="2"/>
  <c r="O55" i="2" s="1"/>
  <c r="K54" i="2"/>
  <c r="K55" i="2" s="1"/>
  <c r="K63" i="2"/>
  <c r="K58" i="2"/>
  <c r="K59" i="2" s="1"/>
  <c r="K56" i="2"/>
  <c r="K57" i="2" s="1"/>
  <c r="H64" i="2"/>
  <c r="L58" i="2"/>
  <c r="L56" i="2"/>
  <c r="L57" i="2" s="1"/>
  <c r="L54" i="2"/>
  <c r="L55" i="2" s="1"/>
  <c r="H58" i="2"/>
  <c r="H56" i="2"/>
  <c r="H57" i="2" s="1"/>
  <c r="H54" i="2"/>
  <c r="I76" i="2" s="1"/>
  <c r="I65" i="2"/>
  <c r="I64" i="2"/>
  <c r="M58" i="2"/>
  <c r="M56" i="2"/>
  <c r="M57" i="2" s="1"/>
  <c r="M54" i="2"/>
  <c r="M55" i="2" s="1"/>
  <c r="I63" i="2"/>
  <c r="I58" i="2"/>
  <c r="I56" i="2"/>
  <c r="I57" i="2" s="1"/>
  <c r="I54" i="2"/>
  <c r="I55" i="2" s="1"/>
  <c r="N66" i="2"/>
  <c r="J66" i="2"/>
  <c r="N65" i="2"/>
  <c r="J65" i="2"/>
  <c r="N64" i="2"/>
  <c r="J64" i="2"/>
  <c r="N63" i="2"/>
  <c r="N58" i="2"/>
  <c r="N56" i="2"/>
  <c r="N57" i="2" s="1"/>
  <c r="N54" i="2"/>
  <c r="N55" i="2" s="1"/>
  <c r="J63" i="2"/>
  <c r="J58" i="2"/>
  <c r="J56" i="2"/>
  <c r="J57" i="2" s="1"/>
  <c r="J54" i="2"/>
  <c r="J55" i="2" s="1"/>
  <c r="P40" i="1"/>
  <c r="H40" i="1"/>
  <c r="J40" i="1"/>
  <c r="L40" i="1"/>
  <c r="N40" i="1"/>
  <c r="I47" i="1"/>
  <c r="M47" i="1"/>
  <c r="I48" i="1"/>
  <c r="M48" i="1"/>
  <c r="I49" i="1"/>
  <c r="M49" i="1"/>
  <c r="I50" i="1"/>
  <c r="M50" i="1"/>
  <c r="P36" i="1"/>
  <c r="I40" i="1"/>
  <c r="K40" i="1"/>
  <c r="M40" i="1"/>
  <c r="O40" i="1"/>
  <c r="K47" i="1"/>
  <c r="O47" i="1"/>
  <c r="K48" i="1"/>
  <c r="K56" i="1" s="1"/>
  <c r="K57" i="1" s="1"/>
  <c r="O48" i="1"/>
  <c r="O54" i="1" s="1"/>
  <c r="O55" i="1" s="1"/>
  <c r="K49" i="1"/>
  <c r="O49" i="1"/>
  <c r="K50" i="1"/>
  <c r="O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I66" i="2" l="1"/>
  <c r="H65" i="2"/>
  <c r="H66" i="2"/>
  <c r="O58" i="1"/>
  <c r="I66" i="1"/>
  <c r="O64" i="2"/>
  <c r="J77" i="2"/>
  <c r="N77" i="2"/>
  <c r="J78" i="2"/>
  <c r="N78" i="2"/>
  <c r="J79" i="2"/>
  <c r="N79" i="2"/>
  <c r="M63" i="2"/>
  <c r="M64" i="2"/>
  <c r="M70" i="2" s="1"/>
  <c r="M65" i="2"/>
  <c r="M66" i="2"/>
  <c r="H63" i="2"/>
  <c r="H72" i="2" s="1"/>
  <c r="L63" i="2"/>
  <c r="L64" i="2"/>
  <c r="L65" i="2"/>
  <c r="L66" i="2"/>
  <c r="O63" i="2"/>
  <c r="O71" i="2" s="1"/>
  <c r="O65" i="2"/>
  <c r="L59" i="2"/>
  <c r="K64" i="2"/>
  <c r="K65" i="2"/>
  <c r="K66" i="2"/>
  <c r="J72" i="2"/>
  <c r="J71" i="2"/>
  <c r="J70" i="2"/>
  <c r="N59" i="2"/>
  <c r="I59" i="2"/>
  <c r="H55" i="2"/>
  <c r="H71" i="2"/>
  <c r="L76" i="2"/>
  <c r="H77" i="2"/>
  <c r="L77" i="2"/>
  <c r="H78" i="2"/>
  <c r="L78" i="2"/>
  <c r="H79" i="2"/>
  <c r="L79" i="2"/>
  <c r="K71" i="2"/>
  <c r="K76" i="2"/>
  <c r="J76" i="2"/>
  <c r="J59" i="2"/>
  <c r="N76" i="2"/>
  <c r="N72" i="2"/>
  <c r="N71" i="2"/>
  <c r="N70" i="2"/>
  <c r="I72" i="2"/>
  <c r="I71" i="2"/>
  <c r="I70" i="2"/>
  <c r="M59" i="2"/>
  <c r="M76" i="2"/>
  <c r="I77" i="2"/>
  <c r="M77" i="2"/>
  <c r="I78" i="2"/>
  <c r="M78" i="2"/>
  <c r="I79" i="2"/>
  <c r="M79" i="2"/>
  <c r="H76" i="2"/>
  <c r="H59" i="2"/>
  <c r="L71" i="2"/>
  <c r="O59" i="2"/>
  <c r="O76" i="2"/>
  <c r="K77" i="2"/>
  <c r="O77" i="2"/>
  <c r="K78" i="2"/>
  <c r="O78" i="2"/>
  <c r="K79" i="2"/>
  <c r="I58" i="1"/>
  <c r="I56" i="1"/>
  <c r="I57" i="1" s="1"/>
  <c r="O64" i="1"/>
  <c r="O56" i="1"/>
  <c r="O57" i="1" s="1"/>
  <c r="I54" i="1"/>
  <c r="I55" i="1" s="1"/>
  <c r="M54" i="1"/>
  <c r="M55" i="1" s="1"/>
  <c r="M65" i="1"/>
  <c r="K58" i="1"/>
  <c r="O65" i="1"/>
  <c r="I65" i="1"/>
  <c r="I64" i="1"/>
  <c r="O63" i="1"/>
  <c r="N66" i="1"/>
  <c r="K66" i="1"/>
  <c r="K65" i="1"/>
  <c r="K64" i="1"/>
  <c r="M66" i="1"/>
  <c r="M64" i="1"/>
  <c r="M63" i="1"/>
  <c r="M58" i="1"/>
  <c r="K63" i="1"/>
  <c r="K54" i="1"/>
  <c r="K55" i="1" s="1"/>
  <c r="M56" i="1"/>
  <c r="M57" i="1" s="1"/>
  <c r="I63" i="1"/>
  <c r="J66" i="1"/>
  <c r="N65" i="1"/>
  <c r="J65" i="1"/>
  <c r="N64" i="1"/>
  <c r="J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L66" i="1"/>
  <c r="H66" i="1"/>
  <c r="L65" i="1"/>
  <c r="H65" i="1"/>
  <c r="L64" i="1"/>
  <c r="H64" i="1"/>
  <c r="L54" i="1"/>
  <c r="L55" i="1" s="1"/>
  <c r="L63" i="1"/>
  <c r="L58" i="1"/>
  <c r="L59" i="1" s="1"/>
  <c r="L56" i="1"/>
  <c r="L57" i="1" s="1"/>
  <c r="H54" i="1"/>
  <c r="I77" i="1" s="1"/>
  <c r="H63" i="1"/>
  <c r="H58" i="1"/>
  <c r="H56" i="1"/>
  <c r="H57" i="1" s="1"/>
  <c r="O59" i="1"/>
  <c r="M70" i="1" l="1"/>
  <c r="K77" i="1"/>
  <c r="I59" i="1"/>
  <c r="M72" i="2"/>
  <c r="O72" i="2"/>
  <c r="K72" i="2"/>
  <c r="L72" i="2"/>
  <c r="L73" i="2" s="1"/>
  <c r="M71" i="2"/>
  <c r="L70" i="2"/>
  <c r="I84" i="2"/>
  <c r="O70" i="2"/>
  <c r="K70" i="2"/>
  <c r="K73" i="2" s="1"/>
  <c r="H70" i="2"/>
  <c r="H73" i="2" s="1"/>
  <c r="O85" i="2"/>
  <c r="O84" i="2"/>
  <c r="O83" i="2"/>
  <c r="H85" i="2"/>
  <c r="H84" i="2"/>
  <c r="H83" i="2"/>
  <c r="N73" i="2"/>
  <c r="I83" i="2"/>
  <c r="I85" i="2"/>
  <c r="M85" i="2"/>
  <c r="M84" i="2"/>
  <c r="M83" i="2"/>
  <c r="I73" i="2"/>
  <c r="N85" i="2"/>
  <c r="N84" i="2"/>
  <c r="N83" i="2"/>
  <c r="J85" i="2"/>
  <c r="J84" i="2"/>
  <c r="J83" i="2"/>
  <c r="K85" i="2"/>
  <c r="K84" i="2"/>
  <c r="K83" i="2"/>
  <c r="L85" i="2"/>
  <c r="L84" i="2"/>
  <c r="L83" i="2"/>
  <c r="M73" i="2"/>
  <c r="J73" i="2"/>
  <c r="O71" i="1"/>
  <c r="I71" i="1"/>
  <c r="M59" i="1"/>
  <c r="M72" i="1"/>
  <c r="M73" i="1" s="1"/>
  <c r="K72" i="1"/>
  <c r="M71" i="1"/>
  <c r="O72" i="1"/>
  <c r="K59" i="1"/>
  <c r="K71" i="1"/>
  <c r="O70" i="1"/>
  <c r="I72" i="1"/>
  <c r="I70" i="1"/>
  <c r="K70" i="1"/>
  <c r="K73" i="1" s="1"/>
  <c r="H72" i="1"/>
  <c r="H71" i="1"/>
  <c r="H70" i="1"/>
  <c r="H55" i="1"/>
  <c r="N79" i="1"/>
  <c r="I76" i="1"/>
  <c r="K76" i="1"/>
  <c r="M76" i="1"/>
  <c r="O76" i="1"/>
  <c r="M77" i="1"/>
  <c r="O77" i="1"/>
  <c r="I78" i="1"/>
  <c r="K78" i="1"/>
  <c r="M78" i="1"/>
  <c r="O78" i="1"/>
  <c r="I79" i="1"/>
  <c r="K79" i="1"/>
  <c r="M79" i="1"/>
  <c r="O79" i="1"/>
  <c r="L76" i="1"/>
  <c r="J59" i="1"/>
  <c r="J76" i="1"/>
  <c r="N72" i="1"/>
  <c r="N71" i="1"/>
  <c r="N70" i="1"/>
  <c r="H59" i="1"/>
  <c r="H76" i="1"/>
  <c r="L72" i="1"/>
  <c r="L71" i="1"/>
  <c r="L70" i="1"/>
  <c r="H77" i="1"/>
  <c r="L77" i="1"/>
  <c r="H78" i="1"/>
  <c r="L78" i="1"/>
  <c r="H79" i="1"/>
  <c r="L79" i="1"/>
  <c r="J72" i="1"/>
  <c r="J71" i="1"/>
  <c r="J70" i="1"/>
  <c r="N59" i="1"/>
  <c r="N76" i="1"/>
  <c r="J77" i="1"/>
  <c r="N77" i="1"/>
  <c r="J78" i="1"/>
  <c r="N78" i="1"/>
  <c r="J79" i="1"/>
  <c r="O73" i="2" l="1"/>
  <c r="K86" i="2"/>
  <c r="N86" i="2"/>
  <c r="M86" i="2"/>
  <c r="L86" i="2"/>
  <c r="J86" i="2"/>
  <c r="I86" i="2"/>
  <c r="H86" i="2"/>
  <c r="O86" i="2"/>
  <c r="O73" i="1"/>
  <c r="I73" i="1"/>
  <c r="L73" i="1"/>
  <c r="J85" i="1"/>
  <c r="J84" i="1"/>
  <c r="J83" i="1"/>
  <c r="L85" i="1"/>
  <c r="L84" i="1"/>
  <c r="L83" i="1"/>
  <c r="M85" i="1"/>
  <c r="M84" i="1"/>
  <c r="M83" i="1"/>
  <c r="I85" i="1"/>
  <c r="I84" i="1"/>
  <c r="I83" i="1"/>
  <c r="N85" i="1"/>
  <c r="N84" i="1"/>
  <c r="N83" i="1"/>
  <c r="J73" i="1"/>
  <c r="H85" i="1"/>
  <c r="H84" i="1"/>
  <c r="H83" i="1"/>
  <c r="N73" i="1"/>
  <c r="O85" i="1"/>
  <c r="O84" i="1"/>
  <c r="O83" i="1"/>
  <c r="K85" i="1"/>
  <c r="K84" i="1"/>
  <c r="K83" i="1"/>
  <c r="H73" i="1"/>
  <c r="O86" i="1" l="1"/>
  <c r="H86" i="1"/>
  <c r="N86" i="1"/>
  <c r="M86" i="1"/>
  <c r="J86" i="1"/>
  <c r="K86" i="1"/>
  <c r="I86" i="1"/>
  <c r="L86" i="1"/>
</calcChain>
</file>

<file path=xl/sharedStrings.xml><?xml version="1.0" encoding="utf-8"?>
<sst xmlns="http://schemas.openxmlformats.org/spreadsheetml/2006/main" count="233" uniqueCount="60">
  <si>
    <t>version,4</t>
  </si>
  <si>
    <t>ProtocolHeader</t>
  </si>
  <si>
    <t>,Version,1.0,Label,MTT_005a_d40,ReaderType,0,DateRead,1/20/2020 3:26:09 PM,InstrumentSN,SN: 512734004,</t>
  </si>
  <si>
    <t xml:space="preserve">,Result,0,Prefix,3b_Vinc,WellMap,0007FE7FE7FE7FE7FE7FE000,RefWellMap,000000000000000000000000,RunCount,1,Kinetics,False,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</si>
  <si>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</si>
  <si>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</si>
  <si>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</si>
  <si>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</si>
  <si>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</si>
  <si>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</si>
  <si>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,B,X,0.05161738,0.05400511,0.05473992,0.05346414,0.05361834,0.05345366,0.05534931,0.05602534,0.0557881,0.06711119,X</t>
  </si>
  <si>
    <t>,C,X,0.0538438,0.232748,0.2491833,0.2814906,0.2839452,0.2428944,0.2341512,0.137856,0.2079147,0.09192295,X</t>
  </si>
  <si>
    <t>,D,X,0.05281894,0.2391789,0.2491943,0.2281253,0.3430054,0.2415113,0.2143525,0.08885036,0.2109681,0.09013423,X</t>
  </si>
  <si>
    <t>,E,X,0.05322604,0.2669881,0.2658556,0.2444884,0.252306,0.2348953,0.2246046,0.1237042,0.2082464,0.08784827,X</t>
  </si>
  <si>
    <t>,F,X,0.05193841,0.2630522,0.2014904,0.2281498,0.285873,0.1997617,0.2094604,0.4846165,0.1708335,0.05504452,X</t>
  </si>
  <si>
    <t>,G,X,0.05141743,0.0517895,0.0519256,0.0512269,0.0527408,0.05131866,0.05176853,0.05245186,0.05428696,0.05586093,X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</si>
  <si>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</si>
  <si>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</si>
  <si>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</si>
  <si>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</si>
  <si>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</si>
  <si>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</si>
  <si>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</si>
  <si>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</si>
  <si>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</si>
  <si>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</si>
  <si>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</si>
  <si>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</si>
  <si>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</si>
  <si>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</si>
  <si>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</si>
  <si>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</si>
  <si>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</si>
  <si>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</si>
  <si>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</si>
  <si>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</si>
  <si>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</si>
  <si>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</si>
  <si>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</si>
  <si>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</si>
  <si>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</si>
  <si>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</si>
  <si>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</si>
  <si>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iPSC_DSN_005A_20191209_d40</t>
  </si>
  <si>
    <t>40d</t>
  </si>
  <si>
    <t>,Version,1,Label,CytoTox-Fluor,ReaderType,2,DateRead,1/19/2020 9:29:49 PM,InstrumentSN,SN: 512734004,FluoOpticalKitID,PN:9300-046 SN:31000001DD35142D SIG:BLUE,</t>
  </si>
  <si>
    <t xml:space="preserve">,Result,0,Prefix,3b_Vinc,WellMap,0007FE7FE7FE7FE7FE7FE000,RunCount,1,Kinetics,False, </t>
  </si>
  <si>
    <t>,Read 1</t>
  </si>
  <si>
    <t>,B,X,569.663,569.68,569.818,608.364,567.415,574.847,566.564,564.995,567.039,568.288,X</t>
  </si>
  <si>
    <t>,C,X,572.908,4738.88,4179.44,3992.57,4156.45,4484.35,4580.96,18043.3,6175.99,3115.24,X</t>
  </si>
  <si>
    <t>,D,X,567.568,4612.96,3956.83,3975.17,4235.39,4584.01,5035.5,24434.4,6245.3,2953.99,X</t>
  </si>
  <si>
    <t>,E,X,566.882,4501.95,3995.81,3989.19,4279.51,4806.06,4888.41,22834,6474.77,3082.13,X</t>
  </si>
  <si>
    <t>,F,X,568.725,4988.44,4283.96,4000.88,4270.98,4594.61,5137.48,570.87,6829.1,567.582,X</t>
  </si>
  <si>
    <t>,G,X,566.469,564.136,567.01,566.973,566.102,585.546,575.995,568.496,568.203,580.732,X</t>
  </si>
  <si>
    <t>Proteasis [% of full kill]</t>
  </si>
  <si>
    <t>Proteasis [% of vehicle]</t>
  </si>
  <si>
    <t>Live/Dead</t>
  </si>
  <si>
    <t>Vehicle Mean</t>
  </si>
  <si>
    <t>Vincristine in Water</t>
  </si>
  <si>
    <t>18) Exp_20200118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</si>
</sst>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235322</xdr:colOff>
      <xdr:row>4</xdr:row>
      <xdr:rowOff>100853</xdr:rowOff>
    </xdr:from>
    <xdr:to>
      <xdr:col>15</xdr:col>
      <xdr:colOff>459439</xdr:colOff>
      <xdr:row>23</xdr:row>
      <xdr:rowOff>78441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3322" y="862853"/>
          <a:ext cx="4796117" cy="35970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66676</xdr:colOff>
      <xdr:row>3</xdr:row>
      <xdr:rowOff>104775</xdr:rowOff>
    </xdr:from>
    <xdr:to>
      <xdr:col>12</xdr:col>
      <xdr:colOff>523876</xdr:colOff>
      <xdr:row>20</xdr:row>
      <xdr:rowOff>66675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6" y="676275"/>
          <a:ext cx="4267200" cy="320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485775</xdr:colOff>
      <xdr:row>0</xdr:row>
      <xdr:rowOff>63872</xdr:rowOff>
    </xdr:from>
    <xdr:to>
      <xdr:col>10</xdr:col>
      <xdr:colOff>83113</xdr:colOff>
      <xdr:row>16</xdr:row>
      <xdr:rowOff>171450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D99FD01-3AA2-40C2-A8AF-E06C2250C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775" y="63872"/>
          <a:ext cx="4207438" cy="315557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189939</xdr:colOff>
          <xdr:row>0</xdr:row>
          <xdr:rowOff>85725</xdr:rowOff>
        </xdr:from>
        <xdr:to>
          <xdr:col>15</xdr:col>
          <xdr:colOff>384898</xdr:colOff>
          <xdr:row>16</xdr:row>
          <xdr:rowOff>161925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C87C1EDC-C9CB-4F65-A4EA-390D68D8E3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6"/>
  <sheetViews>
    <sheetView topLeftCell="A10" zoomScale="85" zoomScaleNormal="85" workbookViewId="0">
      <selection activeCell="A25" sqref="A25:D32"/>
    </sheetView>
  </sheetViews>
  <sheetFormatPr baseColWidth="10" defaultRowHeight="15" x14ac:dyDescent="0.25"/>
  <sheetData>
    <row r="1" spans="1:30" x14ac:dyDescent="0.25">
      <c r="B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6" spans="1:30" x14ac:dyDescent="0.25">
      <c r="A6" t="s">
        <v>4</v>
      </c>
    </row>
    <row r="7" spans="1:30" x14ac:dyDescent="0.25">
      <c r="A7" t="s">
        <v>5</v>
      </c>
    </row>
    <row r="9" spans="1:30" x14ac:dyDescent="0.25">
      <c r="A9" t="s">
        <v>6</v>
      </c>
    </row>
    <row r="10" spans="1:30" x14ac:dyDescent="0.25">
      <c r="A10" t="s">
        <v>7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</row>
    <row r="11" spans="1:30" x14ac:dyDescent="0.25">
      <c r="A11" t="s">
        <v>8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</row>
    <row r="12" spans="1:30" x14ac:dyDescent="0.25">
      <c r="A12" t="s">
        <v>9</v>
      </c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</row>
    <row r="13" spans="1:30" x14ac:dyDescent="0.25">
      <c r="A13" t="s">
        <v>10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</row>
    <row r="14" spans="1:30" x14ac:dyDescent="0.25">
      <c r="A14" t="s">
        <v>11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</row>
    <row r="15" spans="1:30" x14ac:dyDescent="0.25">
      <c r="A15" t="s">
        <v>12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</row>
    <row r="16" spans="1:30" x14ac:dyDescent="0.25">
      <c r="A16" t="s">
        <v>13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</row>
    <row r="17" spans="1:30" x14ac:dyDescent="0.25">
      <c r="A17" t="s">
        <v>14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</row>
    <row r="18" spans="1:30" x14ac:dyDescent="0.25">
      <c r="A18" t="s">
        <v>15</v>
      </c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 spans="1:30" x14ac:dyDescent="0.25">
      <c r="A19" t="s">
        <v>16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</row>
    <row r="20" spans="1:30" x14ac:dyDescent="0.25"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</row>
    <row r="21" spans="1:30" x14ac:dyDescent="0.25"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spans="1:30" x14ac:dyDescent="0.25">
      <c r="A22" s="1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</row>
    <row r="23" spans="1:30" x14ac:dyDescent="0.25">
      <c r="C23" s="2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</row>
    <row r="24" spans="1:30" x14ac:dyDescent="0.25">
      <c r="C24" s="2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</row>
    <row r="25" spans="1:30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1:30" x14ac:dyDescent="0.25">
      <c r="A26" t="s">
        <v>29</v>
      </c>
      <c r="C26" t="s">
        <v>43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</row>
    <row r="27" spans="1:30" x14ac:dyDescent="0.25">
      <c r="A27" t="s">
        <v>30</v>
      </c>
      <c r="C27" s="2">
        <v>43808</v>
      </c>
      <c r="F27" s="5"/>
      <c r="G27" s="5">
        <v>5.1617379999999997E-2</v>
      </c>
      <c r="H27" s="5">
        <v>5.4005110000000002E-2</v>
      </c>
      <c r="I27" s="5">
        <v>5.4739919999999997E-2</v>
      </c>
      <c r="J27" s="5">
        <v>5.346414E-2</v>
      </c>
      <c r="K27" s="5">
        <v>5.361834E-2</v>
      </c>
      <c r="L27" s="5">
        <v>5.345366E-2</v>
      </c>
      <c r="M27" s="5">
        <v>5.5349309999999999E-2</v>
      </c>
      <c r="N27" s="5">
        <v>5.57881E-2</v>
      </c>
      <c r="O27" s="5">
        <v>5.602534E-2</v>
      </c>
      <c r="P27" s="5">
        <v>6.7111190000000001E-2</v>
      </c>
      <c r="Q27" s="5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</row>
    <row r="28" spans="1:30" x14ac:dyDescent="0.25">
      <c r="A28" t="s">
        <v>31</v>
      </c>
      <c r="C28" t="s">
        <v>44</v>
      </c>
      <c r="F28" s="6"/>
      <c r="G28" s="6">
        <v>5.3843799999999997E-2</v>
      </c>
      <c r="H28" s="7">
        <v>0.23274800000000001</v>
      </c>
      <c r="I28" s="8">
        <v>0.2491833</v>
      </c>
      <c r="J28" s="8">
        <v>0.28149059999999998</v>
      </c>
      <c r="K28" s="8">
        <v>0.28394520000000001</v>
      </c>
      <c r="L28" s="8">
        <v>0.24289440000000001</v>
      </c>
      <c r="M28" s="8">
        <v>0.2341512</v>
      </c>
      <c r="N28" s="8">
        <v>0.20791470000000001</v>
      </c>
      <c r="O28" s="8">
        <v>0.13785600000000001</v>
      </c>
      <c r="P28" s="9">
        <v>9.1922950000000003E-2</v>
      </c>
      <c r="Q28" s="6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</row>
    <row r="29" spans="1:30" x14ac:dyDescent="0.25">
      <c r="A29" t="s">
        <v>32</v>
      </c>
      <c r="C29" t="s">
        <v>58</v>
      </c>
      <c r="F29" s="6"/>
      <c r="G29" s="6">
        <v>5.2818940000000002E-2</v>
      </c>
      <c r="H29" s="10">
        <v>0.2391789</v>
      </c>
      <c r="I29" s="11">
        <v>0.24919430000000001</v>
      </c>
      <c r="J29" s="11">
        <v>0.2281253</v>
      </c>
      <c r="K29" s="11">
        <v>0.34300540000000002</v>
      </c>
      <c r="L29" s="11">
        <v>0.24151130000000001</v>
      </c>
      <c r="M29" s="11">
        <v>0.2143525</v>
      </c>
      <c r="N29" s="11">
        <v>0.21096809999999999</v>
      </c>
      <c r="O29" s="11">
        <v>8.8850360000000003E-2</v>
      </c>
      <c r="P29" s="12">
        <v>9.0134229999999996E-2</v>
      </c>
      <c r="Q29" s="6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</row>
    <row r="30" spans="1:30" x14ac:dyDescent="0.25">
      <c r="A30" t="s">
        <v>17</v>
      </c>
      <c r="C30" s="2">
        <v>43848</v>
      </c>
      <c r="F30" s="6"/>
      <c r="G30" s="6">
        <v>5.3226040000000002E-2</v>
      </c>
      <c r="H30" s="10">
        <v>0.26698810000000001</v>
      </c>
      <c r="I30" s="11">
        <v>0.26585560000000003</v>
      </c>
      <c r="J30" s="11">
        <v>0.24448839999999999</v>
      </c>
      <c r="K30" s="11">
        <v>0.25230599999999997</v>
      </c>
      <c r="L30" s="11">
        <v>0.2348953</v>
      </c>
      <c r="M30" s="11">
        <v>0.22460459999999999</v>
      </c>
      <c r="N30" s="11">
        <v>0.2082464</v>
      </c>
      <c r="O30" s="11">
        <v>0.1237042</v>
      </c>
      <c r="P30" s="12">
        <v>8.7848270000000006E-2</v>
      </c>
      <c r="Q30" s="6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1:30" x14ac:dyDescent="0.25">
      <c r="A31" t="s">
        <v>18</v>
      </c>
      <c r="C31" t="s">
        <v>19</v>
      </c>
      <c r="F31" s="6"/>
      <c r="G31" s="6">
        <v>5.1938409999999997E-2</v>
      </c>
      <c r="H31" s="13">
        <v>0.26305220000000001</v>
      </c>
      <c r="I31" s="14">
        <v>0.20149039999999999</v>
      </c>
      <c r="J31" s="14">
        <v>0.22814980000000001</v>
      </c>
      <c r="K31" s="14">
        <v>0.28587299999999999</v>
      </c>
      <c r="L31" s="14">
        <v>0.19976169999999999</v>
      </c>
      <c r="M31" s="14">
        <v>0.20946039999999999</v>
      </c>
      <c r="N31" s="14">
        <v>0.1708335</v>
      </c>
      <c r="O31" s="14"/>
      <c r="P31" s="15">
        <v>5.504452E-2</v>
      </c>
      <c r="Q31" s="6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spans="1:30" x14ac:dyDescent="0.25">
      <c r="A32" s="1" t="s">
        <v>33</v>
      </c>
      <c r="G32">
        <v>5.141743E-2</v>
      </c>
      <c r="H32">
        <v>5.1789500000000002E-2</v>
      </c>
      <c r="I32">
        <v>5.1925600000000002E-2</v>
      </c>
      <c r="J32">
        <v>5.1226899999999999E-2</v>
      </c>
      <c r="K32">
        <v>5.2740799999999997E-2</v>
      </c>
      <c r="L32">
        <v>5.1318660000000002E-2</v>
      </c>
      <c r="M32">
        <v>5.176853E-2</v>
      </c>
      <c r="N32">
        <v>5.4286960000000002E-2</v>
      </c>
      <c r="O32">
        <v>5.2451860000000003E-2</v>
      </c>
      <c r="P32">
        <v>5.5860930000000003E-2</v>
      </c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3:30" x14ac:dyDescent="0.25"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3:30" x14ac:dyDescent="0.25"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</row>
    <row r="35" spans="3:30" x14ac:dyDescent="0.25">
      <c r="C35" s="16"/>
      <c r="F35" t="s">
        <v>34</v>
      </c>
      <c r="H35">
        <f>AVERAGE(H28:H31)</f>
        <v>0.25049179999999999</v>
      </c>
      <c r="I35">
        <f>AVERAGE(I28:I31)</f>
        <v>0.2414309</v>
      </c>
      <c r="J35">
        <f>AVERAGE(J28:J31)</f>
        <v>0.245563525</v>
      </c>
      <c r="K35">
        <f t="shared" ref="K35:M35" si="0">AVERAGE(K28:K31)</f>
        <v>0.2912824</v>
      </c>
      <c r="L35">
        <f t="shared" si="0"/>
        <v>0.229765675</v>
      </c>
      <c r="M35">
        <f t="shared" si="0"/>
        <v>0.220642175</v>
      </c>
      <c r="N35">
        <f>AVERAGE(N28:N31)</f>
        <v>0.19949067499999998</v>
      </c>
      <c r="O35">
        <f>AVERAGE(O28:O31)</f>
        <v>0.11680351999999999</v>
      </c>
      <c r="P35">
        <f>AVERAGE(P28:P30)</f>
        <v>8.9968483333333335E-2</v>
      </c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</row>
    <row r="36" spans="3:30" x14ac:dyDescent="0.25">
      <c r="F36" t="s">
        <v>35</v>
      </c>
      <c r="H36">
        <f>H35/1000</f>
        <v>2.5049179999999999E-4</v>
      </c>
      <c r="I36">
        <f t="shared" ref="I36:P36" si="1">I35/1000</f>
        <v>2.4143090000000001E-4</v>
      </c>
      <c r="J36">
        <f t="shared" si="1"/>
        <v>2.4556352499999998E-4</v>
      </c>
      <c r="K36">
        <f t="shared" si="1"/>
        <v>2.9128239999999999E-4</v>
      </c>
      <c r="L36">
        <f t="shared" si="1"/>
        <v>2.2976567500000001E-4</v>
      </c>
      <c r="M36">
        <f t="shared" si="1"/>
        <v>2.2064217499999998E-4</v>
      </c>
      <c r="N36">
        <f t="shared" si="1"/>
        <v>1.9949067499999999E-4</v>
      </c>
      <c r="O36">
        <f t="shared" si="1"/>
        <v>1.1680352E-4</v>
      </c>
      <c r="P36">
        <f t="shared" si="1"/>
        <v>8.9968483333333334E-5</v>
      </c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3:30" x14ac:dyDescent="0.25">
      <c r="F37" t="s">
        <v>36</v>
      </c>
      <c r="H37">
        <f>MEDIAN(H28:H31)</f>
        <v>0.25111555000000002</v>
      </c>
      <c r="I37">
        <f t="shared" ref="I37:O37" si="2">MEDIAN(I28:I31)</f>
        <v>0.24918879999999999</v>
      </c>
      <c r="J37">
        <f t="shared" si="2"/>
        <v>0.2363191</v>
      </c>
      <c r="K37">
        <f t="shared" si="2"/>
        <v>0.28490910000000003</v>
      </c>
      <c r="L37">
        <f t="shared" si="2"/>
        <v>0.23820330000000001</v>
      </c>
      <c r="M37">
        <f t="shared" si="2"/>
        <v>0.21947854999999999</v>
      </c>
      <c r="N37">
        <f t="shared" si="2"/>
        <v>0.20808055</v>
      </c>
      <c r="O37">
        <f t="shared" si="2"/>
        <v>0.1237042</v>
      </c>
      <c r="P37">
        <f>MEDIAN(P28:P30)</f>
        <v>9.0134229999999996E-2</v>
      </c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3:30" x14ac:dyDescent="0.25">
      <c r="F38" t="s">
        <v>37</v>
      </c>
      <c r="H38">
        <f>H37/1000</f>
        <v>2.5111555000000002E-4</v>
      </c>
      <c r="I38">
        <f t="shared" ref="I38:P38" si="3">I37/1000</f>
        <v>2.4918879999999996E-4</v>
      </c>
      <c r="J38">
        <f t="shared" si="3"/>
        <v>2.3631910000000001E-4</v>
      </c>
      <c r="K38">
        <f t="shared" si="3"/>
        <v>2.849091E-4</v>
      </c>
      <c r="L38">
        <f t="shared" si="3"/>
        <v>2.382033E-4</v>
      </c>
      <c r="M38">
        <f t="shared" si="3"/>
        <v>2.1947855E-4</v>
      </c>
      <c r="N38">
        <f t="shared" si="3"/>
        <v>2.0808055E-4</v>
      </c>
      <c r="O38">
        <f t="shared" si="3"/>
        <v>1.2370419999999999E-4</v>
      </c>
      <c r="P38">
        <f t="shared" si="3"/>
        <v>9.013422999999999E-5</v>
      </c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spans="3:30" x14ac:dyDescent="0.25">
      <c r="F39" t="s">
        <v>38</v>
      </c>
      <c r="H39">
        <f>STDEV(H28:H31)</f>
        <v>1.7055944288331466E-2</v>
      </c>
      <c r="I39">
        <f t="shared" ref="I39:O39" si="4">STDEV(I28:I31)</f>
        <v>2.7761961960327434E-2</v>
      </c>
      <c r="J39">
        <f t="shared" si="4"/>
        <v>2.51610818616602E-2</v>
      </c>
      <c r="K39">
        <f t="shared" si="4"/>
        <v>3.7760316904390509E-2</v>
      </c>
      <c r="L39">
        <f t="shared" si="4"/>
        <v>2.0304964049935353E-2</v>
      </c>
      <c r="M39">
        <f t="shared" si="4"/>
        <v>1.0996767283880904E-2</v>
      </c>
      <c r="N39">
        <f t="shared" si="4"/>
        <v>1.9153693125935269E-2</v>
      </c>
      <c r="O39">
        <f t="shared" si="4"/>
        <v>2.5221077024964671E-2</v>
      </c>
      <c r="P39">
        <f>STDEV(P28:P30)</f>
        <v>2.0423903259987612E-3</v>
      </c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3:30" x14ac:dyDescent="0.25">
      <c r="F40" t="s">
        <v>39</v>
      </c>
      <c r="H40">
        <f>H39/H35*100</f>
        <v>6.8089830838101157</v>
      </c>
      <c r="I40">
        <f t="shared" ref="I40:O40" si="5">I39/I35*100</f>
        <v>11.498926591553705</v>
      </c>
      <c r="J40">
        <f t="shared" si="5"/>
        <v>10.246261883421081</v>
      </c>
      <c r="K40">
        <f t="shared" si="5"/>
        <v>12.96347355844037</v>
      </c>
      <c r="L40">
        <f t="shared" si="5"/>
        <v>8.8372486664665431</v>
      </c>
      <c r="M40">
        <f t="shared" si="5"/>
        <v>4.9839824520769449</v>
      </c>
      <c r="N40">
        <f t="shared" si="5"/>
        <v>9.6012974671298643</v>
      </c>
      <c r="O40">
        <f t="shared" si="5"/>
        <v>21.592737123816708</v>
      </c>
      <c r="P40">
        <f>P39/P35*100</f>
        <v>2.2701175459762979</v>
      </c>
    </row>
    <row r="43" spans="3:30" x14ac:dyDescent="0.25">
      <c r="D43" t="s">
        <v>40</v>
      </c>
    </row>
    <row r="44" spans="3:30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3:30" x14ac:dyDescent="0.25">
      <c r="H47">
        <f>H28-$P$35</f>
        <v>0.14277951666666666</v>
      </c>
      <c r="I47">
        <f t="shared" ref="H47:O50" si="6">I28-$P$35</f>
        <v>0.15921481666666665</v>
      </c>
      <c r="J47">
        <f t="shared" si="6"/>
        <v>0.19152211666666663</v>
      </c>
      <c r="K47">
        <f t="shared" si="6"/>
        <v>0.19397671666666666</v>
      </c>
      <c r="L47">
        <f t="shared" si="6"/>
        <v>0.15292591666666666</v>
      </c>
      <c r="M47">
        <f t="shared" si="6"/>
        <v>0.14418271666666665</v>
      </c>
      <c r="N47">
        <f t="shared" si="6"/>
        <v>0.11794621666666667</v>
      </c>
      <c r="O47">
        <f t="shared" si="6"/>
        <v>4.7887516666666671E-2</v>
      </c>
    </row>
    <row r="48" spans="3:30" x14ac:dyDescent="0.25">
      <c r="H48">
        <f t="shared" si="6"/>
        <v>0.14921041666666668</v>
      </c>
      <c r="I48">
        <f t="shared" si="6"/>
        <v>0.15922581666666669</v>
      </c>
      <c r="J48">
        <f t="shared" si="6"/>
        <v>0.13815681666666668</v>
      </c>
      <c r="K48">
        <f t="shared" si="6"/>
        <v>0.25303691666666667</v>
      </c>
      <c r="L48">
        <f t="shared" si="6"/>
        <v>0.15154281666666669</v>
      </c>
      <c r="M48">
        <f t="shared" si="6"/>
        <v>0.12438401666666667</v>
      </c>
      <c r="N48">
        <f t="shared" si="6"/>
        <v>0.12099961666666666</v>
      </c>
      <c r="O48">
        <f t="shared" si="6"/>
        <v>-1.1181233333333318E-3</v>
      </c>
    </row>
    <row r="49" spans="4:17" x14ac:dyDescent="0.25">
      <c r="H49">
        <f t="shared" si="6"/>
        <v>0.17701961666666666</v>
      </c>
      <c r="I49">
        <f t="shared" si="6"/>
        <v>0.17588711666666668</v>
      </c>
      <c r="J49">
        <f t="shared" si="6"/>
        <v>0.15451991666666665</v>
      </c>
      <c r="K49">
        <f t="shared" si="6"/>
        <v>0.16233751666666663</v>
      </c>
      <c r="L49">
        <f t="shared" si="6"/>
        <v>0.14492681666666668</v>
      </c>
      <c r="M49">
        <f t="shared" si="6"/>
        <v>0.13463611666666664</v>
      </c>
      <c r="N49">
        <f t="shared" si="6"/>
        <v>0.11827791666666666</v>
      </c>
      <c r="O49">
        <f t="shared" si="6"/>
        <v>3.3735716666666665E-2</v>
      </c>
    </row>
    <row r="50" spans="4:17" x14ac:dyDescent="0.25">
      <c r="H50">
        <f t="shared" si="6"/>
        <v>0.17308371666666666</v>
      </c>
      <c r="I50">
        <f t="shared" si="6"/>
        <v>0.11152191666666665</v>
      </c>
      <c r="J50">
        <f t="shared" si="6"/>
        <v>0.13818131666666666</v>
      </c>
      <c r="K50">
        <f t="shared" si="6"/>
        <v>0.19590451666666664</v>
      </c>
      <c r="L50">
        <f t="shared" si="6"/>
        <v>0.10979321666666665</v>
      </c>
      <c r="M50">
        <f t="shared" si="6"/>
        <v>0.11949191666666666</v>
      </c>
      <c r="N50">
        <f t="shared" si="6"/>
        <v>8.0865016666666664E-2</v>
      </c>
      <c r="O50">
        <f t="shared" si="6"/>
        <v>-8.9968483333333335E-2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34</v>
      </c>
      <c r="H54">
        <f>AVERAGE(H47:H50)</f>
        <v>0.16052331666666667</v>
      </c>
      <c r="I54">
        <f>AVERAGE(I47:I50)</f>
        <v>0.15146241666666665</v>
      </c>
      <c r="J54">
        <f t="shared" ref="J54:N54" si="7">AVERAGE(J47:J50)</f>
        <v>0.15559504166666666</v>
      </c>
      <c r="K54">
        <f t="shared" si="7"/>
        <v>0.20131391666666665</v>
      </c>
      <c r="L54">
        <f t="shared" si="7"/>
        <v>0.13979719166666668</v>
      </c>
      <c r="M54">
        <f t="shared" si="7"/>
        <v>0.13067369166666665</v>
      </c>
      <c r="N54">
        <f t="shared" si="7"/>
        <v>0.10952219166666667</v>
      </c>
      <c r="O54">
        <f>AVERAGE(O47:O50)</f>
        <v>-2.3658433333333326E-3</v>
      </c>
    </row>
    <row r="55" spans="4:17" x14ac:dyDescent="0.25">
      <c r="F55" t="s">
        <v>35</v>
      </c>
      <c r="H55">
        <f>H54/1000</f>
        <v>1.6052331666666667E-4</v>
      </c>
      <c r="I55">
        <f t="shared" ref="I55:O55" si="8">I54/1000</f>
        <v>1.5146241666666666E-4</v>
      </c>
      <c r="J55">
        <f t="shared" si="8"/>
        <v>1.5559504166666666E-4</v>
      </c>
      <c r="K55">
        <f t="shared" si="8"/>
        <v>2.0131391666666665E-4</v>
      </c>
      <c r="L55">
        <f t="shared" si="8"/>
        <v>1.3979719166666669E-4</v>
      </c>
      <c r="M55">
        <f t="shared" si="8"/>
        <v>1.3067369166666664E-4</v>
      </c>
      <c r="N55">
        <f t="shared" si="8"/>
        <v>1.0952219166666667E-4</v>
      </c>
      <c r="O55">
        <f t="shared" si="8"/>
        <v>-2.3658433333333327E-6</v>
      </c>
    </row>
    <row r="56" spans="4:17" x14ac:dyDescent="0.25">
      <c r="F56" t="s">
        <v>36</v>
      </c>
      <c r="H56">
        <f>MEDIAN(H47:H50)</f>
        <v>0.16114706666666667</v>
      </c>
      <c r="I56">
        <f t="shared" ref="I56:N56" si="9">MEDIAN(I47:I50)</f>
        <v>0.15922031666666667</v>
      </c>
      <c r="J56">
        <f>MEDIAN(J47:J50)</f>
        <v>0.14635061666666666</v>
      </c>
      <c r="K56">
        <f t="shared" si="9"/>
        <v>0.19494061666666665</v>
      </c>
      <c r="L56">
        <f t="shared" si="9"/>
        <v>0.14823481666666669</v>
      </c>
      <c r="M56">
        <f t="shared" si="9"/>
        <v>0.12951006666666665</v>
      </c>
      <c r="N56">
        <f t="shared" si="9"/>
        <v>0.11811206666666667</v>
      </c>
      <c r="O56">
        <f>MEDIAN(O47:O50)</f>
        <v>1.6308796666666667E-2</v>
      </c>
    </row>
    <row r="57" spans="4:17" x14ac:dyDescent="0.25">
      <c r="F57" t="s">
        <v>37</v>
      </c>
      <c r="H57">
        <f>H56/1000</f>
        <v>1.6114706666666667E-4</v>
      </c>
      <c r="I57">
        <f t="shared" ref="I57:O57" si="10">I56/1000</f>
        <v>1.5922031666666667E-4</v>
      </c>
      <c r="J57">
        <f t="shared" si="10"/>
        <v>1.4635061666666666E-4</v>
      </c>
      <c r="K57">
        <f t="shared" si="10"/>
        <v>1.9494061666666665E-4</v>
      </c>
      <c r="L57">
        <f t="shared" si="10"/>
        <v>1.4823481666666668E-4</v>
      </c>
      <c r="M57">
        <f t="shared" si="10"/>
        <v>1.2951006666666665E-4</v>
      </c>
      <c r="N57">
        <f t="shared" si="10"/>
        <v>1.1811206666666666E-4</v>
      </c>
      <c r="O57">
        <f t="shared" si="10"/>
        <v>1.6308796666666667E-5</v>
      </c>
    </row>
    <row r="58" spans="4:17" x14ac:dyDescent="0.25">
      <c r="F58" t="s">
        <v>38</v>
      </c>
      <c r="H58">
        <f>STDEV(H47:H50)</f>
        <v>1.7055944288331459E-2</v>
      </c>
      <c r="I58">
        <f t="shared" ref="I58:O58" si="11">STDEV(I47:I50)</f>
        <v>2.7761961960327534E-2</v>
      </c>
      <c r="J58">
        <f t="shared" si="11"/>
        <v>2.51610818616602E-2</v>
      </c>
      <c r="K58">
        <f t="shared" si="11"/>
        <v>3.7760316904390384E-2</v>
      </c>
      <c r="L58">
        <f t="shared" si="11"/>
        <v>2.0304964049935242E-2</v>
      </c>
      <c r="M58">
        <f t="shared" si="11"/>
        <v>1.0996767283880897E-2</v>
      </c>
      <c r="N58">
        <f t="shared" si="11"/>
        <v>1.9153693125935147E-2</v>
      </c>
      <c r="O58">
        <f t="shared" si="11"/>
        <v>6.1926036973934208E-2</v>
      </c>
    </row>
    <row r="59" spans="4:17" x14ac:dyDescent="0.25">
      <c r="F59" t="s">
        <v>39</v>
      </c>
      <c r="H59">
        <f>H58/H54*100</f>
        <v>10.625212986191181</v>
      </c>
      <c r="I59">
        <f t="shared" ref="I59:O59" si="12">I58/I54*100</f>
        <v>18.329274397770316</v>
      </c>
      <c r="J59">
        <f t="shared" si="12"/>
        <v>16.170876393068568</v>
      </c>
      <c r="K59">
        <f t="shared" si="12"/>
        <v>18.756933216352596</v>
      </c>
      <c r="L59">
        <f t="shared" si="12"/>
        <v>14.524586515550705</v>
      </c>
      <c r="M59">
        <f t="shared" si="12"/>
        <v>8.4154408922129242</v>
      </c>
      <c r="N59">
        <f t="shared" si="12"/>
        <v>17.488412927518702</v>
      </c>
      <c r="O59">
        <f t="shared" si="12"/>
        <v>-2617.5037079350518</v>
      </c>
    </row>
    <row r="62" spans="4:17" x14ac:dyDescent="0.25">
      <c r="D62" t="s">
        <v>41</v>
      </c>
    </row>
    <row r="63" spans="4:17" x14ac:dyDescent="0.25">
      <c r="H63">
        <f t="shared" ref="H63:O64" si="13">H47/$O$54*100</f>
        <v>-6035.0368367587052</v>
      </c>
      <c r="I63">
        <f t="shared" si="13"/>
        <v>-6729.7278067158586</v>
      </c>
      <c r="J63">
        <f t="shared" si="13"/>
        <v>-8095.3000550895877</v>
      </c>
      <c r="K63">
        <f t="shared" si="13"/>
        <v>-8199.051641909231</v>
      </c>
      <c r="L63">
        <f t="shared" si="13"/>
        <v>-6463.9071620690602</v>
      </c>
      <c r="M63">
        <f t="shared" si="13"/>
        <v>-6094.3476110703314</v>
      </c>
      <c r="N63">
        <f t="shared" si="13"/>
        <v>-4985.3773073167722</v>
      </c>
      <c r="O63">
        <f t="shared" si="13"/>
        <v>-2024.1203629995234</v>
      </c>
    </row>
    <row r="64" spans="4:17" x14ac:dyDescent="0.25">
      <c r="H64">
        <f>H48/$O$54*100</f>
        <v>-6306.8595694558553</v>
      </c>
      <c r="I64">
        <f t="shared" si="13"/>
        <v>-6730.1927571986344</v>
      </c>
      <c r="J64">
        <f t="shared" si="13"/>
        <v>-5839.6435097843923</v>
      </c>
      <c r="K64">
        <f t="shared" si="13"/>
        <v>-10695.421505791455</v>
      </c>
      <c r="L64">
        <f t="shared" si="13"/>
        <v>-6405.4459790941382</v>
      </c>
      <c r="M64">
        <f t="shared" si="13"/>
        <v>-5257.4916907712986</v>
      </c>
      <c r="N64">
        <f t="shared" si="13"/>
        <v>-5114.4391076895781</v>
      </c>
      <c r="O64">
        <f t="shared" si="13"/>
        <v>47.261089421249316</v>
      </c>
    </row>
    <row r="65" spans="4:17" x14ac:dyDescent="0.25">
      <c r="H65">
        <f t="shared" ref="H65:O66" si="14">H49/$O$54*100</f>
        <v>-7482.3051117783252</v>
      </c>
      <c r="I65">
        <f t="shared" si="14"/>
        <v>-7434.4363461654993</v>
      </c>
      <c r="J65">
        <f t="shared" si="14"/>
        <v>-6531.2827138455223</v>
      </c>
      <c r="K65">
        <f t="shared" si="14"/>
        <v>-6861.7187951301376</v>
      </c>
      <c r="L65">
        <f t="shared" si="14"/>
        <v>-6125.7993978186805</v>
      </c>
      <c r="M65">
        <f t="shared" si="14"/>
        <v>-5690.8297675388485</v>
      </c>
      <c r="N65">
        <f t="shared" si="14"/>
        <v>-4999.3976777836815</v>
      </c>
      <c r="O65">
        <f t="shared" si="14"/>
        <v>-1425.9488864435941</v>
      </c>
    </row>
    <row r="66" spans="4:17" x14ac:dyDescent="0.25">
      <c r="H66">
        <f t="shared" si="14"/>
        <v>-7315.9416022193654</v>
      </c>
      <c r="I66">
        <f t="shared" si="14"/>
        <v>-4713.8335449092865</v>
      </c>
      <c r="J66">
        <f t="shared" si="14"/>
        <v>-5840.6790813142052</v>
      </c>
      <c r="K66">
        <f t="shared" si="14"/>
        <v>-8280.5363274265856</v>
      </c>
      <c r="L66">
        <f t="shared" si="14"/>
        <v>-4640.7644631301328</v>
      </c>
      <c r="M66">
        <f t="shared" si="14"/>
        <v>-5050.7113037916024</v>
      </c>
      <c r="N66">
        <f t="shared" si="14"/>
        <v>-3418.0207762418768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34</v>
      </c>
      <c r="H70">
        <f>AVERAGE(H63:H66)</f>
        <v>-6785.0357800530628</v>
      </c>
      <c r="I70">
        <f>AVERAGE(I63:I66)</f>
        <v>-6402.0476137473197</v>
      </c>
      <c r="J70">
        <f t="shared" ref="J70:N70" si="15">AVERAGE(J63:J66)</f>
        <v>-6576.7263400084266</v>
      </c>
      <c r="K70">
        <f t="shared" si="15"/>
        <v>-8509.1820675643521</v>
      </c>
      <c r="L70">
        <f t="shared" si="15"/>
        <v>-5908.9792505280029</v>
      </c>
      <c r="M70">
        <f t="shared" si="15"/>
        <v>-5523.34509329302</v>
      </c>
      <c r="N70">
        <f t="shared" si="15"/>
        <v>-4629.3087172579772</v>
      </c>
      <c r="O70">
        <f>AVERAGE(O63:O66)</f>
        <v>-1134.2693866739562</v>
      </c>
    </row>
    <row r="71" spans="4:17" x14ac:dyDescent="0.25">
      <c r="F71" t="s">
        <v>36</v>
      </c>
      <c r="H71">
        <f>MEDIAN(H63:H66)</f>
        <v>-6811.4005858376104</v>
      </c>
      <c r="I71">
        <f>MEDIAN(I63:I66)</f>
        <v>-6729.9602819572465</v>
      </c>
      <c r="J71">
        <f t="shared" ref="J71:O71" si="16">MEDIAN(J63:J66)</f>
        <v>-6185.9808975798642</v>
      </c>
      <c r="K71">
        <f t="shared" si="16"/>
        <v>-8239.7939846679074</v>
      </c>
      <c r="L71">
        <f t="shared" si="16"/>
        <v>-6265.6226884564094</v>
      </c>
      <c r="M71">
        <f t="shared" si="16"/>
        <v>-5474.1607291550736</v>
      </c>
      <c r="N71">
        <f t="shared" si="16"/>
        <v>-4992.3874925502269</v>
      </c>
      <c r="O71">
        <f t="shared" si="16"/>
        <v>-1425.9488864435941</v>
      </c>
    </row>
    <row r="72" spans="4:17" x14ac:dyDescent="0.25">
      <c r="F72" t="s">
        <v>38</v>
      </c>
      <c r="H72">
        <f>STDEV(H63:H66)</f>
        <v>720.92450281991614</v>
      </c>
      <c r="I72">
        <f t="shared" ref="I72:O72" si="17">STDEV(I63:I66)</f>
        <v>1173.4488741996474</v>
      </c>
      <c r="J72">
        <f t="shared" si="17"/>
        <v>1063.5142871531434</v>
      </c>
      <c r="K72">
        <f t="shared" si="17"/>
        <v>1596.0615976709023</v>
      </c>
      <c r="L72">
        <f t="shared" si="17"/>
        <v>858.25480342888466</v>
      </c>
      <c r="M72">
        <f t="shared" si="17"/>
        <v>464.81384159901648</v>
      </c>
      <c r="N72">
        <f t="shared" si="17"/>
        <v>809.59262416369791</v>
      </c>
      <c r="O72">
        <f t="shared" si="17"/>
        <v>1066.0501762570075</v>
      </c>
    </row>
    <row r="73" spans="4:17" x14ac:dyDescent="0.25">
      <c r="F73" t="s">
        <v>39</v>
      </c>
      <c r="H73">
        <f t="shared" ref="H73:O73" si="18">H72/H70*100</f>
        <v>-10.625212986191181</v>
      </c>
      <c r="I73">
        <f t="shared" si="18"/>
        <v>-18.329274397770231</v>
      </c>
      <c r="J73">
        <f t="shared" si="18"/>
        <v>-16.170876393068543</v>
      </c>
      <c r="K73">
        <f t="shared" si="18"/>
        <v>-18.756933216352664</v>
      </c>
      <c r="L73">
        <f t="shared" si="18"/>
        <v>-14.524586515550794</v>
      </c>
      <c r="M73">
        <f t="shared" si="18"/>
        <v>-8.4154408922129171</v>
      </c>
      <c r="N73">
        <f t="shared" si="18"/>
        <v>-17.48841292751878</v>
      </c>
      <c r="O73">
        <f t="shared" si="18"/>
        <v>-93.985625353339614</v>
      </c>
    </row>
    <row r="76" spans="4:17" x14ac:dyDescent="0.25">
      <c r="D76" t="s">
        <v>42</v>
      </c>
      <c r="H76">
        <f>H47/$H$54*100</f>
        <v>88.946278728562689</v>
      </c>
      <c r="I76">
        <f>I47/$H$54*100</f>
        <v>99.18485362303025</v>
      </c>
      <c r="J76">
        <f t="shared" ref="H76:O79" si="19">J47/$H$54*100</f>
        <v>119.31108865908261</v>
      </c>
      <c r="K76">
        <f t="shared" si="19"/>
        <v>120.84021230975894</v>
      </c>
      <c r="L76">
        <f t="shared" si="19"/>
        <v>95.267105017661507</v>
      </c>
      <c r="M76">
        <f t="shared" si="19"/>
        <v>89.820419650354012</v>
      </c>
      <c r="N76">
        <f t="shared" si="19"/>
        <v>73.476065107467775</v>
      </c>
      <c r="O76">
        <f t="shared" si="19"/>
        <v>29.832125114949555</v>
      </c>
    </row>
    <row r="77" spans="4:17" x14ac:dyDescent="0.25">
      <c r="H77">
        <f t="shared" si="19"/>
        <v>92.952488003040898</v>
      </c>
      <c r="I77">
        <f>I48/$H$54*100</f>
        <v>99.19170621007396</v>
      </c>
      <c r="J77">
        <f t="shared" si="19"/>
        <v>86.066510171575288</v>
      </c>
      <c r="K77">
        <f t="shared" si="19"/>
        <v>157.63249970227585</v>
      </c>
      <c r="L77">
        <f t="shared" si="19"/>
        <v>94.40548564128639</v>
      </c>
      <c r="M77">
        <f t="shared" si="19"/>
        <v>77.486572822909736</v>
      </c>
      <c r="N77">
        <f t="shared" si="19"/>
        <v>75.378218678304151</v>
      </c>
      <c r="O77">
        <f t="shared" si="19"/>
        <v>-0.69654886065876731</v>
      </c>
    </row>
    <row r="78" spans="4:17" x14ac:dyDescent="0.25">
      <c r="H78">
        <f t="shared" si="19"/>
        <v>110.27657560443711</v>
      </c>
      <c r="I78">
        <f t="shared" si="19"/>
        <v>109.5710706201664</v>
      </c>
      <c r="J78">
        <f t="shared" si="19"/>
        <v>96.260107176537886</v>
      </c>
      <c r="K78">
        <f t="shared" si="19"/>
        <v>101.13017849224187</v>
      </c>
      <c r="L78">
        <f t="shared" si="19"/>
        <v>90.283966015736667</v>
      </c>
      <c r="M78">
        <f t="shared" si="19"/>
        <v>83.873246243873794</v>
      </c>
      <c r="N78">
        <f t="shared" si="19"/>
        <v>73.682701754957918</v>
      </c>
      <c r="O78">
        <f t="shared" si="19"/>
        <v>21.016084994505992</v>
      </c>
    </row>
    <row r="79" spans="4:17" x14ac:dyDescent="0.25">
      <c r="H79">
        <f t="shared" si="19"/>
        <v>107.8246576639593</v>
      </c>
      <c r="I79">
        <f t="shared" si="19"/>
        <v>69.473967385215786</v>
      </c>
      <c r="J79">
        <f t="shared" si="19"/>
        <v>86.081772751808955</v>
      </c>
      <c r="K79">
        <f t="shared" si="19"/>
        <v>122.04115933728836</v>
      </c>
      <c r="L79">
        <f t="shared" si="19"/>
        <v>68.397052183177124</v>
      </c>
      <c r="M79">
        <f t="shared" si="19"/>
        <v>74.438978179597783</v>
      </c>
      <c r="N79">
        <f t="shared" si="19"/>
        <v>50.375869590700162</v>
      </c>
      <c r="O79">
        <f t="shared" si="19"/>
        <v>-56.046987566396126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34</v>
      </c>
      <c r="H83">
        <f>AVERAGE(H76:H79)</f>
        <v>100</v>
      </c>
      <c r="I83">
        <f t="shared" ref="I83:N83" si="20">AVERAGE(I76:I79)</f>
        <v>94.355399459621594</v>
      </c>
      <c r="J83">
        <f t="shared" si="20"/>
        <v>96.929869689751186</v>
      </c>
      <c r="K83">
        <f t="shared" si="20"/>
        <v>125.41101246039125</v>
      </c>
      <c r="L83">
        <f t="shared" si="20"/>
        <v>87.088402214465418</v>
      </c>
      <c r="M83">
        <f t="shared" si="20"/>
        <v>81.40480422418382</v>
      </c>
      <c r="N83">
        <f t="shared" si="20"/>
        <v>68.228213782857509</v>
      </c>
      <c r="O83">
        <f>AVERAGE(O76:O79)</f>
        <v>-1.4738315793998353</v>
      </c>
    </row>
    <row r="84" spans="6:17" x14ac:dyDescent="0.25">
      <c r="F84" t="s">
        <v>36</v>
      </c>
      <c r="H84">
        <f>MEDIAN(H76:H79)</f>
        <v>100.38857283350009</v>
      </c>
      <c r="I84">
        <f>MEDIAN(I76:I79)</f>
        <v>99.188279916552105</v>
      </c>
      <c r="J84">
        <f t="shared" ref="J84:O84" si="21">MEDIAN(J76:J79)</f>
        <v>91.170939964173414</v>
      </c>
      <c r="K84">
        <f t="shared" si="21"/>
        <v>121.44068582352365</v>
      </c>
      <c r="L84">
        <f t="shared" si="21"/>
        <v>92.344725828511528</v>
      </c>
      <c r="M84">
        <f t="shared" si="21"/>
        <v>80.679909533391765</v>
      </c>
      <c r="N84">
        <f t="shared" si="21"/>
        <v>73.579383431212847</v>
      </c>
      <c r="O84">
        <f t="shared" si="21"/>
        <v>10.159768066923613</v>
      </c>
    </row>
    <row r="85" spans="6:17" x14ac:dyDescent="0.25">
      <c r="F85" t="s">
        <v>38</v>
      </c>
      <c r="H85">
        <f>STDEV(H76:H79)</f>
        <v>10.625212986191181</v>
      </c>
      <c r="I85">
        <f t="shared" ref="I85:O85" si="22">STDEV(I76:I79)</f>
        <v>17.294660076066322</v>
      </c>
      <c r="J85">
        <f t="shared" si="22"/>
        <v>15.674409415492086</v>
      </c>
      <c r="K85">
        <f t="shared" si="22"/>
        <v>23.523259853147405</v>
      </c>
      <c r="L85">
        <f t="shared" si="22"/>
        <v>12.649230324650912</v>
      </c>
      <c r="M85">
        <f t="shared" si="22"/>
        <v>6.8505731829078425</v>
      </c>
      <c r="N85">
        <f t="shared" si="22"/>
        <v>11.932031759416409</v>
      </c>
      <c r="O85">
        <f t="shared" si="22"/>
        <v>38.577596239508438</v>
      </c>
    </row>
    <row r="86" spans="6:17" x14ac:dyDescent="0.25">
      <c r="F86" t="s">
        <v>39</v>
      </c>
      <c r="H86">
        <f t="shared" ref="H86:O86" si="23">H85/H83*100</f>
        <v>10.625212986191181</v>
      </c>
      <c r="I86">
        <f t="shared" si="23"/>
        <v>18.329274397770305</v>
      </c>
      <c r="J86">
        <f t="shared" si="23"/>
        <v>16.170876393068554</v>
      </c>
      <c r="K86">
        <f t="shared" si="23"/>
        <v>18.756933216352746</v>
      </c>
      <c r="L86">
        <f t="shared" si="23"/>
        <v>14.524586515550828</v>
      </c>
      <c r="M86">
        <f t="shared" si="23"/>
        <v>8.4154408922129296</v>
      </c>
      <c r="N86">
        <f t="shared" si="23"/>
        <v>17.488412927518791</v>
      </c>
      <c r="O86">
        <f t="shared" si="23"/>
        <v>-2617.5037079350523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B7D50-BEE4-4774-8BF5-7B4F72022718}">
  <dimension ref="A1:AA86"/>
  <sheetViews>
    <sheetView zoomScale="85" zoomScaleNormal="85" workbookViewId="0">
      <selection activeCell="A25" sqref="A25:D32"/>
    </sheetView>
  </sheetViews>
  <sheetFormatPr baseColWidth="10" defaultRowHeight="15" x14ac:dyDescent="0.25"/>
  <sheetData>
    <row r="1" spans="1:27" x14ac:dyDescent="0.25">
      <c r="B1" t="s">
        <v>0</v>
      </c>
    </row>
    <row r="2" spans="1:27" x14ac:dyDescent="0.25">
      <c r="A2" t="s">
        <v>1</v>
      </c>
    </row>
    <row r="3" spans="1:27" x14ac:dyDescent="0.25">
      <c r="A3" t="s">
        <v>45</v>
      </c>
    </row>
    <row r="4" spans="1:27" x14ac:dyDescent="0.25">
      <c r="A4" t="s">
        <v>46</v>
      </c>
    </row>
    <row r="6" spans="1:27" x14ac:dyDescent="0.25">
      <c r="A6" t="s">
        <v>4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x14ac:dyDescent="0.25">
      <c r="A7" t="s">
        <v>5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x14ac:dyDescent="0.25"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x14ac:dyDescent="0.25">
      <c r="A9" t="s">
        <v>6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x14ac:dyDescent="0.25">
      <c r="A10" t="s">
        <v>47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x14ac:dyDescent="0.25">
      <c r="A11" t="s">
        <v>8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x14ac:dyDescent="0.25">
      <c r="A12" t="s">
        <v>9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x14ac:dyDescent="0.25">
      <c r="A13" t="s">
        <v>48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25">
      <c r="A14" t="s">
        <v>49</v>
      </c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x14ac:dyDescent="0.25">
      <c r="A15" t="s">
        <v>50</v>
      </c>
    </row>
    <row r="16" spans="1:27" x14ac:dyDescent="0.25">
      <c r="A16" t="s">
        <v>51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x14ac:dyDescent="0.25">
      <c r="A17" t="s">
        <v>52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x14ac:dyDescent="0.25">
      <c r="A18" t="s">
        <v>53</v>
      </c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x14ac:dyDescent="0.25">
      <c r="A19" t="s">
        <v>16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x14ac:dyDescent="0.25"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x14ac:dyDescent="0.25"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x14ac:dyDescent="0.25">
      <c r="A22" s="1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x14ac:dyDescent="0.25">
      <c r="C23" s="2"/>
    </row>
    <row r="24" spans="1:27" x14ac:dyDescent="0.25">
      <c r="C24" s="2"/>
    </row>
    <row r="25" spans="1:27" x14ac:dyDescent="0.25">
      <c r="A25" s="1" t="s">
        <v>59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27" x14ac:dyDescent="0.25">
      <c r="A26" t="s">
        <v>29</v>
      </c>
      <c r="C26" t="s">
        <v>43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</row>
    <row r="27" spans="1:27" x14ac:dyDescent="0.25">
      <c r="A27" t="s">
        <v>30</v>
      </c>
      <c r="C27" s="2">
        <v>43808</v>
      </c>
      <c r="F27" s="5"/>
      <c r="G27" s="5"/>
      <c r="H27" s="5">
        <v>569.67999999999995</v>
      </c>
      <c r="I27" s="5">
        <v>569.81799999999998</v>
      </c>
      <c r="J27" s="5">
        <v>608.36400000000003</v>
      </c>
      <c r="K27" s="5">
        <v>567.41499999999996</v>
      </c>
      <c r="L27" s="5">
        <v>574.84699999999998</v>
      </c>
      <c r="M27" s="5">
        <v>566.56399999999996</v>
      </c>
      <c r="N27" s="5">
        <v>567.03899999999999</v>
      </c>
      <c r="O27" s="5">
        <v>564.995</v>
      </c>
      <c r="P27" s="5">
        <v>568.28800000000001</v>
      </c>
      <c r="Q27" s="5"/>
      <c r="S27" s="17"/>
      <c r="T27" s="17"/>
      <c r="U27" s="17"/>
      <c r="V27" s="17"/>
      <c r="W27" s="17"/>
      <c r="X27" s="17"/>
      <c r="Y27" s="17"/>
    </row>
    <row r="28" spans="1:27" x14ac:dyDescent="0.25">
      <c r="A28" t="s">
        <v>31</v>
      </c>
      <c r="C28" t="s">
        <v>44</v>
      </c>
      <c r="F28" s="6"/>
      <c r="G28" s="6"/>
      <c r="H28" s="7">
        <v>4738.88</v>
      </c>
      <c r="I28" s="8">
        <v>4179.4399999999996</v>
      </c>
      <c r="J28" s="8">
        <v>3992.57</v>
      </c>
      <c r="K28" s="8">
        <v>4156.45</v>
      </c>
      <c r="L28" s="8">
        <v>4484.3500000000004</v>
      </c>
      <c r="M28" s="8">
        <v>4580.96</v>
      </c>
      <c r="N28" s="8">
        <v>6175.99</v>
      </c>
      <c r="O28" s="8">
        <v>18043.3</v>
      </c>
      <c r="P28" s="9">
        <v>3115.24</v>
      </c>
      <c r="Q28" s="6"/>
      <c r="S28" s="17"/>
      <c r="T28" s="17"/>
      <c r="U28" s="17"/>
      <c r="V28" s="17"/>
      <c r="W28" s="17"/>
      <c r="X28" s="17"/>
      <c r="Y28" s="17"/>
    </row>
    <row r="29" spans="1:27" x14ac:dyDescent="0.25">
      <c r="A29" t="s">
        <v>32</v>
      </c>
      <c r="C29" t="s">
        <v>58</v>
      </c>
      <c r="F29" s="6"/>
      <c r="G29" s="6"/>
      <c r="H29" s="10">
        <v>4612.96</v>
      </c>
      <c r="I29" s="11">
        <v>3956.83</v>
      </c>
      <c r="J29" s="11">
        <v>3975.17</v>
      </c>
      <c r="K29" s="11">
        <v>4235.3900000000003</v>
      </c>
      <c r="L29" s="11">
        <v>4584.01</v>
      </c>
      <c r="M29" s="11">
        <v>5035.5</v>
      </c>
      <c r="N29" s="11">
        <v>6245.3</v>
      </c>
      <c r="O29" s="11">
        <v>24434.400000000001</v>
      </c>
      <c r="P29" s="12">
        <v>2953.99</v>
      </c>
      <c r="Q29" s="6"/>
      <c r="S29" s="17"/>
      <c r="T29" s="17"/>
      <c r="U29" s="17"/>
      <c r="V29" s="17"/>
      <c r="W29" s="17"/>
      <c r="X29" s="17"/>
      <c r="Y29" s="17"/>
    </row>
    <row r="30" spans="1:27" x14ac:dyDescent="0.25">
      <c r="A30" t="s">
        <v>17</v>
      </c>
      <c r="C30" s="2">
        <v>43848</v>
      </c>
      <c r="F30" s="6"/>
      <c r="G30" s="6"/>
      <c r="H30" s="10">
        <v>4501.95</v>
      </c>
      <c r="I30" s="11">
        <v>3995.81</v>
      </c>
      <c r="J30" s="11">
        <v>3989.19</v>
      </c>
      <c r="K30" s="11">
        <v>4279.51</v>
      </c>
      <c r="L30" s="11">
        <v>4806.0600000000004</v>
      </c>
      <c r="M30" s="11">
        <v>4888.41</v>
      </c>
      <c r="N30" s="11">
        <v>6474.77</v>
      </c>
      <c r="O30" s="11">
        <v>22834</v>
      </c>
      <c r="P30" s="12">
        <v>3082.13</v>
      </c>
      <c r="Q30" s="6"/>
      <c r="S30" s="17"/>
      <c r="T30" s="17"/>
      <c r="U30" s="17"/>
      <c r="V30" s="17"/>
      <c r="W30" s="17"/>
      <c r="X30" s="17"/>
      <c r="Y30" s="17"/>
    </row>
    <row r="31" spans="1:27" x14ac:dyDescent="0.25">
      <c r="A31" t="s">
        <v>18</v>
      </c>
      <c r="C31" t="s">
        <v>19</v>
      </c>
      <c r="F31" s="6"/>
      <c r="G31" s="6"/>
      <c r="H31" s="13">
        <v>4988.4399999999996</v>
      </c>
      <c r="I31" s="14">
        <v>4283.96</v>
      </c>
      <c r="J31" s="14">
        <v>4000.88</v>
      </c>
      <c r="K31" s="14">
        <v>4270.9799999999996</v>
      </c>
      <c r="L31" s="14">
        <v>4594.6099999999997</v>
      </c>
      <c r="M31" s="14">
        <v>5137.4799999999996</v>
      </c>
      <c r="N31" s="14">
        <v>6829.1</v>
      </c>
      <c r="O31" s="14"/>
      <c r="P31" s="15">
        <v>567.58199999999999</v>
      </c>
      <c r="Q31" s="6"/>
      <c r="S31" s="17"/>
      <c r="T31" s="17"/>
      <c r="U31" s="17"/>
      <c r="V31" s="17"/>
      <c r="W31" s="17"/>
      <c r="X31" s="17"/>
      <c r="Y31" s="17"/>
    </row>
    <row r="32" spans="1:27" x14ac:dyDescent="0.25">
      <c r="A32" s="1" t="s">
        <v>33</v>
      </c>
      <c r="H32">
        <v>564.13599999999997</v>
      </c>
      <c r="I32">
        <v>567.01</v>
      </c>
      <c r="J32">
        <v>566.97299999999996</v>
      </c>
      <c r="K32">
        <v>566.10199999999998</v>
      </c>
      <c r="L32">
        <v>585.54600000000005</v>
      </c>
      <c r="M32">
        <v>575.995</v>
      </c>
      <c r="N32">
        <v>568.20299999999997</v>
      </c>
      <c r="O32">
        <v>568.49599999999998</v>
      </c>
      <c r="P32">
        <v>580.73199999999997</v>
      </c>
      <c r="S32" s="17"/>
      <c r="T32" s="17"/>
      <c r="U32" s="17"/>
      <c r="V32" s="17"/>
      <c r="W32" s="17"/>
      <c r="X32" s="17"/>
      <c r="Y32" s="17"/>
    </row>
    <row r="33" spans="1:25" x14ac:dyDescent="0.25">
      <c r="S33" s="17"/>
      <c r="T33" s="17"/>
      <c r="U33" s="17"/>
      <c r="V33" s="17"/>
      <c r="W33" s="17"/>
      <c r="X33" s="17"/>
      <c r="Y33" s="17"/>
    </row>
    <row r="34" spans="1:25" x14ac:dyDescent="0.25">
      <c r="S34" s="17"/>
      <c r="T34" s="17"/>
      <c r="U34" s="17"/>
      <c r="V34" s="17"/>
      <c r="W34" s="17"/>
      <c r="X34" s="17"/>
      <c r="Y34" s="17"/>
    </row>
    <row r="35" spans="1:25" x14ac:dyDescent="0.25">
      <c r="A35" s="1"/>
      <c r="C35" s="16"/>
      <c r="H35">
        <f>AVERAGE(H28:H31)</f>
        <v>4710.5574999999999</v>
      </c>
      <c r="I35">
        <f>AVERAGE(I28:I31)</f>
        <v>4104.01</v>
      </c>
      <c r="J35">
        <f>AVERAGE(J28:J31)</f>
        <v>3989.4525000000003</v>
      </c>
      <c r="K35">
        <f t="shared" ref="K35:M35" si="0">AVERAGE(K28:K31)</f>
        <v>4235.5825000000004</v>
      </c>
      <c r="L35">
        <f t="shared" si="0"/>
        <v>4617.2575000000006</v>
      </c>
      <c r="M35">
        <f t="shared" si="0"/>
        <v>4910.5874999999996</v>
      </c>
      <c r="N35">
        <f>AVERAGE(N28:N31)</f>
        <v>6431.2900000000009</v>
      </c>
      <c r="O35">
        <f>AVERAGE(O28:O31)</f>
        <v>21770.566666666666</v>
      </c>
      <c r="P35">
        <f>AVERAGE(P28:P30)</f>
        <v>3050.4533333333334</v>
      </c>
      <c r="S35" s="17"/>
      <c r="T35" s="17"/>
      <c r="U35" s="17"/>
      <c r="V35" s="17"/>
      <c r="W35" s="17"/>
      <c r="X35" s="17"/>
      <c r="Y35" s="17"/>
    </row>
    <row r="36" spans="1:25" x14ac:dyDescent="0.25">
      <c r="F36" t="s">
        <v>35</v>
      </c>
      <c r="H36">
        <f>H35/1000</f>
        <v>4.7105575000000002</v>
      </c>
      <c r="I36">
        <f t="shared" ref="I36:P36" si="1">I35/1000</f>
        <v>4.1040100000000006</v>
      </c>
      <c r="J36">
        <f t="shared" si="1"/>
        <v>3.9894525000000005</v>
      </c>
      <c r="K36">
        <f t="shared" si="1"/>
        <v>4.2355825000000005</v>
      </c>
      <c r="L36">
        <f t="shared" si="1"/>
        <v>4.6172575000000009</v>
      </c>
      <c r="M36">
        <f t="shared" si="1"/>
        <v>4.9105874999999992</v>
      </c>
      <c r="N36">
        <f t="shared" si="1"/>
        <v>6.4312900000000006</v>
      </c>
      <c r="O36">
        <f t="shared" si="1"/>
        <v>21.770566666666667</v>
      </c>
      <c r="P36">
        <f t="shared" si="1"/>
        <v>3.0504533333333335</v>
      </c>
      <c r="S36" s="17"/>
      <c r="T36" s="17"/>
      <c r="U36" s="17"/>
      <c r="V36" s="17"/>
      <c r="W36" s="17"/>
      <c r="X36" s="17"/>
      <c r="Y36" s="17"/>
    </row>
    <row r="37" spans="1:25" x14ac:dyDescent="0.25">
      <c r="F37" t="s">
        <v>36</v>
      </c>
      <c r="H37">
        <f>MEDIAN(H28:H31)</f>
        <v>4675.92</v>
      </c>
      <c r="I37">
        <f t="shared" ref="I37:O37" si="2">MEDIAN(I28:I31)</f>
        <v>4087.625</v>
      </c>
      <c r="J37">
        <f t="shared" si="2"/>
        <v>3990.88</v>
      </c>
      <c r="K37">
        <f t="shared" si="2"/>
        <v>4253.1849999999995</v>
      </c>
      <c r="L37">
        <f t="shared" si="2"/>
        <v>4589.3099999999995</v>
      </c>
      <c r="M37">
        <f t="shared" si="2"/>
        <v>4961.9549999999999</v>
      </c>
      <c r="N37">
        <f t="shared" si="2"/>
        <v>6360.0349999999999</v>
      </c>
      <c r="O37">
        <f t="shared" si="2"/>
        <v>22834</v>
      </c>
      <c r="P37">
        <f>MEDIAN(P28:P30)</f>
        <v>3082.13</v>
      </c>
      <c r="S37" s="17"/>
      <c r="T37" s="17"/>
      <c r="U37" s="17"/>
      <c r="V37" s="17"/>
      <c r="W37" s="17"/>
      <c r="X37" s="17"/>
      <c r="Y37" s="17"/>
    </row>
    <row r="38" spans="1:25" x14ac:dyDescent="0.25">
      <c r="F38" t="s">
        <v>37</v>
      </c>
      <c r="H38">
        <f>H37/1000</f>
        <v>4.6759199999999996</v>
      </c>
      <c r="I38">
        <f t="shared" ref="I38:P38" si="3">I37/1000</f>
        <v>4.0876250000000001</v>
      </c>
      <c r="J38">
        <f t="shared" si="3"/>
        <v>3.9908800000000002</v>
      </c>
      <c r="K38">
        <f t="shared" si="3"/>
        <v>4.2531849999999993</v>
      </c>
      <c r="L38">
        <f t="shared" si="3"/>
        <v>4.5893099999999993</v>
      </c>
      <c r="M38">
        <f t="shared" si="3"/>
        <v>4.9619549999999997</v>
      </c>
      <c r="N38">
        <f t="shared" si="3"/>
        <v>6.3600349999999999</v>
      </c>
      <c r="O38">
        <f t="shared" si="3"/>
        <v>22.834</v>
      </c>
      <c r="P38">
        <f t="shared" si="3"/>
        <v>3.0821300000000003</v>
      </c>
      <c r="S38" s="17"/>
      <c r="T38" s="17"/>
      <c r="U38" s="17"/>
      <c r="V38" s="17"/>
      <c r="W38" s="17"/>
      <c r="X38" s="17"/>
      <c r="Y38" s="17"/>
    </row>
    <row r="39" spans="1:25" x14ac:dyDescent="0.25">
      <c r="F39" t="s">
        <v>38</v>
      </c>
      <c r="H39">
        <f>STDEV(H28:H31)</f>
        <v>209.01611490903426</v>
      </c>
      <c r="I39">
        <f t="shared" ref="I39:O39" si="4">STDEV(I28:I31)</f>
        <v>154.31664395002889</v>
      </c>
      <c r="J39">
        <f t="shared" si="4"/>
        <v>10.7139360181028</v>
      </c>
      <c r="K39">
        <f t="shared" si="4"/>
        <v>56.108816523490077</v>
      </c>
      <c r="L39">
        <f t="shared" si="4"/>
        <v>135.31333153709093</v>
      </c>
      <c r="M39">
        <f t="shared" si="4"/>
        <v>242.36987537989657</v>
      </c>
      <c r="N39">
        <f t="shared" si="4"/>
        <v>294.34315381880401</v>
      </c>
      <c r="O39">
        <f t="shared" si="4"/>
        <v>3325.6138746603515</v>
      </c>
      <c r="P39">
        <f>STDEV(P28:P30)</f>
        <v>85.164247388991498</v>
      </c>
    </row>
    <row r="40" spans="1:25" x14ac:dyDescent="0.25">
      <c r="F40" t="s">
        <v>39</v>
      </c>
      <c r="H40">
        <f>H39/H35*100</f>
        <v>4.4371842379385935</v>
      </c>
      <c r="I40">
        <f t="shared" ref="I40:O40" si="5">I39/I35*100</f>
        <v>3.7601429808901266</v>
      </c>
      <c r="J40">
        <f t="shared" si="5"/>
        <v>0.26855655050668731</v>
      </c>
      <c r="K40">
        <f t="shared" si="5"/>
        <v>1.3247013019694474</v>
      </c>
      <c r="L40">
        <f t="shared" si="5"/>
        <v>2.930599637059248</v>
      </c>
      <c r="M40">
        <f t="shared" si="5"/>
        <v>4.9356594374888259</v>
      </c>
      <c r="N40">
        <f t="shared" si="5"/>
        <v>4.5767358308955748</v>
      </c>
      <c r="O40">
        <f t="shared" si="5"/>
        <v>15.275734093556062</v>
      </c>
      <c r="P40">
        <f>P39/P35*100</f>
        <v>2.7918554418903252</v>
      </c>
    </row>
    <row r="43" spans="1:25" x14ac:dyDescent="0.25">
      <c r="D43" t="s">
        <v>40</v>
      </c>
    </row>
    <row r="44" spans="1:25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25" x14ac:dyDescent="0.25">
      <c r="H47">
        <f>H28-$P$35</f>
        <v>1688.4266666666667</v>
      </c>
      <c r="I47">
        <f t="shared" ref="H47:O50" si="6">I28-$P$35</f>
        <v>1128.9866666666662</v>
      </c>
      <c r="J47">
        <f t="shared" si="6"/>
        <v>942.11666666666679</v>
      </c>
      <c r="K47">
        <f t="shared" si="6"/>
        <v>1105.9966666666664</v>
      </c>
      <c r="L47">
        <f t="shared" si="6"/>
        <v>1433.896666666667</v>
      </c>
      <c r="M47">
        <f t="shared" si="6"/>
        <v>1530.5066666666667</v>
      </c>
      <c r="N47">
        <f t="shared" si="6"/>
        <v>3125.5366666666664</v>
      </c>
      <c r="O47">
        <f t="shared" si="6"/>
        <v>14992.846666666666</v>
      </c>
    </row>
    <row r="48" spans="1:25" x14ac:dyDescent="0.25">
      <c r="H48">
        <f t="shared" si="6"/>
        <v>1562.5066666666667</v>
      </c>
      <c r="I48">
        <f t="shared" si="6"/>
        <v>906.37666666666655</v>
      </c>
      <c r="J48">
        <f t="shared" si="6"/>
        <v>924.7166666666667</v>
      </c>
      <c r="K48">
        <f t="shared" si="6"/>
        <v>1184.936666666667</v>
      </c>
      <c r="L48">
        <f t="shared" si="6"/>
        <v>1533.5566666666668</v>
      </c>
      <c r="M48">
        <f t="shared" si="6"/>
        <v>1985.0466666666666</v>
      </c>
      <c r="N48">
        <f t="shared" si="6"/>
        <v>3194.8466666666668</v>
      </c>
      <c r="O48">
        <f t="shared" si="6"/>
        <v>21383.946666666667</v>
      </c>
    </row>
    <row r="49" spans="4:17" x14ac:dyDescent="0.25">
      <c r="H49">
        <f t="shared" si="6"/>
        <v>1451.4966666666664</v>
      </c>
      <c r="I49">
        <f t="shared" si="6"/>
        <v>945.35666666666657</v>
      </c>
      <c r="J49">
        <f t="shared" si="6"/>
        <v>938.73666666666668</v>
      </c>
      <c r="K49">
        <f t="shared" si="6"/>
        <v>1229.0566666666668</v>
      </c>
      <c r="L49">
        <f t="shared" si="6"/>
        <v>1755.606666666667</v>
      </c>
      <c r="M49">
        <f t="shared" si="6"/>
        <v>1837.9566666666665</v>
      </c>
      <c r="N49">
        <f t="shared" si="6"/>
        <v>3424.3166666666671</v>
      </c>
      <c r="O49">
        <f t="shared" si="6"/>
        <v>19783.546666666665</v>
      </c>
    </row>
    <row r="50" spans="4:17" x14ac:dyDescent="0.25">
      <c r="H50">
        <f t="shared" si="6"/>
        <v>1937.9866666666662</v>
      </c>
      <c r="I50">
        <f t="shared" si="6"/>
        <v>1233.5066666666667</v>
      </c>
      <c r="J50">
        <f t="shared" si="6"/>
        <v>950.42666666666673</v>
      </c>
      <c r="K50">
        <f t="shared" si="6"/>
        <v>1220.5266666666662</v>
      </c>
      <c r="L50">
        <f t="shared" si="6"/>
        <v>1544.1566666666663</v>
      </c>
      <c r="M50">
        <f t="shared" si="6"/>
        <v>2087.0266666666662</v>
      </c>
      <c r="N50">
        <f t="shared" si="6"/>
        <v>3778.646666666667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34</v>
      </c>
      <c r="H54">
        <f>AVERAGE(H47:H50)</f>
        <v>1660.1041666666665</v>
      </c>
      <c r="I54">
        <f>AVERAGE(I47:I50)</f>
        <v>1053.5566666666664</v>
      </c>
      <c r="J54">
        <f t="shared" ref="J54:N54" si="7">AVERAGE(J47:J50)</f>
        <v>938.99916666666672</v>
      </c>
      <c r="K54">
        <f t="shared" si="7"/>
        <v>1185.1291666666666</v>
      </c>
      <c r="L54">
        <f t="shared" si="7"/>
        <v>1566.8041666666668</v>
      </c>
      <c r="M54">
        <f t="shared" si="7"/>
        <v>1860.1341666666667</v>
      </c>
      <c r="N54">
        <f t="shared" si="7"/>
        <v>3380.836666666667</v>
      </c>
      <c r="O54">
        <f>AVERAGE(O47:O50)</f>
        <v>18720.113333333331</v>
      </c>
    </row>
    <row r="55" spans="4:17" x14ac:dyDescent="0.25">
      <c r="F55" t="s">
        <v>35</v>
      </c>
      <c r="H55">
        <f>H54/1000</f>
        <v>1.6601041666666665</v>
      </c>
      <c r="I55">
        <f t="shared" ref="I55:O55" si="8">I54/1000</f>
        <v>1.0535566666666665</v>
      </c>
      <c r="J55">
        <f t="shared" si="8"/>
        <v>0.93899916666666672</v>
      </c>
      <c r="K55">
        <f t="shared" si="8"/>
        <v>1.1851291666666666</v>
      </c>
      <c r="L55">
        <f t="shared" si="8"/>
        <v>1.5668041666666668</v>
      </c>
      <c r="M55">
        <f t="shared" si="8"/>
        <v>1.8601341666666666</v>
      </c>
      <c r="N55">
        <f t="shared" si="8"/>
        <v>3.3808366666666672</v>
      </c>
      <c r="O55">
        <f t="shared" si="8"/>
        <v>18.72011333333333</v>
      </c>
    </row>
    <row r="56" spans="4:17" x14ac:dyDescent="0.25">
      <c r="F56" t="s">
        <v>36</v>
      </c>
      <c r="H56">
        <f>MEDIAN(H47:H50)</f>
        <v>1625.4666666666667</v>
      </c>
      <c r="I56">
        <f t="shared" ref="I56:N56" si="9">MEDIAN(I47:I50)</f>
        <v>1037.1716666666664</v>
      </c>
      <c r="J56">
        <f>MEDIAN(J47:J50)</f>
        <v>940.42666666666673</v>
      </c>
      <c r="K56">
        <f t="shared" si="9"/>
        <v>1202.7316666666666</v>
      </c>
      <c r="L56">
        <f t="shared" si="9"/>
        <v>1538.8566666666666</v>
      </c>
      <c r="M56">
        <f t="shared" si="9"/>
        <v>1911.5016666666666</v>
      </c>
      <c r="N56">
        <f t="shared" si="9"/>
        <v>3309.5816666666669</v>
      </c>
      <c r="O56">
        <f>MEDIAN(O47:O50)</f>
        <v>19783.546666666665</v>
      </c>
    </row>
    <row r="57" spans="4:17" x14ac:dyDescent="0.25">
      <c r="F57" t="s">
        <v>37</v>
      </c>
      <c r="H57">
        <f>H56/1000</f>
        <v>1.6254666666666666</v>
      </c>
      <c r="I57">
        <f t="shared" ref="I57:O57" si="10">I56/1000</f>
        <v>1.0371716666666664</v>
      </c>
      <c r="J57">
        <f t="shared" si="10"/>
        <v>0.94042666666666674</v>
      </c>
      <c r="K57">
        <f t="shared" si="10"/>
        <v>1.2027316666666665</v>
      </c>
      <c r="L57">
        <f t="shared" si="10"/>
        <v>1.5388566666666665</v>
      </c>
      <c r="M57">
        <f t="shared" si="10"/>
        <v>1.9115016666666667</v>
      </c>
      <c r="N57">
        <f t="shared" si="10"/>
        <v>3.3095816666666669</v>
      </c>
      <c r="O57">
        <f t="shared" si="10"/>
        <v>19.783546666666666</v>
      </c>
    </row>
    <row r="58" spans="4:17" x14ac:dyDescent="0.25">
      <c r="F58" t="s">
        <v>38</v>
      </c>
      <c r="H58">
        <f>STDEV(H47:H50)</f>
        <v>209.01611490903477</v>
      </c>
      <c r="I58">
        <f t="shared" ref="I58:O58" si="11">STDEV(I47:I50)</f>
        <v>154.31664395003017</v>
      </c>
      <c r="J58">
        <f t="shared" si="11"/>
        <v>10.7139360181028</v>
      </c>
      <c r="K58">
        <f t="shared" si="11"/>
        <v>56.108816523490077</v>
      </c>
      <c r="L58">
        <f t="shared" si="11"/>
        <v>135.31333153709093</v>
      </c>
      <c r="M58">
        <f t="shared" si="11"/>
        <v>242.36987537989492</v>
      </c>
      <c r="N58">
        <f t="shared" si="11"/>
        <v>294.34315381880401</v>
      </c>
      <c r="O58">
        <f t="shared" si="11"/>
        <v>3325.6138746603424</v>
      </c>
    </row>
    <row r="59" spans="4:17" x14ac:dyDescent="0.25">
      <c r="F59" t="s">
        <v>39</v>
      </c>
      <c r="H59">
        <f>H58/H54*100</f>
        <v>12.590542154274543</v>
      </c>
      <c r="I59">
        <f t="shared" ref="I59:O59" si="12">I58/I54*100</f>
        <v>14.647208719989452</v>
      </c>
      <c r="J59">
        <f t="shared" si="12"/>
        <v>1.1409952637270142</v>
      </c>
      <c r="K59">
        <f t="shared" si="12"/>
        <v>4.7344051687887818</v>
      </c>
      <c r="L59">
        <f t="shared" si="12"/>
        <v>8.6362631920341624</v>
      </c>
      <c r="M59">
        <f t="shared" si="12"/>
        <v>13.02969859503297</v>
      </c>
      <c r="N59">
        <f t="shared" si="12"/>
        <v>8.7062222414019015</v>
      </c>
      <c r="O59">
        <f t="shared" si="12"/>
        <v>17.764923830555563</v>
      </c>
    </row>
    <row r="62" spans="4:17" x14ac:dyDescent="0.25">
      <c r="D62" t="s">
        <v>54</v>
      </c>
    </row>
    <row r="63" spans="4:17" x14ac:dyDescent="0.25">
      <c r="H63">
        <f t="shared" ref="H63:O64" si="13">H47/$O$54*100</f>
        <v>9.0193186152363047</v>
      </c>
      <c r="I63">
        <f t="shared" si="13"/>
        <v>6.0308751692030338</v>
      </c>
      <c r="J63">
        <f t="shared" si="13"/>
        <v>5.0326440331379771</v>
      </c>
      <c r="K63">
        <f t="shared" si="13"/>
        <v>5.9080660836455046</v>
      </c>
      <c r="L63">
        <f t="shared" si="13"/>
        <v>7.6596580433807944</v>
      </c>
      <c r="M63">
        <f t="shared" si="13"/>
        <v>8.1757339788185064</v>
      </c>
      <c r="N63">
        <f t="shared" si="13"/>
        <v>16.696141796862342</v>
      </c>
      <c r="O63">
        <f t="shared" si="13"/>
        <v>80.089508005115363</v>
      </c>
    </row>
    <row r="64" spans="4:17" x14ac:dyDescent="0.25">
      <c r="H64">
        <f>H48/$O$54*100</f>
        <v>8.3466731148707431</v>
      </c>
      <c r="I64">
        <f t="shared" si="13"/>
        <v>4.8417263855596318</v>
      </c>
      <c r="J64">
        <f t="shared" si="13"/>
        <v>4.9396958779095712</v>
      </c>
      <c r="K64">
        <f t="shared" si="13"/>
        <v>6.3297515648943747</v>
      </c>
      <c r="L64">
        <f t="shared" si="13"/>
        <v>8.1920266152234849</v>
      </c>
      <c r="M64">
        <f t="shared" si="13"/>
        <v>10.603817569480528</v>
      </c>
      <c r="N64">
        <f t="shared" si="13"/>
        <v>17.066385281855489</v>
      </c>
      <c r="O64">
        <f t="shared" si="13"/>
        <v>114.22979276834863</v>
      </c>
    </row>
    <row r="65" spans="4:17" x14ac:dyDescent="0.25">
      <c r="H65">
        <f t="shared" ref="H65:O66" si="14">H49/$O$54*100</f>
        <v>7.7536745682095232</v>
      </c>
      <c r="I65">
        <f t="shared" si="14"/>
        <v>5.0499516206632658</v>
      </c>
      <c r="J65">
        <f t="shared" si="14"/>
        <v>5.0145885868924589</v>
      </c>
      <c r="K65">
        <f t="shared" si="14"/>
        <v>6.5654338987263987</v>
      </c>
      <c r="L65">
        <f t="shared" si="14"/>
        <v>9.3781839639859772</v>
      </c>
      <c r="M65">
        <f t="shared" si="14"/>
        <v>9.8180851469204065</v>
      </c>
      <c r="N65">
        <f t="shared" si="14"/>
        <v>18.292179142790093</v>
      </c>
      <c r="O65">
        <f t="shared" si="14"/>
        <v>105.68069922653602</v>
      </c>
    </row>
    <row r="66" spans="4:17" x14ac:dyDescent="0.25">
      <c r="H66">
        <f t="shared" si="14"/>
        <v>10.352430202523703</v>
      </c>
      <c r="I66">
        <f t="shared" si="14"/>
        <v>6.5892051223336621</v>
      </c>
      <c r="J66">
        <f t="shared" si="14"/>
        <v>5.0770347900315427</v>
      </c>
      <c r="K66">
        <f t="shared" si="14"/>
        <v>6.5198679352724689</v>
      </c>
      <c r="L66">
        <f t="shared" si="14"/>
        <v>8.2486502040407856</v>
      </c>
      <c r="M66">
        <f t="shared" si="14"/>
        <v>11.148579228687003</v>
      </c>
      <c r="N66">
        <f t="shared" si="14"/>
        <v>20.184956145208528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34</v>
      </c>
      <c r="H70">
        <f>AVERAGE(H63:H66)</f>
        <v>8.8680241252100682</v>
      </c>
      <c r="I70">
        <f>AVERAGE(I63:I66)</f>
        <v>5.6279395744398988</v>
      </c>
      <c r="J70">
        <f t="shared" ref="J70:N70" si="15">AVERAGE(J63:J66)</f>
        <v>5.0159908219928875</v>
      </c>
      <c r="K70">
        <f t="shared" si="15"/>
        <v>6.3307798706346867</v>
      </c>
      <c r="L70">
        <f t="shared" si="15"/>
        <v>8.3696297066577614</v>
      </c>
      <c r="M70">
        <f t="shared" si="15"/>
        <v>9.9365539809766101</v>
      </c>
      <c r="N70">
        <f t="shared" si="15"/>
        <v>18.059915591679115</v>
      </c>
      <c r="O70">
        <f>AVERAGE(O63:O66)</f>
        <v>100</v>
      </c>
    </row>
    <row r="71" spans="4:17" x14ac:dyDescent="0.25">
      <c r="F71" t="s">
        <v>36</v>
      </c>
      <c r="H71">
        <f>MEDIAN(H63:H66)</f>
        <v>8.6829958650535239</v>
      </c>
      <c r="I71">
        <f>MEDIAN(I63:I66)</f>
        <v>5.5404133949331502</v>
      </c>
      <c r="J71">
        <f t="shared" ref="J71:O71" si="16">MEDIAN(J63:J66)</f>
        <v>5.0236163100152176</v>
      </c>
      <c r="K71">
        <f t="shared" si="16"/>
        <v>6.4248097500834218</v>
      </c>
      <c r="L71">
        <f t="shared" si="16"/>
        <v>8.2203384096321344</v>
      </c>
      <c r="M71">
        <f t="shared" si="16"/>
        <v>10.210951358200468</v>
      </c>
      <c r="N71">
        <f t="shared" si="16"/>
        <v>17.679282212322789</v>
      </c>
      <c r="O71">
        <f t="shared" si="16"/>
        <v>105.68069922653602</v>
      </c>
    </row>
    <row r="72" spans="4:17" x14ac:dyDescent="0.25">
      <c r="F72" t="s">
        <v>38</v>
      </c>
      <c r="H72">
        <f>STDEV(H63:H66)</f>
        <v>1.11653231573581</v>
      </c>
      <c r="I72">
        <f t="shared" ref="I72:O72" si="17">STDEV(I63:I66)</f>
        <v>0.82433605610308713</v>
      </c>
      <c r="J72">
        <f t="shared" si="17"/>
        <v>5.7232217707920786E-2</v>
      </c>
      <c r="K72">
        <f t="shared" si="17"/>
        <v>0.29972476941996823</v>
      </c>
      <c r="L72">
        <f t="shared" si="17"/>
        <v>0.72282324966564149</v>
      </c>
      <c r="M72">
        <f t="shared" si="17"/>
        <v>1.2947030344540122</v>
      </c>
      <c r="N72">
        <f t="shared" si="17"/>
        <v>1.5723363880211771</v>
      </c>
      <c r="O72">
        <f t="shared" si="17"/>
        <v>17.764923830555585</v>
      </c>
    </row>
    <row r="73" spans="4:17" x14ac:dyDescent="0.25">
      <c r="F73" t="s">
        <v>39</v>
      </c>
      <c r="H73">
        <f t="shared" ref="H73:O73" si="18">H72/H70*100</f>
        <v>12.590542154274544</v>
      </c>
      <c r="I73">
        <f t="shared" si="18"/>
        <v>14.647208719989258</v>
      </c>
      <c r="J73">
        <f t="shared" si="18"/>
        <v>1.1409952637270184</v>
      </c>
      <c r="K73">
        <f t="shared" si="18"/>
        <v>4.73440516878878</v>
      </c>
      <c r="L73">
        <f t="shared" si="18"/>
        <v>8.6362631920341677</v>
      </c>
      <c r="M73">
        <f t="shared" si="18"/>
        <v>13.029698595033073</v>
      </c>
      <c r="N73">
        <f t="shared" si="18"/>
        <v>8.7062222414019015</v>
      </c>
      <c r="O73">
        <f t="shared" si="18"/>
        <v>17.764923830555585</v>
      </c>
    </row>
    <row r="76" spans="4:17" x14ac:dyDescent="0.25">
      <c r="D76" t="s">
        <v>55</v>
      </c>
      <c r="H76">
        <f>H47/$H$54*100</f>
        <v>101.70606764133778</v>
      </c>
      <c r="I76">
        <f>I47/$H$54*100</f>
        <v>68.006977473803076</v>
      </c>
      <c r="J76">
        <f t="shared" ref="H76:O79" si="19">J47/$H$54*100</f>
        <v>56.75045491623267</v>
      </c>
      <c r="K76">
        <f t="shared" si="19"/>
        <v>66.62212461567421</v>
      </c>
      <c r="L76">
        <f t="shared" si="19"/>
        <v>86.373897220304968</v>
      </c>
      <c r="M76">
        <f t="shared" si="19"/>
        <v>92.193411558009672</v>
      </c>
      <c r="N76">
        <f t="shared" si="19"/>
        <v>188.27352701261216</v>
      </c>
      <c r="O76">
        <f t="shared" si="19"/>
        <v>903.12686201920064</v>
      </c>
    </row>
    <row r="77" spans="4:17" x14ac:dyDescent="0.25">
      <c r="H77">
        <f t="shared" si="19"/>
        <v>94.121001443182536</v>
      </c>
      <c r="I77">
        <f>I48/$H$54*100</f>
        <v>54.597577963230215</v>
      </c>
      <c r="J77">
        <f t="shared" si="19"/>
        <v>55.702327916169928</v>
      </c>
      <c r="K77">
        <f t="shared" si="19"/>
        <v>71.377247913660057</v>
      </c>
      <c r="L77">
        <f t="shared" si="19"/>
        <v>92.377134968940226</v>
      </c>
      <c r="M77">
        <f t="shared" si="19"/>
        <v>119.57362113321204</v>
      </c>
      <c r="N77">
        <f t="shared" si="19"/>
        <v>192.44856622952881</v>
      </c>
      <c r="O77">
        <f t="shared" si="19"/>
        <v>1288.1087281169605</v>
      </c>
    </row>
    <row r="78" spans="4:17" x14ac:dyDescent="0.25">
      <c r="H78">
        <f t="shared" si="19"/>
        <v>87.434071657150028</v>
      </c>
      <c r="I78">
        <f t="shared" si="19"/>
        <v>56.945623392106413</v>
      </c>
      <c r="J78">
        <f t="shared" si="19"/>
        <v>56.546853234611284</v>
      </c>
      <c r="K78">
        <f t="shared" si="19"/>
        <v>74.034912467842148</v>
      </c>
      <c r="L78">
        <f t="shared" si="19"/>
        <v>105.75280165652259</v>
      </c>
      <c r="M78">
        <f t="shared" si="19"/>
        <v>110.71333375164711</v>
      </c>
      <c r="N78">
        <f t="shared" si="19"/>
        <v>206.27119282173561</v>
      </c>
      <c r="O78">
        <f t="shared" si="19"/>
        <v>1191.7051389847525</v>
      </c>
    </row>
    <row r="79" spans="4:17" x14ac:dyDescent="0.25">
      <c r="H79">
        <f t="shared" si="19"/>
        <v>116.73885925832965</v>
      </c>
      <c r="I79">
        <f t="shared" si="19"/>
        <v>74.30296793624899</v>
      </c>
      <c r="J79">
        <f t="shared" si="19"/>
        <v>57.251025914538502</v>
      </c>
      <c r="K79">
        <f t="shared" si="19"/>
        <v>73.521089289075718</v>
      </c>
      <c r="L79">
        <f t="shared" si="19"/>
        <v>93.015649118403701</v>
      </c>
      <c r="M79">
        <f t="shared" si="19"/>
        <v>125.71660914852229</v>
      </c>
      <c r="N79">
        <f t="shared" si="19"/>
        <v>227.61503419715132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34</v>
      </c>
      <c r="H83">
        <f>AVERAGE(H76:H79)</f>
        <v>100</v>
      </c>
      <c r="I83">
        <f t="shared" ref="I83:N83" si="20">AVERAGE(I76:I79)</f>
        <v>63.463286691347179</v>
      </c>
      <c r="J83">
        <f t="shared" si="20"/>
        <v>56.562665495388096</v>
      </c>
      <c r="K83">
        <f t="shared" si="20"/>
        <v>71.388843571563029</v>
      </c>
      <c r="L83">
        <f t="shared" si="20"/>
        <v>94.379870741042865</v>
      </c>
      <c r="M83">
        <f t="shared" si="20"/>
        <v>112.04924389784779</v>
      </c>
      <c r="N83">
        <f t="shared" si="20"/>
        <v>203.652080065257</v>
      </c>
      <c r="O83">
        <f>AVERAGE(O76:O79)</f>
        <v>1127.6469097069712</v>
      </c>
    </row>
    <row r="84" spans="6:17" x14ac:dyDescent="0.25">
      <c r="F84" t="s">
        <v>36</v>
      </c>
      <c r="H84">
        <f>MEDIAN(H76:H79)</f>
        <v>97.913534542260152</v>
      </c>
      <c r="I84">
        <f>MEDIAN(I76:I79)</f>
        <v>62.476300432954744</v>
      </c>
      <c r="J84">
        <f t="shared" ref="J84:O84" si="21">MEDIAN(J76:J79)</f>
        <v>56.648654075421973</v>
      </c>
      <c r="K84">
        <f t="shared" si="21"/>
        <v>72.449168601367887</v>
      </c>
      <c r="L84">
        <f t="shared" si="21"/>
        <v>92.696392043671963</v>
      </c>
      <c r="M84">
        <f t="shared" si="21"/>
        <v>115.14347744242957</v>
      </c>
      <c r="N84">
        <f t="shared" si="21"/>
        <v>199.35987952563221</v>
      </c>
      <c r="O84">
        <f t="shared" si="21"/>
        <v>1191.7051389847525</v>
      </c>
    </row>
    <row r="85" spans="6:17" x14ac:dyDescent="0.25">
      <c r="F85" t="s">
        <v>38</v>
      </c>
      <c r="H85">
        <f>STDEV(H76:H79)</f>
        <v>12.590542154274504</v>
      </c>
      <c r="I85">
        <f t="shared" ref="I85:O85" si="22">STDEV(I76:I79)</f>
        <v>9.295600062246768</v>
      </c>
      <c r="J85">
        <f t="shared" si="22"/>
        <v>0.64537733434012978</v>
      </c>
      <c r="K85">
        <f t="shared" si="22"/>
        <v>3.3798370999906187</v>
      </c>
      <c r="L85">
        <f t="shared" si="22"/>
        <v>8.1508940374981087</v>
      </c>
      <c r="M85">
        <f t="shared" si="22"/>
        <v>14.599678757902963</v>
      </c>
      <c r="N85">
        <f t="shared" si="22"/>
        <v>17.730402689719003</v>
      </c>
      <c r="O85">
        <f t="shared" si="22"/>
        <v>200.32561458705675</v>
      </c>
    </row>
    <row r="86" spans="6:17" x14ac:dyDescent="0.25">
      <c r="F86" t="s">
        <v>39</v>
      </c>
      <c r="H86">
        <f t="shared" ref="H86:O86" si="23">H85/H83*100</f>
        <v>12.590542154274504</v>
      </c>
      <c r="I86">
        <f t="shared" si="23"/>
        <v>14.64720871998923</v>
      </c>
      <c r="J86">
        <f t="shared" si="23"/>
        <v>1.1409952637270098</v>
      </c>
      <c r="K86">
        <f t="shared" si="23"/>
        <v>4.7344051687887827</v>
      </c>
      <c r="L86">
        <f t="shared" si="23"/>
        <v>8.6362631920341659</v>
      </c>
      <c r="M86">
        <f t="shared" si="23"/>
        <v>13.02969859503299</v>
      </c>
      <c r="N86">
        <f t="shared" si="23"/>
        <v>8.7062222414018962</v>
      </c>
      <c r="O86">
        <f t="shared" si="23"/>
        <v>17.764923830555531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8AEA8-5A11-47AD-8AA1-C366790BE483}">
  <dimension ref="A1:O54"/>
  <sheetViews>
    <sheetView tabSelected="1" workbookViewId="0">
      <selection activeCell="R18" sqref="R18"/>
    </sheetView>
  </sheetViews>
  <sheetFormatPr baseColWidth="10" defaultRowHeight="15" x14ac:dyDescent="0.25"/>
  <cols>
    <col min="7" max="7" width="12" bestFit="1" customWidth="1"/>
    <col min="16" max="16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43</v>
      </c>
    </row>
    <row r="3" spans="1:3" x14ac:dyDescent="0.25">
      <c r="A3" t="s">
        <v>30</v>
      </c>
      <c r="C3" s="2">
        <v>43808</v>
      </c>
    </row>
    <row r="4" spans="1:3" x14ac:dyDescent="0.25">
      <c r="A4" t="s">
        <v>31</v>
      </c>
      <c r="C4" t="s">
        <v>44</v>
      </c>
    </row>
    <row r="5" spans="1:3" x14ac:dyDescent="0.25">
      <c r="A5" t="s">
        <v>32</v>
      </c>
      <c r="C5" t="s">
        <v>58</v>
      </c>
    </row>
    <row r="6" spans="1:3" x14ac:dyDescent="0.25">
      <c r="A6" t="s">
        <v>17</v>
      </c>
      <c r="C6" s="2">
        <v>43848</v>
      </c>
    </row>
    <row r="7" spans="1:3" x14ac:dyDescent="0.25">
      <c r="A7" t="s">
        <v>18</v>
      </c>
      <c r="C7" t="s">
        <v>19</v>
      </c>
    </row>
    <row r="8" spans="1:3" x14ac:dyDescent="0.25">
      <c r="A8" s="1" t="s">
        <v>33</v>
      </c>
    </row>
    <row r="20" spans="2:14" x14ac:dyDescent="0.25">
      <c r="B20" s="1" t="s">
        <v>40</v>
      </c>
    </row>
    <row r="21" spans="2:14" x14ac:dyDescent="0.25">
      <c r="F21" t="s">
        <v>20</v>
      </c>
      <c r="G21" t="s">
        <v>21</v>
      </c>
      <c r="H21" t="s">
        <v>22</v>
      </c>
      <c r="I21" t="s">
        <v>23</v>
      </c>
      <c r="J21" t="s">
        <v>24</v>
      </c>
      <c r="K21" t="s">
        <v>25</v>
      </c>
      <c r="L21" t="s">
        <v>26</v>
      </c>
      <c r="M21" t="s">
        <v>27</v>
      </c>
      <c r="N21" t="s">
        <v>28</v>
      </c>
    </row>
    <row r="24" spans="2:14" x14ac:dyDescent="0.25">
      <c r="F24">
        <v>0.14277951666666666</v>
      </c>
      <c r="G24">
        <v>0.15921481666666665</v>
      </c>
      <c r="H24">
        <v>0.19152211666666663</v>
      </c>
      <c r="I24">
        <v>0.19397671666666666</v>
      </c>
      <c r="J24">
        <v>0.15292591666666666</v>
      </c>
      <c r="K24">
        <v>0.14418271666666665</v>
      </c>
      <c r="L24">
        <v>0.11794621666666667</v>
      </c>
      <c r="M24">
        <v>4.7887516666666671E-2</v>
      </c>
    </row>
    <row r="25" spans="2:14" x14ac:dyDescent="0.25">
      <c r="F25">
        <v>0.14921041666666668</v>
      </c>
      <c r="G25">
        <v>0.15922581666666669</v>
      </c>
      <c r="H25">
        <v>0.13815681666666668</v>
      </c>
      <c r="I25">
        <v>0.25303691666666667</v>
      </c>
      <c r="J25">
        <v>0.15154281666666669</v>
      </c>
      <c r="K25">
        <v>0.12438401666666667</v>
      </c>
      <c r="L25">
        <v>0.12099961666666666</v>
      </c>
      <c r="M25">
        <v>-1.1181233333333318E-3</v>
      </c>
    </row>
    <row r="26" spans="2:14" x14ac:dyDescent="0.25">
      <c r="F26">
        <v>0.17701961666666666</v>
      </c>
      <c r="G26">
        <v>0.17588711666666668</v>
      </c>
      <c r="H26">
        <v>0.15451991666666665</v>
      </c>
      <c r="I26">
        <v>0.16233751666666663</v>
      </c>
      <c r="J26">
        <v>0.14492681666666668</v>
      </c>
      <c r="K26">
        <v>0.13463611666666664</v>
      </c>
      <c r="L26">
        <v>0.11827791666666666</v>
      </c>
      <c r="M26">
        <v>3.3735716666666665E-2</v>
      </c>
    </row>
    <row r="27" spans="2:14" x14ac:dyDescent="0.25">
      <c r="F27">
        <v>0.17308371666666666</v>
      </c>
      <c r="G27">
        <v>0.11152191666666665</v>
      </c>
      <c r="H27">
        <v>0.13818131666666666</v>
      </c>
      <c r="I27">
        <v>0.19590451666666664</v>
      </c>
      <c r="J27">
        <v>0.10979321666666665</v>
      </c>
      <c r="K27">
        <v>0.11949191666666666</v>
      </c>
      <c r="L27">
        <v>8.0865016666666664E-2</v>
      </c>
      <c r="M27">
        <v>-8.9968483333333335E-2</v>
      </c>
    </row>
    <row r="30" spans="2:14" x14ac:dyDescent="0.25">
      <c r="B30" s="1" t="s">
        <v>40</v>
      </c>
    </row>
    <row r="31" spans="2:14" x14ac:dyDescent="0.25">
      <c r="F31" t="s">
        <v>20</v>
      </c>
      <c r="G31" t="s">
        <v>21</v>
      </c>
      <c r="H31" t="s">
        <v>22</v>
      </c>
      <c r="I31" t="s">
        <v>23</v>
      </c>
      <c r="J31" t="s">
        <v>24</v>
      </c>
      <c r="K31" t="s">
        <v>25</v>
      </c>
      <c r="L31" t="s">
        <v>26</v>
      </c>
      <c r="M31" t="s">
        <v>27</v>
      </c>
      <c r="N31" t="s">
        <v>28</v>
      </c>
    </row>
    <row r="34" spans="2:15" x14ac:dyDescent="0.25">
      <c r="F34">
        <v>1688.4266666666667</v>
      </c>
      <c r="G34">
        <v>1128.9866666666662</v>
      </c>
      <c r="H34">
        <v>942.11666666666679</v>
      </c>
      <c r="I34">
        <v>1105.9966666666664</v>
      </c>
      <c r="J34">
        <v>1433.896666666667</v>
      </c>
      <c r="K34">
        <v>1530.5066666666667</v>
      </c>
      <c r="L34">
        <v>3125.5366666666664</v>
      </c>
      <c r="M34">
        <v>14992.846666666666</v>
      </c>
    </row>
    <row r="35" spans="2:15" x14ac:dyDescent="0.25">
      <c r="F35">
        <v>1562.5066666666667</v>
      </c>
      <c r="G35">
        <v>906.37666666666655</v>
      </c>
      <c r="H35">
        <v>924.7166666666667</v>
      </c>
      <c r="I35">
        <v>1184.936666666667</v>
      </c>
      <c r="J35">
        <v>1533.5566666666668</v>
      </c>
      <c r="K35">
        <v>1985.0466666666666</v>
      </c>
      <c r="L35">
        <v>3194.8466666666668</v>
      </c>
      <c r="M35">
        <v>21383.946666666667</v>
      </c>
    </row>
    <row r="36" spans="2:15" x14ac:dyDescent="0.25">
      <c r="F36">
        <v>1451.4966666666664</v>
      </c>
      <c r="G36">
        <v>945.35666666666657</v>
      </c>
      <c r="H36">
        <v>938.73666666666668</v>
      </c>
      <c r="I36">
        <v>1229.0566666666668</v>
      </c>
      <c r="J36">
        <v>1755.606666666667</v>
      </c>
      <c r="K36">
        <v>1837.9566666666665</v>
      </c>
      <c r="L36">
        <v>3424.3166666666671</v>
      </c>
      <c r="M36">
        <v>19783.546666666665</v>
      </c>
    </row>
    <row r="37" spans="2:15" x14ac:dyDescent="0.25">
      <c r="F37">
        <v>1937.9866666666662</v>
      </c>
      <c r="G37">
        <v>1233.5066666666667</v>
      </c>
      <c r="H37">
        <v>950.42666666666673</v>
      </c>
      <c r="I37">
        <v>1220.5266666666662</v>
      </c>
      <c r="J37">
        <v>1544.1566666666663</v>
      </c>
      <c r="K37">
        <v>2087.0266666666662</v>
      </c>
      <c r="L37">
        <v>3778.646666666667</v>
      </c>
    </row>
    <row r="39" spans="2:15" x14ac:dyDescent="0.25">
      <c r="B39" s="1" t="s">
        <v>56</v>
      </c>
      <c r="F39">
        <f>F24/F34</f>
        <v>8.4563647024448786E-5</v>
      </c>
      <c r="G39">
        <f t="shared" ref="G39:M39" si="0">G24/G34</f>
        <v>1.4102453232397197E-4</v>
      </c>
      <c r="H39">
        <f t="shared" si="0"/>
        <v>2.0328917154634063E-4</v>
      </c>
      <c r="I39">
        <f t="shared" si="0"/>
        <v>1.7538634836150805E-4</v>
      </c>
      <c r="J39">
        <f t="shared" si="0"/>
        <v>1.066505838403046E-4</v>
      </c>
      <c r="K39">
        <f t="shared" si="0"/>
        <v>9.4205873000662087E-5</v>
      </c>
      <c r="L39">
        <f t="shared" si="0"/>
        <v>3.7736308751243789E-5</v>
      </c>
      <c r="M39">
        <f t="shared" si="0"/>
        <v>3.1940243058133949E-6</v>
      </c>
      <c r="O39" t="s">
        <v>57</v>
      </c>
    </row>
    <row r="40" spans="2:15" x14ac:dyDescent="0.25">
      <c r="F40">
        <f t="shared" ref="F40:M40" si="1">F25/F35</f>
        <v>9.549425922449398E-5</v>
      </c>
      <c r="G40">
        <f t="shared" si="1"/>
        <v>1.7567289905227044E-4</v>
      </c>
      <c r="H40">
        <f t="shared" si="1"/>
        <v>1.4940448425643891E-4</v>
      </c>
      <c r="I40">
        <f t="shared" si="1"/>
        <v>2.1354467608676689E-4</v>
      </c>
      <c r="J40">
        <f t="shared" si="1"/>
        <v>9.8817878700276264E-5</v>
      </c>
      <c r="K40">
        <f t="shared" si="1"/>
        <v>6.2660500005037672E-5</v>
      </c>
      <c r="L40">
        <f t="shared" si="1"/>
        <v>3.7873372118015046E-5</v>
      </c>
      <c r="M40">
        <f t="shared" si="1"/>
        <v>-5.2287978022142398E-8</v>
      </c>
      <c r="O40">
        <f>AVERAGE(F39:F42)</f>
        <v>9.7831404155095369E-5</v>
      </c>
    </row>
    <row r="41" spans="2:15" x14ac:dyDescent="0.25">
      <c r="F41">
        <f t="shared" ref="F41:M41" si="2">F26/F36</f>
        <v>1.2195661259986819E-4</v>
      </c>
      <c r="G41">
        <f t="shared" si="2"/>
        <v>1.8605371165027665E-4</v>
      </c>
      <c r="H41">
        <f t="shared" si="2"/>
        <v>1.6460411332961674E-4</v>
      </c>
      <c r="I41">
        <f t="shared" si="2"/>
        <v>1.3208302031097015E-4</v>
      </c>
      <c r="J41">
        <f t="shared" si="2"/>
        <v>8.2550846620921156E-5</v>
      </c>
      <c r="K41">
        <f t="shared" si="2"/>
        <v>7.3253150690894047E-5</v>
      </c>
      <c r="L41">
        <f t="shared" si="2"/>
        <v>3.4540589606685515E-5</v>
      </c>
      <c r="M41">
        <f t="shared" si="2"/>
        <v>1.7052410892283555E-6</v>
      </c>
    </row>
    <row r="42" spans="2:15" x14ac:dyDescent="0.25">
      <c r="F42">
        <f t="shared" ref="F42:L42" si="3">F27/F37</f>
        <v>8.9311097771570516E-5</v>
      </c>
      <c r="G42">
        <f t="shared" si="3"/>
        <v>9.0410469339444177E-5</v>
      </c>
      <c r="H42">
        <f t="shared" si="3"/>
        <v>1.4538872015375549E-4</v>
      </c>
      <c r="I42">
        <f t="shared" si="3"/>
        <v>1.6050818226011725E-4</v>
      </c>
      <c r="J42">
        <f t="shared" si="3"/>
        <v>7.1102381666799793E-5</v>
      </c>
      <c r="K42">
        <f t="shared" si="3"/>
        <v>5.7254619011416572E-5</v>
      </c>
      <c r="L42">
        <f t="shared" si="3"/>
        <v>2.1400523467837689E-5</v>
      </c>
    </row>
    <row r="44" spans="2:15" x14ac:dyDescent="0.25">
      <c r="F44">
        <f>F39/$O$40*100</f>
        <v>86.438140957669617</v>
      </c>
      <c r="G44">
        <f>G39/$O$40*100</f>
        <v>144.15057571942961</v>
      </c>
      <c r="H44">
        <f>H39/$O$40*100</f>
        <v>207.7954142660158</v>
      </c>
      <c r="I44">
        <f>I39/$O$40*100</f>
        <v>179.27407858059797</v>
      </c>
      <c r="J44">
        <f>J39/$O$40*100</f>
        <v>109.01467147627555</v>
      </c>
      <c r="K44">
        <f>K39/$O$40*100</f>
        <v>96.29410291537306</v>
      </c>
      <c r="L44">
        <f>L39/$O$40*100</f>
        <v>38.572796820353474</v>
      </c>
      <c r="M44">
        <f>M39/$O$40*100</f>
        <v>3.2648251687666696</v>
      </c>
    </row>
    <row r="45" spans="2:15" x14ac:dyDescent="0.25">
      <c r="F45">
        <f>F40/$O$40*100</f>
        <v>97.611048363472079</v>
      </c>
      <c r="G45">
        <f>G40/$O$40*100</f>
        <v>179.5669811441839</v>
      </c>
      <c r="H45">
        <f>H40/$O$40*100</f>
        <v>152.71628322903658</v>
      </c>
      <c r="I45">
        <f>I40/$O$40*100</f>
        <v>218.27824912768037</v>
      </c>
      <c r="J45">
        <f>J40/$O$40*100</f>
        <v>101.00834139477033</v>
      </c>
      <c r="K45">
        <f>K40/$O$40*100</f>
        <v>64.049474242135901</v>
      </c>
      <c r="L45">
        <f>L40/$O$40*100</f>
        <v>38.712898424695133</v>
      </c>
      <c r="M45">
        <f>M40/$O$40*100</f>
        <v>-5.3447028051696502E-2</v>
      </c>
    </row>
    <row r="46" spans="2:15" x14ac:dyDescent="0.25">
      <c r="F46">
        <f>F41/$O$40*100</f>
        <v>124.65998382945249</v>
      </c>
      <c r="G46">
        <f>G41/$O$40*100</f>
        <v>190.17790172501208</v>
      </c>
      <c r="H46">
        <f>H41/$O$40*100</f>
        <v>168.25283736975132</v>
      </c>
      <c r="I46">
        <f>I41/$O$40*100</f>
        <v>135.01086021577956</v>
      </c>
      <c r="J46">
        <f>J41/$O$40*100</f>
        <v>84.380723484302194</v>
      </c>
      <c r="K46">
        <f>K41/$O$40*100</f>
        <v>74.876928654487457</v>
      </c>
      <c r="L46">
        <f>L41/$O$40*100</f>
        <v>35.306239243921276</v>
      </c>
      <c r="M46">
        <f>M41/$O$40*100</f>
        <v>1.7430405951497745</v>
      </c>
    </row>
    <row r="47" spans="2:15" x14ac:dyDescent="0.25">
      <c r="F47">
        <f>F42/$O$40*100</f>
        <v>91.290826849405818</v>
      </c>
      <c r="G47">
        <f>G42/$O$40*100</f>
        <v>92.414567817214873</v>
      </c>
      <c r="H47">
        <f>H42/$O$40*100</f>
        <v>148.6115030335923</v>
      </c>
      <c r="I47">
        <f>I42/$O$40*100</f>
        <v>164.06611317328975</v>
      </c>
      <c r="J47">
        <f>J42/$O$40*100</f>
        <v>72.678484256526488</v>
      </c>
      <c r="K47">
        <f>K42/$O$40*100</f>
        <v>58.523762901990985</v>
      </c>
      <c r="L47">
        <f>L42/$O$40*100</f>
        <v>21.874901676675037</v>
      </c>
    </row>
    <row r="50" spans="4:13" x14ac:dyDescent="0.25">
      <c r="D50" s="3"/>
      <c r="E50" s="3"/>
      <c r="F50" s="3" t="s">
        <v>20</v>
      </c>
      <c r="G50" s="3" t="s">
        <v>21</v>
      </c>
      <c r="H50" s="3" t="s">
        <v>22</v>
      </c>
      <c r="I50" s="3" t="s">
        <v>23</v>
      </c>
      <c r="J50" s="3" t="s">
        <v>24</v>
      </c>
      <c r="K50" s="3" t="s">
        <v>25</v>
      </c>
      <c r="L50" s="3" t="s">
        <v>26</v>
      </c>
      <c r="M50" s="3" t="s">
        <v>27</v>
      </c>
    </row>
    <row r="51" spans="4:13" x14ac:dyDescent="0.25">
      <c r="D51" t="s">
        <v>34</v>
      </c>
      <c r="F51">
        <f>AVERAGE(F44:F47)</f>
        <v>100</v>
      </c>
      <c r="G51">
        <f t="shared" ref="G51:L51" si="4">AVERAGE(G44:G47)</f>
        <v>151.57750660146013</v>
      </c>
      <c r="H51">
        <f t="shared" si="4"/>
        <v>169.34400947459898</v>
      </c>
      <c r="I51">
        <f t="shared" si="4"/>
        <v>174.1573252743369</v>
      </c>
      <c r="J51">
        <f t="shared" si="4"/>
        <v>91.77055515296864</v>
      </c>
      <c r="K51">
        <f t="shared" si="4"/>
        <v>73.436067178496856</v>
      </c>
      <c r="L51">
        <f t="shared" si="4"/>
        <v>33.616709041411227</v>
      </c>
      <c r="M51">
        <f>AVERAGE(M44:M47)</f>
        <v>1.6514729119549159</v>
      </c>
    </row>
    <row r="52" spans="4:13" x14ac:dyDescent="0.25">
      <c r="D52" t="s">
        <v>36</v>
      </c>
      <c r="F52">
        <f>MEDIAN(F44:F47)</f>
        <v>94.450937606438941</v>
      </c>
      <c r="G52">
        <f>MEDIAN(G44:G47)</f>
        <v>161.85877843180674</v>
      </c>
      <c r="H52">
        <f t="shared" ref="H52:M52" si="5">MEDIAN(H44:H47)</f>
        <v>160.48456029939393</v>
      </c>
      <c r="I52">
        <f t="shared" si="5"/>
        <v>171.67009587694386</v>
      </c>
      <c r="J52">
        <f t="shared" si="5"/>
        <v>92.69453243953626</v>
      </c>
      <c r="K52">
        <f t="shared" si="5"/>
        <v>69.463201448311679</v>
      </c>
      <c r="L52">
        <f t="shared" si="5"/>
        <v>36.939518032137372</v>
      </c>
      <c r="M52">
        <f t="shared" si="5"/>
        <v>1.7430405951497745</v>
      </c>
    </row>
    <row r="53" spans="4:13" x14ac:dyDescent="0.25">
      <c r="D53" t="s">
        <v>38</v>
      </c>
      <c r="F53">
        <f>STDEV(F44:F47)</f>
        <v>17.064540330185608</v>
      </c>
      <c r="G53">
        <f t="shared" ref="G53:M53" si="6">STDEV(G44:G47)</f>
        <v>44.078769707524366</v>
      </c>
      <c r="H53">
        <f t="shared" si="6"/>
        <v>26.993945558338059</v>
      </c>
      <c r="I53">
        <f t="shared" si="6"/>
        <v>34.67523311298168</v>
      </c>
      <c r="J53">
        <f t="shared" si="6"/>
        <v>16.348425261850736</v>
      </c>
      <c r="K53">
        <f t="shared" si="6"/>
        <v>16.683832746397908</v>
      </c>
      <c r="L53">
        <f t="shared" si="6"/>
        <v>7.984537239745416</v>
      </c>
      <c r="M53">
        <f t="shared" si="6"/>
        <v>1.6610301241996492</v>
      </c>
    </row>
    <row r="54" spans="4:13" x14ac:dyDescent="0.25">
      <c r="D54" t="s">
        <v>39</v>
      </c>
      <c r="F54">
        <f t="shared" ref="F54:M54" si="7">F53/F51*100</f>
        <v>17.064540330185608</v>
      </c>
      <c r="G54">
        <f t="shared" si="7"/>
        <v>29.080020311601935</v>
      </c>
      <c r="H54">
        <f t="shared" si="7"/>
        <v>15.940301426716283</v>
      </c>
      <c r="I54">
        <f t="shared" si="7"/>
        <v>19.910292638199628</v>
      </c>
      <c r="J54">
        <f t="shared" si="7"/>
        <v>17.814456101524289</v>
      </c>
      <c r="K54">
        <f t="shared" si="7"/>
        <v>22.718853810410991</v>
      </c>
      <c r="L54">
        <f t="shared" si="7"/>
        <v>23.751692141873701</v>
      </c>
      <c r="M54">
        <f t="shared" si="7"/>
        <v>100.57870838664984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190500</xdr:colOff>
                <xdr:row>0</xdr:row>
                <xdr:rowOff>85725</xdr:rowOff>
              </from>
              <to>
                <xdr:col>15</xdr:col>
                <xdr:colOff>381000</xdr:colOff>
                <xdr:row>16</xdr:row>
                <xdr:rowOff>161925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2020-01-20T23:28:08Z</dcterms:created>
  <dcterms:modified xsi:type="dcterms:W3CDTF">2021-07-16T22:11:04Z</dcterms:modified>
</cp:coreProperties>
</file>