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7" documentId="13_ncr:1_{EB7B0180-CF37-4200-9969-7A701FA6DC2E}" xr6:coauthVersionLast="45" xr6:coauthVersionMax="45" xr10:uidLastSave="{0CC3ABA9-D47A-451A-894E-E483026870C7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8" i="3" l="1"/>
  <c r="K38" i="3"/>
  <c r="J38" i="3"/>
  <c r="I38" i="3"/>
  <c r="H38" i="3"/>
  <c r="G38" i="3"/>
  <c r="F38" i="3"/>
  <c r="L37" i="3"/>
  <c r="K37" i="3"/>
  <c r="J37" i="3"/>
  <c r="I37" i="3"/>
  <c r="H37" i="3"/>
  <c r="G37" i="3"/>
  <c r="E37" i="3"/>
  <c r="L36" i="3"/>
  <c r="K36" i="3"/>
  <c r="J36" i="3"/>
  <c r="I36" i="3"/>
  <c r="H36" i="3"/>
  <c r="G36" i="3"/>
  <c r="F36" i="3"/>
  <c r="E36" i="3"/>
  <c r="L35" i="3"/>
  <c r="K35" i="3"/>
  <c r="J35" i="3"/>
  <c r="I35" i="3"/>
  <c r="H35" i="3"/>
  <c r="G35" i="3"/>
  <c r="F35" i="3"/>
  <c r="E35" i="3"/>
  <c r="O36" i="3" l="1"/>
  <c r="F41" i="3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O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F42" i="3" l="1"/>
  <c r="H42" i="3"/>
  <c r="G44" i="3"/>
  <c r="I43" i="3"/>
  <c r="E41" i="3"/>
  <c r="G42" i="3"/>
  <c r="J41" i="3"/>
  <c r="J42" i="3"/>
  <c r="L43" i="3"/>
  <c r="K42" i="3"/>
  <c r="I41" i="3"/>
  <c r="F44" i="3"/>
  <c r="F50" i="3" s="1"/>
  <c r="L44" i="3"/>
  <c r="E43" i="3"/>
  <c r="L41" i="3"/>
  <c r="K43" i="3"/>
  <c r="K41" i="3"/>
  <c r="H43" i="3"/>
  <c r="K44" i="3"/>
  <c r="J43" i="3"/>
  <c r="E42" i="3"/>
  <c r="I42" i="3"/>
  <c r="I44" i="3"/>
  <c r="H44" i="3"/>
  <c r="H41" i="3"/>
  <c r="G43" i="3"/>
  <c r="J44" i="3"/>
  <c r="G41" i="3"/>
  <c r="L42" i="3"/>
  <c r="I40" i="2"/>
  <c r="K40" i="2"/>
  <c r="M40" i="2"/>
  <c r="O40" i="2"/>
  <c r="H40" i="2"/>
  <c r="J40" i="2"/>
  <c r="L40" i="2"/>
  <c r="N40" i="2"/>
  <c r="P40" i="2"/>
  <c r="H47" i="2"/>
  <c r="J47" i="2"/>
  <c r="L47" i="2"/>
  <c r="N47" i="2"/>
  <c r="H48" i="2"/>
  <c r="J48" i="2"/>
  <c r="L48" i="2"/>
  <c r="N48" i="2"/>
  <c r="H49" i="2"/>
  <c r="K49" i="2"/>
  <c r="M49" i="2"/>
  <c r="O49" i="2"/>
  <c r="J50" i="2"/>
  <c r="L50" i="2"/>
  <c r="N50" i="2"/>
  <c r="P36" i="2"/>
  <c r="I47" i="2"/>
  <c r="K47" i="2"/>
  <c r="M47" i="2"/>
  <c r="O47" i="2"/>
  <c r="I48" i="2"/>
  <c r="K48" i="2"/>
  <c r="M48" i="2"/>
  <c r="O48" i="2"/>
  <c r="J49" i="2"/>
  <c r="L49" i="2"/>
  <c r="N49" i="2"/>
  <c r="I50" i="2"/>
  <c r="K50" i="2"/>
  <c r="M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J50" i="3" l="1"/>
  <c r="J48" i="3"/>
  <c r="J49" i="3"/>
  <c r="E48" i="3"/>
  <c r="E50" i="3"/>
  <c r="E49" i="3"/>
  <c r="L50" i="3"/>
  <c r="L49" i="3"/>
  <c r="L48" i="3"/>
  <c r="G50" i="3"/>
  <c r="G48" i="3"/>
  <c r="G51" i="3" s="1"/>
  <c r="G49" i="3"/>
  <c r="I50" i="3"/>
  <c r="I49" i="3"/>
  <c r="I48" i="3"/>
  <c r="I51" i="3" s="1"/>
  <c r="F49" i="3"/>
  <c r="F48" i="3"/>
  <c r="F51" i="3" s="1"/>
  <c r="H50" i="3"/>
  <c r="H48" i="3"/>
  <c r="H51" i="3" s="1"/>
  <c r="H49" i="3"/>
  <c r="K50" i="3"/>
  <c r="K48" i="3"/>
  <c r="K51" i="3" s="1"/>
  <c r="K49" i="3"/>
  <c r="O58" i="2"/>
  <c r="O56" i="2"/>
  <c r="O57" i="2" s="1"/>
  <c r="O54" i="2"/>
  <c r="M66" i="2" s="1"/>
  <c r="K63" i="2"/>
  <c r="K58" i="2"/>
  <c r="K56" i="2"/>
  <c r="K57" i="2" s="1"/>
  <c r="K54" i="2"/>
  <c r="K55" i="2" s="1"/>
  <c r="L66" i="2"/>
  <c r="O65" i="2"/>
  <c r="K65" i="2"/>
  <c r="N64" i="2"/>
  <c r="J64" i="2"/>
  <c r="N63" i="2"/>
  <c r="N58" i="2"/>
  <c r="N56" i="2"/>
  <c r="N57" i="2" s="1"/>
  <c r="N54" i="2"/>
  <c r="N55" i="2" s="1"/>
  <c r="J63" i="2"/>
  <c r="J58" i="2"/>
  <c r="J56" i="2"/>
  <c r="J57" i="2" s="1"/>
  <c r="J54" i="2"/>
  <c r="J55" i="2" s="1"/>
  <c r="K66" i="2"/>
  <c r="N65" i="2"/>
  <c r="J65" i="2"/>
  <c r="I64" i="2"/>
  <c r="M63" i="2"/>
  <c r="M58" i="2"/>
  <c r="M56" i="2"/>
  <c r="M57" i="2" s="1"/>
  <c r="M54" i="2"/>
  <c r="M55" i="2" s="1"/>
  <c r="I63" i="2"/>
  <c r="I58" i="2"/>
  <c r="I56" i="2"/>
  <c r="I57" i="2" s="1"/>
  <c r="I54" i="2"/>
  <c r="I55" i="2" s="1"/>
  <c r="N66" i="2"/>
  <c r="J66" i="2"/>
  <c r="M65" i="2"/>
  <c r="H65" i="2"/>
  <c r="L64" i="2"/>
  <c r="H64" i="2"/>
  <c r="L63" i="2"/>
  <c r="L58" i="2"/>
  <c r="L56" i="2"/>
  <c r="L57" i="2" s="1"/>
  <c r="L54" i="2"/>
  <c r="L55" i="2" s="1"/>
  <c r="H63" i="2"/>
  <c r="H58" i="2"/>
  <c r="H56" i="2"/>
  <c r="H57" i="2" s="1"/>
  <c r="H54" i="2"/>
  <c r="J76" i="2" s="1"/>
  <c r="J47" i="1"/>
  <c r="L47" i="1"/>
  <c r="N47" i="1"/>
  <c r="H48" i="1"/>
  <c r="J48" i="1"/>
  <c r="L48" i="1"/>
  <c r="N48" i="1"/>
  <c r="H49" i="1"/>
  <c r="K49" i="1"/>
  <c r="M49" i="1"/>
  <c r="O49" i="1"/>
  <c r="J50" i="1"/>
  <c r="L50" i="1"/>
  <c r="N50" i="1"/>
  <c r="K40" i="1"/>
  <c r="O40" i="1"/>
  <c r="I47" i="1"/>
  <c r="K47" i="1"/>
  <c r="M47" i="1"/>
  <c r="O47" i="1"/>
  <c r="I48" i="1"/>
  <c r="K48" i="1"/>
  <c r="M48" i="1"/>
  <c r="O48" i="1"/>
  <c r="J49" i="1"/>
  <c r="L49" i="1"/>
  <c r="N49" i="1"/>
  <c r="I50" i="1"/>
  <c r="K50" i="1"/>
  <c r="M50" i="1"/>
  <c r="I40" i="1"/>
  <c r="M40" i="1"/>
  <c r="H40" i="1"/>
  <c r="J40" i="1"/>
  <c r="L40" i="1"/>
  <c r="N40" i="1"/>
  <c r="P40" i="1"/>
  <c r="H47" i="1"/>
  <c r="P36" i="1"/>
  <c r="E51" i="3" l="1"/>
  <c r="L51" i="3"/>
  <c r="J51" i="3"/>
  <c r="H76" i="2"/>
  <c r="H59" i="2"/>
  <c r="L76" i="2"/>
  <c r="H78" i="2"/>
  <c r="M78" i="2"/>
  <c r="N79" i="2"/>
  <c r="J77" i="2"/>
  <c r="N77" i="2"/>
  <c r="K78" i="2"/>
  <c r="O78" i="2"/>
  <c r="L79" i="2"/>
  <c r="K76" i="2"/>
  <c r="O63" i="2"/>
  <c r="O64" i="2"/>
  <c r="O70" i="2" s="1"/>
  <c r="I66" i="2"/>
  <c r="M76" i="2"/>
  <c r="I77" i="2"/>
  <c r="K64" i="2"/>
  <c r="K71" i="2" s="1"/>
  <c r="L65" i="2"/>
  <c r="L72" i="2"/>
  <c r="L71" i="2"/>
  <c r="L70" i="2"/>
  <c r="I72" i="2"/>
  <c r="I71" i="2"/>
  <c r="I70" i="2"/>
  <c r="M59" i="2"/>
  <c r="J72" i="2"/>
  <c r="J71" i="2"/>
  <c r="J70" i="2"/>
  <c r="N59" i="2"/>
  <c r="K59" i="2"/>
  <c r="H55" i="2"/>
  <c r="O79" i="2"/>
  <c r="H72" i="2"/>
  <c r="H71" i="2"/>
  <c r="H70" i="2"/>
  <c r="L59" i="2"/>
  <c r="H77" i="2"/>
  <c r="H85" i="2" s="1"/>
  <c r="L77" i="2"/>
  <c r="I59" i="2"/>
  <c r="I76" i="2"/>
  <c r="M72" i="2"/>
  <c r="M71" i="2"/>
  <c r="M70" i="2"/>
  <c r="M77" i="2"/>
  <c r="J78" i="2"/>
  <c r="J85" i="2" s="1"/>
  <c r="N78" i="2"/>
  <c r="K79" i="2"/>
  <c r="J59" i="2"/>
  <c r="N76" i="2"/>
  <c r="N72" i="2"/>
  <c r="N71" i="2"/>
  <c r="N70" i="2"/>
  <c r="K72" i="2"/>
  <c r="K70" i="2"/>
  <c r="O55" i="2"/>
  <c r="O66" i="2"/>
  <c r="O59" i="2"/>
  <c r="O76" i="2"/>
  <c r="K77" i="2"/>
  <c r="O77" i="2"/>
  <c r="L78" i="2"/>
  <c r="I79" i="2"/>
  <c r="M79" i="2"/>
  <c r="M58" i="1"/>
  <c r="M56" i="1"/>
  <c r="M57" i="1" s="1"/>
  <c r="M54" i="1"/>
  <c r="M55" i="1" s="1"/>
  <c r="I58" i="1"/>
  <c r="I56" i="1"/>
  <c r="I57" i="1" s="1"/>
  <c r="I54" i="1"/>
  <c r="I55" i="1" s="1"/>
  <c r="N58" i="1"/>
  <c r="N56" i="1"/>
  <c r="N57" i="1" s="1"/>
  <c r="N54" i="1"/>
  <c r="N55" i="1" s="1"/>
  <c r="J54" i="1"/>
  <c r="J55" i="1" s="1"/>
  <c r="J58" i="1"/>
  <c r="J56" i="1"/>
  <c r="J57" i="1" s="1"/>
  <c r="O58" i="1"/>
  <c r="O56" i="1"/>
  <c r="O57" i="1" s="1"/>
  <c r="O54" i="1"/>
  <c r="K63" i="1" s="1"/>
  <c r="K58" i="1"/>
  <c r="K56" i="1"/>
  <c r="K57" i="1" s="1"/>
  <c r="K54" i="1"/>
  <c r="K55" i="1" s="1"/>
  <c r="I66" i="1"/>
  <c r="H64" i="1"/>
  <c r="L58" i="1"/>
  <c r="L56" i="1"/>
  <c r="L57" i="1" s="1"/>
  <c r="L54" i="1"/>
  <c r="L55" i="1" s="1"/>
  <c r="H58" i="1"/>
  <c r="H56" i="1"/>
  <c r="H57" i="1" s="1"/>
  <c r="H54" i="1"/>
  <c r="O71" i="2" l="1"/>
  <c r="O72" i="2"/>
  <c r="J84" i="2"/>
  <c r="H84" i="2"/>
  <c r="K85" i="2"/>
  <c r="M84" i="2"/>
  <c r="L84" i="2"/>
  <c r="N73" i="2"/>
  <c r="I85" i="2"/>
  <c r="I84" i="2"/>
  <c r="I83" i="2"/>
  <c r="O73" i="2"/>
  <c r="K84" i="2"/>
  <c r="J73" i="2"/>
  <c r="M83" i="2"/>
  <c r="M85" i="2"/>
  <c r="M86" i="2" s="1"/>
  <c r="I73" i="2"/>
  <c r="L83" i="2"/>
  <c r="L85" i="2"/>
  <c r="O85" i="2"/>
  <c r="O84" i="2"/>
  <c r="O83" i="2"/>
  <c r="K73" i="2"/>
  <c r="N85" i="2"/>
  <c r="N84" i="2"/>
  <c r="N83" i="2"/>
  <c r="M73" i="2"/>
  <c r="H73" i="2"/>
  <c r="K83" i="2"/>
  <c r="K86" i="2" s="1"/>
  <c r="J83" i="2"/>
  <c r="J86" i="2" s="1"/>
  <c r="L73" i="2"/>
  <c r="H83" i="2"/>
  <c r="H86" i="2" s="1"/>
  <c r="O79" i="1"/>
  <c r="M79" i="1"/>
  <c r="K79" i="1"/>
  <c r="I79" i="1"/>
  <c r="O78" i="1"/>
  <c r="M78" i="1"/>
  <c r="K78" i="1"/>
  <c r="H78" i="1"/>
  <c r="N77" i="1"/>
  <c r="L77" i="1"/>
  <c r="J77" i="1"/>
  <c r="H77" i="1"/>
  <c r="N76" i="1"/>
  <c r="L76" i="1"/>
  <c r="J76" i="1"/>
  <c r="N79" i="1"/>
  <c r="L79" i="1"/>
  <c r="J79" i="1"/>
  <c r="N78" i="1"/>
  <c r="L78" i="1"/>
  <c r="J78" i="1"/>
  <c r="O77" i="1"/>
  <c r="M77" i="1"/>
  <c r="K77" i="1"/>
  <c r="I77" i="1"/>
  <c r="O76" i="1"/>
  <c r="M76" i="1"/>
  <c r="K76" i="1"/>
  <c r="I76" i="1"/>
  <c r="J59" i="1"/>
  <c r="L63" i="1"/>
  <c r="L64" i="1"/>
  <c r="M65" i="1"/>
  <c r="M66" i="1"/>
  <c r="H55" i="1"/>
  <c r="H59" i="1"/>
  <c r="H76" i="1"/>
  <c r="O55" i="1"/>
  <c r="N66" i="1"/>
  <c r="O59" i="1"/>
  <c r="J63" i="1"/>
  <c r="N63" i="1"/>
  <c r="J64" i="1"/>
  <c r="O64" i="1"/>
  <c r="K65" i="1"/>
  <c r="O65" i="1"/>
  <c r="K66" i="1"/>
  <c r="O66" i="1"/>
  <c r="I63" i="1"/>
  <c r="M59" i="1"/>
  <c r="H63" i="1"/>
  <c r="L59" i="1"/>
  <c r="K59" i="1"/>
  <c r="O63" i="1"/>
  <c r="K64" i="1"/>
  <c r="K71" i="1" s="1"/>
  <c r="H65" i="1"/>
  <c r="L65" i="1"/>
  <c r="L66" i="1"/>
  <c r="N59" i="1"/>
  <c r="I59" i="1"/>
  <c r="M63" i="1"/>
  <c r="I64" i="1"/>
  <c r="N64" i="1"/>
  <c r="J65" i="1"/>
  <c r="N65" i="1"/>
  <c r="J66" i="1"/>
  <c r="N86" i="2" l="1"/>
  <c r="O86" i="2"/>
  <c r="L86" i="2"/>
  <c r="I86" i="2"/>
  <c r="L72" i="1"/>
  <c r="M72" i="1"/>
  <c r="M71" i="1"/>
  <c r="M70" i="1"/>
  <c r="N85" i="1"/>
  <c r="N84" i="1"/>
  <c r="N83" i="1"/>
  <c r="O85" i="1"/>
  <c r="O84" i="1"/>
  <c r="O83" i="1"/>
  <c r="K85" i="1"/>
  <c r="K84" i="1"/>
  <c r="K83" i="1"/>
  <c r="I72" i="1"/>
  <c r="I71" i="1"/>
  <c r="I70" i="1"/>
  <c r="J85" i="1"/>
  <c r="J84" i="1"/>
  <c r="J83" i="1"/>
  <c r="K70" i="1"/>
  <c r="K72" i="1"/>
  <c r="L71" i="1"/>
  <c r="H85" i="1"/>
  <c r="H84" i="1"/>
  <c r="H83" i="1"/>
  <c r="M85" i="1"/>
  <c r="M84" i="1"/>
  <c r="M83" i="1"/>
  <c r="I85" i="1"/>
  <c r="I84" i="1"/>
  <c r="I83" i="1"/>
  <c r="O72" i="1"/>
  <c r="O71" i="1"/>
  <c r="O70" i="1"/>
  <c r="L85" i="1"/>
  <c r="L84" i="1"/>
  <c r="L83" i="1"/>
  <c r="H72" i="1"/>
  <c r="H71" i="1"/>
  <c r="H70" i="1"/>
  <c r="N72" i="1"/>
  <c r="N71" i="1"/>
  <c r="N70" i="1"/>
  <c r="J72" i="1"/>
  <c r="J71" i="1"/>
  <c r="J70" i="1"/>
  <c r="L70" i="1"/>
  <c r="L73" i="1" s="1"/>
  <c r="J73" i="1" l="1"/>
  <c r="H73" i="1"/>
  <c r="O73" i="1"/>
  <c r="M86" i="1"/>
  <c r="I73" i="1"/>
  <c r="O86" i="1"/>
  <c r="M73" i="1"/>
  <c r="N73" i="1"/>
  <c r="L86" i="1"/>
  <c r="I86" i="1"/>
  <c r="H86" i="1"/>
  <c r="K73" i="1"/>
  <c r="J86" i="1"/>
  <c r="K86" i="1"/>
  <c r="N86" i="1"/>
</calcChain>
</file>

<file path=xl/sharedStrings.xml><?xml version="1.0" encoding="utf-8"?>
<sst xmlns="http://schemas.openxmlformats.org/spreadsheetml/2006/main" count="268" uniqueCount="65">
  <si>
    <t>version,4</t>
  </si>
  <si>
    <t>ProtocolHeader</t>
  </si>
  <si>
    <t>,Version,1.0,Label,MTT_005a_d40,ReaderType,0,DateRead,1/20/2020 3:38:42 PM,InstrumentSN,SN: 512734004,</t>
  </si>
  <si>
    <t xml:space="preserve">,Result,0,Prefix,4c_Cis,WellMap,0007FE7FE7FE7FE7FE7FE000,RefWellMap,000000000000000000000000,RunCount,1,Kinetics,False,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</si>
  <si>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</si>
  <si>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</si>
  <si>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</si>
  <si>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</si>
  <si>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</si>
  <si>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</si>
  <si>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,B,X,0.05313972,0.05476817,0.05438738,0.05384004,0.05288829,0.05200712,0.05339359,0.05475768,0.05385057,0.05385871,X</t>
  </si>
  <si>
    <t>,C,X,0.05369546,0.25,0.3057062,0.391705,0.3351876,0.287614,0.1861226,0.1402294,0.1391777,0.07726603,X</t>
  </si>
  <si>
    <t>,D,X,0.05347515,0.3096417,0.2869293,0.3969977,0.3528996,0.3072565,0.2639871,0.2597021,0.1884775,0.07791027,X</t>
  </si>
  <si>
    <t>,E,X,0.05302444,0.2995496,0.8434055,0.3049279,0.358266,0.3674096,0.3213947,0.1779013,0.1463566,0.07778458,X</t>
  </si>
  <si>
    <t>,F,X,0.05596895,0.1318628,0.273488,0.3133058,0.3769953,0.3301723,0.3078631,0.1500362,0.1938742,0.05268238,X</t>
  </si>
  <si>
    <t>,G,X,0.05288712,0.05258934,0.05216623,0.05390305,0.05417724,0.05597835,0.0532282,0.05247538,0.05330742,0.05333189,X</t>
  </si>
  <si>
    <t>,H,X,X,X,X,X,X,X,X,X,X,X,X</t>
  </si>
  <si>
    <t>MTT</t>
  </si>
  <si>
    <t>Date of intoxication:</t>
  </si>
  <si>
    <t>Reader:</t>
  </si>
  <si>
    <t>Promega GloMax</t>
  </si>
  <si>
    <t>Vehicle</t>
  </si>
  <si>
    <t>1nM</t>
  </si>
  <si>
    <t>10nM</t>
  </si>
  <si>
    <t>100nM</t>
  </si>
  <si>
    <t>1uM</t>
  </si>
  <si>
    <t>10uM</t>
  </si>
  <si>
    <t>100uM</t>
  </si>
  <si>
    <t>Full kill</t>
  </si>
  <si>
    <t>Empty value</t>
  </si>
  <si>
    <t>Cells</t>
  </si>
  <si>
    <t>iPSC_DSN_005A_20191209_d40</t>
  </si>
  <si>
    <t>Differentiation started</t>
  </si>
  <si>
    <t>Age of cells</t>
  </si>
  <si>
    <t>Agent</t>
  </si>
  <si>
    <t>Cisplatin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</si>
  <si>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</si>
  <si>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</si>
  <si>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</si>
  <si>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</si>
  <si>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</si>
  <si>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</si>
  <si>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</si>
  <si>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</si>
  <si>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</si>
  <si>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</si>
  <si>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40d</t>
  </si>
  <si>
    <t>,Version,1,Label,CytoTox-Fluor,ReaderType,2,DateRead,1/19/2020 9:37:00 PM,InstrumentSN,SN: 512734004,FluoOpticalKitID,PN:9300-046 SN:31000001DD35142D SIG:BLUE,</t>
  </si>
  <si>
    <t xml:space="preserve">,Result,0,Prefix,4c_Cis,WellMap,0007FE7FE7FE7FE7FE7FE000,RunCount,1,Kinetics,False, </t>
  </si>
  <si>
    <t>,Read 1</t>
  </si>
  <si>
    <t>,B,X,565.984,564.709,561.537,563.783,565.889,564.737,567.133,562.02,572.779,563.924,X</t>
  </si>
  <si>
    <t>,C,X,565.807,4604.98,4154.04,4431.76,3907.65,3913.16,4168.28,4656.95,20220.6,2911.16,X</t>
  </si>
  <si>
    <t>,D,X,564.8,4456.07,3859.73,4360.53,4074.97,3612.23,4203.82,4435.59,29179.3,2873.25,X</t>
  </si>
  <si>
    <t>,E,X,565.857,4482.87,564.563,4352.34,4291.48,4117.22,4081.03,4845.68,38474.7,2989.3,X</t>
  </si>
  <si>
    <t>,F,X,576.422,583.323,3960.03,4601.53,4492.66,4032.31,4108.35,4947.8,30801.8,562.898,X</t>
  </si>
  <si>
    <t>,G,X,567.062,562.338,562.399,611.757,563.636,565.523,563.432,563.569,567.524,564.44,X</t>
  </si>
  <si>
    <t>Cytotox</t>
  </si>
  <si>
    <t>Proteasis [% of full kill]</t>
  </si>
  <si>
    <t>Proteasis [% of vehicle]</t>
  </si>
  <si>
    <t>Live/Dead</t>
  </si>
  <si>
    <t>Vehicle mean</t>
  </si>
  <si>
    <t>% of vehicle</t>
  </si>
  <si>
    <t>29) Exp_20200120</t>
  </si>
  <si>
    <t xml:space="preserve">Two wells detached, </t>
  </si>
  <si>
    <t>one well contaminated, marked on the plate.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</si>
</sst>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523874</xdr:colOff>
      <xdr:row>4</xdr:row>
      <xdr:rowOff>66675</xdr:rowOff>
    </xdr:from>
    <xdr:to>
      <xdr:col>18</xdr:col>
      <xdr:colOff>83607</xdr:colOff>
      <xdr:row>23</xdr:row>
      <xdr:rowOff>57150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81874" y="828675"/>
          <a:ext cx="6417733" cy="3609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</xdr:colOff>
      <xdr:row>4</xdr:row>
      <xdr:rowOff>0</xdr:rowOff>
    </xdr:from>
    <xdr:to>
      <xdr:col>14</xdr:col>
      <xdr:colOff>95251</xdr:colOff>
      <xdr:row>20</xdr:row>
      <xdr:rowOff>5953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762000"/>
          <a:ext cx="5429250" cy="30539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47624</xdr:colOff>
      <xdr:row>0</xdr:row>
      <xdr:rowOff>85725</xdr:rowOff>
    </xdr:from>
    <xdr:to>
      <xdr:col>12</xdr:col>
      <xdr:colOff>47623</xdr:colOff>
      <xdr:row>13</xdr:row>
      <xdr:rowOff>180975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D2EE72A-8C70-49E8-BE4C-E0A15A09D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19624" y="85725"/>
          <a:ext cx="4571999" cy="25717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0</xdr:row>
          <xdr:rowOff>104775</xdr:rowOff>
        </xdr:from>
        <xdr:to>
          <xdr:col>16</xdr:col>
          <xdr:colOff>381000</xdr:colOff>
          <xdr:row>14</xdr:row>
          <xdr:rowOff>4299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EE6C52E1-C434-4BB8-8B75-FD3B541B56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6"/>
  <sheetViews>
    <sheetView topLeftCell="A4" zoomScale="85" zoomScaleNormal="85" workbookViewId="0">
      <selection activeCell="A25" sqref="A25:D33"/>
    </sheetView>
  </sheetViews>
  <sheetFormatPr baseColWidth="10" defaultRowHeight="15" x14ac:dyDescent="0.25"/>
  <sheetData>
    <row r="1" spans="1:33" x14ac:dyDescent="0.25">
      <c r="B1" t="s">
        <v>0</v>
      </c>
    </row>
    <row r="2" spans="1:33" x14ac:dyDescent="0.25">
      <c r="A2" t="s">
        <v>1</v>
      </c>
    </row>
    <row r="3" spans="1:33" x14ac:dyDescent="0.25">
      <c r="A3" t="s">
        <v>2</v>
      </c>
    </row>
    <row r="4" spans="1:33" x14ac:dyDescent="0.25">
      <c r="A4" t="s">
        <v>3</v>
      </c>
    </row>
    <row r="6" spans="1:33" x14ac:dyDescent="0.25">
      <c r="A6" t="s">
        <v>4</v>
      </c>
    </row>
    <row r="7" spans="1:33" x14ac:dyDescent="0.25">
      <c r="A7" t="s">
        <v>5</v>
      </c>
    </row>
    <row r="9" spans="1:33" x14ac:dyDescent="0.25">
      <c r="A9" t="s">
        <v>6</v>
      </c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</row>
    <row r="10" spans="1:33" x14ac:dyDescent="0.25">
      <c r="A10" t="s">
        <v>7</v>
      </c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x14ac:dyDescent="0.25">
      <c r="A11" t="s">
        <v>8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x14ac:dyDescent="0.25">
      <c r="A12" t="s">
        <v>9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3" x14ac:dyDescent="0.25">
      <c r="A13" t="s">
        <v>10</v>
      </c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</row>
    <row r="14" spans="1:33" x14ac:dyDescent="0.25">
      <c r="A14" t="s">
        <v>11</v>
      </c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</row>
    <row r="15" spans="1:33" x14ac:dyDescent="0.25">
      <c r="A15" t="s">
        <v>12</v>
      </c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</row>
    <row r="16" spans="1:33" x14ac:dyDescent="0.25">
      <c r="A16" t="s">
        <v>13</v>
      </c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</row>
    <row r="17" spans="1:33" x14ac:dyDescent="0.25">
      <c r="A17" t="s">
        <v>14</v>
      </c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</row>
    <row r="18" spans="1:33" x14ac:dyDescent="0.25">
      <c r="A18" t="s">
        <v>15</v>
      </c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</row>
    <row r="19" spans="1:33" x14ac:dyDescent="0.25">
      <c r="A19" t="s">
        <v>16</v>
      </c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</row>
    <row r="20" spans="1:33" x14ac:dyDescent="0.25"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</row>
    <row r="21" spans="1:33" x14ac:dyDescent="0.25"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</row>
    <row r="22" spans="1:33" x14ac:dyDescent="0.25">
      <c r="A22" s="1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</row>
    <row r="23" spans="1:33" x14ac:dyDescent="0.25">
      <c r="C23" s="2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</row>
    <row r="24" spans="1:33" x14ac:dyDescent="0.25">
      <c r="C24" s="2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</row>
    <row r="25" spans="1:33" x14ac:dyDescent="0.25">
      <c r="A25" s="1" t="s">
        <v>62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</row>
    <row r="26" spans="1:33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</row>
    <row r="27" spans="1:33" x14ac:dyDescent="0.25">
      <c r="A27" t="s">
        <v>32</v>
      </c>
      <c r="C27" s="2">
        <v>43808</v>
      </c>
      <c r="F27" s="5"/>
      <c r="G27" s="5">
        <v>5.3139720000000001E-2</v>
      </c>
      <c r="H27" s="5">
        <v>5.4768169999999998E-2</v>
      </c>
      <c r="I27" s="5">
        <v>5.4387379999999999E-2</v>
      </c>
      <c r="J27" s="5">
        <v>5.3840039999999999E-2</v>
      </c>
      <c r="K27" s="5">
        <v>5.2888289999999998E-2</v>
      </c>
      <c r="L27" s="5">
        <v>5.2007119999999997E-2</v>
      </c>
      <c r="M27" s="5">
        <v>5.3393589999999998E-2</v>
      </c>
      <c r="N27" s="5">
        <v>5.4757680000000003E-2</v>
      </c>
      <c r="O27" s="5">
        <v>5.385057E-2</v>
      </c>
      <c r="P27" s="5">
        <v>5.3858709999999997E-2</v>
      </c>
      <c r="Q27" s="5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</row>
    <row r="28" spans="1:33" x14ac:dyDescent="0.25">
      <c r="A28" t="s">
        <v>33</v>
      </c>
      <c r="C28" t="s">
        <v>46</v>
      </c>
      <c r="F28" s="6"/>
      <c r="G28" s="6">
        <v>5.369546E-2</v>
      </c>
      <c r="H28" s="7">
        <v>0.25</v>
      </c>
      <c r="I28" s="8">
        <v>0.30570619999999998</v>
      </c>
      <c r="J28" s="8">
        <v>0.39170500000000003</v>
      </c>
      <c r="K28" s="8">
        <v>0.33518759999999997</v>
      </c>
      <c r="L28" s="8">
        <v>0.28761399999999998</v>
      </c>
      <c r="M28" s="8">
        <v>0.1861226</v>
      </c>
      <c r="N28" s="8">
        <v>0.1402294</v>
      </c>
      <c r="O28" s="8">
        <v>0.13917769999999999</v>
      </c>
      <c r="P28" s="9">
        <v>7.7266029999999999E-2</v>
      </c>
      <c r="Q28" s="6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</row>
    <row r="29" spans="1:33" x14ac:dyDescent="0.25">
      <c r="A29" t="s">
        <v>34</v>
      </c>
      <c r="C29" t="s">
        <v>35</v>
      </c>
      <c r="F29" s="6"/>
      <c r="G29" s="6">
        <v>5.3475149999999999E-2</v>
      </c>
      <c r="H29" s="10">
        <v>0.30964170000000002</v>
      </c>
      <c r="I29" s="11">
        <v>0.2869293</v>
      </c>
      <c r="J29" s="11">
        <v>0.39699770000000001</v>
      </c>
      <c r="K29" s="11">
        <v>0.35289959999999998</v>
      </c>
      <c r="L29" s="11">
        <v>0.30725649999999999</v>
      </c>
      <c r="M29" s="11">
        <v>0.26398709999999997</v>
      </c>
      <c r="N29" s="11">
        <v>0.25970209999999999</v>
      </c>
      <c r="O29" s="11">
        <v>0.18847749999999999</v>
      </c>
      <c r="P29" s="12">
        <v>7.7910270000000004E-2</v>
      </c>
      <c r="Q29" s="6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</row>
    <row r="30" spans="1:33" x14ac:dyDescent="0.25">
      <c r="A30" t="s">
        <v>18</v>
      </c>
      <c r="C30" s="2">
        <v>43848</v>
      </c>
      <c r="F30" s="6"/>
      <c r="G30" s="6">
        <v>5.3024439999999999E-2</v>
      </c>
      <c r="H30" s="10">
        <v>0.29954960000000003</v>
      </c>
      <c r="I30" s="11"/>
      <c r="J30" s="11">
        <v>0.30492789999999997</v>
      </c>
      <c r="K30" s="11">
        <v>0.35826599999999997</v>
      </c>
      <c r="L30" s="11">
        <v>0.3674096</v>
      </c>
      <c r="M30" s="11">
        <v>0.32139469999999998</v>
      </c>
      <c r="N30" s="11">
        <v>0.17790130000000001</v>
      </c>
      <c r="O30" s="11">
        <v>0.1463566</v>
      </c>
      <c r="P30" s="12">
        <v>7.7784580000000006E-2</v>
      </c>
      <c r="Q30" s="6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</row>
    <row r="31" spans="1:33" x14ac:dyDescent="0.25">
      <c r="A31" t="s">
        <v>19</v>
      </c>
      <c r="C31" t="s">
        <v>20</v>
      </c>
      <c r="F31" s="6"/>
      <c r="G31" s="6">
        <v>5.5968950000000003E-2</v>
      </c>
      <c r="H31" s="13"/>
      <c r="I31" s="14">
        <v>0.27348800000000001</v>
      </c>
      <c r="J31" s="14">
        <v>0.31330580000000002</v>
      </c>
      <c r="K31" s="14">
        <v>0.37699529999999998</v>
      </c>
      <c r="L31" s="14">
        <v>0.33017229999999997</v>
      </c>
      <c r="M31" s="14">
        <v>0.3078631</v>
      </c>
      <c r="N31" s="14">
        <v>0.15003620000000001</v>
      </c>
      <c r="O31" s="14">
        <v>0.1938742</v>
      </c>
      <c r="P31" s="15">
        <v>5.2682380000000001E-2</v>
      </c>
      <c r="Q31" s="6"/>
    </row>
    <row r="32" spans="1:33" x14ac:dyDescent="0.25">
      <c r="A32" s="1" t="s">
        <v>36</v>
      </c>
      <c r="C32" t="s">
        <v>63</v>
      </c>
      <c r="G32">
        <v>5.2887120000000003E-2</v>
      </c>
      <c r="H32">
        <v>5.2589339999999998E-2</v>
      </c>
      <c r="I32">
        <v>5.2166230000000001E-2</v>
      </c>
      <c r="J32">
        <v>5.3903050000000001E-2</v>
      </c>
      <c r="K32">
        <v>5.4177240000000002E-2</v>
      </c>
      <c r="L32">
        <v>5.5978350000000003E-2</v>
      </c>
      <c r="M32">
        <v>5.3228200000000003E-2</v>
      </c>
      <c r="N32">
        <v>5.2475380000000002E-2</v>
      </c>
      <c r="O32">
        <v>5.3307420000000001E-2</v>
      </c>
      <c r="P32">
        <v>5.333189E-2</v>
      </c>
    </row>
    <row r="33" spans="3:17" x14ac:dyDescent="0.25">
      <c r="C33" t="s">
        <v>64</v>
      </c>
    </row>
    <row r="35" spans="3:17" x14ac:dyDescent="0.25">
      <c r="C35" s="16"/>
      <c r="F35" t="s">
        <v>37</v>
      </c>
      <c r="H35">
        <f>AVERAGE(H28:H31)</f>
        <v>0.28639710000000002</v>
      </c>
      <c r="I35">
        <f>AVERAGE(I28:I31)</f>
        <v>0.28870783333333333</v>
      </c>
      <c r="J35">
        <f>AVERAGE(J28:J31)</f>
        <v>0.35173409999999999</v>
      </c>
      <c r="K35">
        <f t="shared" ref="K35:M35" si="0">AVERAGE(K28:K31)</f>
        <v>0.35583712499999998</v>
      </c>
      <c r="L35">
        <f t="shared" si="0"/>
        <v>0.32311309999999999</v>
      </c>
      <c r="M35">
        <f t="shared" si="0"/>
        <v>0.26984187500000001</v>
      </c>
      <c r="N35">
        <f>AVERAGE(N28:N31)</f>
        <v>0.18196725000000002</v>
      </c>
      <c r="O35">
        <f>AVERAGE(O28:O31)</f>
        <v>0.16697149999999999</v>
      </c>
      <c r="P35">
        <f>AVERAGE(P28:P30)</f>
        <v>7.7653626666666656E-2</v>
      </c>
    </row>
    <row r="36" spans="3:17" x14ac:dyDescent="0.25">
      <c r="F36" t="s">
        <v>38</v>
      </c>
      <c r="H36">
        <f>H35/1000</f>
        <v>2.8639710000000001E-4</v>
      </c>
      <c r="I36">
        <f t="shared" ref="I36:P36" si="1">I35/1000</f>
        <v>2.8870783333333335E-4</v>
      </c>
      <c r="J36">
        <f t="shared" si="1"/>
        <v>3.5173410000000001E-4</v>
      </c>
      <c r="K36">
        <f t="shared" si="1"/>
        <v>3.5583712499999995E-4</v>
      </c>
      <c r="L36">
        <f t="shared" si="1"/>
        <v>3.2311309999999996E-4</v>
      </c>
      <c r="M36">
        <f t="shared" si="1"/>
        <v>2.6984187500000002E-4</v>
      </c>
      <c r="N36">
        <f t="shared" si="1"/>
        <v>1.8196725000000003E-4</v>
      </c>
      <c r="O36">
        <f t="shared" si="1"/>
        <v>1.6697150000000001E-4</v>
      </c>
      <c r="P36">
        <f t="shared" si="1"/>
        <v>7.7653626666666662E-5</v>
      </c>
    </row>
    <row r="37" spans="3:17" x14ac:dyDescent="0.25">
      <c r="F37" t="s">
        <v>39</v>
      </c>
      <c r="H37">
        <f>MEDIAN(H28:H31)</f>
        <v>0.29954960000000003</v>
      </c>
      <c r="I37">
        <f t="shared" ref="I37:O37" si="2">MEDIAN(I28:I31)</f>
        <v>0.2869293</v>
      </c>
      <c r="J37">
        <f t="shared" si="2"/>
        <v>0.35250540000000002</v>
      </c>
      <c r="K37">
        <f t="shared" si="2"/>
        <v>0.35558279999999998</v>
      </c>
      <c r="L37">
        <f t="shared" si="2"/>
        <v>0.31871439999999995</v>
      </c>
      <c r="M37">
        <f t="shared" si="2"/>
        <v>0.28592509999999999</v>
      </c>
      <c r="N37">
        <f t="shared" si="2"/>
        <v>0.16396875</v>
      </c>
      <c r="O37">
        <f t="shared" si="2"/>
        <v>0.16741705000000001</v>
      </c>
      <c r="P37">
        <f>MEDIAN(P28:P30)</f>
        <v>7.7784580000000006E-2</v>
      </c>
    </row>
    <row r="38" spans="3:17" x14ac:dyDescent="0.25">
      <c r="F38" t="s">
        <v>40</v>
      </c>
      <c r="H38">
        <f>H37/1000</f>
        <v>2.9954960000000002E-4</v>
      </c>
      <c r="I38">
        <f t="shared" ref="I38:P38" si="3">I37/1000</f>
        <v>2.869293E-4</v>
      </c>
      <c r="J38">
        <f t="shared" si="3"/>
        <v>3.525054E-4</v>
      </c>
      <c r="K38">
        <f t="shared" si="3"/>
        <v>3.5558279999999996E-4</v>
      </c>
      <c r="L38">
        <f t="shared" si="3"/>
        <v>3.1871439999999997E-4</v>
      </c>
      <c r="M38">
        <f t="shared" si="3"/>
        <v>2.859251E-4</v>
      </c>
      <c r="N38">
        <f t="shared" si="3"/>
        <v>1.6396875E-4</v>
      </c>
      <c r="O38">
        <f t="shared" si="3"/>
        <v>1.6741705000000002E-4</v>
      </c>
      <c r="P38">
        <f t="shared" si="3"/>
        <v>7.7784579999999999E-5</v>
      </c>
    </row>
    <row r="39" spans="3:17" x14ac:dyDescent="0.25">
      <c r="F39" t="s">
        <v>41</v>
      </c>
      <c r="H39">
        <f>STDEV(H28:H31)</f>
        <v>3.1922159809605631E-2</v>
      </c>
      <c r="I39">
        <f t="shared" ref="I39:O39" si="4">STDEV(I28:I31)</f>
        <v>1.6182567423722757E-2</v>
      </c>
      <c r="J39">
        <f t="shared" si="4"/>
        <v>4.9376178234380945E-2</v>
      </c>
      <c r="K39">
        <f t="shared" si="4"/>
        <v>1.721045940649174E-2</v>
      </c>
      <c r="L39">
        <f t="shared" si="4"/>
        <v>3.4271611581890932E-2</v>
      </c>
      <c r="M39">
        <f t="shared" si="4"/>
        <v>6.0954908779106073E-2</v>
      </c>
      <c r="N39">
        <f t="shared" si="4"/>
        <v>5.422446843338647E-2</v>
      </c>
      <c r="O39">
        <f t="shared" si="4"/>
        <v>2.8188252421531907E-2</v>
      </c>
      <c r="P39">
        <f>STDEV(P28:P30)</f>
        <v>3.41500916592233E-4</v>
      </c>
    </row>
    <row r="40" spans="3:17" x14ac:dyDescent="0.25">
      <c r="F40" t="s">
        <v>42</v>
      </c>
      <c r="H40">
        <f>H39/H35*100</f>
        <v>11.146118382345922</v>
      </c>
      <c r="I40">
        <f t="shared" ref="I40:O40" si="5">I39/I35*100</f>
        <v>5.6051708874275175</v>
      </c>
      <c r="J40">
        <f t="shared" si="5"/>
        <v>14.037927580630068</v>
      </c>
      <c r="K40">
        <f t="shared" si="5"/>
        <v>4.8366115273924111</v>
      </c>
      <c r="L40">
        <f t="shared" si="5"/>
        <v>10.606692078374703</v>
      </c>
      <c r="M40">
        <f t="shared" si="5"/>
        <v>22.589121417536127</v>
      </c>
      <c r="N40">
        <f t="shared" si="5"/>
        <v>29.799026161788163</v>
      </c>
      <c r="O40">
        <f t="shared" si="5"/>
        <v>16.88207413931833</v>
      </c>
      <c r="P40">
        <f>P39/P35*100</f>
        <v>0.43977458780920609</v>
      </c>
    </row>
    <row r="43" spans="3:17" x14ac:dyDescent="0.25">
      <c r="D43" t="s">
        <v>43</v>
      </c>
    </row>
    <row r="44" spans="3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3:17" x14ac:dyDescent="0.25">
      <c r="H47">
        <f>H28-$P$35</f>
        <v>0.17234637333333336</v>
      </c>
      <c r="I47">
        <f t="shared" ref="I47:O47" si="6">I28-$P$35</f>
        <v>0.22805257333333334</v>
      </c>
      <c r="J47">
        <f t="shared" si="6"/>
        <v>0.31405137333333338</v>
      </c>
      <c r="K47">
        <f t="shared" si="6"/>
        <v>0.25753397333333333</v>
      </c>
      <c r="L47">
        <f t="shared" si="6"/>
        <v>0.20996037333333334</v>
      </c>
      <c r="M47">
        <f t="shared" si="6"/>
        <v>0.10846897333333334</v>
      </c>
      <c r="N47">
        <f t="shared" si="6"/>
        <v>6.2575773333333348E-2</v>
      </c>
      <c r="O47">
        <f t="shared" si="6"/>
        <v>6.1524073333333332E-2</v>
      </c>
    </row>
    <row r="48" spans="3:17" x14ac:dyDescent="0.25">
      <c r="H48">
        <f t="shared" ref="H48:O48" si="7">H29-$P$35</f>
        <v>0.23198807333333338</v>
      </c>
      <c r="I48">
        <f t="shared" si="7"/>
        <v>0.20927567333333336</v>
      </c>
      <c r="J48">
        <f t="shared" si="7"/>
        <v>0.31934407333333337</v>
      </c>
      <c r="K48">
        <f t="shared" si="7"/>
        <v>0.27524597333333334</v>
      </c>
      <c r="L48">
        <f t="shared" si="7"/>
        <v>0.22960287333333335</v>
      </c>
      <c r="M48">
        <f t="shared" si="7"/>
        <v>0.18633347333333333</v>
      </c>
      <c r="N48">
        <f t="shared" si="7"/>
        <v>0.18204847333333335</v>
      </c>
      <c r="O48">
        <f t="shared" si="7"/>
        <v>0.11082387333333334</v>
      </c>
    </row>
    <row r="49" spans="4:17" x14ac:dyDescent="0.25">
      <c r="H49">
        <f t="shared" ref="H49:O49" si="8">H30-$P$35</f>
        <v>0.22189597333333339</v>
      </c>
      <c r="J49">
        <f t="shared" si="8"/>
        <v>0.22727427333333333</v>
      </c>
      <c r="K49">
        <f t="shared" si="8"/>
        <v>0.28061237333333333</v>
      </c>
      <c r="L49">
        <f t="shared" si="8"/>
        <v>0.28975597333333336</v>
      </c>
      <c r="M49">
        <f t="shared" si="8"/>
        <v>0.24374107333333334</v>
      </c>
      <c r="N49">
        <f t="shared" si="8"/>
        <v>0.10024767333333336</v>
      </c>
      <c r="O49">
        <f t="shared" si="8"/>
        <v>6.8702973333333348E-2</v>
      </c>
    </row>
    <row r="50" spans="4:17" x14ac:dyDescent="0.25">
      <c r="I50">
        <f t="shared" ref="I50:O50" si="9">I31-$P$35</f>
        <v>0.19583437333333337</v>
      </c>
      <c r="J50">
        <f t="shared" si="9"/>
        <v>0.23565217333333338</v>
      </c>
      <c r="K50">
        <f t="shared" si="9"/>
        <v>0.29934167333333334</v>
      </c>
      <c r="L50">
        <f t="shared" si="9"/>
        <v>0.25251867333333333</v>
      </c>
      <c r="M50">
        <f t="shared" si="9"/>
        <v>0.23020947333333336</v>
      </c>
      <c r="N50">
        <f t="shared" si="9"/>
        <v>7.2382573333333353E-2</v>
      </c>
      <c r="O50">
        <f t="shared" si="9"/>
        <v>0.11622057333333334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</row>
    <row r="54" spans="4:17" x14ac:dyDescent="0.25">
      <c r="F54" t="s">
        <v>37</v>
      </c>
      <c r="H54">
        <f>AVERAGE(H47:H50)</f>
        <v>0.2087434733333334</v>
      </c>
      <c r="I54">
        <f>AVERAGE(I47:I50)</f>
        <v>0.21105420666666666</v>
      </c>
      <c r="J54">
        <f t="shared" ref="J54:N54" si="10">AVERAGE(J47:J50)</f>
        <v>0.27408047333333335</v>
      </c>
      <c r="K54">
        <f t="shared" si="10"/>
        <v>0.27818349833333333</v>
      </c>
      <c r="L54">
        <f t="shared" si="10"/>
        <v>0.24545947333333334</v>
      </c>
      <c r="M54">
        <f t="shared" si="10"/>
        <v>0.19218824833333331</v>
      </c>
      <c r="N54">
        <f t="shared" si="10"/>
        <v>0.10431362333333336</v>
      </c>
      <c r="O54">
        <f>AVERAGE(O47:O50)</f>
        <v>8.9317873333333339E-2</v>
      </c>
    </row>
    <row r="55" spans="4:17" x14ac:dyDescent="0.25">
      <c r="F55" t="s">
        <v>38</v>
      </c>
      <c r="H55">
        <f>H54/1000</f>
        <v>2.0874347333333339E-4</v>
      </c>
      <c r="I55">
        <f t="shared" ref="I55:O55" si="11">I54/1000</f>
        <v>2.1105420666666665E-4</v>
      </c>
      <c r="J55">
        <f t="shared" si="11"/>
        <v>2.7408047333333336E-4</v>
      </c>
      <c r="K55">
        <f t="shared" si="11"/>
        <v>2.7818349833333336E-4</v>
      </c>
      <c r="L55">
        <f t="shared" si="11"/>
        <v>2.4545947333333337E-4</v>
      </c>
      <c r="M55">
        <f t="shared" si="11"/>
        <v>1.9218824833333332E-4</v>
      </c>
      <c r="N55">
        <f t="shared" si="11"/>
        <v>1.0431362333333336E-4</v>
      </c>
      <c r="O55">
        <f t="shared" si="11"/>
        <v>8.9317873333333344E-5</v>
      </c>
    </row>
    <row r="56" spans="4:17" x14ac:dyDescent="0.25">
      <c r="F56" t="s">
        <v>39</v>
      </c>
      <c r="H56">
        <f>MEDIAN(H47:H50)</f>
        <v>0.22189597333333339</v>
      </c>
      <c r="I56">
        <f t="shared" ref="I56:N56" si="12">MEDIAN(I47:I50)</f>
        <v>0.20927567333333336</v>
      </c>
      <c r="J56">
        <f>MEDIAN(J47:J50)</f>
        <v>0.27485177333333338</v>
      </c>
      <c r="K56">
        <f t="shared" si="12"/>
        <v>0.27792917333333333</v>
      </c>
      <c r="L56">
        <f t="shared" si="12"/>
        <v>0.24106077333333334</v>
      </c>
      <c r="M56">
        <f t="shared" si="12"/>
        <v>0.20827147333333335</v>
      </c>
      <c r="N56">
        <f t="shared" si="12"/>
        <v>8.6315123333333355E-2</v>
      </c>
      <c r="O56">
        <f>MEDIAN(O47:O50)</f>
        <v>8.9763423333333342E-2</v>
      </c>
    </row>
    <row r="57" spans="4:17" x14ac:dyDescent="0.25">
      <c r="F57" t="s">
        <v>40</v>
      </c>
      <c r="H57">
        <f>H56/1000</f>
        <v>2.2189597333333339E-4</v>
      </c>
      <c r="I57">
        <f t="shared" ref="I57:O57" si="13">I56/1000</f>
        <v>2.0927567333333335E-4</v>
      </c>
      <c r="J57">
        <f t="shared" si="13"/>
        <v>2.7485177333333341E-4</v>
      </c>
      <c r="K57">
        <f t="shared" si="13"/>
        <v>2.7792917333333331E-4</v>
      </c>
      <c r="L57">
        <f t="shared" si="13"/>
        <v>2.4106077333333335E-4</v>
      </c>
      <c r="M57">
        <f t="shared" si="13"/>
        <v>2.0827147333333336E-4</v>
      </c>
      <c r="N57">
        <f t="shared" si="13"/>
        <v>8.6315123333333349E-5</v>
      </c>
      <c r="O57">
        <f t="shared" si="13"/>
        <v>8.9763423333333341E-5</v>
      </c>
    </row>
    <row r="58" spans="4:17" x14ac:dyDescent="0.25">
      <c r="F58" t="s">
        <v>41</v>
      </c>
      <c r="H58">
        <f>STDEV(H47:H50)</f>
        <v>3.1922159809605444E-2</v>
      </c>
      <c r="I58">
        <f t="shared" ref="I58:O58" si="14">STDEV(I47:I50)</f>
        <v>1.6182567423722757E-2</v>
      </c>
      <c r="J58">
        <f t="shared" si="14"/>
        <v>4.9376178234380945E-2</v>
      </c>
      <c r="K58">
        <f t="shared" si="14"/>
        <v>1.721045940649174E-2</v>
      </c>
      <c r="L58">
        <f t="shared" si="14"/>
        <v>3.4271611581890918E-2</v>
      </c>
      <c r="M58">
        <f t="shared" si="14"/>
        <v>6.0954908779106448E-2</v>
      </c>
      <c r="N58">
        <f t="shared" si="14"/>
        <v>5.422446843338654E-2</v>
      </c>
      <c r="O58">
        <f t="shared" si="14"/>
        <v>2.8188252421531945E-2</v>
      </c>
    </row>
    <row r="59" spans="4:17" x14ac:dyDescent="0.25">
      <c r="F59" t="s">
        <v>42</v>
      </c>
      <c r="H59">
        <f>H58/H54*100</f>
        <v>15.292530731550267</v>
      </c>
      <c r="I59">
        <f t="shared" ref="I59:O59" si="15">I58/I54*100</f>
        <v>7.6674934270706432</v>
      </c>
      <c r="J59">
        <f t="shared" si="15"/>
        <v>18.01521196817631</v>
      </c>
      <c r="K59">
        <f t="shared" si="15"/>
        <v>6.1867290869529974</v>
      </c>
      <c r="L59">
        <f t="shared" si="15"/>
        <v>13.962228108975919</v>
      </c>
      <c r="M59">
        <f t="shared" si="15"/>
        <v>31.716251804005008</v>
      </c>
      <c r="N59">
        <f t="shared" si="15"/>
        <v>51.982154104754542</v>
      </c>
      <c r="O59">
        <f t="shared" si="15"/>
        <v>31.559475578122747</v>
      </c>
    </row>
    <row r="62" spans="4:17" x14ac:dyDescent="0.25">
      <c r="D62" t="s">
        <v>44</v>
      </c>
    </row>
    <row r="63" spans="4:17" x14ac:dyDescent="0.25">
      <c r="H63">
        <f t="shared" ref="H63:O66" si="16">H47/$O$54*100</f>
        <v>192.95843810581849</v>
      </c>
      <c r="I63">
        <f t="shared" si="16"/>
        <v>255.32691814352049</v>
      </c>
      <c r="J63">
        <f t="shared" si="16"/>
        <v>351.61089445255493</v>
      </c>
      <c r="K63">
        <f t="shared" si="16"/>
        <v>288.33419753761859</v>
      </c>
      <c r="L63">
        <f t="shared" si="16"/>
        <v>235.07094996514692</v>
      </c>
      <c r="M63">
        <f t="shared" si="16"/>
        <v>121.44150916863896</v>
      </c>
      <c r="N63">
        <f t="shared" si="16"/>
        <v>70.059631961680552</v>
      </c>
      <c r="O63">
        <f t="shared" si="16"/>
        <v>68.882152067958629</v>
      </c>
    </row>
    <row r="64" spans="4:17" x14ac:dyDescent="0.25">
      <c r="H64">
        <f t="shared" si="16"/>
        <v>259.73309112226218</v>
      </c>
      <c r="I64">
        <f t="shared" si="16"/>
        <v>234.30436207579507</v>
      </c>
      <c r="J64">
        <f t="shared" si="16"/>
        <v>357.53658412974607</v>
      </c>
      <c r="K64">
        <f t="shared" si="16"/>
        <v>308.16449503462576</v>
      </c>
      <c r="L64">
        <f t="shared" si="16"/>
        <v>257.06262897287974</v>
      </c>
      <c r="N64">
        <f t="shared" si="16"/>
        <v>203.82087765785735</v>
      </c>
      <c r="O64">
        <f t="shared" si="16"/>
        <v>124.07804753673415</v>
      </c>
    </row>
    <row r="65" spans="4:17" x14ac:dyDescent="0.25">
      <c r="H65">
        <f t="shared" si="16"/>
        <v>248.43400884078375</v>
      </c>
      <c r="J65">
        <f t="shared" si="16"/>
        <v>254.45553599910312</v>
      </c>
      <c r="K65">
        <f t="shared" si="16"/>
        <v>314.17269899171356</v>
      </c>
      <c r="L65">
        <f t="shared" si="16"/>
        <v>324.40984376326026</v>
      </c>
      <c r="M65">
        <f t="shared" si="16"/>
        <v>272.89171163278183</v>
      </c>
      <c r="N65">
        <f t="shared" si="16"/>
        <v>112.23696847237967</v>
      </c>
      <c r="O65">
        <f t="shared" si="16"/>
        <v>76.919625120198049</v>
      </c>
    </row>
    <row r="66" spans="4:17" x14ac:dyDescent="0.25">
      <c r="I66">
        <f t="shared" si="16"/>
        <v>219.25552638549911</v>
      </c>
      <c r="J66">
        <f t="shared" si="16"/>
        <v>263.83540554518356</v>
      </c>
      <c r="K66">
        <f t="shared" si="16"/>
        <v>335.14196225451252</v>
      </c>
      <c r="L66">
        <f t="shared" si="16"/>
        <v>282.71908399670059</v>
      </c>
      <c r="M66">
        <f t="shared" si="16"/>
        <v>257.7417763566695</v>
      </c>
      <c r="N66">
        <f t="shared" si="16"/>
        <v>81.03929329262283</v>
      </c>
      <c r="O66">
        <f t="shared" si="16"/>
        <v>130.12017527510918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37</v>
      </c>
      <c r="H70">
        <f>AVERAGE(H63:H66)</f>
        <v>233.70851268962147</v>
      </c>
      <c r="I70">
        <f>AVERAGE(I63:I66)</f>
        <v>236.29560220160488</v>
      </c>
      <c r="J70">
        <f t="shared" ref="J70:N70" si="17">AVERAGE(J63:J66)</f>
        <v>306.85960503164688</v>
      </c>
      <c r="K70">
        <f t="shared" si="17"/>
        <v>311.45333845461761</v>
      </c>
      <c r="L70">
        <f t="shared" si="17"/>
        <v>274.81562667449685</v>
      </c>
      <c r="M70">
        <f t="shared" si="17"/>
        <v>217.35833238603013</v>
      </c>
      <c r="N70">
        <f t="shared" si="17"/>
        <v>116.78919284613511</v>
      </c>
      <c r="O70">
        <f>AVERAGE(O63:O66)</f>
        <v>100</v>
      </c>
    </row>
    <row r="71" spans="4:17" x14ac:dyDescent="0.25">
      <c r="F71" t="s">
        <v>39</v>
      </c>
      <c r="H71">
        <f>MEDIAN(H63:H66)</f>
        <v>248.43400884078375</v>
      </c>
      <c r="I71">
        <f>MEDIAN(I63:I66)</f>
        <v>234.30436207579507</v>
      </c>
      <c r="J71">
        <f t="shared" ref="J71:O71" si="18">MEDIAN(J63:J66)</f>
        <v>307.72314999886925</v>
      </c>
      <c r="K71">
        <f t="shared" si="18"/>
        <v>311.16859701316969</v>
      </c>
      <c r="L71">
        <f t="shared" si="18"/>
        <v>269.89085648479016</v>
      </c>
      <c r="M71">
        <f t="shared" si="18"/>
        <v>257.7417763566695</v>
      </c>
      <c r="N71">
        <f t="shared" si="18"/>
        <v>96.638130882501258</v>
      </c>
      <c r="O71">
        <f t="shared" si="18"/>
        <v>100.4988363284661</v>
      </c>
    </row>
    <row r="72" spans="4:17" x14ac:dyDescent="0.25">
      <c r="F72" t="s">
        <v>41</v>
      </c>
      <c r="H72">
        <f>STDEV(H63:H66)</f>
        <v>35.739946125309487</v>
      </c>
      <c r="I72">
        <f t="shared" ref="I72:O72" si="19">STDEV(I63:I66)</f>
        <v>18.117949767265046</v>
      </c>
      <c r="J72">
        <f t="shared" si="19"/>
        <v>55.281408291159785</v>
      </c>
      <c r="K72">
        <f t="shared" si="19"/>
        <v>19.268774282457997</v>
      </c>
      <c r="L72">
        <f t="shared" si="19"/>
        <v>38.370384675405226</v>
      </c>
      <c r="M72">
        <f t="shared" si="19"/>
        <v>83.411077602467003</v>
      </c>
      <c r="N72">
        <f t="shared" si="19"/>
        <v>60.709538202976894</v>
      </c>
      <c r="O72">
        <f t="shared" si="19"/>
        <v>31.559475578122701</v>
      </c>
    </row>
    <row r="73" spans="4:17" x14ac:dyDescent="0.25">
      <c r="F73" t="s">
        <v>42</v>
      </c>
      <c r="H73">
        <f t="shared" ref="H73:O73" si="20">H72/H70*100</f>
        <v>15.292530731550297</v>
      </c>
      <c r="I73">
        <f t="shared" si="20"/>
        <v>7.6674934270706414</v>
      </c>
      <c r="J73">
        <f t="shared" si="20"/>
        <v>18.015211968176303</v>
      </c>
      <c r="K73">
        <f t="shared" si="20"/>
        <v>6.1867290869529992</v>
      </c>
      <c r="L73">
        <f t="shared" si="20"/>
        <v>13.96222810897603</v>
      </c>
      <c r="M73">
        <f t="shared" si="20"/>
        <v>38.374916059959581</v>
      </c>
      <c r="N73">
        <f t="shared" si="20"/>
        <v>51.982154104754521</v>
      </c>
      <c r="O73">
        <f t="shared" si="20"/>
        <v>31.559475578122704</v>
      </c>
    </row>
    <row r="76" spans="4:17" x14ac:dyDescent="0.25">
      <c r="D76" t="s">
        <v>45</v>
      </c>
      <c r="H76">
        <f>H47/$H$54*100</f>
        <v>82.563718319528448</v>
      </c>
      <c r="I76">
        <f t="shared" ref="I76:O76" si="21">I47/$H$54*100</f>
        <v>109.25015747398534</v>
      </c>
      <c r="J76">
        <f t="shared" si="21"/>
        <v>150.44847549884273</v>
      </c>
      <c r="K76">
        <f t="shared" si="21"/>
        <v>123.37342539188687</v>
      </c>
      <c r="L76">
        <f t="shared" si="21"/>
        <v>100.58296433443776</v>
      </c>
      <c r="M76">
        <f t="shared" si="21"/>
        <v>51.962809471951218</v>
      </c>
      <c r="N76">
        <f t="shared" si="21"/>
        <v>29.977355619358125</v>
      </c>
      <c r="O76">
        <f t="shared" si="21"/>
        <v>29.473531483826658</v>
      </c>
    </row>
    <row r="77" spans="4:17" x14ac:dyDescent="0.25">
      <c r="H77">
        <f t="shared" ref="H77:O77" si="22">H48/$H$54*100</f>
        <v>111.13548588074018</v>
      </c>
      <c r="I77">
        <f t="shared" si="22"/>
        <v>100.25495407904327</v>
      </c>
      <c r="J77">
        <f t="shared" si="22"/>
        <v>152.98397992227842</v>
      </c>
      <c r="K77">
        <f t="shared" si="22"/>
        <v>131.85848110029528</v>
      </c>
      <c r="L77">
        <f t="shared" si="22"/>
        <v>109.99283937691813</v>
      </c>
      <c r="M77">
        <f t="shared" si="22"/>
        <v>89.264335003080788</v>
      </c>
      <c r="N77">
        <f t="shared" si="22"/>
        <v>87.211576211835876</v>
      </c>
      <c r="O77">
        <f t="shared" si="22"/>
        <v>53.090940551881829</v>
      </c>
    </row>
    <row r="78" spans="4:17" x14ac:dyDescent="0.25">
      <c r="H78">
        <f t="shared" ref="H78:O78" si="23">H49/$H$54*100</f>
        <v>106.30079579973135</v>
      </c>
      <c r="J78">
        <f t="shared" si="23"/>
        <v>108.87730749330251</v>
      </c>
      <c r="K78">
        <f t="shared" si="23"/>
        <v>134.42929201682659</v>
      </c>
      <c r="L78">
        <f t="shared" si="23"/>
        <v>138.80959663377575</v>
      </c>
      <c r="M78">
        <f t="shared" si="23"/>
        <v>116.76584155716994</v>
      </c>
      <c r="N78">
        <f t="shared" si="23"/>
        <v>48.024339028436209</v>
      </c>
      <c r="O78">
        <f t="shared" si="23"/>
        <v>32.912633020925426</v>
      </c>
    </row>
    <row r="79" spans="4:17" x14ac:dyDescent="0.25">
      <c r="I79">
        <f t="shared" ref="I79:O79" si="24">I50/$H$54*100</f>
        <v>93.815806648294071</v>
      </c>
      <c r="J79">
        <f t="shared" si="24"/>
        <v>112.89079824643457</v>
      </c>
      <c r="K79">
        <f t="shared" si="24"/>
        <v>143.40169230360922</v>
      </c>
      <c r="L79">
        <f t="shared" si="24"/>
        <v>120.97081135087622</v>
      </c>
      <c r="M79">
        <f t="shared" si="24"/>
        <v>110.28343528888294</v>
      </c>
      <c r="N79">
        <f t="shared" si="24"/>
        <v>34.675370768478473</v>
      </c>
      <c r="O79">
        <f t="shared" si="24"/>
        <v>55.676266892304582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37</v>
      </c>
      <c r="H83">
        <f>AVERAGE(H76:H79)</f>
        <v>100</v>
      </c>
      <c r="I83">
        <f t="shared" ref="I83:N83" si="25">AVERAGE(I76:I79)</f>
        <v>101.10697273377423</v>
      </c>
      <c r="J83">
        <f t="shared" si="25"/>
        <v>131.30014029021456</v>
      </c>
      <c r="K83">
        <f t="shared" si="25"/>
        <v>133.26572270315449</v>
      </c>
      <c r="L83">
        <f t="shared" si="25"/>
        <v>117.58905292400196</v>
      </c>
      <c r="M83">
        <f t="shared" si="25"/>
        <v>92.069105330271213</v>
      </c>
      <c r="N83">
        <f t="shared" si="25"/>
        <v>49.972160407027168</v>
      </c>
      <c r="O83">
        <f>AVERAGE(O76:O79)</f>
        <v>42.788342987234628</v>
      </c>
    </row>
    <row r="84" spans="6:17" x14ac:dyDescent="0.25">
      <c r="F84" t="s">
        <v>39</v>
      </c>
      <c r="H84">
        <f>MEDIAN(H76:H79)</f>
        <v>106.30079579973135</v>
      </c>
      <c r="I84">
        <f>MEDIAN(I76:I79)</f>
        <v>100.25495407904327</v>
      </c>
      <c r="J84">
        <f t="shared" ref="J84:O84" si="26">MEDIAN(J76:J79)</f>
        <v>131.66963687263865</v>
      </c>
      <c r="K84">
        <f t="shared" si="26"/>
        <v>133.14388655856095</v>
      </c>
      <c r="L84">
        <f t="shared" si="26"/>
        <v>115.48182536389717</v>
      </c>
      <c r="M84">
        <f t="shared" si="26"/>
        <v>99.773885145981865</v>
      </c>
      <c r="N84">
        <f t="shared" si="26"/>
        <v>41.349854898457338</v>
      </c>
      <c r="O84">
        <f t="shared" si="26"/>
        <v>43.001786786403628</v>
      </c>
    </row>
    <row r="85" spans="6:17" x14ac:dyDescent="0.25">
      <c r="F85" t="s">
        <v>41</v>
      </c>
      <c r="H85">
        <f>STDEV(H76:H79)</f>
        <v>15.292530731550293</v>
      </c>
      <c r="I85">
        <f t="shared" ref="I85:O85" si="27">STDEV(I76:I79)</f>
        <v>7.7523704886722449</v>
      </c>
      <c r="J85">
        <f t="shared" si="27"/>
        <v>23.653998587794913</v>
      </c>
      <c r="K85">
        <f t="shared" si="27"/>
        <v>8.2447892294141809</v>
      </c>
      <c r="L85">
        <f t="shared" si="27"/>
        <v>16.418051800433634</v>
      </c>
      <c r="M85">
        <f t="shared" si="27"/>
        <v>29.200869280243388</v>
      </c>
      <c r="N85">
        <f t="shared" si="27"/>
        <v>25.976605432256008</v>
      </c>
      <c r="O85">
        <f t="shared" si="27"/>
        <v>13.503776655339673</v>
      </c>
    </row>
    <row r="86" spans="6:17" x14ac:dyDescent="0.25">
      <c r="F86" t="s">
        <v>42</v>
      </c>
      <c r="H86">
        <f t="shared" ref="H86:O86" si="28">H85/H83*100</f>
        <v>15.292530731550293</v>
      </c>
      <c r="I86">
        <f t="shared" si="28"/>
        <v>7.6674934270706414</v>
      </c>
      <c r="J86">
        <f t="shared" si="28"/>
        <v>18.015211968176228</v>
      </c>
      <c r="K86">
        <f t="shared" si="28"/>
        <v>6.1867290869529956</v>
      </c>
      <c r="L86">
        <f t="shared" si="28"/>
        <v>13.962228108975971</v>
      </c>
      <c r="M86">
        <f t="shared" si="28"/>
        <v>31.71625180400498</v>
      </c>
      <c r="N86">
        <f t="shared" si="28"/>
        <v>51.982154104754564</v>
      </c>
      <c r="O86">
        <f t="shared" si="28"/>
        <v>31.559475578122658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8927A-EAE9-448B-B5FC-8E7AD4556961}">
  <dimension ref="A1:Y86"/>
  <sheetViews>
    <sheetView topLeftCell="A7" zoomScale="85" zoomScaleNormal="85" workbookViewId="0">
      <selection activeCell="A25" sqref="A25:D33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47</v>
      </c>
    </row>
    <row r="4" spans="1:2" x14ac:dyDescent="0.25">
      <c r="A4" t="s">
        <v>48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49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50</v>
      </c>
    </row>
    <row r="14" spans="1:2" x14ac:dyDescent="0.25">
      <c r="A14" t="s">
        <v>51</v>
      </c>
    </row>
    <row r="15" spans="1:2" x14ac:dyDescent="0.25">
      <c r="A15" t="s">
        <v>52</v>
      </c>
    </row>
    <row r="16" spans="1:2" x14ac:dyDescent="0.25">
      <c r="A16" t="s">
        <v>53</v>
      </c>
    </row>
    <row r="17" spans="1:25" x14ac:dyDescent="0.25">
      <c r="A17" t="s">
        <v>54</v>
      </c>
    </row>
    <row r="18" spans="1:25" x14ac:dyDescent="0.25">
      <c r="A18" t="s">
        <v>55</v>
      </c>
    </row>
    <row r="19" spans="1:25" x14ac:dyDescent="0.25">
      <c r="A19" t="s">
        <v>16</v>
      </c>
    </row>
    <row r="20" spans="1:25" x14ac:dyDescent="0.25">
      <c r="S20" s="17"/>
      <c r="T20" s="17"/>
      <c r="U20" s="17"/>
      <c r="V20" s="17"/>
      <c r="W20" s="17"/>
      <c r="X20" s="17"/>
      <c r="Y20" s="17"/>
    </row>
    <row r="21" spans="1:25" x14ac:dyDescent="0.25">
      <c r="S21" s="17"/>
      <c r="T21" s="17"/>
      <c r="U21" s="17"/>
      <c r="V21" s="17"/>
      <c r="W21" s="17"/>
      <c r="X21" s="17"/>
      <c r="Y21" s="17"/>
    </row>
    <row r="22" spans="1:25" x14ac:dyDescent="0.25">
      <c r="A22" s="1"/>
      <c r="S22" s="17"/>
      <c r="T22" s="17"/>
      <c r="U22" s="17"/>
      <c r="V22" s="17"/>
      <c r="W22" s="17"/>
      <c r="X22" s="17"/>
      <c r="Y22" s="17"/>
    </row>
    <row r="23" spans="1:25" x14ac:dyDescent="0.25">
      <c r="C23" s="2"/>
      <c r="S23" s="17"/>
      <c r="T23" s="17"/>
      <c r="U23" s="17"/>
      <c r="V23" s="17"/>
      <c r="W23" s="17"/>
      <c r="X23" s="17"/>
      <c r="Y23" s="17"/>
    </row>
    <row r="24" spans="1:25" x14ac:dyDescent="0.25">
      <c r="C24" s="2"/>
      <c r="S24" s="17"/>
      <c r="T24" s="17"/>
      <c r="U24" s="17"/>
      <c r="V24" s="17"/>
      <c r="W24" s="17"/>
      <c r="X24" s="17"/>
      <c r="Y24" s="17"/>
    </row>
    <row r="25" spans="1:25" x14ac:dyDescent="0.25">
      <c r="A25" s="1" t="s">
        <v>62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  <c r="S25" s="17"/>
      <c r="T25" s="17"/>
      <c r="U25" s="17"/>
      <c r="V25" s="17"/>
      <c r="W25" s="17"/>
      <c r="X25" s="17"/>
      <c r="Y25" s="17"/>
    </row>
    <row r="26" spans="1:25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17"/>
      <c r="T26" s="17"/>
      <c r="U26" s="17"/>
      <c r="V26" s="17"/>
      <c r="W26" s="17"/>
      <c r="X26" s="17"/>
      <c r="Y26" s="17"/>
    </row>
    <row r="27" spans="1:25" x14ac:dyDescent="0.25">
      <c r="A27" t="s">
        <v>32</v>
      </c>
      <c r="C27" s="2">
        <v>43808</v>
      </c>
      <c r="F27" s="5"/>
      <c r="G27" s="5">
        <v>565.98400000000004</v>
      </c>
      <c r="H27" s="5">
        <v>564.70899999999995</v>
      </c>
      <c r="I27" s="5">
        <v>561.53700000000003</v>
      </c>
      <c r="J27" s="5">
        <v>563.78300000000002</v>
      </c>
      <c r="K27" s="5">
        <v>565.88900000000001</v>
      </c>
      <c r="L27" s="5">
        <v>564.73699999999997</v>
      </c>
      <c r="M27" s="5">
        <v>567.13300000000004</v>
      </c>
      <c r="N27" s="5">
        <v>562.02</v>
      </c>
      <c r="O27" s="5">
        <v>572.779</v>
      </c>
      <c r="P27" s="5">
        <v>563.92399999999998</v>
      </c>
      <c r="Q27" s="5"/>
      <c r="S27" s="17"/>
      <c r="T27" s="17"/>
      <c r="U27" s="17"/>
      <c r="V27" s="17"/>
      <c r="W27" s="17"/>
      <c r="X27" s="17"/>
      <c r="Y27" s="17"/>
    </row>
    <row r="28" spans="1:25" x14ac:dyDescent="0.25">
      <c r="A28" t="s">
        <v>33</v>
      </c>
      <c r="C28" t="s">
        <v>46</v>
      </c>
      <c r="F28" s="6"/>
      <c r="G28" s="6">
        <v>565.80700000000002</v>
      </c>
      <c r="H28" s="7">
        <v>4604.9799999999996</v>
      </c>
      <c r="I28" s="8">
        <v>4154.04</v>
      </c>
      <c r="J28" s="8">
        <v>4431.76</v>
      </c>
      <c r="K28" s="8">
        <v>3907.65</v>
      </c>
      <c r="L28" s="8">
        <v>3913.16</v>
      </c>
      <c r="M28" s="8">
        <v>4168.28</v>
      </c>
      <c r="N28" s="8">
        <v>4656.95</v>
      </c>
      <c r="O28" s="8">
        <v>20220.599999999999</v>
      </c>
      <c r="P28" s="9">
        <v>2911.16</v>
      </c>
      <c r="Q28" s="6"/>
      <c r="S28" s="17"/>
      <c r="T28" s="17"/>
      <c r="U28" s="17"/>
      <c r="V28" s="17"/>
      <c r="W28" s="17"/>
      <c r="X28" s="17"/>
      <c r="Y28" s="17"/>
    </row>
    <row r="29" spans="1:25" x14ac:dyDescent="0.25">
      <c r="A29" t="s">
        <v>34</v>
      </c>
      <c r="C29" t="s">
        <v>35</v>
      </c>
      <c r="F29" s="6"/>
      <c r="G29" s="6">
        <v>564.79999999999995</v>
      </c>
      <c r="H29" s="10">
        <v>4456.07</v>
      </c>
      <c r="I29" s="11">
        <v>3859.73</v>
      </c>
      <c r="J29" s="11">
        <v>4360.53</v>
      </c>
      <c r="K29" s="11">
        <v>4074.97</v>
      </c>
      <c r="L29" s="11">
        <v>3612.23</v>
      </c>
      <c r="M29" s="11">
        <v>4203.82</v>
      </c>
      <c r="N29" s="11">
        <v>4435.59</v>
      </c>
      <c r="O29" s="11">
        <v>29179.3</v>
      </c>
      <c r="P29" s="12">
        <v>2873.25</v>
      </c>
      <c r="Q29" s="6"/>
      <c r="S29" s="17"/>
      <c r="T29" s="17"/>
      <c r="U29" s="17"/>
      <c r="V29" s="17"/>
      <c r="W29" s="17"/>
      <c r="X29" s="17"/>
      <c r="Y29" s="17"/>
    </row>
    <row r="30" spans="1:25" x14ac:dyDescent="0.25">
      <c r="A30" t="s">
        <v>18</v>
      </c>
      <c r="C30" s="2">
        <v>43848</v>
      </c>
      <c r="F30" s="6"/>
      <c r="G30" s="6">
        <v>565.85699999999997</v>
      </c>
      <c r="H30" s="10">
        <v>4482.87</v>
      </c>
      <c r="I30" s="11">
        <v>564.56299999999999</v>
      </c>
      <c r="J30" s="11">
        <v>4352.34</v>
      </c>
      <c r="K30" s="11">
        <v>4291.4799999999996</v>
      </c>
      <c r="L30" s="11">
        <v>4117.22</v>
      </c>
      <c r="M30" s="11">
        <v>4081.03</v>
      </c>
      <c r="N30" s="11">
        <v>4845.68</v>
      </c>
      <c r="O30" s="11">
        <v>38474.699999999997</v>
      </c>
      <c r="P30" s="12">
        <v>2989.3</v>
      </c>
      <c r="Q30" s="6"/>
      <c r="S30" s="17"/>
      <c r="T30" s="17"/>
      <c r="U30" s="17"/>
      <c r="V30" s="17"/>
      <c r="W30" s="17"/>
      <c r="X30" s="17"/>
      <c r="Y30" s="17"/>
    </row>
    <row r="31" spans="1:25" x14ac:dyDescent="0.25">
      <c r="A31" t="s">
        <v>19</v>
      </c>
      <c r="C31" t="s">
        <v>20</v>
      </c>
      <c r="F31" s="6"/>
      <c r="G31" s="6">
        <v>576.42200000000003</v>
      </c>
      <c r="H31" s="13">
        <v>583.32299999999998</v>
      </c>
      <c r="I31" s="14">
        <v>3960.03</v>
      </c>
      <c r="J31" s="14">
        <v>4601.53</v>
      </c>
      <c r="K31" s="14">
        <v>4492.66</v>
      </c>
      <c r="L31" s="14">
        <v>4032.31</v>
      </c>
      <c r="M31" s="14">
        <v>4108.3500000000004</v>
      </c>
      <c r="N31" s="14">
        <v>4947.8</v>
      </c>
      <c r="O31" s="14">
        <v>30801.8</v>
      </c>
      <c r="P31" s="15">
        <v>562.89800000000002</v>
      </c>
      <c r="Q31" s="6"/>
      <c r="S31" s="17"/>
      <c r="T31" s="17"/>
      <c r="U31" s="17"/>
      <c r="V31" s="17"/>
      <c r="W31" s="17"/>
      <c r="X31" s="17"/>
      <c r="Y31" s="17"/>
    </row>
    <row r="32" spans="1:25" x14ac:dyDescent="0.25">
      <c r="A32" s="1" t="s">
        <v>36</v>
      </c>
      <c r="C32" t="s">
        <v>63</v>
      </c>
      <c r="G32">
        <v>567.06200000000001</v>
      </c>
      <c r="H32">
        <v>562.33799999999997</v>
      </c>
      <c r="I32">
        <v>562.399</v>
      </c>
      <c r="J32">
        <v>611.75699999999995</v>
      </c>
      <c r="K32">
        <v>563.63599999999997</v>
      </c>
      <c r="L32">
        <v>565.52300000000002</v>
      </c>
      <c r="M32">
        <v>563.43200000000002</v>
      </c>
      <c r="N32">
        <v>563.56899999999996</v>
      </c>
      <c r="O32">
        <v>567.524</v>
      </c>
      <c r="P32">
        <v>564.44000000000005</v>
      </c>
      <c r="S32" s="17"/>
      <c r="T32" s="17"/>
      <c r="U32" s="17"/>
      <c r="V32" s="17"/>
      <c r="W32" s="17"/>
      <c r="X32" s="17"/>
      <c r="Y32" s="17"/>
    </row>
    <row r="33" spans="1:17" x14ac:dyDescent="0.25">
      <c r="C33" t="s">
        <v>64</v>
      </c>
    </row>
    <row r="35" spans="1:17" x14ac:dyDescent="0.25">
      <c r="A35" s="1"/>
      <c r="C35" s="16"/>
      <c r="F35" t="s">
        <v>37</v>
      </c>
      <c r="H35">
        <f>AVERAGE(H28:H31)</f>
        <v>3531.8107499999996</v>
      </c>
      <c r="I35">
        <f>AVERAGE(I28:I31)</f>
        <v>3134.5907500000003</v>
      </c>
      <c r="J35">
        <f>AVERAGE(J28:J31)</f>
        <v>4436.54</v>
      </c>
      <c r="K35">
        <f t="shared" ref="K35:M35" si="0">AVERAGE(K28:K31)</f>
        <v>4191.6899999999996</v>
      </c>
      <c r="L35">
        <f t="shared" si="0"/>
        <v>3918.73</v>
      </c>
      <c r="M35">
        <f t="shared" si="0"/>
        <v>4140.37</v>
      </c>
      <c r="N35">
        <f>AVERAGE(N28:N31)</f>
        <v>4721.5050000000001</v>
      </c>
      <c r="O35">
        <f>AVERAGE(O28:O31)</f>
        <v>29669.1</v>
      </c>
      <c r="P35">
        <f>AVERAGE(P28:P30)</f>
        <v>2924.5699999999997</v>
      </c>
    </row>
    <row r="36" spans="1:17" x14ac:dyDescent="0.25">
      <c r="F36" t="s">
        <v>38</v>
      </c>
      <c r="H36">
        <f>H35/1000</f>
        <v>3.5318107499999996</v>
      </c>
      <c r="I36">
        <f t="shared" ref="I36:P36" si="1">I35/1000</f>
        <v>3.1345907500000001</v>
      </c>
      <c r="J36">
        <f t="shared" si="1"/>
        <v>4.4365399999999999</v>
      </c>
      <c r="K36">
        <f t="shared" si="1"/>
        <v>4.1916899999999995</v>
      </c>
      <c r="L36">
        <f t="shared" si="1"/>
        <v>3.91873</v>
      </c>
      <c r="M36">
        <f t="shared" si="1"/>
        <v>4.1403699999999999</v>
      </c>
      <c r="N36">
        <f t="shared" si="1"/>
        <v>4.7215050000000005</v>
      </c>
      <c r="O36">
        <f t="shared" si="1"/>
        <v>29.6691</v>
      </c>
      <c r="P36">
        <f t="shared" si="1"/>
        <v>2.9245699999999997</v>
      </c>
    </row>
    <row r="37" spans="1:17" x14ac:dyDescent="0.25">
      <c r="F37" t="s">
        <v>39</v>
      </c>
      <c r="H37">
        <f>MEDIAN(H28:H31)</f>
        <v>4469.4699999999993</v>
      </c>
      <c r="I37">
        <f t="shared" ref="I37:O37" si="2">MEDIAN(I28:I31)</f>
        <v>3909.88</v>
      </c>
      <c r="J37">
        <f t="shared" si="2"/>
        <v>4396.1450000000004</v>
      </c>
      <c r="K37">
        <f t="shared" si="2"/>
        <v>4183.2249999999995</v>
      </c>
      <c r="L37">
        <f t="shared" si="2"/>
        <v>3972.7349999999997</v>
      </c>
      <c r="M37">
        <f t="shared" si="2"/>
        <v>4138.3150000000005</v>
      </c>
      <c r="N37">
        <f t="shared" si="2"/>
        <v>4751.3150000000005</v>
      </c>
      <c r="O37">
        <f t="shared" si="2"/>
        <v>29990.55</v>
      </c>
      <c r="P37">
        <f>MEDIAN(P28:P30)</f>
        <v>2911.16</v>
      </c>
    </row>
    <row r="38" spans="1:17" x14ac:dyDescent="0.25">
      <c r="F38" t="s">
        <v>40</v>
      </c>
      <c r="H38">
        <f>H37/1000</f>
        <v>4.4694699999999994</v>
      </c>
      <c r="I38">
        <f t="shared" ref="I38:P38" si="3">I37/1000</f>
        <v>3.9098800000000002</v>
      </c>
      <c r="J38">
        <f t="shared" si="3"/>
        <v>4.3961450000000006</v>
      </c>
      <c r="K38">
        <f t="shared" si="3"/>
        <v>4.1832249999999993</v>
      </c>
      <c r="L38">
        <f t="shared" si="3"/>
        <v>3.9727349999999997</v>
      </c>
      <c r="M38">
        <f t="shared" si="3"/>
        <v>4.1383150000000004</v>
      </c>
      <c r="N38">
        <f t="shared" si="3"/>
        <v>4.7513150000000008</v>
      </c>
      <c r="O38">
        <f t="shared" si="3"/>
        <v>29.990549999999999</v>
      </c>
      <c r="P38">
        <f t="shared" si="3"/>
        <v>2.9111599999999997</v>
      </c>
    </row>
    <row r="39" spans="1:17" x14ac:dyDescent="0.25">
      <c r="F39" t="s">
        <v>41</v>
      </c>
      <c r="H39">
        <f>STDEV(H28:H31)</f>
        <v>1966.726646763326</v>
      </c>
      <c r="I39">
        <f t="shared" ref="I39:O39" si="4">STDEV(I28:I31)</f>
        <v>1717.7015938385757</v>
      </c>
      <c r="J39">
        <f t="shared" si="4"/>
        <v>115.63117889796553</v>
      </c>
      <c r="K39">
        <f t="shared" si="4"/>
        <v>254.84849420783311</v>
      </c>
      <c r="L39">
        <f t="shared" si="4"/>
        <v>220.8106061764245</v>
      </c>
      <c r="M39">
        <f t="shared" si="4"/>
        <v>55.831253493600109</v>
      </c>
      <c r="N39">
        <f t="shared" si="4"/>
        <v>225.49471013751085</v>
      </c>
      <c r="O39">
        <f t="shared" si="4"/>
        <v>7490.7867174727735</v>
      </c>
      <c r="P39">
        <f>STDEV(P28:P30)</f>
        <v>59.175769534497931</v>
      </c>
    </row>
    <row r="40" spans="1:17" x14ac:dyDescent="0.25">
      <c r="F40" t="s">
        <v>42</v>
      </c>
      <c r="H40">
        <f>H39/H35*100</f>
        <v>55.686071139664726</v>
      </c>
      <c r="I40">
        <f t="shared" ref="I40:O40" si="5">I39/I35*100</f>
        <v>54.798272911338607</v>
      </c>
      <c r="J40">
        <f t="shared" si="5"/>
        <v>2.6063368953726447</v>
      </c>
      <c r="K40">
        <f t="shared" si="5"/>
        <v>6.0798507095666219</v>
      </c>
      <c r="L40">
        <f t="shared" si="5"/>
        <v>5.6347491706860255</v>
      </c>
      <c r="M40">
        <f t="shared" si="5"/>
        <v>1.348460487676225</v>
      </c>
      <c r="N40">
        <f t="shared" si="5"/>
        <v>4.775907473094084</v>
      </c>
      <c r="O40">
        <f t="shared" si="5"/>
        <v>25.247771983217472</v>
      </c>
      <c r="P40">
        <f>P39/P35*100</f>
        <v>2.0234006891439749</v>
      </c>
    </row>
    <row r="43" spans="1:17" x14ac:dyDescent="0.25">
      <c r="D43" t="s">
        <v>43</v>
      </c>
    </row>
    <row r="44" spans="1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1680.4099999999999</v>
      </c>
      <c r="I47">
        <f t="shared" ref="I47:O47" si="6">I28-$P$35</f>
        <v>1229.4700000000003</v>
      </c>
      <c r="J47">
        <f t="shared" si="6"/>
        <v>1507.1900000000005</v>
      </c>
      <c r="K47">
        <f t="shared" si="6"/>
        <v>983.08000000000038</v>
      </c>
      <c r="L47">
        <f t="shared" si="6"/>
        <v>988.59000000000015</v>
      </c>
      <c r="M47">
        <f t="shared" si="6"/>
        <v>1243.71</v>
      </c>
      <c r="N47">
        <f t="shared" si="6"/>
        <v>1732.38</v>
      </c>
      <c r="O47">
        <f t="shared" si="6"/>
        <v>17296.03</v>
      </c>
    </row>
    <row r="48" spans="1:17" x14ac:dyDescent="0.25">
      <c r="H48">
        <f t="shared" ref="H48:O49" si="7">H29-$P$35</f>
        <v>1531.5</v>
      </c>
      <c r="I48">
        <f t="shared" si="7"/>
        <v>935.16000000000031</v>
      </c>
      <c r="J48">
        <f t="shared" si="7"/>
        <v>1435.96</v>
      </c>
      <c r="K48">
        <f t="shared" si="7"/>
        <v>1150.4000000000001</v>
      </c>
      <c r="L48">
        <f t="shared" si="7"/>
        <v>687.66000000000031</v>
      </c>
      <c r="M48">
        <f t="shared" si="7"/>
        <v>1279.25</v>
      </c>
      <c r="N48">
        <f t="shared" si="7"/>
        <v>1511.0200000000004</v>
      </c>
      <c r="O48">
        <f t="shared" si="7"/>
        <v>26254.73</v>
      </c>
    </row>
    <row r="49" spans="4:17" x14ac:dyDescent="0.25">
      <c r="H49">
        <f t="shared" si="7"/>
        <v>1558.3000000000002</v>
      </c>
      <c r="J49">
        <f t="shared" si="7"/>
        <v>1427.7700000000004</v>
      </c>
      <c r="K49">
        <f t="shared" si="7"/>
        <v>1366.9099999999999</v>
      </c>
      <c r="L49">
        <f t="shared" si="7"/>
        <v>1192.6500000000005</v>
      </c>
      <c r="M49">
        <f t="shared" si="7"/>
        <v>1156.4600000000005</v>
      </c>
      <c r="N49">
        <f t="shared" si="7"/>
        <v>1921.1100000000006</v>
      </c>
      <c r="O49">
        <f t="shared" si="7"/>
        <v>35550.129999999997</v>
      </c>
    </row>
    <row r="50" spans="4:17" x14ac:dyDescent="0.25">
      <c r="I50">
        <f t="shared" ref="I50:O50" si="8">I31-$P$35</f>
        <v>1035.4600000000005</v>
      </c>
      <c r="J50">
        <f t="shared" si="8"/>
        <v>1676.96</v>
      </c>
      <c r="K50">
        <f t="shared" si="8"/>
        <v>1568.0900000000001</v>
      </c>
      <c r="L50">
        <f t="shared" si="8"/>
        <v>1107.7400000000002</v>
      </c>
      <c r="M50">
        <f t="shared" si="8"/>
        <v>1183.7800000000007</v>
      </c>
      <c r="N50">
        <f t="shared" si="8"/>
        <v>2023.2300000000005</v>
      </c>
      <c r="O50">
        <f t="shared" si="8"/>
        <v>27877.23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</row>
    <row r="54" spans="4:17" x14ac:dyDescent="0.25">
      <c r="F54" t="s">
        <v>37</v>
      </c>
      <c r="H54">
        <f>AVERAGE(H47:H50)</f>
        <v>1590.07</v>
      </c>
      <c r="I54">
        <f>AVERAGE(I47:I50)</f>
        <v>1066.6966666666669</v>
      </c>
      <c r="J54">
        <f t="shared" ref="J54:N54" si="9">AVERAGE(J47:J50)</f>
        <v>1511.9700000000003</v>
      </c>
      <c r="K54">
        <f t="shared" si="9"/>
        <v>1267.1200000000001</v>
      </c>
      <c r="L54">
        <f t="shared" si="9"/>
        <v>994.16000000000031</v>
      </c>
      <c r="M54">
        <f t="shared" si="9"/>
        <v>1215.8000000000002</v>
      </c>
      <c r="N54">
        <f t="shared" si="9"/>
        <v>1796.9350000000004</v>
      </c>
      <c r="O54">
        <f>AVERAGE(O47:O50)</f>
        <v>26744.529999999995</v>
      </c>
    </row>
    <row r="55" spans="4:17" x14ac:dyDescent="0.25">
      <c r="F55" t="s">
        <v>38</v>
      </c>
      <c r="H55">
        <f>H54/1000</f>
        <v>1.5900699999999999</v>
      </c>
      <c r="I55">
        <f t="shared" ref="I55:O55" si="10">I54/1000</f>
        <v>1.0666966666666668</v>
      </c>
      <c r="J55">
        <f t="shared" si="10"/>
        <v>1.5119700000000003</v>
      </c>
      <c r="K55">
        <f t="shared" si="10"/>
        <v>1.26712</v>
      </c>
      <c r="L55">
        <f t="shared" si="10"/>
        <v>0.99416000000000027</v>
      </c>
      <c r="M55">
        <f t="shared" si="10"/>
        <v>1.2158000000000002</v>
      </c>
      <c r="N55">
        <f t="shared" si="10"/>
        <v>1.7969350000000004</v>
      </c>
      <c r="O55">
        <f t="shared" si="10"/>
        <v>26.744529999999994</v>
      </c>
    </row>
    <row r="56" spans="4:17" x14ac:dyDescent="0.25">
      <c r="F56" t="s">
        <v>39</v>
      </c>
      <c r="H56">
        <f>MEDIAN(H47:H50)</f>
        <v>1558.3000000000002</v>
      </c>
      <c r="I56">
        <f t="shared" ref="I56:N56" si="11">MEDIAN(I47:I50)</f>
        <v>1035.4600000000005</v>
      </c>
      <c r="J56">
        <f>MEDIAN(J47:J50)</f>
        <v>1471.5750000000003</v>
      </c>
      <c r="K56">
        <f t="shared" si="11"/>
        <v>1258.655</v>
      </c>
      <c r="L56">
        <f t="shared" si="11"/>
        <v>1048.1650000000002</v>
      </c>
      <c r="M56">
        <f t="shared" si="11"/>
        <v>1213.7450000000003</v>
      </c>
      <c r="N56">
        <f t="shared" si="11"/>
        <v>1826.7450000000003</v>
      </c>
      <c r="O56">
        <f>MEDIAN(O47:O50)</f>
        <v>27065.98</v>
      </c>
    </row>
    <row r="57" spans="4:17" x14ac:dyDescent="0.25">
      <c r="F57" t="s">
        <v>40</v>
      </c>
      <c r="H57">
        <f>H56/1000</f>
        <v>1.5583000000000002</v>
      </c>
      <c r="I57">
        <f t="shared" ref="I57:O57" si="12">I56/1000</f>
        <v>1.0354600000000005</v>
      </c>
      <c r="J57">
        <f t="shared" si="12"/>
        <v>1.4715750000000003</v>
      </c>
      <c r="K57">
        <f t="shared" si="12"/>
        <v>1.2586550000000001</v>
      </c>
      <c r="L57">
        <f t="shared" si="12"/>
        <v>1.0481650000000002</v>
      </c>
      <c r="M57">
        <f t="shared" si="12"/>
        <v>1.2137450000000003</v>
      </c>
      <c r="N57">
        <f t="shared" si="12"/>
        <v>1.8267450000000003</v>
      </c>
      <c r="O57">
        <f t="shared" si="12"/>
        <v>27.06598</v>
      </c>
    </row>
    <row r="58" spans="4:17" x14ac:dyDescent="0.25">
      <c r="F58" t="s">
        <v>41</v>
      </c>
      <c r="H58">
        <f>STDEV(H47:H50)</f>
        <v>79.375983143517544</v>
      </c>
      <c r="I58">
        <f t="shared" ref="I58:O58" si="13">STDEV(I47:I50)</f>
        <v>149.62082419681258</v>
      </c>
      <c r="J58">
        <f t="shared" si="13"/>
        <v>115.63117889796553</v>
      </c>
      <c r="K58">
        <f t="shared" si="13"/>
        <v>254.848494207833</v>
      </c>
      <c r="L58">
        <f t="shared" si="13"/>
        <v>220.81060617642453</v>
      </c>
      <c r="M58">
        <f t="shared" si="13"/>
        <v>55.831253493600109</v>
      </c>
      <c r="N58">
        <f t="shared" si="13"/>
        <v>225.49471013751113</v>
      </c>
      <c r="O58">
        <f t="shared" si="13"/>
        <v>7490.7867174727944</v>
      </c>
    </row>
    <row r="59" spans="4:17" x14ac:dyDescent="0.25">
      <c r="F59" t="s">
        <v>42</v>
      </c>
      <c r="H59">
        <f>H58/H54*100</f>
        <v>4.991980424982394</v>
      </c>
      <c r="I59">
        <f t="shared" ref="I59:O59" si="14">I58/I54*100</f>
        <v>14.026557771513851</v>
      </c>
      <c r="J59">
        <f t="shared" si="14"/>
        <v>7.6477164823353316</v>
      </c>
      <c r="K59">
        <f t="shared" si="14"/>
        <v>20.112419834572336</v>
      </c>
      <c r="L59">
        <f t="shared" si="14"/>
        <v>22.210771523338742</v>
      </c>
      <c r="M59">
        <f t="shared" si="14"/>
        <v>4.5921412644842983</v>
      </c>
      <c r="N59">
        <f t="shared" si="14"/>
        <v>12.54885180251434</v>
      </c>
      <c r="O59">
        <f t="shared" si="14"/>
        <v>28.008668379937113</v>
      </c>
    </row>
    <row r="62" spans="4:17" x14ac:dyDescent="0.25">
      <c r="D62" t="s">
        <v>57</v>
      </c>
    </row>
    <row r="63" spans="4:17" x14ac:dyDescent="0.25">
      <c r="H63">
        <f t="shared" ref="H63:O66" si="15">H47/$O$54*100</f>
        <v>6.2831913666084249</v>
      </c>
      <c r="I63">
        <f t="shared" si="15"/>
        <v>4.5970895730827968</v>
      </c>
      <c r="J63">
        <f t="shared" si="15"/>
        <v>5.6355075224728228</v>
      </c>
      <c r="K63">
        <f t="shared" si="15"/>
        <v>3.6758170736221598</v>
      </c>
      <c r="L63">
        <f t="shared" si="15"/>
        <v>3.6964194173537552</v>
      </c>
      <c r="M63">
        <f t="shared" si="15"/>
        <v>4.6503341057031111</v>
      </c>
      <c r="N63">
        <f t="shared" si="15"/>
        <v>6.4775114761784947</v>
      </c>
      <c r="O63">
        <f t="shared" si="15"/>
        <v>64.671280445010638</v>
      </c>
    </row>
    <row r="64" spans="4:17" x14ac:dyDescent="0.25">
      <c r="H64">
        <f t="shared" si="15"/>
        <v>5.7264046143267437</v>
      </c>
      <c r="I64">
        <f t="shared" si="15"/>
        <v>3.4966402475571661</v>
      </c>
      <c r="J64">
        <f t="shared" si="15"/>
        <v>5.3691726869008365</v>
      </c>
      <c r="K64">
        <f t="shared" si="15"/>
        <v>4.3014403319108627</v>
      </c>
      <c r="L64">
        <f t="shared" si="15"/>
        <v>2.5712173666914335</v>
      </c>
      <c r="N64">
        <f t="shared" si="15"/>
        <v>5.6498282078615727</v>
      </c>
      <c r="O64">
        <f t="shared" si="15"/>
        <v>98.16859746647259</v>
      </c>
    </row>
    <row r="65" spans="4:17" x14ac:dyDescent="0.25">
      <c r="H65">
        <f t="shared" si="15"/>
        <v>5.8266120212245287</v>
      </c>
      <c r="J65">
        <f t="shared" si="15"/>
        <v>5.3385496024794632</v>
      </c>
      <c r="K65">
        <f t="shared" si="15"/>
        <v>5.1109890508451636</v>
      </c>
      <c r="L65">
        <f t="shared" si="15"/>
        <v>4.4594165610687515</v>
      </c>
      <c r="M65">
        <f t="shared" si="15"/>
        <v>4.3240991709332741</v>
      </c>
      <c r="N65">
        <f t="shared" si="15"/>
        <v>7.1831884875150198</v>
      </c>
      <c r="O65">
        <f t="shared" si="15"/>
        <v>132.92486351414667</v>
      </c>
    </row>
    <row r="66" spans="4:17" x14ac:dyDescent="0.25">
      <c r="I66">
        <f t="shared" si="15"/>
        <v>3.8716702069544717</v>
      </c>
      <c r="J66">
        <f t="shared" si="15"/>
        <v>6.2702915325115089</v>
      </c>
      <c r="K66">
        <f t="shared" si="15"/>
        <v>5.8632176374009957</v>
      </c>
      <c r="L66">
        <f t="shared" si="15"/>
        <v>4.1419310789907335</v>
      </c>
      <c r="M66">
        <f t="shared" si="15"/>
        <v>4.4262509006514632</v>
      </c>
      <c r="N66">
        <f t="shared" si="15"/>
        <v>7.5650235767837417</v>
      </c>
      <c r="O66">
        <f t="shared" si="15"/>
        <v>104.23525857437016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37</v>
      </c>
      <c r="H70">
        <f>AVERAGE(H63:H66)</f>
        <v>5.9454026673865661</v>
      </c>
      <c r="I70">
        <f>AVERAGE(I63:I66)</f>
        <v>3.9884666758648115</v>
      </c>
      <c r="J70">
        <f t="shared" ref="J70:N70" si="16">AVERAGE(J63:J66)</f>
        <v>5.6533803360911588</v>
      </c>
      <c r="K70">
        <f t="shared" si="16"/>
        <v>4.7378660234447958</v>
      </c>
      <c r="L70">
        <f t="shared" si="16"/>
        <v>3.7172461060261686</v>
      </c>
      <c r="M70">
        <f t="shared" si="16"/>
        <v>4.466894725762617</v>
      </c>
      <c r="N70">
        <f t="shared" si="16"/>
        <v>6.7188879370847063</v>
      </c>
      <c r="O70">
        <f>AVERAGE(O63:O66)</f>
        <v>100.00000000000001</v>
      </c>
    </row>
    <row r="71" spans="4:17" x14ac:dyDescent="0.25">
      <c r="F71" t="s">
        <v>39</v>
      </c>
      <c r="H71">
        <f>MEDIAN(H63:H66)</f>
        <v>5.8266120212245287</v>
      </c>
      <c r="I71">
        <f>MEDIAN(I63:I66)</f>
        <v>3.8716702069544717</v>
      </c>
      <c r="J71">
        <f t="shared" ref="J71:O71" si="17">MEDIAN(J63:J66)</f>
        <v>5.5023401046868301</v>
      </c>
      <c r="K71">
        <f t="shared" si="17"/>
        <v>4.7062146913780136</v>
      </c>
      <c r="L71">
        <f t="shared" si="17"/>
        <v>3.9191752481722446</v>
      </c>
      <c r="M71">
        <f t="shared" si="17"/>
        <v>4.4262509006514632</v>
      </c>
      <c r="N71">
        <f t="shared" si="17"/>
        <v>6.8303499818467568</v>
      </c>
      <c r="O71">
        <f t="shared" si="17"/>
        <v>101.20192802042138</v>
      </c>
    </row>
    <row r="72" spans="4:17" x14ac:dyDescent="0.25">
      <c r="F72" t="s">
        <v>41</v>
      </c>
      <c r="H72">
        <f>STDEV(H63:H66)</f>
        <v>0.2967933373423185</v>
      </c>
      <c r="I72">
        <f t="shared" ref="I72:O72" si="18">STDEV(I63:I66)</f>
        <v>0.55944458248775453</v>
      </c>
      <c r="J72">
        <f t="shared" si="18"/>
        <v>0.4323544997723478</v>
      </c>
      <c r="K72">
        <f t="shared" si="18"/>
        <v>0.9528995058347739</v>
      </c>
      <c r="L72">
        <f t="shared" si="18"/>
        <v>0.82562903956967737</v>
      </c>
      <c r="M72">
        <f t="shared" si="18"/>
        <v>0.16687195257388057</v>
      </c>
      <c r="N72">
        <f t="shared" si="18"/>
        <v>0.84314329000177801</v>
      </c>
      <c r="O72">
        <f t="shared" si="18"/>
        <v>28.008668379937081</v>
      </c>
    </row>
    <row r="73" spans="4:17" x14ac:dyDescent="0.25">
      <c r="F73" t="s">
        <v>42</v>
      </c>
      <c r="H73">
        <f t="shared" ref="H73:O73" si="19">H72/H70*100</f>
        <v>4.991980424982394</v>
      </c>
      <c r="I73">
        <f t="shared" si="19"/>
        <v>14.026557771513817</v>
      </c>
      <c r="J73">
        <f t="shared" si="19"/>
        <v>7.6477164823353263</v>
      </c>
      <c r="K73">
        <f t="shared" si="19"/>
        <v>20.112419834572318</v>
      </c>
      <c r="L73">
        <f t="shared" si="19"/>
        <v>22.210771523338714</v>
      </c>
      <c r="M73">
        <f t="shared" si="19"/>
        <v>3.735748496857425</v>
      </c>
      <c r="N73">
        <f t="shared" si="19"/>
        <v>12.548851802514418</v>
      </c>
      <c r="O73">
        <f t="shared" si="19"/>
        <v>28.008668379937081</v>
      </c>
    </row>
    <row r="76" spans="4:17" x14ac:dyDescent="0.25">
      <c r="D76" t="s">
        <v>58</v>
      </c>
      <c r="H76">
        <f>H47/$H$54*100</f>
        <v>105.68151087687963</v>
      </c>
      <c r="I76">
        <f t="shared" ref="I76:O76" si="20">I47/$H$54*100</f>
        <v>77.321753130365352</v>
      </c>
      <c r="J76">
        <f t="shared" si="20"/>
        <v>94.787650858138363</v>
      </c>
      <c r="K76">
        <f t="shared" si="20"/>
        <v>61.826208909041767</v>
      </c>
      <c r="L76">
        <f t="shared" si="20"/>
        <v>62.172734533699781</v>
      </c>
      <c r="M76">
        <f t="shared" si="20"/>
        <v>78.217311187557783</v>
      </c>
      <c r="N76">
        <f t="shared" si="20"/>
        <v>108.94992044375407</v>
      </c>
      <c r="O76">
        <f t="shared" si="20"/>
        <v>1087.7527404453892</v>
      </c>
    </row>
    <row r="77" spans="4:17" x14ac:dyDescent="0.25">
      <c r="H77">
        <f t="shared" ref="H77:O78" si="21">H48/$H$54*100</f>
        <v>96.316514367292001</v>
      </c>
      <c r="I77">
        <f t="shared" si="21"/>
        <v>58.812505109837957</v>
      </c>
      <c r="J77">
        <f t="shared" si="21"/>
        <v>90.307973862785914</v>
      </c>
      <c r="K77">
        <f t="shared" si="21"/>
        <v>72.349016081053037</v>
      </c>
      <c r="L77">
        <f t="shared" si="21"/>
        <v>43.247152641078721</v>
      </c>
      <c r="M77">
        <f t="shared" si="21"/>
        <v>80.452432911758606</v>
      </c>
      <c r="N77">
        <f t="shared" si="21"/>
        <v>95.028520756947842</v>
      </c>
      <c r="O77">
        <f t="shared" si="21"/>
        <v>1651.1681875640697</v>
      </c>
    </row>
    <row r="78" spans="4:17" x14ac:dyDescent="0.25">
      <c r="H78">
        <f t="shared" si="21"/>
        <v>98.001974755828385</v>
      </c>
      <c r="J78">
        <f t="shared" si="21"/>
        <v>89.792902199274266</v>
      </c>
      <c r="K78">
        <f t="shared" si="21"/>
        <v>85.9653977497846</v>
      </c>
      <c r="L78">
        <f t="shared" si="21"/>
        <v>75.006131805518024</v>
      </c>
      <c r="M78">
        <f t="shared" si="21"/>
        <v>72.730131377863898</v>
      </c>
      <c r="N78">
        <f t="shared" si="21"/>
        <v>120.81920921720433</v>
      </c>
      <c r="O78">
        <f t="shared" si="21"/>
        <v>2235.7588030715629</v>
      </c>
    </row>
    <row r="79" spans="4:17" x14ac:dyDescent="0.25">
      <c r="I79">
        <f t="shared" ref="I79:O79" si="22">I50/$H$54*100</f>
        <v>65.120403504248273</v>
      </c>
      <c r="K79">
        <f t="shared" si="22"/>
        <v>98.617670920148186</v>
      </c>
      <c r="L79">
        <f t="shared" si="22"/>
        <v>69.666115328256012</v>
      </c>
      <c r="M79">
        <f t="shared" si="22"/>
        <v>74.44829472916291</v>
      </c>
      <c r="N79">
        <f t="shared" si="22"/>
        <v>127.24156798128388</v>
      </c>
      <c r="O79">
        <f t="shared" si="22"/>
        <v>1753.2077204148245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37</v>
      </c>
      <c r="H83">
        <f>AVERAGE(H76:H79)</f>
        <v>100</v>
      </c>
      <c r="I83">
        <f t="shared" ref="I83:N83" si="23">AVERAGE(I76:I79)</f>
        <v>67.084887248150537</v>
      </c>
      <c r="J83">
        <f t="shared" si="23"/>
        <v>91.629508973399496</v>
      </c>
      <c r="K83">
        <f t="shared" si="23"/>
        <v>79.68957341500689</v>
      </c>
      <c r="L83">
        <f t="shared" si="23"/>
        <v>62.523033577138136</v>
      </c>
      <c r="M83">
        <f t="shared" si="23"/>
        <v>76.462042551585796</v>
      </c>
      <c r="N83">
        <f t="shared" si="23"/>
        <v>113.00980459979753</v>
      </c>
      <c r="O83">
        <f>AVERAGE(O76:O79)</f>
        <v>1681.9718628739615</v>
      </c>
    </row>
    <row r="84" spans="6:17" x14ac:dyDescent="0.25">
      <c r="F84" t="s">
        <v>39</v>
      </c>
      <c r="H84">
        <f>MEDIAN(H76:H79)</f>
        <v>98.001974755828385</v>
      </c>
      <c r="I84">
        <f>MEDIAN(I76:I79)</f>
        <v>65.120403504248273</v>
      </c>
      <c r="J84">
        <f t="shared" ref="J84:O84" si="24">MEDIAN(J76:J79)</f>
        <v>90.307973862785914</v>
      </c>
      <c r="K84">
        <f t="shared" si="24"/>
        <v>79.157206915418811</v>
      </c>
      <c r="L84">
        <f t="shared" si="24"/>
        <v>65.919424930977897</v>
      </c>
      <c r="M84">
        <f t="shared" si="24"/>
        <v>76.332802958360347</v>
      </c>
      <c r="N84">
        <f t="shared" si="24"/>
        <v>114.88456483047921</v>
      </c>
      <c r="O84">
        <f t="shared" si="24"/>
        <v>1702.1879539894471</v>
      </c>
    </row>
    <row r="85" spans="6:17" x14ac:dyDescent="0.25">
      <c r="F85" t="s">
        <v>41</v>
      </c>
      <c r="H85">
        <f>STDEV(H76:H79)</f>
        <v>4.991980424982394</v>
      </c>
      <c r="I85">
        <f t="shared" ref="I85:O85" si="25">STDEV(I76:I79)</f>
        <v>9.409700465816675</v>
      </c>
      <c r="J85">
        <f t="shared" si="25"/>
        <v>2.7471293795059144</v>
      </c>
      <c r="K85">
        <f t="shared" si="25"/>
        <v>16.027501569605963</v>
      </c>
      <c r="L85">
        <f t="shared" si="25"/>
        <v>13.88684813727849</v>
      </c>
      <c r="M85">
        <f t="shared" si="25"/>
        <v>3.511245007678915</v>
      </c>
      <c r="N85">
        <f t="shared" si="25"/>
        <v>14.18143290153955</v>
      </c>
      <c r="O85">
        <f t="shared" si="25"/>
        <v>471.09792131621811</v>
      </c>
    </row>
    <row r="86" spans="6:17" x14ac:dyDescent="0.25">
      <c r="F86" t="s">
        <v>42</v>
      </c>
      <c r="H86">
        <f t="shared" ref="H86:O86" si="26">H85/H83*100</f>
        <v>4.991980424982394</v>
      </c>
      <c r="I86">
        <f t="shared" si="26"/>
        <v>14.026557771513721</v>
      </c>
      <c r="J86">
        <f t="shared" si="26"/>
        <v>2.9980837071858804</v>
      </c>
      <c r="K86">
        <f t="shared" si="26"/>
        <v>20.112419834572378</v>
      </c>
      <c r="L86">
        <f t="shared" si="26"/>
        <v>22.2107715233387</v>
      </c>
      <c r="M86">
        <f t="shared" si="26"/>
        <v>4.5921412644842992</v>
      </c>
      <c r="N86">
        <f t="shared" si="26"/>
        <v>12.548851802514271</v>
      </c>
      <c r="O86">
        <f t="shared" si="26"/>
        <v>28.008668379937092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1AF33-086F-4579-A3A4-F353984282F6}">
  <dimension ref="A1:O51"/>
  <sheetViews>
    <sheetView tabSelected="1" workbookViewId="0">
      <selection activeCell="O47" sqref="O47"/>
    </sheetView>
  </sheetViews>
  <sheetFormatPr baseColWidth="10" defaultRowHeight="15" x14ac:dyDescent="0.25"/>
  <sheetData>
    <row r="1" spans="1:3" x14ac:dyDescent="0.25">
      <c r="A1" s="1" t="s">
        <v>62</v>
      </c>
    </row>
    <row r="2" spans="1:3" x14ac:dyDescent="0.25">
      <c r="A2" t="s">
        <v>30</v>
      </c>
      <c r="C2" t="s">
        <v>31</v>
      </c>
    </row>
    <row r="3" spans="1:3" x14ac:dyDescent="0.25">
      <c r="A3" t="s">
        <v>32</v>
      </c>
      <c r="C3" s="2">
        <v>43808</v>
      </c>
    </row>
    <row r="4" spans="1:3" x14ac:dyDescent="0.25">
      <c r="A4" t="s">
        <v>33</v>
      </c>
      <c r="C4" t="s">
        <v>46</v>
      </c>
    </row>
    <row r="5" spans="1:3" x14ac:dyDescent="0.25">
      <c r="A5" t="s">
        <v>34</v>
      </c>
      <c r="C5" t="s">
        <v>35</v>
      </c>
    </row>
    <row r="6" spans="1:3" x14ac:dyDescent="0.25">
      <c r="A6" t="s">
        <v>18</v>
      </c>
      <c r="C6" s="2">
        <v>43848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36</v>
      </c>
      <c r="C8" t="s">
        <v>63</v>
      </c>
    </row>
    <row r="9" spans="1:3" x14ac:dyDescent="0.25">
      <c r="C9" t="s">
        <v>64</v>
      </c>
    </row>
    <row r="15" spans="1:3" x14ac:dyDescent="0.25">
      <c r="A15" s="1" t="s">
        <v>17</v>
      </c>
    </row>
    <row r="16" spans="1:3" x14ac:dyDescent="0.25">
      <c r="A16" t="s">
        <v>43</v>
      </c>
    </row>
    <row r="17" spans="1:13" x14ac:dyDescent="0.25">
      <c r="E17" s="3" t="s">
        <v>21</v>
      </c>
      <c r="F17" s="3" t="s">
        <v>22</v>
      </c>
      <c r="G17" s="3" t="s">
        <v>23</v>
      </c>
      <c r="H17" s="3" t="s">
        <v>24</v>
      </c>
      <c r="I17" s="3" t="s">
        <v>25</v>
      </c>
      <c r="J17" s="3" t="s">
        <v>26</v>
      </c>
      <c r="K17" s="3" t="s">
        <v>27</v>
      </c>
      <c r="L17" s="3" t="s">
        <v>28</v>
      </c>
      <c r="M17" s="3" t="s">
        <v>29</v>
      </c>
    </row>
    <row r="20" spans="1:13" x14ac:dyDescent="0.25">
      <c r="E20">
        <v>0.17234637333333336</v>
      </c>
      <c r="F20">
        <v>0.22805257333333334</v>
      </c>
      <c r="G20">
        <v>0.31405137333333338</v>
      </c>
      <c r="H20">
        <v>0.25753397333333333</v>
      </c>
      <c r="I20">
        <v>0.20996037333333334</v>
      </c>
      <c r="J20">
        <v>0.10846897333333334</v>
      </c>
      <c r="K20">
        <v>6.2575773333333348E-2</v>
      </c>
      <c r="L20">
        <v>6.1524073333333332E-2</v>
      </c>
    </row>
    <row r="21" spans="1:13" x14ac:dyDescent="0.25">
      <c r="E21">
        <v>0.23198807333333338</v>
      </c>
      <c r="F21">
        <v>0.20927567333333336</v>
      </c>
      <c r="G21">
        <v>0.31934407333333337</v>
      </c>
      <c r="H21">
        <v>0.27524597333333334</v>
      </c>
      <c r="I21">
        <v>0.22960287333333335</v>
      </c>
      <c r="J21">
        <v>0.18633347333333333</v>
      </c>
      <c r="K21">
        <v>0.18204847333333335</v>
      </c>
      <c r="L21">
        <v>0.11082387333333334</v>
      </c>
    </row>
    <row r="22" spans="1:13" x14ac:dyDescent="0.25">
      <c r="E22">
        <v>0.22189597333333339</v>
      </c>
      <c r="G22">
        <v>0.22727427333333333</v>
      </c>
      <c r="H22">
        <v>0.28061237333333333</v>
      </c>
      <c r="I22">
        <v>0.28975597333333336</v>
      </c>
      <c r="J22">
        <v>0.24374107333333334</v>
      </c>
      <c r="K22">
        <v>0.10024767333333336</v>
      </c>
      <c r="L22">
        <v>6.8702973333333348E-2</v>
      </c>
    </row>
    <row r="23" spans="1:13" x14ac:dyDescent="0.25">
      <c r="F23">
        <v>0.19583437333333337</v>
      </c>
      <c r="G23">
        <v>0.23565217333333338</v>
      </c>
      <c r="H23">
        <v>0.29934167333333334</v>
      </c>
      <c r="I23">
        <v>0.25251867333333333</v>
      </c>
      <c r="J23">
        <v>0.23020947333333336</v>
      </c>
      <c r="K23">
        <v>7.2382573333333353E-2</v>
      </c>
      <c r="L23">
        <v>0.11622057333333334</v>
      </c>
    </row>
    <row r="24" spans="1:13" x14ac:dyDescent="0.25">
      <c r="A24" s="1" t="s">
        <v>56</v>
      </c>
    </row>
    <row r="25" spans="1:13" x14ac:dyDescent="0.25">
      <c r="A25" t="s">
        <v>43</v>
      </c>
    </row>
    <row r="26" spans="1:13" x14ac:dyDescent="0.25">
      <c r="E26" s="3" t="s">
        <v>21</v>
      </c>
      <c r="F26" s="3" t="s">
        <v>22</v>
      </c>
      <c r="G26" s="3" t="s">
        <v>23</v>
      </c>
      <c r="H26" s="3" t="s">
        <v>24</v>
      </c>
      <c r="I26" s="3" t="s">
        <v>25</v>
      </c>
      <c r="J26" s="3" t="s">
        <v>26</v>
      </c>
      <c r="K26" s="3" t="s">
        <v>27</v>
      </c>
      <c r="L26" s="3" t="s">
        <v>28</v>
      </c>
      <c r="M26" s="3" t="s">
        <v>29</v>
      </c>
    </row>
    <row r="29" spans="1:13" x14ac:dyDescent="0.25">
      <c r="E29">
        <v>1680.4099999999999</v>
      </c>
      <c r="F29">
        <v>1229.4700000000003</v>
      </c>
      <c r="G29">
        <v>1507.1900000000005</v>
      </c>
      <c r="H29">
        <v>983.08000000000038</v>
      </c>
      <c r="I29">
        <v>988.59000000000015</v>
      </c>
      <c r="J29">
        <v>1243.71</v>
      </c>
      <c r="K29">
        <v>1732.38</v>
      </c>
      <c r="L29">
        <v>17296.03</v>
      </c>
    </row>
    <row r="30" spans="1:13" x14ac:dyDescent="0.25">
      <c r="E30">
        <v>1531.5</v>
      </c>
      <c r="F30">
        <v>935.16000000000031</v>
      </c>
      <c r="G30">
        <v>1435.96</v>
      </c>
      <c r="H30">
        <v>1150.4000000000001</v>
      </c>
      <c r="I30">
        <v>687.66000000000031</v>
      </c>
      <c r="J30">
        <v>1279.25</v>
      </c>
      <c r="K30">
        <v>1511.0200000000004</v>
      </c>
      <c r="L30">
        <v>26254.73</v>
      </c>
    </row>
    <row r="31" spans="1:13" x14ac:dyDescent="0.25">
      <c r="E31">
        <v>1558.3000000000002</v>
      </c>
      <c r="G31">
        <v>1427.7700000000004</v>
      </c>
      <c r="H31">
        <v>1366.9099999999999</v>
      </c>
      <c r="I31">
        <v>1192.6500000000005</v>
      </c>
      <c r="J31">
        <v>1156.4600000000005</v>
      </c>
      <c r="K31">
        <v>1921.1100000000006</v>
      </c>
      <c r="L31">
        <v>35550.129999999997</v>
      </c>
    </row>
    <row r="32" spans="1:13" x14ac:dyDescent="0.25">
      <c r="F32">
        <v>1035.4600000000005</v>
      </c>
      <c r="G32">
        <v>1676.96</v>
      </c>
      <c r="H32">
        <v>1568.0900000000001</v>
      </c>
      <c r="I32">
        <v>1107.7400000000002</v>
      </c>
      <c r="J32">
        <v>1183.7800000000007</v>
      </c>
      <c r="K32">
        <v>2023.2300000000005</v>
      </c>
      <c r="L32">
        <v>27877.23</v>
      </c>
    </row>
    <row r="34" spans="1:15" x14ac:dyDescent="0.25">
      <c r="A34" s="1" t="s">
        <v>59</v>
      </c>
      <c r="E34" s="3" t="s">
        <v>21</v>
      </c>
      <c r="F34" s="3" t="s">
        <v>22</v>
      </c>
      <c r="G34" s="3" t="s">
        <v>23</v>
      </c>
      <c r="H34" s="3" t="s">
        <v>24</v>
      </c>
      <c r="I34" s="3" t="s">
        <v>25</v>
      </c>
      <c r="J34" s="3" t="s">
        <v>26</v>
      </c>
      <c r="K34" s="3" t="s">
        <v>27</v>
      </c>
      <c r="L34" s="3" t="s">
        <v>28</v>
      </c>
      <c r="M34" s="3" t="s">
        <v>29</v>
      </c>
    </row>
    <row r="35" spans="1:15" x14ac:dyDescent="0.25">
      <c r="E35">
        <f>E20/E29</f>
        <v>1.0256209694856219E-4</v>
      </c>
      <c r="F35">
        <f t="shared" ref="F35:L35" si="0">F20/F29</f>
        <v>1.8548852215453268E-4</v>
      </c>
      <c r="G35">
        <f t="shared" si="0"/>
        <v>2.0836880110227196E-4</v>
      </c>
      <c r="H35">
        <f t="shared" si="0"/>
        <v>2.6196644559276275E-4</v>
      </c>
      <c r="I35">
        <f t="shared" si="0"/>
        <v>2.1238367101966772E-4</v>
      </c>
      <c r="J35">
        <f t="shared" si="0"/>
        <v>8.7214039714510091E-5</v>
      </c>
      <c r="K35">
        <f t="shared" si="0"/>
        <v>3.6121274393223971E-5</v>
      </c>
      <c r="L35">
        <f t="shared" si="0"/>
        <v>3.5571211042842394E-6</v>
      </c>
      <c r="O35" s="1" t="s">
        <v>60</v>
      </c>
    </row>
    <row r="36" spans="1:15" x14ac:dyDescent="0.25">
      <c r="E36">
        <f t="shared" ref="E36:L36" si="1">E21/E30</f>
        <v>1.5147768418761565E-4</v>
      </c>
      <c r="F36">
        <f t="shared" si="1"/>
        <v>2.2378595463164945E-4</v>
      </c>
      <c r="G36">
        <f t="shared" si="1"/>
        <v>2.2239064690752762E-4</v>
      </c>
      <c r="H36">
        <f t="shared" si="1"/>
        <v>2.3926110338433007E-4</v>
      </c>
      <c r="I36">
        <f t="shared" si="1"/>
        <v>3.338901104227863E-4</v>
      </c>
      <c r="J36">
        <f t="shared" si="1"/>
        <v>1.4565837274444662E-4</v>
      </c>
      <c r="K36">
        <f t="shared" si="1"/>
        <v>1.2048051867833205E-4</v>
      </c>
      <c r="L36">
        <f t="shared" si="1"/>
        <v>4.2211012390275329E-6</v>
      </c>
      <c r="O36">
        <f>AVERAGE(E35:E38)</f>
        <v>1.321453216705896E-4</v>
      </c>
    </row>
    <row r="37" spans="1:15" x14ac:dyDescent="0.25">
      <c r="E37">
        <f t="shared" ref="E37:L37" si="2">E22/E31</f>
        <v>1.4239618387559095E-4</v>
      </c>
      <c r="G37">
        <f t="shared" si="2"/>
        <v>1.591812920381667E-4</v>
      </c>
      <c r="H37">
        <f t="shared" si="2"/>
        <v>2.052895752707445E-4</v>
      </c>
      <c r="I37">
        <f t="shared" si="2"/>
        <v>2.4295138836484569E-4</v>
      </c>
      <c r="J37">
        <f t="shared" si="2"/>
        <v>2.1076481100369508E-4</v>
      </c>
      <c r="K37">
        <f t="shared" si="2"/>
        <v>5.2182162048676713E-5</v>
      </c>
      <c r="L37">
        <f t="shared" si="2"/>
        <v>1.9325660224964957E-6</v>
      </c>
    </row>
    <row r="38" spans="1:15" x14ac:dyDescent="0.25">
      <c r="F38">
        <f t="shared" ref="F38:L38" si="3">F23/F32</f>
        <v>1.8912789806784742E-4</v>
      </c>
      <c r="G38">
        <f t="shared" si="3"/>
        <v>1.4052343128836311E-4</v>
      </c>
      <c r="H38">
        <f t="shared" si="3"/>
        <v>1.9089572239688621E-4</v>
      </c>
      <c r="I38">
        <f t="shared" si="3"/>
        <v>2.2795843188233095E-4</v>
      </c>
      <c r="J38">
        <f t="shared" si="3"/>
        <v>1.9446981139513528E-4</v>
      </c>
      <c r="K38">
        <f t="shared" si="3"/>
        <v>3.5775751315141301E-5</v>
      </c>
      <c r="L38">
        <f t="shared" si="3"/>
        <v>4.1690144011199588E-6</v>
      </c>
    </row>
    <row r="40" spans="1:15" x14ac:dyDescent="0.25">
      <c r="A40" s="1" t="s">
        <v>61</v>
      </c>
      <c r="E40" s="3" t="s">
        <v>21</v>
      </c>
      <c r="F40" s="3" t="s">
        <v>22</v>
      </c>
      <c r="G40" s="3" t="s">
        <v>23</v>
      </c>
      <c r="H40" s="3" t="s">
        <v>24</v>
      </c>
      <c r="I40" s="3" t="s">
        <v>25</v>
      </c>
      <c r="J40" s="3" t="s">
        <v>26</v>
      </c>
      <c r="K40" s="3" t="s">
        <v>27</v>
      </c>
      <c r="L40" s="3" t="s">
        <v>28</v>
      </c>
      <c r="M40" s="3" t="s">
        <v>29</v>
      </c>
    </row>
    <row r="41" spans="1:15" x14ac:dyDescent="0.25">
      <c r="E41">
        <f>E35/$O$36*100</f>
        <v>77.613112331156046</v>
      </c>
      <c r="F41">
        <f>F35/$O$36*100</f>
        <v>140.36707452793254</v>
      </c>
      <c r="G41">
        <f>G35/$O$36*100</f>
        <v>157.68155729469669</v>
      </c>
      <c r="H41">
        <f>H35/$O$36*100</f>
        <v>198.24118045267605</v>
      </c>
      <c r="I41">
        <f>I35/$O$36*100</f>
        <v>160.71978056786256</v>
      </c>
      <c r="J41">
        <f>J35/$O$36*100</f>
        <v>65.998582932747553</v>
      </c>
      <c r="K41">
        <f>K35/$O$36*100</f>
        <v>27.334508658026262</v>
      </c>
      <c r="L41">
        <f>L35/$O$36*100</f>
        <v>2.6918252264362348</v>
      </c>
    </row>
    <row r="42" spans="1:15" x14ac:dyDescent="0.25">
      <c r="E42">
        <f>E36/$O$36*100</f>
        <v>114.62962310933531</v>
      </c>
      <c r="F42">
        <f>F36/$O$36*100</f>
        <v>169.34837480626109</v>
      </c>
      <c r="G42">
        <f>G36/$O$36*100</f>
        <v>168.29248595111116</v>
      </c>
      <c r="H42">
        <f>H36/$O$36*100</f>
        <v>181.05907977639762</v>
      </c>
      <c r="I42">
        <f>I36/$O$36*100</f>
        <v>252.66888468068805</v>
      </c>
      <c r="J42">
        <f>J36/$O$36*100</f>
        <v>110.22590198655855</v>
      </c>
      <c r="K42">
        <f>K36/$O$36*100</f>
        <v>91.17274615189524</v>
      </c>
      <c r="L42">
        <f>L36/$O$36*100</f>
        <v>3.194287308596401</v>
      </c>
    </row>
    <row r="43" spans="1:15" x14ac:dyDescent="0.25">
      <c r="E43">
        <f>E37/$O$36*100</f>
        <v>107.75726455950864</v>
      </c>
      <c r="G43">
        <f>G37/$O$36*100</f>
        <v>120.4592716758994</v>
      </c>
      <c r="H43">
        <f>H37/$O$36*100</f>
        <v>155.35137580011201</v>
      </c>
      <c r="I43">
        <f>I37/$O$36*100</f>
        <v>183.85167578650439</v>
      </c>
      <c r="J43">
        <f>J37/$O$36*100</f>
        <v>159.49472016049671</v>
      </c>
      <c r="K43">
        <f>K37/$O$36*100</f>
        <v>39.48846723363831</v>
      </c>
      <c r="L43">
        <f>L37/$O$36*100</f>
        <v>1.4624551199125877</v>
      </c>
    </row>
    <row r="44" spans="1:15" x14ac:dyDescent="0.25">
      <c r="F44">
        <f>F38/$O$36*100</f>
        <v>143.12114547596576</v>
      </c>
      <c r="G44">
        <f>G38/$O$36*100</f>
        <v>106.34007281669673</v>
      </c>
      <c r="H44">
        <f>H38/$O$36*100</f>
        <v>144.45893353133528</v>
      </c>
      <c r="I44">
        <f>I38/$O$36*100</f>
        <v>172.50586626939636</v>
      </c>
      <c r="J44">
        <f>J38/$O$36*100</f>
        <v>147.16359908669904</v>
      </c>
      <c r="K44">
        <f>K38/$O$36*100</f>
        <v>27.073036610651037</v>
      </c>
      <c r="L44">
        <f>L38/$O$36*100</f>
        <v>3.1548709772052561</v>
      </c>
    </row>
    <row r="47" spans="1:15" x14ac:dyDescent="0.25">
      <c r="C47" s="3"/>
      <c r="D47" s="3"/>
      <c r="E47" s="3" t="s">
        <v>21</v>
      </c>
      <c r="F47" s="3" t="s">
        <v>22</v>
      </c>
      <c r="G47" s="3" t="s">
        <v>23</v>
      </c>
      <c r="H47" s="3" t="s">
        <v>24</v>
      </c>
      <c r="I47" s="3" t="s">
        <v>25</v>
      </c>
      <c r="J47" s="3" t="s">
        <v>26</v>
      </c>
      <c r="K47" s="3" t="s">
        <v>27</v>
      </c>
      <c r="L47" s="3" t="s">
        <v>28</v>
      </c>
      <c r="M47" s="3" t="s">
        <v>29</v>
      </c>
    </row>
    <row r="48" spans="1:15" x14ac:dyDescent="0.25">
      <c r="C48" t="s">
        <v>37</v>
      </c>
      <c r="E48">
        <f>AVERAGE(E41:E44)</f>
        <v>100</v>
      </c>
      <c r="F48">
        <f t="shared" ref="F48:K48" si="4">AVERAGE(F41:F44)</f>
        <v>150.94553160338646</v>
      </c>
      <c r="G48">
        <f t="shared" si="4"/>
        <v>138.19334693460098</v>
      </c>
      <c r="H48">
        <f t="shared" si="4"/>
        <v>169.77764239013027</v>
      </c>
      <c r="I48">
        <f t="shared" si="4"/>
        <v>192.43655182611286</v>
      </c>
      <c r="J48">
        <f>AVERAGE(J41:J44)</f>
        <v>120.72070104162546</v>
      </c>
      <c r="K48">
        <f t="shared" si="4"/>
        <v>46.267189663552713</v>
      </c>
      <c r="L48">
        <f>AVERAGE(L41:L44)</f>
        <v>2.6258596580376201</v>
      </c>
    </row>
    <row r="49" spans="3:12" x14ac:dyDescent="0.25">
      <c r="C49" t="s">
        <v>39</v>
      </c>
      <c r="E49">
        <f>MEDIAN(E41:E44)</f>
        <v>107.75726455950864</v>
      </c>
      <c r="F49">
        <f>MEDIAN(F41:F44)</f>
        <v>143.12114547596576</v>
      </c>
      <c r="G49">
        <f t="shared" ref="G49:L49" si="5">MEDIAN(G41:G44)</f>
        <v>139.07041448529804</v>
      </c>
      <c r="H49">
        <f t="shared" si="5"/>
        <v>168.20522778825483</v>
      </c>
      <c r="I49">
        <f t="shared" si="5"/>
        <v>178.17877102795038</v>
      </c>
      <c r="J49">
        <f t="shared" si="5"/>
        <v>128.69475053662879</v>
      </c>
      <c r="K49">
        <f t="shared" si="5"/>
        <v>33.411487945832285</v>
      </c>
      <c r="L49">
        <f t="shared" si="5"/>
        <v>2.9233481018207454</v>
      </c>
    </row>
    <row r="50" spans="3:12" x14ac:dyDescent="0.25">
      <c r="C50" t="s">
        <v>41</v>
      </c>
      <c r="E50">
        <f>STDEV(E41:E44)</f>
        <v>19.689765936455988</v>
      </c>
      <c r="F50">
        <f t="shared" ref="F50:L50" si="6">STDEV(F41:F44)</f>
        <v>15.996709197797269</v>
      </c>
      <c r="G50">
        <f t="shared" si="6"/>
        <v>29.523307232796036</v>
      </c>
      <c r="H50">
        <f t="shared" si="6"/>
        <v>24.403538094170734</v>
      </c>
      <c r="I50">
        <f t="shared" si="6"/>
        <v>41.250534637055068</v>
      </c>
      <c r="J50">
        <f t="shared" si="6"/>
        <v>42.060680106963609</v>
      </c>
      <c r="K50">
        <f t="shared" si="6"/>
        <v>30.492195738061579</v>
      </c>
      <c r="L50">
        <f t="shared" si="6"/>
        <v>0.80846037735754706</v>
      </c>
    </row>
    <row r="51" spans="3:12" x14ac:dyDescent="0.25">
      <c r="C51" t="s">
        <v>42</v>
      </c>
      <c r="E51">
        <f t="shared" ref="E51:L51" si="7">E50/E48*100</f>
        <v>19.689765936455988</v>
      </c>
      <c r="F51">
        <f t="shared" si="7"/>
        <v>10.597669919656227</v>
      </c>
      <c r="G51">
        <f t="shared" si="7"/>
        <v>21.363768869978763</v>
      </c>
      <c r="H51">
        <f t="shared" si="7"/>
        <v>14.373823166948036</v>
      </c>
      <c r="I51">
        <f t="shared" si="7"/>
        <v>21.435914458875445</v>
      </c>
      <c r="J51">
        <f t="shared" si="7"/>
        <v>34.841315320444302</v>
      </c>
      <c r="K51">
        <f t="shared" si="7"/>
        <v>65.904577217236977</v>
      </c>
      <c r="L51">
        <f t="shared" si="7"/>
        <v>30.788407708039223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5" r:id="rId3">
          <objectPr defaultSize="0" autoPict="0" r:id="rId4">
            <anchor moveWithCells="1">
              <from>
                <xdr:col>12</xdr:col>
                <xdr:colOff>133350</xdr:colOff>
                <xdr:row>0</xdr:row>
                <xdr:rowOff>104775</xdr:rowOff>
              </from>
              <to>
                <xdr:col>16</xdr:col>
                <xdr:colOff>381000</xdr:colOff>
                <xdr:row>14</xdr:row>
                <xdr:rowOff>0</xdr:rowOff>
              </to>
            </anchor>
          </objectPr>
        </oleObject>
      </mc:Choice>
      <mc:Fallback>
        <oleObject progId="Prism9.Document" shapeId="307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2020-01-20T23:45:45Z</dcterms:created>
  <dcterms:modified xsi:type="dcterms:W3CDTF">2021-07-17T06:01:33Z</dcterms:modified>
</cp:coreProperties>
</file>