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5" documentId="13_ncr:1_{353449B3-D111-49CF-9425-04625F24C390}" xr6:coauthVersionLast="45" xr6:coauthVersionMax="45" xr10:uidLastSave="{842D20C0-7F2C-4689-9EF4-CF22DC3086DF}"/>
  <bookViews>
    <workbookView xWindow="-28920" yWindow="-120" windowWidth="29040" windowHeight="15840" activeTab="3" xr2:uid="{00000000-000D-0000-FFFF-FFFF00000000}"/>
  </bookViews>
  <sheets>
    <sheet name="MTT" sheetId="1" r:id="rId1"/>
    <sheet name="Luminescence" sheetId="2" r:id="rId2"/>
    <sheet name="Combined" sheetId="3" r:id="rId3"/>
    <sheet name="Combined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8" i="4" l="1"/>
  <c r="K48" i="4"/>
  <c r="J48" i="4"/>
  <c r="I48" i="4"/>
  <c r="H48" i="4"/>
  <c r="G48" i="4"/>
  <c r="F48" i="4"/>
  <c r="E48" i="4"/>
  <c r="L47" i="4"/>
  <c r="K47" i="4"/>
  <c r="J47" i="4"/>
  <c r="I47" i="4"/>
  <c r="H47" i="4"/>
  <c r="G47" i="4"/>
  <c r="F47" i="4"/>
  <c r="E47" i="4"/>
  <c r="L46" i="4"/>
  <c r="K46" i="4"/>
  <c r="J46" i="4"/>
  <c r="I46" i="4"/>
  <c r="H46" i="4"/>
  <c r="G46" i="4"/>
  <c r="F46" i="4"/>
  <c r="E46" i="4"/>
  <c r="L45" i="4"/>
  <c r="K45" i="4"/>
  <c r="J45" i="4"/>
  <c r="I45" i="4"/>
  <c r="H45" i="4"/>
  <c r="G45" i="4"/>
  <c r="F45" i="4"/>
  <c r="E45" i="4"/>
  <c r="L48" i="3"/>
  <c r="K48" i="3"/>
  <c r="J48" i="3"/>
  <c r="I48" i="3"/>
  <c r="H48" i="3"/>
  <c r="G48" i="3"/>
  <c r="F48" i="3"/>
  <c r="E48" i="3"/>
  <c r="L47" i="3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P40" i="1" l="1"/>
  <c r="N46" i="4"/>
  <c r="E54" i="4" s="1"/>
  <c r="J40" i="2"/>
  <c r="N46" i="3"/>
  <c r="F54" i="3" s="1"/>
  <c r="G55" i="4"/>
  <c r="F53" i="4"/>
  <c r="K55" i="4"/>
  <c r="H52" i="4"/>
  <c r="O40" i="2"/>
  <c r="H40" i="2"/>
  <c r="P40" i="2"/>
  <c r="I49" i="2"/>
  <c r="N40" i="2"/>
  <c r="I40" i="2"/>
  <c r="I47" i="2"/>
  <c r="K40" i="2"/>
  <c r="I48" i="2"/>
  <c r="L40" i="2"/>
  <c r="M40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O50" i="2"/>
  <c r="H47" i="2"/>
  <c r="H48" i="2"/>
  <c r="H49" i="2"/>
  <c r="P36" i="1"/>
  <c r="H40" i="1"/>
  <c r="J40" i="1"/>
  <c r="I48" i="1"/>
  <c r="K40" i="1"/>
  <c r="K48" i="1"/>
  <c r="O49" i="1"/>
  <c r="M40" i="1"/>
  <c r="H47" i="1"/>
  <c r="L48" i="1"/>
  <c r="I50" i="1"/>
  <c r="H50" i="1"/>
  <c r="N40" i="1"/>
  <c r="I47" i="1"/>
  <c r="O48" i="1"/>
  <c r="K50" i="1"/>
  <c r="O40" i="1"/>
  <c r="K47" i="1"/>
  <c r="H49" i="1"/>
  <c r="L50" i="1"/>
  <c r="L40" i="1"/>
  <c r="L47" i="1"/>
  <c r="I49" i="1"/>
  <c r="O50" i="1"/>
  <c r="I40" i="1"/>
  <c r="O47" i="1"/>
  <c r="O58" i="1" s="1"/>
  <c r="K49" i="1"/>
  <c r="H48" i="1"/>
  <c r="H54" i="1" s="1"/>
  <c r="L49" i="1"/>
  <c r="J47" i="1"/>
  <c r="J48" i="1"/>
  <c r="J49" i="1"/>
  <c r="J50" i="1"/>
  <c r="M47" i="1"/>
  <c r="M48" i="1"/>
  <c r="M49" i="1"/>
  <c r="M50" i="1"/>
  <c r="N47" i="1"/>
  <c r="N48" i="1"/>
  <c r="N49" i="1"/>
  <c r="O56" i="1"/>
  <c r="O57" i="1" s="1"/>
  <c r="F54" i="4" l="1"/>
  <c r="H53" i="4"/>
  <c r="K53" i="4"/>
  <c r="G54" i="4"/>
  <c r="J53" i="3"/>
  <c r="J55" i="4"/>
  <c r="G53" i="4"/>
  <c r="G61" i="4" s="1"/>
  <c r="E53" i="3"/>
  <c r="E60" i="3" s="1"/>
  <c r="J53" i="4"/>
  <c r="G52" i="4"/>
  <c r="E52" i="3"/>
  <c r="L55" i="4"/>
  <c r="J52" i="4"/>
  <c r="E52" i="4"/>
  <c r="H55" i="3"/>
  <c r="I54" i="4"/>
  <c r="I61" i="4" s="1"/>
  <c r="I53" i="4"/>
  <c r="E53" i="4"/>
  <c r="H54" i="3"/>
  <c r="I54" i="2"/>
  <c r="I55" i="2" s="1"/>
  <c r="J52" i="3"/>
  <c r="H52" i="3"/>
  <c r="K58" i="1"/>
  <c r="K54" i="3"/>
  <c r="H53" i="3"/>
  <c r="L54" i="4"/>
  <c r="K52" i="4"/>
  <c r="I55" i="4"/>
  <c r="F55" i="4"/>
  <c r="K53" i="3"/>
  <c r="F53" i="3"/>
  <c r="G55" i="3"/>
  <c r="O54" i="1"/>
  <c r="O55" i="1" s="1"/>
  <c r="J54" i="3"/>
  <c r="L53" i="4"/>
  <c r="I52" i="4"/>
  <c r="H55" i="4"/>
  <c r="H61" i="4" s="1"/>
  <c r="E55" i="4"/>
  <c r="E59" i="4" s="1"/>
  <c r="K52" i="3"/>
  <c r="E55" i="3"/>
  <c r="K55" i="3"/>
  <c r="I54" i="3"/>
  <c r="I53" i="3"/>
  <c r="I52" i="3"/>
  <c r="I55" i="3"/>
  <c r="G54" i="3"/>
  <c r="G53" i="3"/>
  <c r="G52" i="3"/>
  <c r="F55" i="3"/>
  <c r="L53" i="3"/>
  <c r="L52" i="3"/>
  <c r="L55" i="3"/>
  <c r="L54" i="3"/>
  <c r="L52" i="4"/>
  <c r="L60" i="4" s="1"/>
  <c r="F52" i="4"/>
  <c r="H54" i="4"/>
  <c r="J55" i="3"/>
  <c r="F52" i="3"/>
  <c r="E54" i="3"/>
  <c r="J61" i="4"/>
  <c r="J60" i="4"/>
  <c r="J59" i="4"/>
  <c r="K61" i="4"/>
  <c r="K60" i="4"/>
  <c r="K59" i="4"/>
  <c r="I60" i="4"/>
  <c r="F61" i="4"/>
  <c r="F62" i="4" s="1"/>
  <c r="F60" i="4"/>
  <c r="F59" i="4"/>
  <c r="I58" i="2"/>
  <c r="I59" i="2" s="1"/>
  <c r="I56" i="2"/>
  <c r="I57" i="2" s="1"/>
  <c r="J58" i="2"/>
  <c r="J56" i="2"/>
  <c r="J57" i="2" s="1"/>
  <c r="J54" i="2"/>
  <c r="J55" i="2" s="1"/>
  <c r="L58" i="2"/>
  <c r="L56" i="2"/>
  <c r="L57" i="2" s="1"/>
  <c r="L54" i="2"/>
  <c r="L55" i="2" s="1"/>
  <c r="N58" i="2"/>
  <c r="N56" i="2"/>
  <c r="N57" i="2" s="1"/>
  <c r="N54" i="2"/>
  <c r="N55" i="2" s="1"/>
  <c r="S54" i="2"/>
  <c r="L77" i="2" s="1"/>
  <c r="H54" i="2"/>
  <c r="L64" i="2" s="1"/>
  <c r="H56" i="2"/>
  <c r="H57" i="2" s="1"/>
  <c r="H58" i="2"/>
  <c r="O63" i="2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M65" i="2"/>
  <c r="J78" i="2"/>
  <c r="J65" i="2"/>
  <c r="N65" i="2"/>
  <c r="J77" i="2"/>
  <c r="I58" i="1"/>
  <c r="K56" i="1"/>
  <c r="K57" i="1" s="1"/>
  <c r="K54" i="1"/>
  <c r="K55" i="1" s="1"/>
  <c r="I56" i="1"/>
  <c r="I57" i="1" s="1"/>
  <c r="L58" i="1"/>
  <c r="L54" i="1"/>
  <c r="L55" i="1" s="1"/>
  <c r="I54" i="1"/>
  <c r="I55" i="1" s="1"/>
  <c r="S54" i="1"/>
  <c r="L76" i="1" s="1"/>
  <c r="H58" i="1"/>
  <c r="H59" i="1" s="1"/>
  <c r="H56" i="1"/>
  <c r="H57" i="1" s="1"/>
  <c r="L56" i="1"/>
  <c r="L57" i="1" s="1"/>
  <c r="H55" i="1"/>
  <c r="H63" i="1"/>
  <c r="H66" i="1"/>
  <c r="H65" i="1"/>
  <c r="H64" i="1"/>
  <c r="I65" i="1"/>
  <c r="K64" i="1"/>
  <c r="I64" i="1"/>
  <c r="O66" i="1"/>
  <c r="N65" i="1"/>
  <c r="K63" i="1"/>
  <c r="I63" i="1"/>
  <c r="O65" i="1"/>
  <c r="N66" i="1"/>
  <c r="O63" i="1"/>
  <c r="L66" i="1"/>
  <c r="M64" i="1"/>
  <c r="J66" i="1"/>
  <c r="N77" i="1"/>
  <c r="N64" i="1"/>
  <c r="M66" i="1"/>
  <c r="O64" i="1"/>
  <c r="N63" i="1"/>
  <c r="N58" i="1"/>
  <c r="N56" i="1"/>
  <c r="N57" i="1" s="1"/>
  <c r="N54" i="1"/>
  <c r="N55" i="1" s="1"/>
  <c r="M65" i="1"/>
  <c r="O59" i="1"/>
  <c r="L65" i="1"/>
  <c r="M63" i="1"/>
  <c r="M58" i="1"/>
  <c r="M56" i="1"/>
  <c r="M57" i="1" s="1"/>
  <c r="M54" i="1"/>
  <c r="M55" i="1" s="1"/>
  <c r="J78" i="1"/>
  <c r="J65" i="1"/>
  <c r="L64" i="1"/>
  <c r="K66" i="1"/>
  <c r="I66" i="1"/>
  <c r="J77" i="1"/>
  <c r="J64" i="1"/>
  <c r="L63" i="1"/>
  <c r="J76" i="1"/>
  <c r="J63" i="1"/>
  <c r="J58" i="1"/>
  <c r="J56" i="1"/>
  <c r="J57" i="1" s="1"/>
  <c r="J54" i="1"/>
  <c r="J55" i="1" s="1"/>
  <c r="K65" i="1"/>
  <c r="L61" i="4" l="1"/>
  <c r="H59" i="4"/>
  <c r="G59" i="4"/>
  <c r="I59" i="4"/>
  <c r="I62" i="4" s="1"/>
  <c r="K59" i="1"/>
  <c r="H60" i="4"/>
  <c r="G60" i="4"/>
  <c r="E59" i="3"/>
  <c r="E61" i="3"/>
  <c r="J62" i="4"/>
  <c r="I59" i="3"/>
  <c r="I60" i="3"/>
  <c r="I61" i="3"/>
  <c r="I62" i="3" s="1"/>
  <c r="K60" i="3"/>
  <c r="E62" i="3"/>
  <c r="E61" i="4"/>
  <c r="E62" i="4" s="1"/>
  <c r="N78" i="1"/>
  <c r="E60" i="4"/>
  <c r="F61" i="3"/>
  <c r="F59" i="3"/>
  <c r="F60" i="3"/>
  <c r="H59" i="3"/>
  <c r="H60" i="3"/>
  <c r="H61" i="3"/>
  <c r="M76" i="1"/>
  <c r="J59" i="3"/>
  <c r="J60" i="3"/>
  <c r="J61" i="3"/>
  <c r="K61" i="3"/>
  <c r="K59" i="3"/>
  <c r="L59" i="3"/>
  <c r="L61" i="3"/>
  <c r="L60" i="3"/>
  <c r="I78" i="1"/>
  <c r="L59" i="4"/>
  <c r="G59" i="3"/>
  <c r="G60" i="3"/>
  <c r="G61" i="3"/>
  <c r="G62" i="3" s="1"/>
  <c r="O76" i="2"/>
  <c r="H62" i="4"/>
  <c r="N76" i="1"/>
  <c r="O79" i="1"/>
  <c r="O76" i="1"/>
  <c r="K62" i="4"/>
  <c r="G62" i="4"/>
  <c r="L62" i="4"/>
  <c r="N79" i="2"/>
  <c r="M78" i="2"/>
  <c r="N78" i="2"/>
  <c r="O77" i="2"/>
  <c r="K76" i="2"/>
  <c r="L78" i="2"/>
  <c r="K78" i="2"/>
  <c r="K77" i="2"/>
  <c r="K63" i="2"/>
  <c r="K71" i="2" s="1"/>
  <c r="O59" i="2"/>
  <c r="H63" i="2"/>
  <c r="N59" i="2"/>
  <c r="H65" i="2"/>
  <c r="L66" i="2"/>
  <c r="J66" i="2"/>
  <c r="M64" i="2"/>
  <c r="K66" i="2"/>
  <c r="H78" i="2"/>
  <c r="J79" i="2"/>
  <c r="M77" i="2"/>
  <c r="M79" i="2"/>
  <c r="L79" i="2"/>
  <c r="J64" i="2"/>
  <c r="O64" i="2"/>
  <c r="N66" i="2"/>
  <c r="M63" i="2"/>
  <c r="O65" i="2"/>
  <c r="O66" i="2"/>
  <c r="L65" i="2"/>
  <c r="K65" i="2"/>
  <c r="K64" i="2"/>
  <c r="J63" i="2"/>
  <c r="J76" i="2"/>
  <c r="H76" i="2"/>
  <c r="O79" i="2"/>
  <c r="L59" i="2"/>
  <c r="M59" i="2"/>
  <c r="H55" i="2"/>
  <c r="I66" i="2"/>
  <c r="H66" i="2"/>
  <c r="I63" i="2"/>
  <c r="I64" i="2"/>
  <c r="I65" i="2"/>
  <c r="L63" i="2"/>
  <c r="I76" i="2"/>
  <c r="I77" i="2"/>
  <c r="H79" i="2"/>
  <c r="I78" i="2"/>
  <c r="I79" i="2"/>
  <c r="L76" i="2"/>
  <c r="N64" i="2"/>
  <c r="M76" i="2"/>
  <c r="N77" i="2"/>
  <c r="K59" i="2"/>
  <c r="O78" i="2"/>
  <c r="K79" i="2"/>
  <c r="N63" i="2"/>
  <c r="H64" i="2"/>
  <c r="H59" i="2"/>
  <c r="M66" i="2"/>
  <c r="N76" i="2"/>
  <c r="J59" i="2"/>
  <c r="H77" i="2"/>
  <c r="J79" i="1"/>
  <c r="J83" i="1" s="1"/>
  <c r="I76" i="1"/>
  <c r="M77" i="1"/>
  <c r="M78" i="1"/>
  <c r="M79" i="1"/>
  <c r="L59" i="1"/>
  <c r="N59" i="1"/>
  <c r="I59" i="1"/>
  <c r="K77" i="1"/>
  <c r="K76" i="1"/>
  <c r="K79" i="1"/>
  <c r="H78" i="1"/>
  <c r="I77" i="1"/>
  <c r="H76" i="1"/>
  <c r="L79" i="1"/>
  <c r="O78" i="1"/>
  <c r="L77" i="1"/>
  <c r="L84" i="1" s="1"/>
  <c r="I79" i="1"/>
  <c r="N79" i="1"/>
  <c r="N85" i="1" s="1"/>
  <c r="H79" i="1"/>
  <c r="K78" i="1"/>
  <c r="O77" i="1"/>
  <c r="H77" i="1"/>
  <c r="L78" i="1"/>
  <c r="O72" i="1"/>
  <c r="O71" i="1"/>
  <c r="O70" i="1"/>
  <c r="L72" i="1"/>
  <c r="L71" i="1"/>
  <c r="L70" i="1"/>
  <c r="I72" i="1"/>
  <c r="I71" i="1"/>
  <c r="I70" i="1"/>
  <c r="K72" i="1"/>
  <c r="K71" i="1"/>
  <c r="K70" i="1"/>
  <c r="M59" i="1"/>
  <c r="J59" i="1"/>
  <c r="M83" i="1"/>
  <c r="N72" i="1"/>
  <c r="N71" i="1"/>
  <c r="N70" i="1"/>
  <c r="M72" i="1"/>
  <c r="M71" i="1"/>
  <c r="M70" i="1"/>
  <c r="J72" i="1"/>
  <c r="J71" i="1"/>
  <c r="J70" i="1"/>
  <c r="J85" i="1"/>
  <c r="J84" i="1"/>
  <c r="H72" i="1"/>
  <c r="H71" i="1"/>
  <c r="H70" i="1"/>
  <c r="O85" i="2" l="1"/>
  <c r="K72" i="2"/>
  <c r="N73" i="1"/>
  <c r="O71" i="2"/>
  <c r="H72" i="2"/>
  <c r="L62" i="3"/>
  <c r="H62" i="3"/>
  <c r="O83" i="1"/>
  <c r="K62" i="3"/>
  <c r="L85" i="1"/>
  <c r="J62" i="3"/>
  <c r="H73" i="1"/>
  <c r="M85" i="1"/>
  <c r="M72" i="2"/>
  <c r="F62" i="3"/>
  <c r="K73" i="1"/>
  <c r="O72" i="2"/>
  <c r="K85" i="2"/>
  <c r="O70" i="2"/>
  <c r="K70" i="2"/>
  <c r="K73" i="2" s="1"/>
  <c r="N85" i="2"/>
  <c r="N84" i="2"/>
  <c r="N83" i="2"/>
  <c r="H70" i="2"/>
  <c r="H73" i="2" s="1"/>
  <c r="H84" i="2"/>
  <c r="H83" i="2"/>
  <c r="H85" i="2"/>
  <c r="I72" i="2"/>
  <c r="I71" i="2"/>
  <c r="I70" i="2"/>
  <c r="O83" i="2"/>
  <c r="O86" i="2" s="1"/>
  <c r="I85" i="2"/>
  <c r="I84" i="2"/>
  <c r="I83" i="2"/>
  <c r="O84" i="2"/>
  <c r="O73" i="2"/>
  <c r="M85" i="2"/>
  <c r="M84" i="2"/>
  <c r="M83" i="2"/>
  <c r="M70" i="2"/>
  <c r="J72" i="2"/>
  <c r="J71" i="2"/>
  <c r="J70" i="2"/>
  <c r="M71" i="2"/>
  <c r="J85" i="2"/>
  <c r="J84" i="2"/>
  <c r="J83" i="2"/>
  <c r="K83" i="2"/>
  <c r="K86" i="2" s="1"/>
  <c r="L85" i="2"/>
  <c r="L84" i="2"/>
  <c r="L83" i="2"/>
  <c r="H71" i="2"/>
  <c r="K84" i="2"/>
  <c r="N72" i="2"/>
  <c r="N71" i="2"/>
  <c r="N70" i="2"/>
  <c r="L72" i="2"/>
  <c r="L71" i="2"/>
  <c r="L70" i="2"/>
  <c r="M84" i="1"/>
  <c r="O84" i="1"/>
  <c r="I85" i="1"/>
  <c r="I84" i="1"/>
  <c r="I83" i="1"/>
  <c r="N83" i="1"/>
  <c r="N84" i="1"/>
  <c r="L83" i="1"/>
  <c r="L86" i="1" s="1"/>
  <c r="O85" i="1"/>
  <c r="K83" i="1"/>
  <c r="K85" i="1"/>
  <c r="K86" i="1" s="1"/>
  <c r="K84" i="1"/>
  <c r="M73" i="1"/>
  <c r="H85" i="1"/>
  <c r="H84" i="1"/>
  <c r="H83" i="1"/>
  <c r="J73" i="1"/>
  <c r="O73" i="1"/>
  <c r="J86" i="1"/>
  <c r="M86" i="1"/>
  <c r="I73" i="1"/>
  <c r="L73" i="1"/>
  <c r="N86" i="1"/>
  <c r="J86" i="2" l="1"/>
  <c r="O86" i="1"/>
  <c r="H86" i="2"/>
  <c r="M73" i="2"/>
  <c r="M86" i="2"/>
  <c r="I86" i="2"/>
  <c r="N73" i="2"/>
  <c r="N86" i="2"/>
  <c r="I73" i="2"/>
  <c r="L73" i="2"/>
  <c r="L86" i="2"/>
  <c r="J73" i="2"/>
  <c r="I86" i="1"/>
  <c r="H86" i="1"/>
</calcChain>
</file>

<file path=xl/sharedStrings.xml><?xml version="1.0" encoding="utf-8"?>
<sst xmlns="http://schemas.openxmlformats.org/spreadsheetml/2006/main" count="279" uniqueCount="53">
  <si>
    <t>version,4</t>
  </si>
  <si>
    <t>ProtocolHeader</t>
  </si>
  <si>
    <t>,Version,1.0,Label,MTT_d43,ReaderType,0,DateRead,4/27/2020 11:35:14 PM,InstrumentSN,SN: 512734004,</t>
  </si>
  <si>
    <t xml:space="preserve">,Result,0,Prefix,5b_Dox,WellMap,0007FE7FE7FE7FE7FE7FE000,RefWellMap,000000000000000000000000,RunCount,1,Kinetics,False,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</si>
  <si>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</si>
  <si>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</si>
  <si>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</si>
  <si>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</si>
  <si>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</si>
  <si>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</si>
  <si>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,B,X,0.05270723,0.05465601,0.0563646,0.05530832,0.05724539,0.05626411,0.05654575,0.05636342,0.05732268,0.05695042,X</t>
  </si>
  <si>
    <t>,C,X,0.05340536,0.2841624,0.2911788,0.2986859,0.2986981,0.2681273,0.3280405,0.2879999,0.2298315,0.08973853,X</t>
  </si>
  <si>
    <t>,D,X,0.05281385,0.2601629,0.2728069,0.2801041,0.2835133,0.3175734,0.2886498,0.2973282,0.322592,0.09065437,X</t>
  </si>
  <si>
    <t>,E,X,0.05370955,0.252386,0.249943,0.2351007,0.2417147,0.2743234,0.2037292,0.213423,0.2562275,0.109175,X</t>
  </si>
  <si>
    <t>,F,X,0.05389429,0.3045086,0.2942052,0.2585164,0.3019092,0.273161,0.316332,0.2978394,0.233137,0.05537128,X</t>
  </si>
  <si>
    <t>,G,X,0.05426276,0.05268288,0.05349939,0.05318027,0.05388611,0.05308168,0.0548353,0.05479336,0.0531408,0.05706631,X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</si>
  <si>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</si>
  <si>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</si>
  <si>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</si>
  <si>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</si>
  <si>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</si>
  <si>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</si>
  <si>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</si>
  <si>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</si>
  <si>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</si>
  <si>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</si>
  <si>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</si>
  <si>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</si>
  <si>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</si>
  <si>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</si>
  <si>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</si>
  <si>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iPSC_DSN_005a_2020313(2)</t>
  </si>
  <si>
    <t>Differentiation started</t>
  </si>
  <si>
    <t>Age of cells</t>
  </si>
  <si>
    <t>43d</t>
  </si>
  <si>
    <t>Agent</t>
  </si>
  <si>
    <t>Doxorubicin in water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</si>
  <si>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</si>
  <si>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</si>
  <si>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</si>
  <si>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</si>
  <si>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</si>
  <si>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</si>
  <si>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</si>
  <si>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</si>
  <si>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</si>
  <si>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</si>
  <si>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</si>
  <si>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Luminescence</t>
  </si>
  <si>
    <t>Live/Dead</t>
  </si>
  <si>
    <t>Vehicle pooled</t>
  </si>
  <si>
    <t>% of Vehicle</t>
  </si>
  <si>
    <t>38) Exp_20200425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</si>
</sst>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165" fontId="0" fillId="0" borderId="18" xfId="0" applyNumberFormat="1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4</xdr:row>
      <xdr:rowOff>9525</xdr:rowOff>
    </xdr:from>
    <xdr:to>
      <xdr:col>15</xdr:col>
      <xdr:colOff>619125</xdr:colOff>
      <xdr:row>23</xdr:row>
      <xdr:rowOff>83344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740253" y="155972"/>
          <a:ext cx="3693319" cy="4924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171450</xdr:rowOff>
    </xdr:from>
    <xdr:to>
      <xdr:col>18</xdr:col>
      <xdr:colOff>485775</xdr:colOff>
      <xdr:row>20</xdr:row>
      <xdr:rowOff>54769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9892903" y="-444103"/>
          <a:ext cx="3693319" cy="4924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600075</xdr:colOff>
      <xdr:row>0</xdr:row>
      <xdr:rowOff>76199</xdr:rowOff>
    </xdr:from>
    <xdr:to>
      <xdr:col>11</xdr:col>
      <xdr:colOff>638175</xdr:colOff>
      <xdr:row>21</xdr:row>
      <xdr:rowOff>133349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324350" y="-600076"/>
          <a:ext cx="4057650" cy="5410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619126</xdr:colOff>
      <xdr:row>0</xdr:row>
      <xdr:rowOff>152397</xdr:rowOff>
    </xdr:from>
    <xdr:to>
      <xdr:col>10</xdr:col>
      <xdr:colOff>174628</xdr:colOff>
      <xdr:row>17</xdr:row>
      <xdr:rowOff>9524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183063" y="-363540"/>
          <a:ext cx="3095627" cy="412750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304800</xdr:colOff>
          <xdr:row>0</xdr:row>
          <xdr:rowOff>152400</xdr:rowOff>
        </xdr:from>
        <xdr:to>
          <xdr:col>15</xdr:col>
          <xdr:colOff>647700</xdr:colOff>
          <xdr:row>17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7"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52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3"/>
    </row>
    <row r="26" spans="1:20" x14ac:dyDescent="0.25">
      <c r="A26" t="s">
        <v>30</v>
      </c>
      <c r="C26" t="s">
        <v>31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32</v>
      </c>
      <c r="C27" s="4">
        <v>43855</v>
      </c>
      <c r="D27" s="3"/>
      <c r="E27" s="3"/>
      <c r="F27" s="5"/>
      <c r="G27" s="5">
        <v>5.2707230000000001E-2</v>
      </c>
      <c r="H27" s="5">
        <v>5.4656009999999998E-2</v>
      </c>
      <c r="I27" s="5">
        <v>5.6364600000000001E-2</v>
      </c>
      <c r="J27" s="5">
        <v>5.5308320000000001E-2</v>
      </c>
      <c r="K27" s="5">
        <v>5.724539E-2</v>
      </c>
      <c r="L27" s="5">
        <v>5.6264109999999999E-2</v>
      </c>
      <c r="M27" s="5">
        <v>5.6545749999999999E-2</v>
      </c>
      <c r="N27" s="5">
        <v>5.6363419999999997E-2</v>
      </c>
      <c r="O27" s="5">
        <v>5.7322680000000001E-2</v>
      </c>
      <c r="P27" s="5">
        <v>5.6950420000000002E-2</v>
      </c>
      <c r="Q27" s="5"/>
      <c r="R27" s="3"/>
      <c r="S27" s="23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5.3405359999999999E-2</v>
      </c>
      <c r="H28" s="6">
        <v>0.28416239999999998</v>
      </c>
      <c r="I28" s="7">
        <v>0.29117880000000002</v>
      </c>
      <c r="J28" s="7">
        <v>0.2986859</v>
      </c>
      <c r="K28" s="7">
        <v>0.29869810000000002</v>
      </c>
      <c r="L28" s="7">
        <v>0.26812730000000001</v>
      </c>
      <c r="M28" s="7">
        <v>0.32804050000000001</v>
      </c>
      <c r="N28" s="7">
        <v>0.28799989999999998</v>
      </c>
      <c r="O28" s="7">
        <v>0.22983149999999999</v>
      </c>
      <c r="P28" s="8">
        <v>8.9738529999999997E-2</v>
      </c>
      <c r="Q28" s="5"/>
      <c r="R28" s="3"/>
    </row>
    <row r="29" spans="1:20" x14ac:dyDescent="0.25">
      <c r="A29" t="s">
        <v>35</v>
      </c>
      <c r="C29" t="s">
        <v>36</v>
      </c>
      <c r="D29" s="3"/>
      <c r="E29" s="3"/>
      <c r="F29" s="5"/>
      <c r="G29" s="5">
        <v>5.2813850000000002E-2</v>
      </c>
      <c r="H29" s="9">
        <v>0.26016289999999997</v>
      </c>
      <c r="I29" s="5">
        <v>0.27280690000000002</v>
      </c>
      <c r="J29" s="5">
        <v>0.28010410000000002</v>
      </c>
      <c r="K29" s="5">
        <v>0.28351330000000002</v>
      </c>
      <c r="L29" s="5">
        <v>0.31757340000000001</v>
      </c>
      <c r="M29" s="5">
        <v>0.28864980000000001</v>
      </c>
      <c r="N29" s="5">
        <v>0.29732819999999999</v>
      </c>
      <c r="O29" s="5">
        <v>0.32259199999999999</v>
      </c>
      <c r="P29" s="10">
        <v>9.0654369999999998E-2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>
        <v>5.3709550000000002E-2</v>
      </c>
      <c r="H30" s="9">
        <v>0.252386</v>
      </c>
      <c r="I30" s="5">
        <v>0.249943</v>
      </c>
      <c r="J30" s="5">
        <v>0.2351007</v>
      </c>
      <c r="K30" s="5">
        <v>0.2417147</v>
      </c>
      <c r="L30" s="5">
        <v>0.2743234</v>
      </c>
      <c r="M30" s="5">
        <v>0.2037292</v>
      </c>
      <c r="N30" s="5">
        <v>0.213423</v>
      </c>
      <c r="O30" s="5">
        <v>0.2562275</v>
      </c>
      <c r="P30" s="10">
        <v>0.10917499999999999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>
        <v>5.3894289999999997E-2</v>
      </c>
      <c r="H31" s="11">
        <v>0.30450860000000002</v>
      </c>
      <c r="I31" s="12">
        <v>0.2942052</v>
      </c>
      <c r="J31" s="12">
        <v>0.25851639999999998</v>
      </c>
      <c r="K31" s="12">
        <v>0.30190919999999999</v>
      </c>
      <c r="L31" s="12">
        <v>0.27316099999999999</v>
      </c>
      <c r="M31" s="12">
        <v>0.316332</v>
      </c>
      <c r="N31" s="12">
        <v>0.29783939999999998</v>
      </c>
      <c r="O31" s="12">
        <v>0.23313700000000001</v>
      </c>
      <c r="P31" s="13">
        <v>5.5371280000000002E-2</v>
      </c>
      <c r="Q31" s="5"/>
      <c r="R31" s="3"/>
    </row>
    <row r="32" spans="1:20" x14ac:dyDescent="0.25">
      <c r="A32" s="1" t="s">
        <v>37</v>
      </c>
      <c r="D32" s="3"/>
      <c r="E32" s="3"/>
      <c r="F32" s="3"/>
      <c r="G32" s="3">
        <v>5.426276E-2</v>
      </c>
      <c r="H32" s="3">
        <v>5.2682880000000001E-2</v>
      </c>
      <c r="I32" s="3">
        <v>5.3499390000000001E-2</v>
      </c>
      <c r="J32" s="3">
        <v>5.3180270000000002E-2</v>
      </c>
      <c r="K32" s="3">
        <v>5.3886110000000001E-2</v>
      </c>
      <c r="L32" s="3">
        <v>5.3081679999999999E-2</v>
      </c>
      <c r="M32" s="3">
        <v>5.4835299999999997E-2</v>
      </c>
      <c r="N32" s="3">
        <v>5.4793359999999999E-2</v>
      </c>
      <c r="O32" s="3">
        <v>5.3140800000000002E-2</v>
      </c>
      <c r="P32" s="3">
        <v>5.7066310000000002E-2</v>
      </c>
      <c r="Q32" s="3"/>
      <c r="R32" s="3"/>
    </row>
    <row r="33" spans="2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38</v>
      </c>
      <c r="G35" s="3"/>
      <c r="H35" s="16">
        <f t="shared" ref="H35:M35" si="0">AVERAGE(H28:H31)</f>
        <v>0.27530497499999995</v>
      </c>
      <c r="I35" s="3">
        <f t="shared" si="0"/>
        <v>0.27703347500000003</v>
      </c>
      <c r="J35" s="3">
        <f t="shared" si="0"/>
        <v>0.26810177499999999</v>
      </c>
      <c r="K35" s="3">
        <f t="shared" si="0"/>
        <v>0.28145882499999997</v>
      </c>
      <c r="L35" s="3">
        <f t="shared" si="0"/>
        <v>0.28329627499999999</v>
      </c>
      <c r="M35" s="3">
        <f t="shared" si="0"/>
        <v>0.28418787500000003</v>
      </c>
      <c r="N35" s="3">
        <f>AVERAGE(N28:N31)</f>
        <v>0.27414762500000001</v>
      </c>
      <c r="O35" s="3">
        <f>AVERAGE(O28:O31)</f>
        <v>0.26044699999999998</v>
      </c>
      <c r="P35" s="3">
        <f>AVERAGE(P28:P30)</f>
        <v>9.652263333333333E-2</v>
      </c>
      <c r="Q35" s="3"/>
      <c r="R35" s="3"/>
    </row>
    <row r="36" spans="2:18" x14ac:dyDescent="0.25">
      <c r="B36" s="14"/>
      <c r="D36" s="3"/>
      <c r="E36" s="3"/>
      <c r="F36" s="3" t="s">
        <v>39</v>
      </c>
      <c r="G36" s="3"/>
      <c r="H36" s="3">
        <f>H35/1000</f>
        <v>2.7530497499999993E-4</v>
      </c>
      <c r="I36" s="3">
        <f t="shared" ref="I36:P36" si="1">I35/1000</f>
        <v>2.7703347500000004E-4</v>
      </c>
      <c r="J36" s="3">
        <f t="shared" si="1"/>
        <v>2.6810177499999997E-4</v>
      </c>
      <c r="K36" s="3">
        <f t="shared" si="1"/>
        <v>2.8145882499999996E-4</v>
      </c>
      <c r="L36" s="3">
        <f t="shared" si="1"/>
        <v>2.8329627499999998E-4</v>
      </c>
      <c r="M36" s="3">
        <f t="shared" si="1"/>
        <v>2.8418787500000001E-4</v>
      </c>
      <c r="N36" s="3">
        <f t="shared" si="1"/>
        <v>2.7414762500000003E-4</v>
      </c>
      <c r="O36" s="3">
        <f t="shared" si="1"/>
        <v>2.6044699999999997E-4</v>
      </c>
      <c r="P36" s="3">
        <f t="shared" si="1"/>
        <v>9.6522633333333323E-5</v>
      </c>
      <c r="Q36" s="3"/>
      <c r="R36" s="3"/>
    </row>
    <row r="37" spans="2:18" x14ac:dyDescent="0.25">
      <c r="B37" s="14"/>
      <c r="D37" s="3"/>
      <c r="E37" s="3"/>
      <c r="F37" s="3" t="s">
        <v>40</v>
      </c>
      <c r="G37" s="3"/>
      <c r="H37" s="3">
        <f>MEDIAN(H28:H31)</f>
        <v>0.27216264999999995</v>
      </c>
      <c r="I37" s="3">
        <f t="shared" ref="I37:P37" si="2">MEDIAN(I28:I31)</f>
        <v>0.28199285000000002</v>
      </c>
      <c r="J37" s="3">
        <f t="shared" si="2"/>
        <v>0.26931024999999997</v>
      </c>
      <c r="K37" s="3">
        <f t="shared" si="2"/>
        <v>0.29110570000000002</v>
      </c>
      <c r="L37" s="3">
        <f t="shared" si="2"/>
        <v>0.27374219999999999</v>
      </c>
      <c r="M37" s="3">
        <f t="shared" si="2"/>
        <v>0.30249090000000001</v>
      </c>
      <c r="N37" s="3">
        <f t="shared" si="2"/>
        <v>0.29266404999999995</v>
      </c>
      <c r="O37" s="3">
        <f t="shared" si="2"/>
        <v>0.24468224999999999</v>
      </c>
      <c r="P37" s="3">
        <f t="shared" si="2"/>
        <v>9.0196449999999997E-2</v>
      </c>
      <c r="Q37" s="3"/>
      <c r="R37" s="3"/>
    </row>
    <row r="38" spans="2:18" x14ac:dyDescent="0.25">
      <c r="B38" s="17"/>
      <c r="D38" s="3"/>
      <c r="E38" s="3"/>
      <c r="F38" s="3" t="s">
        <v>41</v>
      </c>
      <c r="G38" s="3"/>
      <c r="H38" s="3">
        <f>H37/1000</f>
        <v>2.7216264999999995E-4</v>
      </c>
      <c r="I38" s="3">
        <f t="shared" ref="I38:P38" si="3">I37/1000</f>
        <v>2.8199285000000003E-4</v>
      </c>
      <c r="J38" s="3">
        <f t="shared" si="3"/>
        <v>2.6931024999999996E-4</v>
      </c>
      <c r="K38" s="3">
        <f t="shared" si="3"/>
        <v>2.9110570000000002E-4</v>
      </c>
      <c r="L38" s="3">
        <f t="shared" si="3"/>
        <v>2.7374220000000001E-4</v>
      </c>
      <c r="M38" s="3">
        <f t="shared" si="3"/>
        <v>3.0249090000000002E-4</v>
      </c>
      <c r="N38" s="3">
        <f t="shared" si="3"/>
        <v>2.9266404999999995E-4</v>
      </c>
      <c r="O38" s="3">
        <f t="shared" si="3"/>
        <v>2.4468225E-4</v>
      </c>
      <c r="P38" s="3">
        <f t="shared" si="3"/>
        <v>9.0196449999999993E-5</v>
      </c>
      <c r="Q38" s="3"/>
      <c r="R38" s="3"/>
    </row>
    <row r="39" spans="2:18" x14ac:dyDescent="0.25">
      <c r="B39" s="14"/>
      <c r="C39" s="14"/>
      <c r="D39" s="3"/>
      <c r="E39" s="3"/>
      <c r="F39" s="3" t="s">
        <v>42</v>
      </c>
      <c r="G39" s="3"/>
      <c r="H39" s="3">
        <f>STDEV(H28:H31)</f>
        <v>2.3705607923917509E-2</v>
      </c>
      <c r="I39" s="3">
        <f t="shared" ref="I39:P39" si="4">STDEV(I28:I31)</f>
        <v>2.0385584210314736E-2</v>
      </c>
      <c r="J39" s="3">
        <f t="shared" si="4"/>
        <v>2.7449316157040545E-2</v>
      </c>
      <c r="K39" s="3">
        <f t="shared" si="4"/>
        <v>2.768409157926564E-2</v>
      </c>
      <c r="L39" s="3">
        <f t="shared" si="4"/>
        <v>2.3009095201010549E-2</v>
      </c>
      <c r="M39" s="3">
        <f t="shared" si="4"/>
        <v>5.6124280689874517E-2</v>
      </c>
      <c r="N39" s="3">
        <f t="shared" si="4"/>
        <v>4.0734935309663788E-2</v>
      </c>
      <c r="O39" s="3">
        <f t="shared" si="4"/>
        <v>4.3061777891381478E-2</v>
      </c>
      <c r="P39" s="3">
        <f t="shared" si="4"/>
        <v>2.2439684829397663E-2</v>
      </c>
      <c r="Q39" s="3"/>
      <c r="R39" s="3"/>
    </row>
    <row r="40" spans="2:18" x14ac:dyDescent="0.25">
      <c r="D40" s="3"/>
      <c r="E40" s="3"/>
      <c r="F40" s="3" t="s">
        <v>43</v>
      </c>
      <c r="G40" s="3"/>
      <c r="H40" s="3">
        <f>H39/H35*100</f>
        <v>8.610671828185275</v>
      </c>
      <c r="I40" s="3">
        <f t="shared" ref="I40:P40" si="5">I39/I35*100</f>
        <v>7.3585274163401131</v>
      </c>
      <c r="J40" s="3">
        <f t="shared" si="5"/>
        <v>10.238394041606231</v>
      </c>
      <c r="K40" s="3">
        <f t="shared" si="5"/>
        <v>9.8359294931561099</v>
      </c>
      <c r="L40" s="3">
        <f t="shared" si="5"/>
        <v>8.1219194290537526</v>
      </c>
      <c r="M40" s="3">
        <f t="shared" si="5"/>
        <v>19.749006072083304</v>
      </c>
      <c r="N40" s="3">
        <f t="shared" si="5"/>
        <v>14.858759148347096</v>
      </c>
      <c r="O40" s="3">
        <f t="shared" si="5"/>
        <v>16.533796853632978</v>
      </c>
      <c r="P40" s="3">
        <f t="shared" si="5"/>
        <v>23.248106743942611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0.18763976666666665</v>
      </c>
      <c r="I47" s="3">
        <f t="shared" ref="I47:N47" si="6">I28-$P$35</f>
        <v>0.19465616666666669</v>
      </c>
      <c r="J47" s="3">
        <f t="shared" si="6"/>
        <v>0.20216326666666667</v>
      </c>
      <c r="K47" s="3">
        <f t="shared" si="6"/>
        <v>0.20217546666666669</v>
      </c>
      <c r="L47" s="3">
        <f t="shared" si="6"/>
        <v>0.17160466666666668</v>
      </c>
      <c r="M47" s="3">
        <f t="shared" si="6"/>
        <v>0.23151786666666668</v>
      </c>
      <c r="N47" s="3">
        <f t="shared" si="6"/>
        <v>0.19147726666666665</v>
      </c>
      <c r="O47" s="3">
        <f>O28-$P$35</f>
        <v>0.13330886666666666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0.16364026666666665</v>
      </c>
      <c r="I48" s="3">
        <f t="shared" si="7"/>
        <v>0.17628426666666669</v>
      </c>
      <c r="J48" s="3">
        <f t="shared" si="7"/>
        <v>0.18358146666666669</v>
      </c>
      <c r="K48" s="3">
        <f t="shared" si="7"/>
        <v>0.18699066666666669</v>
      </c>
      <c r="L48" s="3">
        <f t="shared" si="7"/>
        <v>0.22105076666666668</v>
      </c>
      <c r="M48" s="3">
        <f t="shared" si="7"/>
        <v>0.19212716666666668</v>
      </c>
      <c r="N48" s="3">
        <f t="shared" si="7"/>
        <v>0.20080556666666666</v>
      </c>
      <c r="O48" s="3">
        <f t="shared" si="7"/>
        <v>0.22606936666666666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0.15586336666666667</v>
      </c>
      <c r="I49" s="3">
        <f t="shared" si="7"/>
        <v>0.15342036666666667</v>
      </c>
      <c r="J49" s="3">
        <f t="shared" si="7"/>
        <v>0.13857806666666667</v>
      </c>
      <c r="K49" s="3">
        <f t="shared" si="7"/>
        <v>0.14519206666666667</v>
      </c>
      <c r="L49" s="3">
        <f>L30-$P$35</f>
        <v>0.17780076666666667</v>
      </c>
      <c r="M49" s="3">
        <f t="shared" si="7"/>
        <v>0.10720656666666667</v>
      </c>
      <c r="N49" s="3">
        <f t="shared" si="7"/>
        <v>0.11690036666666667</v>
      </c>
      <c r="O49" s="3">
        <f>O30-$P$35</f>
        <v>0.15970486666666667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0.20798596666666669</v>
      </c>
      <c r="I50" s="3">
        <f t="shared" si="7"/>
        <v>0.19768256666666667</v>
      </c>
      <c r="J50" s="3">
        <f t="shared" si="7"/>
        <v>0.16199376666666665</v>
      </c>
      <c r="K50" s="3">
        <f t="shared" si="7"/>
        <v>0.20538656666666666</v>
      </c>
      <c r="L50" s="3">
        <f t="shared" si="7"/>
        <v>0.17663836666666666</v>
      </c>
      <c r="M50" s="3">
        <f t="shared" si="7"/>
        <v>0.21980936666666667</v>
      </c>
      <c r="N50" s="3">
        <f t="shared" si="7"/>
        <v>0.20131676666666665</v>
      </c>
      <c r="O50" s="3">
        <f t="shared" si="7"/>
        <v>0.13661436666666668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45</v>
      </c>
      <c r="T53" s="19"/>
    </row>
    <row r="54" spans="4:20" x14ac:dyDescent="0.25">
      <c r="D54" s="3"/>
      <c r="E54" s="3"/>
      <c r="F54" s="3" t="s">
        <v>38</v>
      </c>
      <c r="G54" s="3"/>
      <c r="H54" s="3">
        <f>AVERAGE(H47:H50)</f>
        <v>0.17878234166666665</v>
      </c>
      <c r="I54" s="3">
        <f>AVERAGE(I47:I50)</f>
        <v>0.1805108416666667</v>
      </c>
      <c r="J54" s="3">
        <f t="shared" ref="J54:N54" si="8">AVERAGE(J47:J50)</f>
        <v>0.17157914166666666</v>
      </c>
      <c r="K54" s="3">
        <f t="shared" si="8"/>
        <v>0.18493619166666667</v>
      </c>
      <c r="L54" s="3">
        <f t="shared" si="8"/>
        <v>0.18677364166666666</v>
      </c>
      <c r="M54" s="3">
        <f t="shared" si="8"/>
        <v>0.1876652416666667</v>
      </c>
      <c r="N54" s="3">
        <f t="shared" si="8"/>
        <v>0.17762499166666665</v>
      </c>
      <c r="O54" s="3">
        <f>AVERAGE(O47:O50)</f>
        <v>0.16392436666666668</v>
      </c>
      <c r="P54" s="3"/>
      <c r="Q54" s="3"/>
      <c r="R54" s="3"/>
      <c r="S54" s="20">
        <f>AVERAGE(H47:I50)</f>
        <v>0.17964659166666666</v>
      </c>
      <c r="T54" s="21"/>
    </row>
    <row r="55" spans="4:20" x14ac:dyDescent="0.25">
      <c r="D55" s="3"/>
      <c r="E55" s="3"/>
      <c r="F55" s="3" t="s">
        <v>39</v>
      </c>
      <c r="G55" s="3"/>
      <c r="H55" s="3">
        <f>H54/1000</f>
        <v>1.7878234166666666E-4</v>
      </c>
      <c r="I55" s="3">
        <f t="shared" ref="I55:O55" si="9">I54/1000</f>
        <v>1.8051084166666669E-4</v>
      </c>
      <c r="J55" s="3">
        <f t="shared" si="9"/>
        <v>1.7157914166666667E-4</v>
      </c>
      <c r="K55" s="3">
        <f t="shared" si="9"/>
        <v>1.8493619166666666E-4</v>
      </c>
      <c r="L55" s="3">
        <f t="shared" si="9"/>
        <v>1.8677364166666666E-4</v>
      </c>
      <c r="M55" s="3">
        <f t="shared" si="9"/>
        <v>1.8766524166666671E-4</v>
      </c>
      <c r="N55" s="3">
        <f t="shared" si="9"/>
        <v>1.7762499166666665E-4</v>
      </c>
      <c r="O55" s="3">
        <f t="shared" si="9"/>
        <v>1.6392436666666667E-4</v>
      </c>
      <c r="P55" s="3"/>
      <c r="Q55" s="3"/>
      <c r="R55" s="3"/>
    </row>
    <row r="56" spans="4:20" x14ac:dyDescent="0.25">
      <c r="D56" s="3"/>
      <c r="E56" s="3"/>
      <c r="F56" s="3" t="s">
        <v>40</v>
      </c>
      <c r="G56" s="3"/>
      <c r="H56" s="3">
        <f>MEDIAN(H47:H50)</f>
        <v>0.17564001666666665</v>
      </c>
      <c r="I56" s="3">
        <f t="shared" ref="I56:N56" si="10">MEDIAN(I47:I50)</f>
        <v>0.18547021666666669</v>
      </c>
      <c r="J56" s="3">
        <f>MEDIAN(J47:J50)</f>
        <v>0.17278761666666667</v>
      </c>
      <c r="K56" s="3">
        <f t="shared" si="10"/>
        <v>0.19458306666666669</v>
      </c>
      <c r="L56" s="3">
        <f t="shared" si="10"/>
        <v>0.17721956666666666</v>
      </c>
      <c r="M56" s="3">
        <f t="shared" si="10"/>
        <v>0.20596826666666668</v>
      </c>
      <c r="N56" s="3">
        <f t="shared" si="10"/>
        <v>0.19614141666666665</v>
      </c>
      <c r="O56" s="3">
        <f>MEDIAN(O47:O50)</f>
        <v>0.14815961666666666</v>
      </c>
      <c r="P56" s="3"/>
      <c r="Q56" s="3"/>
      <c r="R56" s="3"/>
    </row>
    <row r="57" spans="4:20" x14ac:dyDescent="0.25">
      <c r="D57" s="3"/>
      <c r="E57" s="3"/>
      <c r="F57" s="3" t="s">
        <v>41</v>
      </c>
      <c r="G57" s="3"/>
      <c r="H57" s="3">
        <f>H56/1000</f>
        <v>1.7564001666666666E-4</v>
      </c>
      <c r="I57" s="3">
        <f t="shared" ref="I57:O57" si="11">I56/1000</f>
        <v>1.8547021666666668E-4</v>
      </c>
      <c r="J57" s="3">
        <f t="shared" si="11"/>
        <v>1.7278761666666666E-4</v>
      </c>
      <c r="K57" s="3">
        <f t="shared" si="11"/>
        <v>1.945830666666667E-4</v>
      </c>
      <c r="L57" s="3">
        <f t="shared" si="11"/>
        <v>1.7721956666666666E-4</v>
      </c>
      <c r="M57" s="3">
        <f t="shared" si="11"/>
        <v>2.0596826666666667E-4</v>
      </c>
      <c r="N57" s="3">
        <f t="shared" si="11"/>
        <v>1.9614141666666666E-4</v>
      </c>
      <c r="O57" s="3">
        <f t="shared" si="11"/>
        <v>1.4815961666666665E-4</v>
      </c>
      <c r="P57" s="3"/>
      <c r="Q57" s="3"/>
      <c r="R57" s="3"/>
    </row>
    <row r="58" spans="4:20" x14ac:dyDescent="0.25">
      <c r="D58" s="3"/>
      <c r="E58" s="3"/>
      <c r="F58" s="3" t="s">
        <v>42</v>
      </c>
      <c r="G58" s="3"/>
      <c r="H58" s="3">
        <f>STDEV(H47:H50)</f>
        <v>2.3705607923917578E-2</v>
      </c>
      <c r="I58" s="3">
        <f t="shared" ref="I58:O58" si="12">STDEV(I47:I50)</f>
        <v>2.0385584210314736E-2</v>
      </c>
      <c r="J58" s="3">
        <f t="shared" si="12"/>
        <v>2.7449316157040621E-2</v>
      </c>
      <c r="K58" s="3">
        <f t="shared" si="12"/>
        <v>2.7684091579265688E-2</v>
      </c>
      <c r="L58" s="3">
        <f t="shared" si="12"/>
        <v>2.300909520101083E-2</v>
      </c>
      <c r="M58" s="3">
        <f t="shared" si="12"/>
        <v>5.6124280689874517E-2</v>
      </c>
      <c r="N58" s="3">
        <f t="shared" si="12"/>
        <v>4.0734935309663899E-2</v>
      </c>
      <c r="O58" s="3">
        <f t="shared" si="12"/>
        <v>4.3061777891381367E-2</v>
      </c>
      <c r="P58" s="3"/>
      <c r="Q58" s="3"/>
      <c r="R58" s="3"/>
    </row>
    <row r="59" spans="4:20" x14ac:dyDescent="0.25">
      <c r="D59" s="3"/>
      <c r="E59" s="3"/>
      <c r="F59" s="3" t="s">
        <v>43</v>
      </c>
      <c r="G59" s="3"/>
      <c r="H59" s="3">
        <f>H58/H54*100</f>
        <v>13.259479489375883</v>
      </c>
      <c r="I59" s="3">
        <f t="shared" ref="I59:O59" si="13">I58/I54*100</f>
        <v>11.293274144695962</v>
      </c>
      <c r="J59" s="3">
        <f t="shared" si="13"/>
        <v>15.998049582487978</v>
      </c>
      <c r="K59" s="3">
        <f t="shared" si="13"/>
        <v>14.969536968277222</v>
      </c>
      <c r="L59" s="3">
        <f t="shared" si="13"/>
        <v>12.319241085460533</v>
      </c>
      <c r="M59" s="3">
        <f t="shared" si="13"/>
        <v>29.906593352840027</v>
      </c>
      <c r="N59" s="3">
        <f t="shared" si="13"/>
        <v>22.933110328363927</v>
      </c>
      <c r="O59" s="3">
        <f t="shared" si="13"/>
        <v>26.269296485339293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104.95430640265042</v>
      </c>
      <c r="I63" s="3">
        <f t="shared" ref="H63:O66" si="14">I47/$H$54*100</f>
        <v>108.87885506589696</v>
      </c>
      <c r="J63" s="3">
        <f t="shared" si="14"/>
        <v>113.07787155153888</v>
      </c>
      <c r="K63" s="3">
        <f t="shared" si="14"/>
        <v>113.08469549169217</v>
      </c>
      <c r="L63" s="3">
        <f t="shared" si="14"/>
        <v>95.985243881981091</v>
      </c>
      <c r="M63" s="3">
        <f t="shared" si="14"/>
        <v>129.49705463547602</v>
      </c>
      <c r="N63" s="3">
        <f t="shared" si="14"/>
        <v>107.10077118447707</v>
      </c>
      <c r="O63" s="3">
        <f>O47/$H$54*100</f>
        <v>74.564895740775299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91.530441508461806</v>
      </c>
      <c r="I64" s="3">
        <f t="shared" si="14"/>
        <v>98.602728336192442</v>
      </c>
      <c r="J64" s="3">
        <f t="shared" si="14"/>
        <v>102.68433949083619</v>
      </c>
      <c r="K64" s="3">
        <f t="shared" si="14"/>
        <v>104.59123922613351</v>
      </c>
      <c r="L64" s="3">
        <f t="shared" si="14"/>
        <v>123.64239365362381</v>
      </c>
      <c r="M64" s="3">
        <f t="shared" si="14"/>
        <v>107.46428583247946</v>
      </c>
      <c r="N64" s="3">
        <f t="shared" si="14"/>
        <v>112.31845650677377</v>
      </c>
      <c r="O64" s="3">
        <f t="shared" si="14"/>
        <v>126.44949414979976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87.180515264347747</v>
      </c>
      <c r="I65" s="3">
        <f t="shared" si="14"/>
        <v>85.814049215617445</v>
      </c>
      <c r="J65" s="3">
        <f t="shared" si="14"/>
        <v>77.512166679772307</v>
      </c>
      <c r="K65" s="3">
        <f t="shared" si="14"/>
        <v>81.211637185831336</v>
      </c>
      <c r="L65" s="3">
        <f t="shared" si="14"/>
        <v>99.450966470821768</v>
      </c>
      <c r="M65" s="3">
        <f t="shared" si="14"/>
        <v>59.964852047049213</v>
      </c>
      <c r="N65" s="3">
        <f t="shared" si="14"/>
        <v>65.386975904266464</v>
      </c>
      <c r="O65" s="3">
        <f t="shared" si="14"/>
        <v>89.329217403601717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116.33473682454007</v>
      </c>
      <c r="I66" s="3">
        <f t="shared" si="14"/>
        <v>110.57163969540058</v>
      </c>
      <c r="J66" s="3">
        <f t="shared" si="14"/>
        <v>90.609489257444835</v>
      </c>
      <c r="K66" s="3">
        <f t="shared" si="14"/>
        <v>114.88079010040188</v>
      </c>
      <c r="L66" s="3">
        <f t="shared" si="14"/>
        <v>98.800790402445131</v>
      </c>
      <c r="M66" s="3">
        <f t="shared" si="14"/>
        <v>122.94802977605779</v>
      </c>
      <c r="N66" s="3">
        <f t="shared" si="14"/>
        <v>112.60439078598412</v>
      </c>
      <c r="O66" s="3">
        <f t="shared" si="14"/>
        <v>76.413791984769574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38</v>
      </c>
      <c r="G70" s="3"/>
      <c r="H70" s="3">
        <f>AVERAGE(H63:H66)</f>
        <v>100</v>
      </c>
      <c r="I70" s="3">
        <f t="shared" ref="I70:N70" si="15">AVERAGE(I63:I66)</f>
        <v>100.96681807827684</v>
      </c>
      <c r="J70" s="3">
        <f>AVERAGE(J63:J66)</f>
        <v>95.97096674489805</v>
      </c>
      <c r="K70" s="3">
        <f t="shared" si="15"/>
        <v>103.44209050101472</v>
      </c>
      <c r="L70" s="3">
        <f t="shared" si="15"/>
        <v>104.46984860221795</v>
      </c>
      <c r="M70" s="3">
        <f t="shared" si="15"/>
        <v>104.96855557276562</v>
      </c>
      <c r="N70" s="3">
        <f t="shared" si="15"/>
        <v>99.352648595375371</v>
      </c>
      <c r="O70" s="3">
        <f>AVERAGE(O63:O66)</f>
        <v>91.689349819736577</v>
      </c>
      <c r="P70" s="3"/>
      <c r="Q70" s="3"/>
      <c r="R70" s="3"/>
    </row>
    <row r="71" spans="4:18" x14ac:dyDescent="0.25">
      <c r="D71" s="3"/>
      <c r="E71" s="3"/>
      <c r="F71" s="3" t="s">
        <v>40</v>
      </c>
      <c r="G71" s="3"/>
      <c r="H71" s="3">
        <f>MEDIAN(H63:H66)</f>
        <v>98.242373955556104</v>
      </c>
      <c r="I71" s="3">
        <f t="shared" ref="I71:O71" si="16">MEDIAN(I63:I66)</f>
        <v>103.7407917010447</v>
      </c>
      <c r="J71" s="3">
        <f t="shared" si="16"/>
        <v>96.646914374140522</v>
      </c>
      <c r="K71" s="3">
        <f t="shared" si="16"/>
        <v>108.83796735891283</v>
      </c>
      <c r="L71" s="3">
        <f t="shared" si="16"/>
        <v>99.125878436633457</v>
      </c>
      <c r="M71" s="3">
        <f t="shared" si="16"/>
        <v>115.20615780426863</v>
      </c>
      <c r="N71" s="3">
        <f t="shared" si="16"/>
        <v>109.70961384562543</v>
      </c>
      <c r="O71" s="3">
        <f t="shared" si="16"/>
        <v>82.871504694185646</v>
      </c>
      <c r="P71" s="3"/>
      <c r="Q71" s="3"/>
      <c r="R71" s="3"/>
    </row>
    <row r="72" spans="4:18" x14ac:dyDescent="0.25">
      <c r="D72" s="3"/>
      <c r="E72" s="3"/>
      <c r="F72" s="3" t="s">
        <v>42</v>
      </c>
      <c r="G72" s="3"/>
      <c r="H72" s="3">
        <f>STDEV(H63:H66)</f>
        <v>13.259479489375932</v>
      </c>
      <c r="I72" s="3">
        <f t="shared" ref="I72:O72" si="17">STDEV(I63:I66)</f>
        <v>11.402459560756252</v>
      </c>
      <c r="J72" s="3">
        <f t="shared" si="17"/>
        <v>15.353482844641794</v>
      </c>
      <c r="K72" s="3">
        <f t="shared" si="17"/>
        <v>15.484801978308148</v>
      </c>
      <c r="L72" s="3">
        <f t="shared" si="17"/>
        <v>12.86989251092268</v>
      </c>
      <c r="M72" s="3">
        <f t="shared" si="17"/>
        <v>31.392519063496962</v>
      </c>
      <c r="N72" s="3">
        <f t="shared" si="17"/>
        <v>22.784652516529071</v>
      </c>
      <c r="O72" s="3">
        <f t="shared" si="17"/>
        <v>24.086147149626598</v>
      </c>
      <c r="P72" s="3"/>
      <c r="Q72" s="3"/>
      <c r="R72" s="3"/>
    </row>
    <row r="73" spans="4:18" x14ac:dyDescent="0.25">
      <c r="D73" s="3"/>
      <c r="E73" s="3"/>
      <c r="F73" s="3" t="s">
        <v>43</v>
      </c>
      <c r="G73" s="3"/>
      <c r="H73" s="3">
        <f t="shared" ref="H73:O73" si="18">H72/H70*100</f>
        <v>13.259479489375932</v>
      </c>
      <c r="I73" s="3">
        <f t="shared" si="18"/>
        <v>11.293274144695967</v>
      </c>
      <c r="J73" s="3">
        <f t="shared" si="18"/>
        <v>15.998049582487933</v>
      </c>
      <c r="K73" s="3">
        <f t="shared" si="18"/>
        <v>14.969536968277191</v>
      </c>
      <c r="L73" s="3">
        <f t="shared" si="18"/>
        <v>12.319241085460371</v>
      </c>
      <c r="M73" s="3">
        <f t="shared" si="18"/>
        <v>29.906593352840073</v>
      </c>
      <c r="N73" s="3">
        <f t="shared" si="18"/>
        <v>22.933110328363853</v>
      </c>
      <c r="O73" s="3">
        <f t="shared" si="18"/>
        <v>26.269296485339389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47</v>
      </c>
      <c r="E76" s="3"/>
      <c r="F76" s="3"/>
      <c r="G76" s="3"/>
      <c r="H76" s="3">
        <f>H47/$S$54*100</f>
        <v>104.44938861675222</v>
      </c>
      <c r="I76" s="3">
        <f t="shared" ref="I76:N76" si="19">I47/$S$54*100</f>
        <v>108.35505692635139</v>
      </c>
      <c r="J76" s="3">
        <f t="shared" si="19"/>
        <v>112.53387263910891</v>
      </c>
      <c r="K76" s="3">
        <f t="shared" si="19"/>
        <v>112.54066375041629</v>
      </c>
      <c r="L76" s="3">
        <f t="shared" si="19"/>
        <v>95.523474770441666</v>
      </c>
      <c r="M76" s="3">
        <f t="shared" si="19"/>
        <v>128.87406575252308</v>
      </c>
      <c r="N76" s="3">
        <f t="shared" si="19"/>
        <v>106.58552711200431</v>
      </c>
      <c r="O76" s="3">
        <f>O47/$S$54*100</f>
        <v>74.206176376571946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91.090103713350885</v>
      </c>
      <c r="I77" s="3">
        <f t="shared" si="20"/>
        <v>98.128366940443414</v>
      </c>
      <c r="J77" s="3">
        <f t="shared" si="20"/>
        <v>102.19034213980589</v>
      </c>
      <c r="K77" s="3">
        <f t="shared" si="20"/>
        <v>104.08806809629148</v>
      </c>
      <c r="L77" s="3">
        <f t="shared" si="20"/>
        <v>123.04757057502391</v>
      </c>
      <c r="M77" s="3">
        <f t="shared" si="20"/>
        <v>106.94729295123932</v>
      </c>
      <c r="N77" s="3">
        <f t="shared" si="20"/>
        <v>111.77811101435221</v>
      </c>
      <c r="O77" s="3">
        <f t="shared" si="20"/>
        <v>125.84116657561599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86.761104243976064</v>
      </c>
      <c r="I78" s="3">
        <f t="shared" si="20"/>
        <v>85.401212037096357</v>
      </c>
      <c r="J78" s="3">
        <f t="shared" si="20"/>
        <v>77.13926848319926</v>
      </c>
      <c r="K78" s="3">
        <f t="shared" si="20"/>
        <v>80.82094144934841</v>
      </c>
      <c r="L78" s="3">
        <f t="shared" si="20"/>
        <v>98.972524341889596</v>
      </c>
      <c r="M78" s="3">
        <f t="shared" si="20"/>
        <v>59.676371075042667</v>
      </c>
      <c r="N78" s="3">
        <f t="shared" si="20"/>
        <v>65.072409992378098</v>
      </c>
      <c r="O78" s="3">
        <f t="shared" si="20"/>
        <v>88.899469333099418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115.77506967267355</v>
      </c>
      <c r="I79" s="3">
        <f t="shared" si="20"/>
        <v>110.03969784935619</v>
      </c>
      <c r="J79" s="3">
        <f t="shared" si="20"/>
        <v>90.173582011088342</v>
      </c>
      <c r="K79" s="3">
        <f t="shared" si="20"/>
        <v>114.32811764542707</v>
      </c>
      <c r="L79" s="3">
        <f t="shared" si="20"/>
        <v>98.3254761628978</v>
      </c>
      <c r="M79" s="3">
        <f t="shared" si="20"/>
        <v>122.35654716707447</v>
      </c>
      <c r="N79" s="3">
        <f t="shared" si="20"/>
        <v>112.06266971110084</v>
      </c>
      <c r="O79" s="3">
        <f t="shared" si="20"/>
        <v>76.046177886944804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38</v>
      </c>
      <c r="G83" s="3"/>
      <c r="H83" s="3">
        <f>AVERAGE(H76:H79)</f>
        <v>99.518916561688172</v>
      </c>
      <c r="I83" s="3">
        <f t="shared" ref="I83:N83" si="21">AVERAGE(I76:I79)</f>
        <v>100.48108343831183</v>
      </c>
      <c r="J83" s="3">
        <f>AVERAGE(J76:J79)</f>
        <v>95.509266318300604</v>
      </c>
      <c r="K83" s="3">
        <f t="shared" si="21"/>
        <v>102.94444773537082</v>
      </c>
      <c r="L83" s="3">
        <f t="shared" si="21"/>
        <v>103.96726146256324</v>
      </c>
      <c r="M83" s="3">
        <f t="shared" si="21"/>
        <v>104.46356923646988</v>
      </c>
      <c r="N83" s="3">
        <f t="shared" si="21"/>
        <v>98.874679457458868</v>
      </c>
      <c r="O83" s="3">
        <f>AVERAGE(O76:O79)</f>
        <v>91.248247543058042</v>
      </c>
      <c r="P83" s="3"/>
      <c r="Q83" s="3"/>
      <c r="R83" s="3"/>
    </row>
    <row r="84" spans="4:18" x14ac:dyDescent="0.25">
      <c r="D84" s="3"/>
      <c r="E84" s="3"/>
      <c r="F84" s="3" t="s">
        <v>40</v>
      </c>
      <c r="G84" s="3"/>
      <c r="H84" s="3">
        <f t="shared" ref="H84:O84" si="22">MEDIAN(H76:H79)</f>
        <v>97.769746165051544</v>
      </c>
      <c r="I84" s="3">
        <f t="shared" si="22"/>
        <v>103.2417119333974</v>
      </c>
      <c r="J84" s="3">
        <f t="shared" si="22"/>
        <v>96.181962075447117</v>
      </c>
      <c r="K84" s="3">
        <f t="shared" si="22"/>
        <v>108.31436592335388</v>
      </c>
      <c r="L84" s="3">
        <f t="shared" si="22"/>
        <v>98.649000252393705</v>
      </c>
      <c r="M84" s="3">
        <f t="shared" si="22"/>
        <v>114.65192005915689</v>
      </c>
      <c r="N84" s="3">
        <f t="shared" si="22"/>
        <v>109.18181906317827</v>
      </c>
      <c r="O84" s="3">
        <f t="shared" si="22"/>
        <v>82.472823610022118</v>
      </c>
      <c r="P84" s="3"/>
      <c r="Q84" s="3"/>
      <c r="R84" s="3"/>
    </row>
    <row r="85" spans="4:18" x14ac:dyDescent="0.25">
      <c r="D85" s="3"/>
      <c r="E85" s="3"/>
      <c r="F85" s="3" t="s">
        <v>42</v>
      </c>
      <c r="G85" s="3"/>
      <c r="H85" s="3">
        <f t="shared" ref="H85:O85" si="23">STDEV(H76:H79)</f>
        <v>13.195690329546192</v>
      </c>
      <c r="I85" s="3">
        <f t="shared" si="23"/>
        <v>11.347604216249252</v>
      </c>
      <c r="J85" s="3">
        <f t="shared" si="23"/>
        <v>15.279619781472197</v>
      </c>
      <c r="K85" s="3">
        <f t="shared" si="23"/>
        <v>15.410307160535144</v>
      </c>
      <c r="L85" s="3">
        <f t="shared" si="23"/>
        <v>12.807977589524148</v>
      </c>
      <c r="M85" s="3">
        <f t="shared" si="23"/>
        <v>31.241494853413645</v>
      </c>
      <c r="N85" s="3">
        <f t="shared" si="23"/>
        <v>22.675039326795204</v>
      </c>
      <c r="O85" s="3">
        <f t="shared" si="23"/>
        <v>23.970272684762246</v>
      </c>
      <c r="P85" s="3"/>
      <c r="Q85" s="3"/>
      <c r="R85" s="3"/>
    </row>
    <row r="86" spans="4:18" x14ac:dyDescent="0.25">
      <c r="D86" s="3"/>
      <c r="E86" s="3"/>
      <c r="F86" s="3" t="s">
        <v>43</v>
      </c>
      <c r="G86" s="3"/>
      <c r="H86" s="3">
        <f t="shared" ref="H86:O86" si="24">H85/H83*100</f>
        <v>13.259479489375932</v>
      </c>
      <c r="I86" s="3">
        <f t="shared" si="24"/>
        <v>11.293274144695967</v>
      </c>
      <c r="J86" s="3">
        <f t="shared" si="24"/>
        <v>15.998049582487953</v>
      </c>
      <c r="K86" s="3">
        <f t="shared" si="24"/>
        <v>14.969536968277207</v>
      </c>
      <c r="L86" s="3">
        <f t="shared" si="24"/>
        <v>12.319241085460419</v>
      </c>
      <c r="M86" s="3">
        <f t="shared" si="24"/>
        <v>29.906593352840126</v>
      </c>
      <c r="N86" s="3">
        <f t="shared" si="24"/>
        <v>22.933110328363906</v>
      </c>
      <c r="O86" s="3">
        <f t="shared" si="24"/>
        <v>26.269296485339293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T86"/>
  <sheetViews>
    <sheetView topLeftCell="A16" workbookViewId="0">
      <selection activeCell="A27" sqref="A27:C34"/>
    </sheetView>
  </sheetViews>
  <sheetFormatPr baseColWidth="10" defaultRowHeight="15" x14ac:dyDescent="0.25"/>
  <sheetData>
    <row r="2" spans="1:12" x14ac:dyDescent="0.25">
      <c r="A2" s="22">
        <v>44</v>
      </c>
      <c r="B2" s="22">
        <v>56.000000000000007</v>
      </c>
      <c r="C2" s="22">
        <v>48</v>
      </c>
      <c r="D2" s="22">
        <v>60</v>
      </c>
      <c r="E2" s="22">
        <v>68</v>
      </c>
      <c r="F2" s="22">
        <v>84</v>
      </c>
      <c r="G2" s="22">
        <v>68</v>
      </c>
      <c r="H2" s="22">
        <v>80</v>
      </c>
      <c r="I2" s="22">
        <v>72</v>
      </c>
      <c r="J2" s="22">
        <v>120</v>
      </c>
      <c r="K2" s="22">
        <v>80</v>
      </c>
      <c r="L2" s="22">
        <v>64</v>
      </c>
    </row>
    <row r="3" spans="1:12" x14ac:dyDescent="0.25">
      <c r="A3" s="22">
        <v>56.000000000000007</v>
      </c>
      <c r="B3" s="22">
        <v>36</v>
      </c>
      <c r="C3" s="22">
        <v>44</v>
      </c>
      <c r="D3" s="22">
        <v>96</v>
      </c>
      <c r="E3" s="22">
        <v>80</v>
      </c>
      <c r="F3" s="22">
        <v>115.99999999999999</v>
      </c>
      <c r="G3" s="22">
        <v>84</v>
      </c>
      <c r="H3" s="22">
        <v>100</v>
      </c>
      <c r="I3" s="22">
        <v>115.99999999999999</v>
      </c>
      <c r="J3" s="22">
        <v>76</v>
      </c>
      <c r="K3" s="22">
        <v>100</v>
      </c>
      <c r="L3" s="22">
        <v>60</v>
      </c>
    </row>
    <row r="4" spans="1:12" x14ac:dyDescent="0.25">
      <c r="A4" s="22">
        <v>48</v>
      </c>
      <c r="B4" s="22">
        <v>80</v>
      </c>
      <c r="C4" s="22">
        <v>17588</v>
      </c>
      <c r="D4" s="22">
        <v>15856</v>
      </c>
      <c r="E4" s="22">
        <v>16904</v>
      </c>
      <c r="F4" s="22">
        <v>14812</v>
      </c>
      <c r="G4" s="22">
        <v>15119.999999999998</v>
      </c>
      <c r="H4" s="22">
        <v>13847.999999999998</v>
      </c>
      <c r="I4" s="22">
        <v>17140</v>
      </c>
      <c r="J4" s="22">
        <v>34910</v>
      </c>
      <c r="K4" s="22">
        <v>900</v>
      </c>
      <c r="L4" s="22">
        <v>115.99999999999999</v>
      </c>
    </row>
    <row r="5" spans="1:12" x14ac:dyDescent="0.25">
      <c r="A5" s="22">
        <v>52</v>
      </c>
      <c r="B5" s="22">
        <v>52</v>
      </c>
      <c r="C5" s="22">
        <v>13884</v>
      </c>
      <c r="D5" s="22">
        <v>16252.000000000002</v>
      </c>
      <c r="E5" s="22">
        <v>14996</v>
      </c>
      <c r="F5" s="22">
        <v>13836.000000000002</v>
      </c>
      <c r="G5" s="22">
        <v>13676</v>
      </c>
      <c r="H5" s="22">
        <v>13540</v>
      </c>
      <c r="I5" s="22">
        <v>15284</v>
      </c>
      <c r="J5" s="22">
        <v>38030</v>
      </c>
      <c r="K5" s="22">
        <v>927.99999999999989</v>
      </c>
      <c r="L5" s="22">
        <v>96</v>
      </c>
    </row>
    <row r="6" spans="1:12" x14ac:dyDescent="0.25">
      <c r="A6" s="22">
        <v>24</v>
      </c>
      <c r="B6" s="22">
        <v>64</v>
      </c>
      <c r="C6" s="22">
        <v>13500</v>
      </c>
      <c r="D6" s="22">
        <v>14568</v>
      </c>
      <c r="E6" s="22">
        <v>15324</v>
      </c>
      <c r="F6" s="22">
        <v>14196</v>
      </c>
      <c r="G6" s="22">
        <v>15112</v>
      </c>
      <c r="H6" s="22">
        <v>14004</v>
      </c>
      <c r="I6" s="22">
        <v>14480.000000000002</v>
      </c>
      <c r="J6" s="22">
        <v>31624</v>
      </c>
      <c r="K6" s="22">
        <v>956</v>
      </c>
      <c r="L6" s="22">
        <v>112.00000000000001</v>
      </c>
    </row>
    <row r="7" spans="1:12" x14ac:dyDescent="0.25">
      <c r="A7" s="22">
        <v>32</v>
      </c>
      <c r="B7" s="22">
        <v>64</v>
      </c>
      <c r="C7" s="22">
        <v>14924</v>
      </c>
      <c r="D7" s="22">
        <v>14156</v>
      </c>
      <c r="E7" s="22">
        <v>15368</v>
      </c>
      <c r="F7" s="22">
        <v>14747.999999999998</v>
      </c>
      <c r="G7" s="22">
        <v>15024</v>
      </c>
      <c r="H7" s="22">
        <v>12780</v>
      </c>
      <c r="I7" s="22">
        <v>14456</v>
      </c>
      <c r="J7" s="22">
        <v>29516.000000000004</v>
      </c>
      <c r="K7" s="22">
        <v>132</v>
      </c>
      <c r="L7" s="22">
        <v>96</v>
      </c>
    </row>
    <row r="8" spans="1:12" x14ac:dyDescent="0.25">
      <c r="A8" s="22">
        <v>52</v>
      </c>
      <c r="B8" s="22">
        <v>48</v>
      </c>
      <c r="C8" s="22">
        <v>72</v>
      </c>
      <c r="D8" s="22">
        <v>60</v>
      </c>
      <c r="E8" s="22">
        <v>104</v>
      </c>
      <c r="F8" s="22">
        <v>84</v>
      </c>
      <c r="G8" s="22">
        <v>88</v>
      </c>
      <c r="H8" s="22">
        <v>104</v>
      </c>
      <c r="I8" s="22">
        <v>120</v>
      </c>
      <c r="J8" s="22">
        <v>120</v>
      </c>
      <c r="K8" s="22">
        <v>60</v>
      </c>
      <c r="L8" s="22">
        <v>92</v>
      </c>
    </row>
    <row r="9" spans="1:12" x14ac:dyDescent="0.25">
      <c r="A9" s="22">
        <v>40</v>
      </c>
      <c r="B9" s="22">
        <v>36</v>
      </c>
      <c r="C9" s="22">
        <v>40</v>
      </c>
      <c r="D9" s="22">
        <v>68</v>
      </c>
      <c r="E9" s="22">
        <v>68</v>
      </c>
      <c r="F9" s="22">
        <v>52</v>
      </c>
      <c r="G9" s="22">
        <v>92</v>
      </c>
      <c r="H9" s="22">
        <v>80</v>
      </c>
      <c r="I9" s="22">
        <v>68</v>
      </c>
      <c r="J9" s="22">
        <v>68</v>
      </c>
      <c r="K9" s="22">
        <v>52</v>
      </c>
      <c r="L9" s="22">
        <v>56.000000000000007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3"/>
    </row>
    <row r="26" spans="1:20" x14ac:dyDescent="0.25"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s="1" t="s">
        <v>52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30</v>
      </c>
      <c r="C28" t="s">
        <v>31</v>
      </c>
      <c r="D28" s="3"/>
      <c r="E28" s="3"/>
      <c r="F28" s="5"/>
      <c r="G28" s="5"/>
      <c r="H28" s="6">
        <v>17588</v>
      </c>
      <c r="I28" s="7">
        <v>15856</v>
      </c>
      <c r="J28" s="7">
        <v>16904</v>
      </c>
      <c r="K28" s="7">
        <v>14812</v>
      </c>
      <c r="L28" s="7">
        <v>15119.999999999998</v>
      </c>
      <c r="M28" s="7">
        <v>13847.999999999998</v>
      </c>
      <c r="N28" s="7">
        <v>17140</v>
      </c>
      <c r="O28" s="7">
        <v>34910</v>
      </c>
      <c r="P28" s="8">
        <v>900</v>
      </c>
      <c r="Q28" s="5"/>
      <c r="R28" s="3"/>
    </row>
    <row r="29" spans="1:20" x14ac:dyDescent="0.25">
      <c r="A29" t="s">
        <v>32</v>
      </c>
      <c r="C29" s="4">
        <v>43855</v>
      </c>
      <c r="D29" s="3"/>
      <c r="E29" s="3"/>
      <c r="F29" s="5"/>
      <c r="G29" s="5"/>
      <c r="H29" s="9">
        <v>13884</v>
      </c>
      <c r="I29" s="5">
        <v>16252.000000000002</v>
      </c>
      <c r="J29" s="5">
        <v>14996</v>
      </c>
      <c r="K29" s="5">
        <v>13836.000000000002</v>
      </c>
      <c r="L29" s="5">
        <v>13676</v>
      </c>
      <c r="M29" s="5">
        <v>13540</v>
      </c>
      <c r="N29" s="5">
        <v>15284</v>
      </c>
      <c r="O29" s="5">
        <v>38030</v>
      </c>
      <c r="P29" s="10">
        <v>927.99999999999989</v>
      </c>
      <c r="Q29" s="5"/>
      <c r="R29" s="3"/>
    </row>
    <row r="30" spans="1:20" x14ac:dyDescent="0.25">
      <c r="A30" t="s">
        <v>33</v>
      </c>
      <c r="C30" t="s">
        <v>34</v>
      </c>
      <c r="D30" s="3"/>
      <c r="E30" s="3"/>
      <c r="F30" s="5"/>
      <c r="G30" s="5"/>
      <c r="H30" s="9">
        <v>13500</v>
      </c>
      <c r="I30" s="5">
        <v>14568</v>
      </c>
      <c r="J30" s="5">
        <v>15324</v>
      </c>
      <c r="K30" s="5">
        <v>14196</v>
      </c>
      <c r="L30" s="5">
        <v>15112</v>
      </c>
      <c r="M30" s="5">
        <v>14004</v>
      </c>
      <c r="N30" s="5">
        <v>14480.000000000002</v>
      </c>
      <c r="O30" s="5">
        <v>31624</v>
      </c>
      <c r="P30" s="10">
        <v>956</v>
      </c>
      <c r="Q30" s="5"/>
      <c r="R30" s="3"/>
    </row>
    <row r="31" spans="1:20" x14ac:dyDescent="0.25">
      <c r="A31" t="s">
        <v>35</v>
      </c>
      <c r="C31" t="s">
        <v>36</v>
      </c>
      <c r="D31" s="3"/>
      <c r="E31" s="3"/>
      <c r="F31" s="5"/>
      <c r="G31" s="5"/>
      <c r="H31" s="11">
        <v>14924</v>
      </c>
      <c r="I31" s="12">
        <v>14156</v>
      </c>
      <c r="J31" s="12">
        <v>15368</v>
      </c>
      <c r="K31" s="12">
        <v>14747.999999999998</v>
      </c>
      <c r="L31" s="12">
        <v>15024</v>
      </c>
      <c r="M31" s="12">
        <v>12780</v>
      </c>
      <c r="N31" s="12">
        <v>14456</v>
      </c>
      <c r="O31" s="12">
        <v>29516.000000000004</v>
      </c>
      <c r="P31" s="13">
        <v>132</v>
      </c>
      <c r="Q31" s="5"/>
      <c r="R31" s="3"/>
    </row>
    <row r="32" spans="1:20" x14ac:dyDescent="0.25">
      <c r="A32" t="s">
        <v>18</v>
      </c>
      <c r="C32" s="4">
        <v>43946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A33" t="s">
        <v>19</v>
      </c>
      <c r="C33" t="s">
        <v>20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A34" s="1" t="s">
        <v>37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38</v>
      </c>
      <c r="G35" s="3"/>
      <c r="H35" s="16">
        <f t="shared" ref="H35:M35" si="0">AVERAGE(H28:H31)</f>
        <v>14974</v>
      </c>
      <c r="I35" s="3">
        <f t="shared" si="0"/>
        <v>15208</v>
      </c>
      <c r="J35" s="3">
        <f t="shared" si="0"/>
        <v>15648</v>
      </c>
      <c r="K35" s="3">
        <f t="shared" si="0"/>
        <v>14398</v>
      </c>
      <c r="L35" s="3">
        <f t="shared" si="0"/>
        <v>14733</v>
      </c>
      <c r="M35" s="3">
        <f t="shared" si="0"/>
        <v>13543</v>
      </c>
      <c r="N35" s="3">
        <f>AVERAGE(N28:N31)</f>
        <v>15340</v>
      </c>
      <c r="O35" s="3">
        <f>AVERAGE(O28:O31)</f>
        <v>33520</v>
      </c>
      <c r="P35" s="3">
        <f>AVERAGE(P28:P30)</f>
        <v>928</v>
      </c>
      <c r="Q35" s="3"/>
      <c r="R35" s="3"/>
    </row>
    <row r="36" spans="1:18" x14ac:dyDescent="0.25">
      <c r="B36" s="14"/>
      <c r="D36" s="3"/>
      <c r="E36" s="3"/>
      <c r="F36" s="3" t="s">
        <v>39</v>
      </c>
      <c r="G36" s="3"/>
      <c r="H36" s="3">
        <f>H35/1000</f>
        <v>14.974</v>
      </c>
      <c r="I36" s="3">
        <f t="shared" ref="I36:P36" si="1">I35/1000</f>
        <v>15.208</v>
      </c>
      <c r="J36" s="3">
        <f t="shared" si="1"/>
        <v>15.648</v>
      </c>
      <c r="K36" s="3">
        <f t="shared" si="1"/>
        <v>14.398</v>
      </c>
      <c r="L36" s="3">
        <f t="shared" si="1"/>
        <v>14.733000000000001</v>
      </c>
      <c r="M36" s="3">
        <f t="shared" si="1"/>
        <v>13.542999999999999</v>
      </c>
      <c r="N36" s="3">
        <f t="shared" si="1"/>
        <v>15.34</v>
      </c>
      <c r="O36" s="3">
        <f t="shared" si="1"/>
        <v>33.520000000000003</v>
      </c>
      <c r="P36" s="3">
        <f t="shared" si="1"/>
        <v>0.92800000000000005</v>
      </c>
      <c r="Q36" s="3"/>
      <c r="R36" s="3"/>
    </row>
    <row r="37" spans="1:18" x14ac:dyDescent="0.25">
      <c r="B37" s="14"/>
      <c r="D37" s="3"/>
      <c r="E37" s="3"/>
      <c r="F37" s="3" t="s">
        <v>40</v>
      </c>
      <c r="G37" s="3"/>
      <c r="H37" s="3">
        <f>MEDIAN(H28:H31)</f>
        <v>14404</v>
      </c>
      <c r="I37" s="3">
        <f t="shared" ref="I37:P37" si="2">MEDIAN(I28:I31)</f>
        <v>15212</v>
      </c>
      <c r="J37" s="3">
        <f t="shared" si="2"/>
        <v>15346</v>
      </c>
      <c r="K37" s="3">
        <f t="shared" si="2"/>
        <v>14472</v>
      </c>
      <c r="L37" s="3">
        <f t="shared" si="2"/>
        <v>15068</v>
      </c>
      <c r="M37" s="3">
        <f t="shared" si="2"/>
        <v>13694</v>
      </c>
      <c r="N37" s="3">
        <f t="shared" si="2"/>
        <v>14882</v>
      </c>
      <c r="O37" s="3">
        <f t="shared" si="2"/>
        <v>33267</v>
      </c>
      <c r="P37" s="3">
        <f t="shared" si="2"/>
        <v>914</v>
      </c>
      <c r="Q37" s="3"/>
      <c r="R37" s="3"/>
    </row>
    <row r="38" spans="1:18" x14ac:dyDescent="0.25">
      <c r="B38" s="17"/>
      <c r="D38" s="3"/>
      <c r="E38" s="3"/>
      <c r="F38" s="3" t="s">
        <v>41</v>
      </c>
      <c r="G38" s="3"/>
      <c r="H38" s="3">
        <f>H37/1000</f>
        <v>14.404</v>
      </c>
      <c r="I38" s="3">
        <f t="shared" ref="I38:P38" si="3">I37/1000</f>
        <v>15.212</v>
      </c>
      <c r="J38" s="3">
        <f t="shared" si="3"/>
        <v>15.346</v>
      </c>
      <c r="K38" s="3">
        <f t="shared" si="3"/>
        <v>14.472</v>
      </c>
      <c r="L38" s="3">
        <f t="shared" si="3"/>
        <v>15.068</v>
      </c>
      <c r="M38" s="3">
        <f t="shared" si="3"/>
        <v>13.694000000000001</v>
      </c>
      <c r="N38" s="3">
        <f t="shared" si="3"/>
        <v>14.882</v>
      </c>
      <c r="O38" s="3">
        <f t="shared" si="3"/>
        <v>33.267000000000003</v>
      </c>
      <c r="P38" s="3">
        <f t="shared" si="3"/>
        <v>0.91400000000000003</v>
      </c>
      <c r="Q38" s="3"/>
      <c r="R38" s="3"/>
    </row>
    <row r="39" spans="1:18" x14ac:dyDescent="0.25">
      <c r="B39" s="14"/>
      <c r="C39" s="14"/>
      <c r="D39" s="3"/>
      <c r="E39" s="3"/>
      <c r="F39" s="3" t="s">
        <v>42</v>
      </c>
      <c r="G39" s="3"/>
      <c r="H39" s="3">
        <f>STDEV(H28:H31)</f>
        <v>1843.5718953524251</v>
      </c>
      <c r="I39" s="3">
        <f t="shared" ref="I39:P39" si="4">STDEV(I28:I31)</f>
        <v>1004.3478812974456</v>
      </c>
      <c r="J39" s="3">
        <f t="shared" si="4"/>
        <v>853.62286754749016</v>
      </c>
      <c r="K39" s="3">
        <f t="shared" si="4"/>
        <v>465.66941063376589</v>
      </c>
      <c r="L39" s="3">
        <f t="shared" si="4"/>
        <v>706.0075542560902</v>
      </c>
      <c r="M39" s="3">
        <f t="shared" si="4"/>
        <v>543.97426409711659</v>
      </c>
      <c r="N39" s="3">
        <f t="shared" si="4"/>
        <v>1260.1841135326215</v>
      </c>
      <c r="O39" s="3">
        <f t="shared" si="4"/>
        <v>3737.1572083603855</v>
      </c>
      <c r="P39" s="3">
        <f t="shared" si="4"/>
        <v>398.65607566756921</v>
      </c>
      <c r="Q39" s="3"/>
      <c r="R39" s="3"/>
    </row>
    <row r="40" spans="1:18" x14ac:dyDescent="0.25">
      <c r="D40" s="3"/>
      <c r="E40" s="3"/>
      <c r="F40" s="3" t="s">
        <v>43</v>
      </c>
      <c r="G40" s="3"/>
      <c r="H40" s="3">
        <f>H39/H35*100</f>
        <v>12.311819789985476</v>
      </c>
      <c r="I40" s="3">
        <f t="shared" ref="I40:P40" si="5">I39/I35*100</f>
        <v>6.6040760211562706</v>
      </c>
      <c r="J40" s="3">
        <f t="shared" si="5"/>
        <v>5.4551563621388688</v>
      </c>
      <c r="K40" s="3">
        <f t="shared" si="5"/>
        <v>3.2342645550337958</v>
      </c>
      <c r="L40" s="3">
        <f t="shared" si="5"/>
        <v>4.7920148934778402</v>
      </c>
      <c r="M40" s="3">
        <f t="shared" si="5"/>
        <v>4.0166452344171644</v>
      </c>
      <c r="N40" s="3">
        <f t="shared" si="5"/>
        <v>8.215020296822825</v>
      </c>
      <c r="O40" s="3">
        <f t="shared" si="5"/>
        <v>11.149037017781579</v>
      </c>
      <c r="P40" s="3">
        <f t="shared" si="5"/>
        <v>42.958628843488064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16660</v>
      </c>
      <c r="I47" s="3">
        <f t="shared" ref="I47:N47" si="6">I28-$P$35</f>
        <v>14928</v>
      </c>
      <c r="J47" s="3">
        <f t="shared" si="6"/>
        <v>15976</v>
      </c>
      <c r="K47" s="3">
        <f t="shared" si="6"/>
        <v>13884</v>
      </c>
      <c r="L47" s="3">
        <f t="shared" si="6"/>
        <v>14191.999999999998</v>
      </c>
      <c r="M47" s="3">
        <f t="shared" si="6"/>
        <v>12919.999999999998</v>
      </c>
      <c r="N47" s="3">
        <f t="shared" si="6"/>
        <v>16212</v>
      </c>
      <c r="O47" s="3">
        <f>O28-$P$35</f>
        <v>33982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12956</v>
      </c>
      <c r="I48" s="3">
        <f t="shared" si="7"/>
        <v>15324.000000000002</v>
      </c>
      <c r="J48" s="3">
        <f t="shared" si="7"/>
        <v>14068</v>
      </c>
      <c r="K48" s="3">
        <f t="shared" si="7"/>
        <v>12908.000000000002</v>
      </c>
      <c r="L48" s="3">
        <f t="shared" si="7"/>
        <v>12748</v>
      </c>
      <c r="M48" s="3">
        <f t="shared" si="7"/>
        <v>12612</v>
      </c>
      <c r="N48" s="3">
        <f t="shared" si="7"/>
        <v>14356</v>
      </c>
      <c r="O48" s="3">
        <f t="shared" si="7"/>
        <v>37102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12572</v>
      </c>
      <c r="I49" s="3">
        <f t="shared" si="7"/>
        <v>13640</v>
      </c>
      <c r="J49" s="3">
        <f t="shared" si="7"/>
        <v>14396</v>
      </c>
      <c r="K49" s="3">
        <f t="shared" si="7"/>
        <v>13268</v>
      </c>
      <c r="L49" s="3">
        <f>L30-$P$35</f>
        <v>14184</v>
      </c>
      <c r="M49" s="3">
        <f t="shared" si="7"/>
        <v>13076</v>
      </c>
      <c r="N49" s="3">
        <f t="shared" si="7"/>
        <v>13552.000000000002</v>
      </c>
      <c r="O49" s="3">
        <f>O30-$P$35</f>
        <v>30696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13996</v>
      </c>
      <c r="I50" s="3">
        <f t="shared" si="7"/>
        <v>13228</v>
      </c>
      <c r="J50" s="3">
        <f t="shared" si="7"/>
        <v>14440</v>
      </c>
      <c r="K50" s="3">
        <f t="shared" si="7"/>
        <v>13819.999999999998</v>
      </c>
      <c r="L50" s="3">
        <f t="shared" si="7"/>
        <v>14096</v>
      </c>
      <c r="M50" s="3">
        <f t="shared" si="7"/>
        <v>11852</v>
      </c>
      <c r="N50" s="3">
        <f t="shared" si="7"/>
        <v>13528</v>
      </c>
      <c r="O50" s="3">
        <f t="shared" si="7"/>
        <v>28588.000000000004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45</v>
      </c>
      <c r="T53" s="19"/>
    </row>
    <row r="54" spans="4:20" x14ac:dyDescent="0.25">
      <c r="D54" s="3"/>
      <c r="E54" s="3"/>
      <c r="F54" s="3" t="s">
        <v>38</v>
      </c>
      <c r="G54" s="3"/>
      <c r="H54" s="3">
        <f>AVERAGE(H47:H50)</f>
        <v>14046</v>
      </c>
      <c r="I54" s="3">
        <f>AVERAGE(I47:I50)</f>
        <v>14280</v>
      </c>
      <c r="J54" s="3">
        <f t="shared" ref="J54:N54" si="8">AVERAGE(J47:J50)</f>
        <v>14720</v>
      </c>
      <c r="K54" s="3">
        <f t="shared" si="8"/>
        <v>13470</v>
      </c>
      <c r="L54" s="3">
        <f t="shared" si="8"/>
        <v>13805</v>
      </c>
      <c r="M54" s="3">
        <f t="shared" si="8"/>
        <v>12615</v>
      </c>
      <c r="N54" s="3">
        <f t="shared" si="8"/>
        <v>14412</v>
      </c>
      <c r="O54" s="3">
        <f>AVERAGE(O47:O50)</f>
        <v>32592</v>
      </c>
      <c r="P54" s="3"/>
      <c r="Q54" s="3"/>
      <c r="R54" s="3"/>
      <c r="S54" s="20">
        <f>AVERAGE(H47:I50)</f>
        <v>14163</v>
      </c>
      <c r="T54" s="21"/>
    </row>
    <row r="55" spans="4:20" x14ac:dyDescent="0.25">
      <c r="D55" s="3"/>
      <c r="E55" s="3"/>
      <c r="F55" s="3" t="s">
        <v>39</v>
      </c>
      <c r="G55" s="3"/>
      <c r="H55" s="3">
        <f>H54/1000</f>
        <v>14.045999999999999</v>
      </c>
      <c r="I55" s="3">
        <f t="shared" ref="I55:O55" si="9">I54/1000</f>
        <v>14.28</v>
      </c>
      <c r="J55" s="3">
        <f t="shared" si="9"/>
        <v>14.72</v>
      </c>
      <c r="K55" s="3">
        <f t="shared" si="9"/>
        <v>13.47</v>
      </c>
      <c r="L55" s="3">
        <f t="shared" si="9"/>
        <v>13.805</v>
      </c>
      <c r="M55" s="3">
        <f t="shared" si="9"/>
        <v>12.615</v>
      </c>
      <c r="N55" s="3">
        <f t="shared" si="9"/>
        <v>14.412000000000001</v>
      </c>
      <c r="O55" s="3">
        <f t="shared" si="9"/>
        <v>32.591999999999999</v>
      </c>
      <c r="P55" s="3"/>
      <c r="Q55" s="3"/>
      <c r="R55" s="3"/>
    </row>
    <row r="56" spans="4:20" x14ac:dyDescent="0.25">
      <c r="D56" s="3"/>
      <c r="E56" s="3"/>
      <c r="F56" s="3" t="s">
        <v>40</v>
      </c>
      <c r="G56" s="3"/>
      <c r="H56" s="3">
        <f>MEDIAN(H47:H50)</f>
        <v>13476</v>
      </c>
      <c r="I56" s="3">
        <f t="shared" ref="I56:N56" si="10">MEDIAN(I47:I50)</f>
        <v>14284</v>
      </c>
      <c r="J56" s="3">
        <f>MEDIAN(J47:J50)</f>
        <v>14418</v>
      </c>
      <c r="K56" s="3">
        <f t="shared" si="10"/>
        <v>13544</v>
      </c>
      <c r="L56" s="3">
        <f t="shared" si="10"/>
        <v>14140</v>
      </c>
      <c r="M56" s="3">
        <f t="shared" si="10"/>
        <v>12766</v>
      </c>
      <c r="N56" s="3">
        <f t="shared" si="10"/>
        <v>13954</v>
      </c>
      <c r="O56" s="3">
        <f>MEDIAN(O47:O50)</f>
        <v>32339</v>
      </c>
      <c r="P56" s="3"/>
      <c r="Q56" s="3"/>
      <c r="R56" s="3"/>
    </row>
    <row r="57" spans="4:20" x14ac:dyDescent="0.25">
      <c r="D57" s="3"/>
      <c r="E57" s="3"/>
      <c r="F57" s="3" t="s">
        <v>41</v>
      </c>
      <c r="G57" s="3"/>
      <c r="H57" s="3">
        <f>H56/1000</f>
        <v>13.476000000000001</v>
      </c>
      <c r="I57" s="3">
        <f t="shared" ref="I57:O57" si="11">I56/1000</f>
        <v>14.284000000000001</v>
      </c>
      <c r="J57" s="3">
        <f t="shared" si="11"/>
        <v>14.417999999999999</v>
      </c>
      <c r="K57" s="3">
        <f t="shared" si="11"/>
        <v>13.544</v>
      </c>
      <c r="L57" s="3">
        <f t="shared" si="11"/>
        <v>14.14</v>
      </c>
      <c r="M57" s="3">
        <f t="shared" si="11"/>
        <v>12.766</v>
      </c>
      <c r="N57" s="3">
        <f t="shared" si="11"/>
        <v>13.954000000000001</v>
      </c>
      <c r="O57" s="3">
        <f t="shared" si="11"/>
        <v>32.338999999999999</v>
      </c>
      <c r="P57" s="3"/>
      <c r="Q57" s="3"/>
      <c r="R57" s="3"/>
    </row>
    <row r="58" spans="4:20" x14ac:dyDescent="0.25">
      <c r="D58" s="3"/>
      <c r="E58" s="3"/>
      <c r="F58" s="3" t="s">
        <v>42</v>
      </c>
      <c r="G58" s="3"/>
      <c r="H58" s="3">
        <f>STDEV(H47:H50)</f>
        <v>1843.5718953524251</v>
      </c>
      <c r="I58" s="3">
        <f t="shared" ref="I58:O58" si="12">STDEV(I47:I50)</f>
        <v>1004.3478812974456</v>
      </c>
      <c r="J58" s="3">
        <f t="shared" si="12"/>
        <v>853.62286754749016</v>
      </c>
      <c r="K58" s="3">
        <f t="shared" si="12"/>
        <v>465.66941063376589</v>
      </c>
      <c r="L58" s="3">
        <f t="shared" si="12"/>
        <v>706.0075542560902</v>
      </c>
      <c r="M58" s="3">
        <f t="shared" si="12"/>
        <v>543.97426409711659</v>
      </c>
      <c r="N58" s="3">
        <f t="shared" si="12"/>
        <v>1260.1841135326215</v>
      </c>
      <c r="O58" s="3">
        <f t="shared" si="12"/>
        <v>3737.1572083603855</v>
      </c>
      <c r="P58" s="3"/>
      <c r="Q58" s="3"/>
      <c r="R58" s="3"/>
    </row>
    <row r="59" spans="4:20" x14ac:dyDescent="0.25">
      <c r="D59" s="3"/>
      <c r="E59" s="3"/>
      <c r="F59" s="3" t="s">
        <v>43</v>
      </c>
      <c r="G59" s="3"/>
      <c r="H59" s="3">
        <f>H58/H54*100</f>
        <v>13.125244876494554</v>
      </c>
      <c r="I59" s="3">
        <f t="shared" ref="I59:O59" si="13">I58/I54*100</f>
        <v>7.0332484684695062</v>
      </c>
      <c r="J59" s="3">
        <f t="shared" si="13"/>
        <v>5.7990683936650145</v>
      </c>
      <c r="K59" s="3">
        <f t="shared" si="13"/>
        <v>3.4570854538512683</v>
      </c>
      <c r="L59" s="3">
        <f t="shared" si="13"/>
        <v>5.1141438193124973</v>
      </c>
      <c r="M59" s="3">
        <f t="shared" si="13"/>
        <v>4.3121225849949791</v>
      </c>
      <c r="N59" s="3">
        <f t="shared" si="13"/>
        <v>8.7439919062768627</v>
      </c>
      <c r="O59" s="3">
        <f t="shared" si="13"/>
        <v>11.466486279947182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118.61028050690588</v>
      </c>
      <c r="I63" s="3">
        <f t="shared" ref="H63:O66" si="14">I47/$H$54*100</f>
        <v>106.27936779154209</v>
      </c>
      <c r="J63" s="3">
        <f t="shared" si="14"/>
        <v>113.74056670938346</v>
      </c>
      <c r="K63" s="3">
        <f t="shared" si="14"/>
        <v>98.846646732165738</v>
      </c>
      <c r="L63" s="3">
        <f t="shared" si="14"/>
        <v>101.03944183397407</v>
      </c>
      <c r="M63" s="3">
        <f t="shared" si="14"/>
        <v>91.983482842090254</v>
      </c>
      <c r="N63" s="3">
        <f t="shared" si="14"/>
        <v>115.42076035882101</v>
      </c>
      <c r="O63" s="3">
        <f>O47/$H$54*100</f>
        <v>241.93364658977643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92.239783568275669</v>
      </c>
      <c r="I64" s="3">
        <f t="shared" si="14"/>
        <v>109.09867577958138</v>
      </c>
      <c r="J64" s="3">
        <f t="shared" si="14"/>
        <v>100.15662822155772</v>
      </c>
      <c r="K64" s="3">
        <f t="shared" si="14"/>
        <v>91.898049266695153</v>
      </c>
      <c r="L64" s="3">
        <f t="shared" si="14"/>
        <v>90.75893492809341</v>
      </c>
      <c r="M64" s="3">
        <f t="shared" si="14"/>
        <v>89.790687740281925</v>
      </c>
      <c r="N64" s="3">
        <f t="shared" si="14"/>
        <v>102.20703403104085</v>
      </c>
      <c r="O64" s="3">
        <f t="shared" si="14"/>
        <v>264.14637619251033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89.505909155631485</v>
      </c>
      <c r="I65" s="3">
        <f t="shared" si="14"/>
        <v>97.109497365798092</v>
      </c>
      <c r="J65" s="3">
        <f t="shared" si="14"/>
        <v>102.49181261569129</v>
      </c>
      <c r="K65" s="3">
        <f t="shared" si="14"/>
        <v>94.461056528549051</v>
      </c>
      <c r="L65" s="3">
        <f t="shared" si="14"/>
        <v>100.98248611704399</v>
      </c>
      <c r="M65" s="3">
        <f t="shared" si="14"/>
        <v>93.094119322226959</v>
      </c>
      <c r="N65" s="3">
        <f t="shared" si="14"/>
        <v>96.482984479567151</v>
      </c>
      <c r="O65" s="3">
        <f t="shared" si="14"/>
        <v>218.53908586074326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99.644026769186951</v>
      </c>
      <c r="I66" s="3">
        <f t="shared" si="14"/>
        <v>94.176277943898626</v>
      </c>
      <c r="J66" s="3">
        <f t="shared" si="14"/>
        <v>102.80506905880678</v>
      </c>
      <c r="K66" s="3">
        <f t="shared" si="14"/>
        <v>98.391000996725026</v>
      </c>
      <c r="L66" s="3">
        <f t="shared" si="14"/>
        <v>100.35597323081305</v>
      </c>
      <c r="M66" s="3">
        <f t="shared" si="14"/>
        <v>84.379894631923676</v>
      </c>
      <c r="N66" s="3">
        <f t="shared" si="14"/>
        <v>96.312117328776878</v>
      </c>
      <c r="O66" s="3">
        <f t="shared" si="14"/>
        <v>203.53125444966543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38</v>
      </c>
      <c r="G70" s="3"/>
      <c r="H70" s="3">
        <f>AVERAGE(H63:H66)</f>
        <v>99.999999999999986</v>
      </c>
      <c r="I70" s="3">
        <f t="shared" ref="I70:N70" si="15">AVERAGE(I63:I66)</f>
        <v>101.66595472020505</v>
      </c>
      <c r="J70" s="3">
        <f>AVERAGE(J63:J66)</f>
        <v>104.79851915135981</v>
      </c>
      <c r="K70" s="3">
        <f t="shared" si="15"/>
        <v>95.899188381033738</v>
      </c>
      <c r="L70" s="3">
        <f t="shared" si="15"/>
        <v>98.284209027481126</v>
      </c>
      <c r="M70" s="3">
        <f t="shared" si="15"/>
        <v>89.812046134130696</v>
      </c>
      <c r="N70" s="3">
        <f t="shared" si="15"/>
        <v>102.60572404955147</v>
      </c>
      <c r="O70" s="3">
        <f>AVERAGE(O63:O66)</f>
        <v>232.03759077317386</v>
      </c>
      <c r="P70" s="3"/>
      <c r="Q70" s="3"/>
      <c r="R70" s="3"/>
    </row>
    <row r="71" spans="4:18" x14ac:dyDescent="0.25">
      <c r="D71" s="3"/>
      <c r="E71" s="3"/>
      <c r="F71" s="3" t="s">
        <v>40</v>
      </c>
      <c r="G71" s="3"/>
      <c r="H71" s="3">
        <f>MEDIAN(H63:H66)</f>
        <v>95.94190516873131</v>
      </c>
      <c r="I71" s="3">
        <f t="shared" ref="I71:O71" si="16">MEDIAN(I63:I66)</f>
        <v>101.69443257867009</v>
      </c>
      <c r="J71" s="3">
        <f t="shared" si="16"/>
        <v>102.64844083724904</v>
      </c>
      <c r="K71" s="3">
        <f t="shared" si="16"/>
        <v>96.426028762637031</v>
      </c>
      <c r="L71" s="3">
        <f t="shared" si="16"/>
        <v>100.66922967392853</v>
      </c>
      <c r="M71" s="3">
        <f t="shared" si="16"/>
        <v>90.887085291186082</v>
      </c>
      <c r="N71" s="3">
        <f t="shared" si="16"/>
        <v>99.345009255304007</v>
      </c>
      <c r="O71" s="3">
        <f t="shared" si="16"/>
        <v>230.23636622525984</v>
      </c>
      <c r="P71" s="3"/>
      <c r="Q71" s="3"/>
      <c r="R71" s="3"/>
    </row>
    <row r="72" spans="4:18" x14ac:dyDescent="0.25">
      <c r="D72" s="3"/>
      <c r="E72" s="3"/>
      <c r="F72" s="3" t="s">
        <v>42</v>
      </c>
      <c r="G72" s="3"/>
      <c r="H72" s="3">
        <f>STDEV(H63:H66)</f>
        <v>13.125244876494715</v>
      </c>
      <c r="I72" s="3">
        <f t="shared" ref="I72:O72" si="17">STDEV(I63:I66)</f>
        <v>7.1504192033137217</v>
      </c>
      <c r="J72" s="3">
        <f t="shared" si="17"/>
        <v>6.0773378011354922</v>
      </c>
      <c r="K72" s="3">
        <f t="shared" si="17"/>
        <v>3.315316891882143</v>
      </c>
      <c r="L72" s="3">
        <f t="shared" si="17"/>
        <v>5.026395801339099</v>
      </c>
      <c r="M72" s="3">
        <f t="shared" si="17"/>
        <v>3.8728055253959583</v>
      </c>
      <c r="N72" s="3">
        <f t="shared" si="17"/>
        <v>8.9718362062695505</v>
      </c>
      <c r="O72" s="3">
        <f t="shared" si="17"/>
        <v>26.606558510325968</v>
      </c>
      <c r="P72" s="3"/>
      <c r="Q72" s="3"/>
      <c r="R72" s="3"/>
    </row>
    <row r="73" spans="4:18" x14ac:dyDescent="0.25">
      <c r="D73" s="3"/>
      <c r="E73" s="3"/>
      <c r="F73" s="3" t="s">
        <v>43</v>
      </c>
      <c r="G73" s="3"/>
      <c r="H73" s="3">
        <f t="shared" ref="H73:O73" si="18">H72/H70*100</f>
        <v>13.125244876494719</v>
      </c>
      <c r="I73" s="3">
        <f t="shared" si="18"/>
        <v>7.0332484684695054</v>
      </c>
      <c r="J73" s="3">
        <f t="shared" si="18"/>
        <v>5.7990683936650225</v>
      </c>
      <c r="K73" s="3">
        <f t="shared" si="18"/>
        <v>3.4570854538512683</v>
      </c>
      <c r="L73" s="3">
        <f t="shared" si="18"/>
        <v>5.1141438193124955</v>
      </c>
      <c r="M73" s="3">
        <f t="shared" si="18"/>
        <v>4.3121225849949774</v>
      </c>
      <c r="N73" s="3">
        <f t="shared" si="18"/>
        <v>8.743991906276861</v>
      </c>
      <c r="O73" s="3">
        <f t="shared" si="18"/>
        <v>11.466486279947182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47</v>
      </c>
      <c r="E76" s="3"/>
      <c r="F76" s="3"/>
      <c r="G76" s="3"/>
      <c r="H76" s="3">
        <f>H47/$S$54*100</f>
        <v>117.6304455270776</v>
      </c>
      <c r="I76" s="3">
        <f t="shared" ref="I76:N76" si="19">I47/$S$54*100</f>
        <v>105.40139800889644</v>
      </c>
      <c r="J76" s="3">
        <f t="shared" si="19"/>
        <v>112.80096024853492</v>
      </c>
      <c r="K76" s="3">
        <f t="shared" si="19"/>
        <v>98.030078373226019</v>
      </c>
      <c r="L76" s="3">
        <f t="shared" si="19"/>
        <v>100.2047588787686</v>
      </c>
      <c r="M76" s="3">
        <f t="shared" si="19"/>
        <v>91.223610816917315</v>
      </c>
      <c r="N76" s="3">
        <f t="shared" si="19"/>
        <v>114.46727388265199</v>
      </c>
      <c r="O76" s="3">
        <f>O47/$S$54*100</f>
        <v>239.93504201087342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91.47779425263009</v>
      </c>
      <c r="I77" s="3">
        <f t="shared" si="20"/>
        <v>108.19741580173694</v>
      </c>
      <c r="J77" s="3">
        <f t="shared" si="20"/>
        <v>99.329238155757963</v>
      </c>
      <c r="K77" s="3">
        <f t="shared" si="20"/>
        <v>91.138883005013071</v>
      </c>
      <c r="L77" s="3">
        <f t="shared" si="20"/>
        <v>90.009178846289629</v>
      </c>
      <c r="M77" s="3">
        <f t="shared" si="20"/>
        <v>89.048930311374704</v>
      </c>
      <c r="N77" s="3">
        <f t="shared" si="20"/>
        <v>101.36270564146015</v>
      </c>
      <c r="O77" s="3">
        <f t="shared" si="20"/>
        <v>261.96427310598034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88.766504271693847</v>
      </c>
      <c r="I78" s="3">
        <f t="shared" si="20"/>
        <v>96.307279531172767</v>
      </c>
      <c r="J78" s="3">
        <f t="shared" si="20"/>
        <v>101.645131681141</v>
      </c>
      <c r="K78" s="3">
        <f t="shared" si="20"/>
        <v>93.680717362140783</v>
      </c>
      <c r="L78" s="3">
        <f t="shared" si="20"/>
        <v>100.14827367083245</v>
      </c>
      <c r="M78" s="3">
        <f t="shared" si="20"/>
        <v>92.325072371672661</v>
      </c>
      <c r="N78" s="3">
        <f t="shared" si="20"/>
        <v>95.685942243874905</v>
      </c>
      <c r="O78" s="3">
        <f t="shared" si="20"/>
        <v>216.73374285109088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98.820871284332412</v>
      </c>
      <c r="I79" s="3">
        <f t="shared" si="20"/>
        <v>93.398291322459926</v>
      </c>
      <c r="J79" s="3">
        <f t="shared" si="20"/>
        <v>101.95580032478995</v>
      </c>
      <c r="K79" s="3">
        <f t="shared" si="20"/>
        <v>97.578196709736616</v>
      </c>
      <c r="L79" s="3">
        <f t="shared" si="20"/>
        <v>99.526936383534562</v>
      </c>
      <c r="M79" s="3">
        <f t="shared" si="20"/>
        <v>83.682835557438395</v>
      </c>
      <c r="N79" s="3">
        <f t="shared" si="20"/>
        <v>95.51648662006636</v>
      </c>
      <c r="O79" s="3">
        <f t="shared" si="20"/>
        <v>201.84989055990962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38</v>
      </c>
      <c r="G83" s="3"/>
      <c r="H83" s="3">
        <f>AVERAGE(H76:H79)</f>
        <v>99.17390383393348</v>
      </c>
      <c r="I83" s="3">
        <f t="shared" ref="I83:N83" si="21">AVERAGE(I76:I79)</f>
        <v>100.82609616606652</v>
      </c>
      <c r="J83" s="3">
        <f>AVERAGE(J76:J79)</f>
        <v>103.93278260255596</v>
      </c>
      <c r="K83" s="3">
        <f t="shared" si="21"/>
        <v>95.106968862529129</v>
      </c>
      <c r="L83" s="3">
        <f t="shared" si="21"/>
        <v>97.472286944856307</v>
      </c>
      <c r="M83" s="3">
        <f t="shared" si="21"/>
        <v>89.070112264350769</v>
      </c>
      <c r="N83" s="3">
        <f t="shared" si="21"/>
        <v>101.75810209701335</v>
      </c>
      <c r="O83" s="3">
        <f>AVERAGE(O76:O79)</f>
        <v>230.12073713196355</v>
      </c>
      <c r="P83" s="3"/>
      <c r="Q83" s="3"/>
      <c r="R83" s="3"/>
    </row>
    <row r="84" spans="4:18" x14ac:dyDescent="0.25">
      <c r="D84" s="3"/>
      <c r="E84" s="3"/>
      <c r="F84" s="3" t="s">
        <v>40</v>
      </c>
      <c r="G84" s="3"/>
      <c r="H84" s="3">
        <f t="shared" ref="H84:O84" si="22">MEDIAN(H76:H79)</f>
        <v>95.149332768481258</v>
      </c>
      <c r="I84" s="3">
        <f t="shared" si="22"/>
        <v>100.8543387700346</v>
      </c>
      <c r="J84" s="3">
        <f t="shared" si="22"/>
        <v>101.80046600296546</v>
      </c>
      <c r="K84" s="3">
        <f t="shared" si="22"/>
        <v>95.6294570359387</v>
      </c>
      <c r="L84" s="3">
        <f t="shared" si="22"/>
        <v>99.837605027183514</v>
      </c>
      <c r="M84" s="3">
        <f t="shared" si="22"/>
        <v>90.136270564146002</v>
      </c>
      <c r="N84" s="3">
        <f t="shared" si="22"/>
        <v>98.524323942667536</v>
      </c>
      <c r="O84" s="3">
        <f t="shared" si="22"/>
        <v>228.33439243098215</v>
      </c>
      <c r="P84" s="3"/>
      <c r="Q84" s="3"/>
      <c r="R84" s="3"/>
    </row>
    <row r="85" spans="4:18" x14ac:dyDescent="0.25">
      <c r="D85" s="3"/>
      <c r="E85" s="3"/>
      <c r="F85" s="3" t="s">
        <v>42</v>
      </c>
      <c r="G85" s="3"/>
      <c r="H85" s="3">
        <f t="shared" ref="H85:O85" si="23">STDEV(H76:H79)</f>
        <v>13.0168177317831</v>
      </c>
      <c r="I85" s="3">
        <f t="shared" si="23"/>
        <v>7.0913498644174737</v>
      </c>
      <c r="J85" s="3">
        <f t="shared" si="23"/>
        <v>6.027133146561396</v>
      </c>
      <c r="K85" s="3">
        <f t="shared" si="23"/>
        <v>3.2879291861453526</v>
      </c>
      <c r="L85" s="3">
        <f t="shared" si="23"/>
        <v>4.9848729383329093</v>
      </c>
      <c r="M85" s="3">
        <f t="shared" si="23"/>
        <v>3.840812427431453</v>
      </c>
      <c r="N85" s="3">
        <f t="shared" si="23"/>
        <v>8.8977202113438008</v>
      </c>
      <c r="O85" s="3">
        <f t="shared" si="23"/>
        <v>26.386762750549916</v>
      </c>
      <c r="P85" s="3"/>
      <c r="Q85" s="3"/>
      <c r="R85" s="3"/>
    </row>
    <row r="86" spans="4:18" x14ac:dyDescent="0.25">
      <c r="D86" s="3"/>
      <c r="E86" s="3"/>
      <c r="F86" s="3" t="s">
        <v>43</v>
      </c>
      <c r="G86" s="3"/>
      <c r="H86" s="3">
        <f t="shared" ref="H86:O86" si="24">H85/H83*100</f>
        <v>13.125244876494666</v>
      </c>
      <c r="I86" s="3">
        <f t="shared" si="24"/>
        <v>7.0332484684695151</v>
      </c>
      <c r="J86" s="3">
        <f t="shared" si="24"/>
        <v>5.7990683936650171</v>
      </c>
      <c r="K86" s="3">
        <f t="shared" si="24"/>
        <v>3.457085453851271</v>
      </c>
      <c r="L86" s="3">
        <f t="shared" si="24"/>
        <v>5.1141438193124955</v>
      </c>
      <c r="M86" s="3">
        <f t="shared" si="24"/>
        <v>4.31212258499498</v>
      </c>
      <c r="N86" s="3">
        <f t="shared" si="24"/>
        <v>8.7439919062768698</v>
      </c>
      <c r="O86" s="3">
        <f t="shared" si="24"/>
        <v>11.46648627994718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2"/>
  <sheetViews>
    <sheetView workbookViewId="0">
      <selection sqref="A1:C8"/>
    </sheetView>
  </sheetViews>
  <sheetFormatPr baseColWidth="10" defaultRowHeight="15" x14ac:dyDescent="0.25"/>
  <cols>
    <col min="5" max="5" width="12" bestFit="1" customWidth="1"/>
    <col min="14" max="14" width="12" bestFit="1" customWidth="1"/>
  </cols>
  <sheetData>
    <row r="1" spans="1:5" x14ac:dyDescent="0.25">
      <c r="A1" s="1" t="s">
        <v>52</v>
      </c>
      <c r="D1" s="3"/>
    </row>
    <row r="2" spans="1:5" x14ac:dyDescent="0.25">
      <c r="A2" t="s">
        <v>30</v>
      </c>
      <c r="C2" t="s">
        <v>31</v>
      </c>
      <c r="D2" s="3"/>
    </row>
    <row r="3" spans="1:5" x14ac:dyDescent="0.25">
      <c r="A3" t="s">
        <v>32</v>
      </c>
      <c r="C3" s="4">
        <v>43855</v>
      </c>
      <c r="D3" s="3"/>
    </row>
    <row r="4" spans="1:5" x14ac:dyDescent="0.25">
      <c r="A4" t="s">
        <v>33</v>
      </c>
      <c r="C4" t="s">
        <v>34</v>
      </c>
      <c r="D4" s="3"/>
      <c r="E4" s="3"/>
    </row>
    <row r="5" spans="1:5" x14ac:dyDescent="0.25">
      <c r="A5" t="s">
        <v>35</v>
      </c>
      <c r="C5" t="s">
        <v>36</v>
      </c>
      <c r="D5" s="3"/>
      <c r="E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37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17</v>
      </c>
    </row>
    <row r="23" spans="1:13" x14ac:dyDescent="0.25">
      <c r="A23" s="1" t="s">
        <v>44</v>
      </c>
    </row>
    <row r="24" spans="1:13" x14ac:dyDescent="0.25">
      <c r="E24" t="s">
        <v>21</v>
      </c>
      <c r="F24" t="s">
        <v>22</v>
      </c>
      <c r="G24" t="s">
        <v>23</v>
      </c>
      <c r="H24" t="s">
        <v>24</v>
      </c>
      <c r="I24" t="s">
        <v>25</v>
      </c>
      <c r="J24" t="s">
        <v>26</v>
      </c>
      <c r="K24" t="s">
        <v>27</v>
      </c>
      <c r="L24" t="s">
        <v>28</v>
      </c>
      <c r="M24" t="s">
        <v>29</v>
      </c>
    </row>
    <row r="27" spans="1:13" x14ac:dyDescent="0.25">
      <c r="E27">
        <v>0.18763976666666665</v>
      </c>
      <c r="F27">
        <v>0.19465616666666669</v>
      </c>
      <c r="G27">
        <v>0.20216326666666667</v>
      </c>
      <c r="H27">
        <v>0.20217546666666669</v>
      </c>
      <c r="I27">
        <v>0.17160466666666668</v>
      </c>
      <c r="J27">
        <v>0.23151786666666668</v>
      </c>
      <c r="K27">
        <v>0.19147726666666665</v>
      </c>
      <c r="L27">
        <v>0.13330886666666666</v>
      </c>
    </row>
    <row r="28" spans="1:13" x14ac:dyDescent="0.25">
      <c r="E28">
        <v>0.16364026666666665</v>
      </c>
      <c r="F28">
        <v>0.17628426666666669</v>
      </c>
      <c r="G28">
        <v>0.18358146666666669</v>
      </c>
      <c r="H28">
        <v>0.18699066666666669</v>
      </c>
      <c r="I28">
        <v>0.22105076666666668</v>
      </c>
      <c r="J28">
        <v>0.19212716666666668</v>
      </c>
      <c r="K28">
        <v>0.20080556666666666</v>
      </c>
      <c r="L28">
        <v>0.22606936666666666</v>
      </c>
    </row>
    <row r="29" spans="1:13" x14ac:dyDescent="0.25">
      <c r="E29">
        <v>0.15586336666666667</v>
      </c>
      <c r="F29">
        <v>0.15342036666666667</v>
      </c>
      <c r="G29">
        <v>0.13857806666666667</v>
      </c>
      <c r="H29">
        <v>0.14519206666666667</v>
      </c>
      <c r="I29">
        <v>0.17780076666666667</v>
      </c>
      <c r="J29">
        <v>0.10720656666666667</v>
      </c>
      <c r="K29">
        <v>0.11690036666666667</v>
      </c>
      <c r="L29">
        <v>0.15970486666666667</v>
      </c>
    </row>
    <row r="30" spans="1:13" x14ac:dyDescent="0.25">
      <c r="E30">
        <v>0.20798596666666669</v>
      </c>
      <c r="F30">
        <v>0.19768256666666667</v>
      </c>
      <c r="G30">
        <v>0.16199376666666665</v>
      </c>
      <c r="H30">
        <v>0.20538656666666666</v>
      </c>
      <c r="I30">
        <v>0.17663836666666666</v>
      </c>
      <c r="J30">
        <v>0.21980936666666667</v>
      </c>
      <c r="K30">
        <v>0.20131676666666665</v>
      </c>
      <c r="L30">
        <v>0.13661436666666668</v>
      </c>
    </row>
    <row r="33" spans="1:14" x14ac:dyDescent="0.25">
      <c r="A33" s="1" t="s">
        <v>48</v>
      </c>
    </row>
    <row r="34" spans="1:14" x14ac:dyDescent="0.25">
      <c r="A34" s="1" t="s">
        <v>44</v>
      </c>
    </row>
    <row r="35" spans="1:14" x14ac:dyDescent="0.25">
      <c r="E35" t="s">
        <v>21</v>
      </c>
      <c r="F35" t="s">
        <v>22</v>
      </c>
      <c r="G35" t="s">
        <v>23</v>
      </c>
      <c r="H35" t="s">
        <v>24</v>
      </c>
      <c r="I35" t="s">
        <v>25</v>
      </c>
      <c r="J35" t="s">
        <v>26</v>
      </c>
      <c r="K35" t="s">
        <v>27</v>
      </c>
      <c r="L35" t="s">
        <v>28</v>
      </c>
      <c r="M35" t="s">
        <v>29</v>
      </c>
    </row>
    <row r="38" spans="1:14" x14ac:dyDescent="0.25">
      <c r="E38">
        <v>16660</v>
      </c>
      <c r="F38">
        <v>14928</v>
      </c>
      <c r="G38">
        <v>15976</v>
      </c>
      <c r="H38">
        <v>13884</v>
      </c>
      <c r="I38">
        <v>14191.999999999998</v>
      </c>
      <c r="J38">
        <v>12919.999999999998</v>
      </c>
      <c r="K38">
        <v>16212</v>
      </c>
      <c r="L38">
        <v>33982</v>
      </c>
    </row>
    <row r="39" spans="1:14" x14ac:dyDescent="0.25">
      <c r="E39">
        <v>12956</v>
      </c>
      <c r="F39">
        <v>15324.000000000002</v>
      </c>
      <c r="G39">
        <v>14068</v>
      </c>
      <c r="H39">
        <v>12908.000000000002</v>
      </c>
      <c r="I39">
        <v>12748</v>
      </c>
      <c r="J39">
        <v>12612</v>
      </c>
      <c r="K39">
        <v>14356</v>
      </c>
      <c r="L39">
        <v>37102</v>
      </c>
    </row>
    <row r="40" spans="1:14" x14ac:dyDescent="0.25">
      <c r="E40">
        <v>12572</v>
      </c>
      <c r="F40">
        <v>13640</v>
      </c>
      <c r="G40">
        <v>14396</v>
      </c>
      <c r="H40">
        <v>13268</v>
      </c>
      <c r="I40">
        <v>14184</v>
      </c>
      <c r="J40">
        <v>13076</v>
      </c>
      <c r="K40">
        <v>13552.000000000002</v>
      </c>
      <c r="L40">
        <v>30696</v>
      </c>
    </row>
    <row r="41" spans="1:14" x14ac:dyDescent="0.25">
      <c r="E41">
        <v>13996</v>
      </c>
      <c r="F41">
        <v>13228</v>
      </c>
      <c r="G41">
        <v>14440</v>
      </c>
      <c r="H41">
        <v>13819.999999999998</v>
      </c>
      <c r="I41">
        <v>14096</v>
      </c>
      <c r="J41">
        <v>11852</v>
      </c>
      <c r="K41">
        <v>13528</v>
      </c>
      <c r="L41">
        <v>28588.000000000004</v>
      </c>
    </row>
    <row r="44" spans="1:14" x14ac:dyDescent="0.25">
      <c r="A44" s="1" t="s">
        <v>49</v>
      </c>
    </row>
    <row r="45" spans="1:14" x14ac:dyDescent="0.25">
      <c r="E45">
        <f>E27/E38</f>
        <v>1.1262891156462585E-5</v>
      </c>
      <c r="F45">
        <f t="shared" ref="F45:L45" si="0">F27/F38</f>
        <v>1.3039668185066096E-5</v>
      </c>
      <c r="G45">
        <f t="shared" si="0"/>
        <v>1.2654185444833918E-5</v>
      </c>
      <c r="H45">
        <f t="shared" si="0"/>
        <v>1.4561759339287431E-5</v>
      </c>
      <c r="I45">
        <f t="shared" si="0"/>
        <v>1.2091647876738071E-5</v>
      </c>
      <c r="J45">
        <f t="shared" si="0"/>
        <v>1.7919339525283802E-5</v>
      </c>
      <c r="K45">
        <f t="shared" si="0"/>
        <v>1.1810835595032485E-5</v>
      </c>
      <c r="L45">
        <f t="shared" si="0"/>
        <v>3.9229258627116315E-6</v>
      </c>
      <c r="N45" s="1" t="s">
        <v>50</v>
      </c>
    </row>
    <row r="46" spans="1:14" x14ac:dyDescent="0.25">
      <c r="E46">
        <f t="shared" ref="E46:L46" si="1">E28/E39</f>
        <v>1.2630462076772664E-5</v>
      </c>
      <c r="F46">
        <f t="shared" si="1"/>
        <v>1.1503802314452276E-5</v>
      </c>
      <c r="G46">
        <f t="shared" si="1"/>
        <v>1.3049578239029478E-5</v>
      </c>
      <c r="H46">
        <f t="shared" si="1"/>
        <v>1.4486416692490446E-5</v>
      </c>
      <c r="I46">
        <f t="shared" si="1"/>
        <v>1.7340035038175923E-5</v>
      </c>
      <c r="J46">
        <f t="shared" si="1"/>
        <v>1.5233679564435989E-5</v>
      </c>
      <c r="K46">
        <f t="shared" si="1"/>
        <v>1.3987570818240921E-5</v>
      </c>
      <c r="L46">
        <f t="shared" si="1"/>
        <v>6.0931854527159357E-6</v>
      </c>
      <c r="N46">
        <f>AVERAGE(E45:F48)</f>
        <v>1.273586855148672E-5</v>
      </c>
    </row>
    <row r="47" spans="1:14" x14ac:dyDescent="0.25">
      <c r="E47">
        <f t="shared" ref="E47:L47" si="2">E29/E40</f>
        <v>1.2397658818538552E-5</v>
      </c>
      <c r="F47">
        <f t="shared" si="2"/>
        <v>1.1247827468230694E-5</v>
      </c>
      <c r="G47">
        <f t="shared" si="2"/>
        <v>9.6261507826248035E-6</v>
      </c>
      <c r="H47">
        <f t="shared" si="2"/>
        <v>1.0943025826550097E-5</v>
      </c>
      <c r="I47">
        <f t="shared" si="2"/>
        <v>1.2535305038541079E-5</v>
      </c>
      <c r="J47">
        <f t="shared" si="2"/>
        <v>8.1987279494238811E-6</v>
      </c>
      <c r="K47">
        <f t="shared" si="2"/>
        <v>8.6260601141282952E-6</v>
      </c>
      <c r="L47">
        <f t="shared" si="2"/>
        <v>5.2027908087915905E-6</v>
      </c>
    </row>
    <row r="48" spans="1:14" x14ac:dyDescent="0.25">
      <c r="E48">
        <f t="shared" ref="E48:L48" si="3">E30/E41</f>
        <v>1.4860386300847862E-5</v>
      </c>
      <c r="F48">
        <f t="shared" si="3"/>
        <v>1.4944252091523032E-5</v>
      </c>
      <c r="G48">
        <f t="shared" si="3"/>
        <v>1.1218404893813479E-5</v>
      </c>
      <c r="H48">
        <f t="shared" si="3"/>
        <v>1.486154606849976E-5</v>
      </c>
      <c r="I48">
        <f t="shared" si="3"/>
        <v>1.253109865682936E-5</v>
      </c>
      <c r="J48">
        <f t="shared" si="3"/>
        <v>1.8546183485206434E-5</v>
      </c>
      <c r="K48">
        <f t="shared" si="3"/>
        <v>1.488148777843485E-5</v>
      </c>
      <c r="L48">
        <f t="shared" si="3"/>
        <v>4.7787311692551648E-6</v>
      </c>
    </row>
    <row r="51" spans="1:13" x14ac:dyDescent="0.25">
      <c r="A51" s="1" t="s">
        <v>51</v>
      </c>
    </row>
    <row r="52" spans="1:13" x14ac:dyDescent="0.25">
      <c r="E52">
        <f>E45/$N$46*100</f>
        <v>88.434417416688973</v>
      </c>
      <c r="F52">
        <f t="shared" ref="F52:L52" si="4">F45/$N$46*100</f>
        <v>102.38538606417944</v>
      </c>
      <c r="G52">
        <f t="shared" si="4"/>
        <v>99.358637329503011</v>
      </c>
      <c r="H52">
        <f t="shared" si="4"/>
        <v>114.3366020183018</v>
      </c>
      <c r="I52">
        <f t="shared" si="4"/>
        <v>94.941682444787432</v>
      </c>
      <c r="J52">
        <f t="shared" si="4"/>
        <v>140.69978386509015</v>
      </c>
      <c r="K52">
        <f t="shared" si="4"/>
        <v>92.736789385705052</v>
      </c>
      <c r="L52">
        <f t="shared" si="4"/>
        <v>30.802185550617111</v>
      </c>
    </row>
    <row r="53" spans="1:13" x14ac:dyDescent="0.25">
      <c r="E53">
        <f t="shared" ref="E53:L53" si="5">E46/$N$46*100</f>
        <v>99.172365243187514</v>
      </c>
      <c r="F53">
        <f t="shared" si="5"/>
        <v>90.326013243198716</v>
      </c>
      <c r="G53">
        <f t="shared" si="5"/>
        <v>102.46319822063599</v>
      </c>
      <c r="H53">
        <f t="shared" si="5"/>
        <v>113.74502362306005</v>
      </c>
      <c r="I53">
        <f t="shared" si="5"/>
        <v>136.15117781779978</v>
      </c>
      <c r="J53">
        <f t="shared" si="5"/>
        <v>119.61241200669967</v>
      </c>
      <c r="K53">
        <f t="shared" si="5"/>
        <v>109.82816571711621</v>
      </c>
      <c r="L53">
        <f t="shared" si="5"/>
        <v>47.842716247292365</v>
      </c>
    </row>
    <row r="54" spans="1:13" x14ac:dyDescent="0.25">
      <c r="E54">
        <f t="shared" ref="E54:L54" si="6">E47/$N$46*100</f>
        <v>97.344431346940326</v>
      </c>
      <c r="F54">
        <f t="shared" si="6"/>
        <v>88.316139749398403</v>
      </c>
      <c r="G54">
        <f t="shared" si="6"/>
        <v>75.582994153163554</v>
      </c>
      <c r="H54">
        <f t="shared" si="6"/>
        <v>85.922886078096838</v>
      </c>
      <c r="I54">
        <f t="shared" si="6"/>
        <v>98.42520742001355</v>
      </c>
      <c r="J54" s="14">
        <f t="shared" si="6"/>
        <v>64.375098692949408</v>
      </c>
      <c r="K54" s="14">
        <f t="shared" si="6"/>
        <v>67.730442405683704</v>
      </c>
      <c r="L54">
        <f t="shared" si="6"/>
        <v>40.851480115066387</v>
      </c>
    </row>
    <row r="55" spans="1:13" x14ac:dyDescent="0.25">
      <c r="E55">
        <f t="shared" ref="E55:L55" si="7">E48/$N$46*100</f>
        <v>116.68137309028002</v>
      </c>
      <c r="F55">
        <f t="shared" si="7"/>
        <v>117.33987384612664</v>
      </c>
      <c r="G55">
        <f t="shared" si="7"/>
        <v>88.085118407600874</v>
      </c>
      <c r="H55">
        <f t="shared" si="7"/>
        <v>116.69047940012618</v>
      </c>
      <c r="I55">
        <f t="shared" si="7"/>
        <v>98.392179584536805</v>
      </c>
      <c r="J55">
        <f t="shared" si="7"/>
        <v>145.62166223866569</v>
      </c>
      <c r="K55">
        <f t="shared" si="7"/>
        <v>116.84705851253202</v>
      </c>
      <c r="L55">
        <f t="shared" si="7"/>
        <v>37.52183174580049</v>
      </c>
    </row>
    <row r="58" spans="1:13" x14ac:dyDescent="0.25">
      <c r="C58" s="2"/>
      <c r="D58" s="2"/>
      <c r="E58" s="2" t="s">
        <v>21</v>
      </c>
      <c r="F58" s="2" t="s">
        <v>22</v>
      </c>
      <c r="G58" s="2" t="s">
        <v>23</v>
      </c>
      <c r="H58" s="2" t="s">
        <v>24</v>
      </c>
      <c r="I58" s="2" t="s">
        <v>25</v>
      </c>
      <c r="J58" s="2" t="s">
        <v>26</v>
      </c>
      <c r="K58" s="2" t="s">
        <v>27</v>
      </c>
      <c r="L58" s="2" t="s">
        <v>28</v>
      </c>
      <c r="M58" s="2" t="s">
        <v>29</v>
      </c>
    </row>
    <row r="59" spans="1:13" x14ac:dyDescent="0.25">
      <c r="C59" s="3" t="s">
        <v>38</v>
      </c>
      <c r="D59" s="3"/>
      <c r="E59" s="3">
        <f>AVERAGE(E52:E55)</f>
        <v>100.40814677427421</v>
      </c>
      <c r="F59" s="3">
        <f t="shared" ref="F59:J59" si="8">AVERAGE(F52:F55)</f>
        <v>99.591853225725799</v>
      </c>
      <c r="G59" s="3">
        <f>AVERAGE(G52:G55)</f>
        <v>91.372487027725853</v>
      </c>
      <c r="H59" s="3">
        <f t="shared" si="8"/>
        <v>107.67374777989622</v>
      </c>
      <c r="I59" s="3">
        <f t="shared" si="8"/>
        <v>106.97756181678439</v>
      </c>
      <c r="J59" s="3">
        <f t="shared" si="8"/>
        <v>117.57723920085122</v>
      </c>
      <c r="K59" s="3">
        <f>AVERAGE(K52:K55)</f>
        <v>96.785614005259248</v>
      </c>
      <c r="L59" s="3">
        <f>AVERAGE(L52:L55)</f>
        <v>39.254553414694087</v>
      </c>
      <c r="M59" s="3"/>
    </row>
    <row r="60" spans="1:13" x14ac:dyDescent="0.25">
      <c r="C60" s="3" t="s">
        <v>40</v>
      </c>
      <c r="D60" s="3"/>
      <c r="E60" s="3">
        <f t="shared" ref="E60:L60" si="9">MEDIAN(E52:E55)</f>
        <v>98.258398295063927</v>
      </c>
      <c r="F60" s="3">
        <f t="shared" si="9"/>
        <v>96.355699653689072</v>
      </c>
      <c r="G60" s="3">
        <f t="shared" si="9"/>
        <v>93.721877868551942</v>
      </c>
      <c r="H60" s="3">
        <f t="shared" si="9"/>
        <v>114.04081282068093</v>
      </c>
      <c r="I60" s="3">
        <f t="shared" si="9"/>
        <v>98.408693502275185</v>
      </c>
      <c r="J60" s="3">
        <f t="shared" si="9"/>
        <v>130.15609793589491</v>
      </c>
      <c r="K60" s="3">
        <f>MEDIAN(K52:K55)</f>
        <v>101.28247755141064</v>
      </c>
      <c r="L60" s="3">
        <f t="shared" si="9"/>
        <v>39.186655930433439</v>
      </c>
      <c r="M60" s="3"/>
    </row>
    <row r="61" spans="1:13" x14ac:dyDescent="0.25">
      <c r="C61" s="3" t="s">
        <v>42</v>
      </c>
      <c r="D61" s="3"/>
      <c r="E61" s="3">
        <f t="shared" ref="E61:L61" si="10">STDEV(E52:E55)</f>
        <v>11.81949798247093</v>
      </c>
      <c r="F61" s="3">
        <f t="shared" si="10"/>
        <v>13.364050865957758</v>
      </c>
      <c r="G61" s="3">
        <f t="shared" si="10"/>
        <v>12.205153953522501</v>
      </c>
      <c r="H61" s="3">
        <f t="shared" si="10"/>
        <v>14.55627528877811</v>
      </c>
      <c r="I61" s="3">
        <f t="shared" si="10"/>
        <v>19.517631487398905</v>
      </c>
      <c r="J61" s="3">
        <f t="shared" si="10"/>
        <v>37.218953138805617</v>
      </c>
      <c r="K61" s="3">
        <f t="shared" si="10"/>
        <v>21.856850095988467</v>
      </c>
      <c r="L61" s="3">
        <f t="shared" si="10"/>
        <v>7.0887601787881973</v>
      </c>
      <c r="M61" s="3"/>
    </row>
    <row r="62" spans="1:13" x14ac:dyDescent="0.25">
      <c r="C62" s="3" t="s">
        <v>43</v>
      </c>
      <c r="D62" s="3"/>
      <c r="E62" s="3">
        <f t="shared" ref="E62:L62" si="11">E61/E59*100</f>
        <v>11.771453176047691</v>
      </c>
      <c r="F62" s="3">
        <f t="shared" si="11"/>
        <v>13.418819344257024</v>
      </c>
      <c r="G62" s="3">
        <f t="shared" si="11"/>
        <v>13.35758098585956</v>
      </c>
      <c r="H62" s="3">
        <f t="shared" si="11"/>
        <v>13.518871209474066</v>
      </c>
      <c r="I62" s="3">
        <f t="shared" si="11"/>
        <v>18.244603032574126</v>
      </c>
      <c r="J62" s="3">
        <f t="shared" si="11"/>
        <v>31.654896297765905</v>
      </c>
      <c r="K62" s="3">
        <f t="shared" si="11"/>
        <v>22.582746744573821</v>
      </c>
      <c r="L62" s="3">
        <f t="shared" si="11"/>
        <v>18.05844051746281</v>
      </c>
      <c r="M62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2"/>
  <sheetViews>
    <sheetView tabSelected="1" workbookViewId="0">
      <selection activeCell="E20" sqref="E20"/>
    </sheetView>
  </sheetViews>
  <sheetFormatPr baseColWidth="10" defaultRowHeight="15" x14ac:dyDescent="0.25"/>
  <sheetData>
    <row r="1" spans="1:5" x14ac:dyDescent="0.25">
      <c r="A1" s="1" t="s">
        <v>52</v>
      </c>
    </row>
    <row r="2" spans="1:5" x14ac:dyDescent="0.25">
      <c r="A2" t="s">
        <v>30</v>
      </c>
      <c r="C2" t="s">
        <v>31</v>
      </c>
    </row>
    <row r="3" spans="1:5" x14ac:dyDescent="0.25">
      <c r="A3" t="s">
        <v>32</v>
      </c>
      <c r="C3" s="4">
        <v>43855</v>
      </c>
    </row>
    <row r="4" spans="1:5" x14ac:dyDescent="0.25">
      <c r="A4" t="s">
        <v>33</v>
      </c>
      <c r="C4" t="s">
        <v>34</v>
      </c>
      <c r="D4" s="3"/>
      <c r="E4" s="3"/>
    </row>
    <row r="5" spans="1:5" x14ac:dyDescent="0.25">
      <c r="A5" t="s">
        <v>35</v>
      </c>
      <c r="C5" t="s">
        <v>36</v>
      </c>
      <c r="D5" s="3"/>
      <c r="E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37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2" spans="1:13" x14ac:dyDescent="0.25">
      <c r="A22" s="1" t="s">
        <v>17</v>
      </c>
    </row>
    <row r="23" spans="1:13" x14ac:dyDescent="0.25">
      <c r="A23" s="1" t="s">
        <v>44</v>
      </c>
    </row>
    <row r="24" spans="1:13" x14ac:dyDescent="0.25">
      <c r="E24" t="s">
        <v>21</v>
      </c>
      <c r="F24" t="s">
        <v>22</v>
      </c>
      <c r="G24" t="s">
        <v>23</v>
      </c>
      <c r="H24" t="s">
        <v>24</v>
      </c>
      <c r="I24" t="s">
        <v>25</v>
      </c>
      <c r="J24" t="s">
        <v>26</v>
      </c>
      <c r="K24" t="s">
        <v>27</v>
      </c>
      <c r="L24" t="s">
        <v>28</v>
      </c>
      <c r="M24" t="s">
        <v>29</v>
      </c>
    </row>
    <row r="27" spans="1:13" x14ac:dyDescent="0.25">
      <c r="E27">
        <v>0.18763976666666665</v>
      </c>
      <c r="F27">
        <v>0.19465616666666669</v>
      </c>
      <c r="G27">
        <v>0.20216326666666667</v>
      </c>
      <c r="H27">
        <v>0.20217546666666669</v>
      </c>
      <c r="I27">
        <v>0.17160466666666668</v>
      </c>
      <c r="J27">
        <v>0.23151786666666668</v>
      </c>
      <c r="K27">
        <v>0.19147726666666665</v>
      </c>
      <c r="L27">
        <v>0.13330886666666666</v>
      </c>
    </row>
    <row r="28" spans="1:13" x14ac:dyDescent="0.25">
      <c r="E28">
        <v>0.16364026666666665</v>
      </c>
      <c r="F28">
        <v>0.17628426666666669</v>
      </c>
      <c r="G28">
        <v>0.18358146666666669</v>
      </c>
      <c r="H28">
        <v>0.18699066666666669</v>
      </c>
      <c r="I28">
        <v>0.22105076666666668</v>
      </c>
      <c r="J28">
        <v>0.19212716666666668</v>
      </c>
      <c r="K28">
        <v>0.20080556666666666</v>
      </c>
      <c r="L28">
        <v>0.22606936666666666</v>
      </c>
    </row>
    <row r="29" spans="1:13" x14ac:dyDescent="0.25">
      <c r="E29">
        <v>0.15586336666666667</v>
      </c>
      <c r="F29">
        <v>0.15342036666666667</v>
      </c>
      <c r="G29">
        <v>0.13857806666666667</v>
      </c>
      <c r="H29">
        <v>0.14519206666666667</v>
      </c>
      <c r="I29">
        <v>0.17780076666666667</v>
      </c>
      <c r="J29">
        <v>0.10720656666666667</v>
      </c>
      <c r="K29">
        <v>0.11690036666666667</v>
      </c>
      <c r="L29">
        <v>0.15970486666666667</v>
      </c>
    </row>
    <row r="30" spans="1:13" x14ac:dyDescent="0.25">
      <c r="E30">
        <v>0.20798596666666669</v>
      </c>
      <c r="F30">
        <v>0.19768256666666667</v>
      </c>
      <c r="G30">
        <v>0.16199376666666665</v>
      </c>
      <c r="H30">
        <v>0.20538656666666666</v>
      </c>
      <c r="I30">
        <v>0.17663836666666666</v>
      </c>
      <c r="J30">
        <v>0.21980936666666667</v>
      </c>
      <c r="K30">
        <v>0.20131676666666665</v>
      </c>
      <c r="L30">
        <v>0.13661436666666668</v>
      </c>
    </row>
    <row r="33" spans="1:14" x14ac:dyDescent="0.25">
      <c r="A33" s="1" t="s">
        <v>48</v>
      </c>
    </row>
    <row r="34" spans="1:14" x14ac:dyDescent="0.25">
      <c r="A34" s="1" t="s">
        <v>44</v>
      </c>
    </row>
    <row r="35" spans="1:14" x14ac:dyDescent="0.25">
      <c r="E35" t="s">
        <v>21</v>
      </c>
      <c r="F35" t="s">
        <v>22</v>
      </c>
      <c r="G35" t="s">
        <v>23</v>
      </c>
      <c r="H35" t="s">
        <v>24</v>
      </c>
      <c r="I35" t="s">
        <v>25</v>
      </c>
      <c r="J35" t="s">
        <v>26</v>
      </c>
      <c r="K35" t="s">
        <v>27</v>
      </c>
      <c r="L35" t="s">
        <v>28</v>
      </c>
      <c r="M35" t="s">
        <v>29</v>
      </c>
    </row>
    <row r="38" spans="1:14" x14ac:dyDescent="0.25">
      <c r="E38">
        <v>16660</v>
      </c>
      <c r="F38">
        <v>14928</v>
      </c>
      <c r="G38">
        <v>15976</v>
      </c>
      <c r="H38">
        <v>13884</v>
      </c>
      <c r="I38">
        <v>14191.999999999998</v>
      </c>
      <c r="J38">
        <v>12919.999999999998</v>
      </c>
      <c r="K38">
        <v>16212</v>
      </c>
      <c r="L38">
        <v>33982</v>
      </c>
    </row>
    <row r="39" spans="1:14" x14ac:dyDescent="0.25">
      <c r="E39">
        <v>12956</v>
      </c>
      <c r="F39">
        <v>15324.000000000002</v>
      </c>
      <c r="G39">
        <v>14068</v>
      </c>
      <c r="H39">
        <v>12908.000000000002</v>
      </c>
      <c r="I39">
        <v>12748</v>
      </c>
      <c r="J39">
        <v>12612</v>
      </c>
      <c r="K39">
        <v>14356</v>
      </c>
      <c r="L39">
        <v>37102</v>
      </c>
    </row>
    <row r="40" spans="1:14" x14ac:dyDescent="0.25">
      <c r="E40">
        <v>12572</v>
      </c>
      <c r="F40">
        <v>13640</v>
      </c>
      <c r="G40">
        <v>14396</v>
      </c>
      <c r="H40">
        <v>13268</v>
      </c>
      <c r="I40">
        <v>14184</v>
      </c>
      <c r="J40">
        <v>13076</v>
      </c>
      <c r="K40">
        <v>13552.000000000002</v>
      </c>
      <c r="L40">
        <v>30696</v>
      </c>
    </row>
    <row r="41" spans="1:14" x14ac:dyDescent="0.25">
      <c r="E41">
        <v>13996</v>
      </c>
      <c r="F41">
        <v>13228</v>
      </c>
      <c r="G41">
        <v>14440</v>
      </c>
      <c r="H41">
        <v>13819.999999999998</v>
      </c>
      <c r="I41">
        <v>14096</v>
      </c>
      <c r="J41">
        <v>11852</v>
      </c>
      <c r="K41">
        <v>13528</v>
      </c>
      <c r="L41">
        <v>28588.000000000004</v>
      </c>
    </row>
    <row r="44" spans="1:14" x14ac:dyDescent="0.25">
      <c r="A44" s="1" t="s">
        <v>49</v>
      </c>
    </row>
    <row r="45" spans="1:14" x14ac:dyDescent="0.25">
      <c r="E45">
        <f>E27/E38</f>
        <v>1.1262891156462585E-5</v>
      </c>
      <c r="F45">
        <f t="shared" ref="F45:L45" si="0">F27/F38</f>
        <v>1.3039668185066096E-5</v>
      </c>
      <c r="G45">
        <f t="shared" si="0"/>
        <v>1.2654185444833918E-5</v>
      </c>
      <c r="H45">
        <f t="shared" si="0"/>
        <v>1.4561759339287431E-5</v>
      </c>
      <c r="I45">
        <f t="shared" si="0"/>
        <v>1.2091647876738071E-5</v>
      </c>
      <c r="J45">
        <f t="shared" si="0"/>
        <v>1.7919339525283802E-5</v>
      </c>
      <c r="K45">
        <f t="shared" si="0"/>
        <v>1.1810835595032485E-5</v>
      </c>
      <c r="L45">
        <f t="shared" si="0"/>
        <v>3.9229258627116315E-6</v>
      </c>
      <c r="N45" s="1" t="s">
        <v>50</v>
      </c>
    </row>
    <row r="46" spans="1:14" x14ac:dyDescent="0.25">
      <c r="E46">
        <f t="shared" ref="E46:L48" si="1">E28/E39</f>
        <v>1.2630462076772664E-5</v>
      </c>
      <c r="F46">
        <f t="shared" si="1"/>
        <v>1.1503802314452276E-5</v>
      </c>
      <c r="G46">
        <f t="shared" si="1"/>
        <v>1.3049578239029478E-5</v>
      </c>
      <c r="H46">
        <f t="shared" si="1"/>
        <v>1.4486416692490446E-5</v>
      </c>
      <c r="I46">
        <f t="shared" si="1"/>
        <v>1.7340035038175923E-5</v>
      </c>
      <c r="J46">
        <f t="shared" si="1"/>
        <v>1.5233679564435989E-5</v>
      </c>
      <c r="K46">
        <f t="shared" si="1"/>
        <v>1.3987570818240921E-5</v>
      </c>
      <c r="L46">
        <f t="shared" si="1"/>
        <v>6.0931854527159357E-6</v>
      </c>
      <c r="N46">
        <f>AVERAGE(E45:F48)</f>
        <v>1.273586855148672E-5</v>
      </c>
    </row>
    <row r="47" spans="1:14" x14ac:dyDescent="0.25">
      <c r="E47">
        <f t="shared" si="1"/>
        <v>1.2397658818538552E-5</v>
      </c>
      <c r="F47">
        <f t="shared" si="1"/>
        <v>1.1247827468230694E-5</v>
      </c>
      <c r="G47">
        <f t="shared" si="1"/>
        <v>9.6261507826248035E-6</v>
      </c>
      <c r="H47">
        <f t="shared" si="1"/>
        <v>1.0943025826550097E-5</v>
      </c>
      <c r="I47">
        <f t="shared" si="1"/>
        <v>1.2535305038541079E-5</v>
      </c>
      <c r="J47">
        <f t="shared" si="1"/>
        <v>8.1987279494238811E-6</v>
      </c>
      <c r="K47">
        <f t="shared" si="1"/>
        <v>8.6260601141282952E-6</v>
      </c>
      <c r="L47">
        <f t="shared" si="1"/>
        <v>5.2027908087915905E-6</v>
      </c>
    </row>
    <row r="48" spans="1:14" x14ac:dyDescent="0.25">
      <c r="E48">
        <f t="shared" si="1"/>
        <v>1.4860386300847862E-5</v>
      </c>
      <c r="F48">
        <f t="shared" si="1"/>
        <v>1.4944252091523032E-5</v>
      </c>
      <c r="G48">
        <f t="shared" si="1"/>
        <v>1.1218404893813479E-5</v>
      </c>
      <c r="H48">
        <f t="shared" si="1"/>
        <v>1.486154606849976E-5</v>
      </c>
      <c r="I48">
        <f t="shared" si="1"/>
        <v>1.253109865682936E-5</v>
      </c>
      <c r="J48">
        <f t="shared" si="1"/>
        <v>1.8546183485206434E-5</v>
      </c>
      <c r="K48">
        <f t="shared" si="1"/>
        <v>1.488148777843485E-5</v>
      </c>
      <c r="L48">
        <f t="shared" si="1"/>
        <v>4.7787311692551648E-6</v>
      </c>
    </row>
    <row r="51" spans="1:13" x14ac:dyDescent="0.25">
      <c r="A51" s="1" t="s">
        <v>51</v>
      </c>
    </row>
    <row r="52" spans="1:13" x14ac:dyDescent="0.25">
      <c r="E52">
        <f>E45/$N$46*100</f>
        <v>88.434417416688973</v>
      </c>
      <c r="F52">
        <f t="shared" ref="F52:L52" si="2">F45/$N$46*100</f>
        <v>102.38538606417944</v>
      </c>
      <c r="G52">
        <f t="shared" si="2"/>
        <v>99.358637329503011</v>
      </c>
      <c r="H52">
        <f t="shared" si="2"/>
        <v>114.3366020183018</v>
      </c>
      <c r="I52">
        <f t="shared" si="2"/>
        <v>94.941682444787432</v>
      </c>
      <c r="J52">
        <f t="shared" si="2"/>
        <v>140.69978386509015</v>
      </c>
      <c r="K52">
        <f t="shared" si="2"/>
        <v>92.736789385705052</v>
      </c>
      <c r="L52">
        <f t="shared" si="2"/>
        <v>30.802185550617111</v>
      </c>
    </row>
    <row r="53" spans="1:13" x14ac:dyDescent="0.25">
      <c r="E53">
        <f t="shared" ref="E53:L55" si="3">E46/$N$46*100</f>
        <v>99.172365243187514</v>
      </c>
      <c r="F53">
        <f t="shared" si="3"/>
        <v>90.326013243198716</v>
      </c>
      <c r="G53">
        <f t="shared" si="3"/>
        <v>102.46319822063599</v>
      </c>
      <c r="H53">
        <f t="shared" si="3"/>
        <v>113.74502362306005</v>
      </c>
      <c r="I53">
        <f t="shared" si="3"/>
        <v>136.15117781779978</v>
      </c>
      <c r="J53">
        <f t="shared" si="3"/>
        <v>119.61241200669967</v>
      </c>
      <c r="K53">
        <f t="shared" si="3"/>
        <v>109.82816571711621</v>
      </c>
      <c r="L53">
        <f t="shared" si="3"/>
        <v>47.842716247292365</v>
      </c>
    </row>
    <row r="54" spans="1:13" x14ac:dyDescent="0.25">
      <c r="E54">
        <f t="shared" si="3"/>
        <v>97.344431346940326</v>
      </c>
      <c r="F54">
        <f t="shared" si="3"/>
        <v>88.316139749398403</v>
      </c>
      <c r="G54">
        <f t="shared" si="3"/>
        <v>75.582994153163554</v>
      </c>
      <c r="H54">
        <f t="shared" si="3"/>
        <v>85.922886078096838</v>
      </c>
      <c r="I54">
        <f t="shared" si="3"/>
        <v>98.42520742001355</v>
      </c>
      <c r="L54">
        <f t="shared" si="3"/>
        <v>40.851480115066387</v>
      </c>
    </row>
    <row r="55" spans="1:13" x14ac:dyDescent="0.25">
      <c r="E55">
        <f t="shared" si="3"/>
        <v>116.68137309028002</v>
      </c>
      <c r="F55">
        <f t="shared" si="3"/>
        <v>117.33987384612664</v>
      </c>
      <c r="G55">
        <f t="shared" si="3"/>
        <v>88.085118407600874</v>
      </c>
      <c r="H55">
        <f t="shared" si="3"/>
        <v>116.69047940012618</v>
      </c>
      <c r="I55">
        <f t="shared" si="3"/>
        <v>98.392179584536805</v>
      </c>
      <c r="J55">
        <f t="shared" si="3"/>
        <v>145.62166223866569</v>
      </c>
      <c r="K55">
        <f t="shared" si="3"/>
        <v>116.84705851253202</v>
      </c>
      <c r="L55">
        <f t="shared" si="3"/>
        <v>37.52183174580049</v>
      </c>
    </row>
    <row r="58" spans="1:13" x14ac:dyDescent="0.25">
      <c r="C58" s="2"/>
      <c r="D58" s="2"/>
      <c r="E58" s="2" t="s">
        <v>21</v>
      </c>
      <c r="F58" s="2" t="s">
        <v>22</v>
      </c>
      <c r="G58" s="2" t="s">
        <v>23</v>
      </c>
      <c r="H58" s="2" t="s">
        <v>24</v>
      </c>
      <c r="I58" s="2" t="s">
        <v>25</v>
      </c>
      <c r="J58" s="2" t="s">
        <v>26</v>
      </c>
      <c r="K58" s="2" t="s">
        <v>27</v>
      </c>
      <c r="L58" s="2" t="s">
        <v>28</v>
      </c>
      <c r="M58" s="2" t="s">
        <v>29</v>
      </c>
    </row>
    <row r="59" spans="1:13" x14ac:dyDescent="0.25">
      <c r="C59" s="3" t="s">
        <v>38</v>
      </c>
      <c r="D59" s="3"/>
      <c r="E59" s="3">
        <f>AVERAGE(E52:E55)</f>
        <v>100.40814677427421</v>
      </c>
      <c r="F59" s="3">
        <f t="shared" ref="F59:J59" si="4">AVERAGE(F52:F55)</f>
        <v>99.591853225725799</v>
      </c>
      <c r="G59" s="3">
        <f>AVERAGE(G52:G55)</f>
        <v>91.372487027725853</v>
      </c>
      <c r="H59" s="3">
        <f t="shared" si="4"/>
        <v>107.67374777989622</v>
      </c>
      <c r="I59" s="3">
        <f t="shared" si="4"/>
        <v>106.97756181678439</v>
      </c>
      <c r="J59" s="3">
        <f t="shared" si="4"/>
        <v>135.3112860368185</v>
      </c>
      <c r="K59" s="3">
        <f>AVERAGE(K52:K55)</f>
        <v>106.47067120511777</v>
      </c>
      <c r="L59" s="3">
        <f>AVERAGE(L52:L55)</f>
        <v>39.254553414694087</v>
      </c>
      <c r="M59" s="3"/>
    </row>
    <row r="60" spans="1:13" x14ac:dyDescent="0.25">
      <c r="C60" s="3" t="s">
        <v>40</v>
      </c>
      <c r="D60" s="3"/>
      <c r="E60" s="3">
        <f t="shared" ref="E60:L60" si="5">MEDIAN(E52:E55)</f>
        <v>98.258398295063927</v>
      </c>
      <c r="F60" s="3">
        <f t="shared" si="5"/>
        <v>96.355699653689072</v>
      </c>
      <c r="G60" s="3">
        <f t="shared" si="5"/>
        <v>93.721877868551942</v>
      </c>
      <c r="H60" s="3">
        <f t="shared" si="5"/>
        <v>114.04081282068093</v>
      </c>
      <c r="I60" s="3">
        <f t="shared" si="5"/>
        <v>98.408693502275185</v>
      </c>
      <c r="J60" s="3">
        <f t="shared" si="5"/>
        <v>140.69978386509015</v>
      </c>
      <c r="K60" s="3">
        <f>MEDIAN(K52:K55)</f>
        <v>109.82816571711621</v>
      </c>
      <c r="L60" s="3">
        <f t="shared" si="5"/>
        <v>39.186655930433439</v>
      </c>
      <c r="M60" s="3"/>
    </row>
    <row r="61" spans="1:13" x14ac:dyDescent="0.25">
      <c r="C61" s="3" t="s">
        <v>42</v>
      </c>
      <c r="D61" s="3"/>
      <c r="E61" s="3">
        <f t="shared" ref="E61:L61" si="6">STDEV(E52:E55)</f>
        <v>11.81949798247093</v>
      </c>
      <c r="F61" s="3">
        <f t="shared" si="6"/>
        <v>13.364050865957758</v>
      </c>
      <c r="G61" s="3">
        <f t="shared" si="6"/>
        <v>12.205153953522501</v>
      </c>
      <c r="H61" s="3">
        <f t="shared" si="6"/>
        <v>14.55627528877811</v>
      </c>
      <c r="I61" s="3">
        <f t="shared" si="6"/>
        <v>19.517631487398905</v>
      </c>
      <c r="J61" s="3">
        <f t="shared" si="6"/>
        <v>13.816555505668639</v>
      </c>
      <c r="K61" s="3">
        <f t="shared" si="6"/>
        <v>12.400840551776364</v>
      </c>
      <c r="L61" s="3">
        <f t="shared" si="6"/>
        <v>7.0887601787881973</v>
      </c>
      <c r="M61" s="3"/>
    </row>
    <row r="62" spans="1:13" x14ac:dyDescent="0.25">
      <c r="C62" s="3" t="s">
        <v>43</v>
      </c>
      <c r="D62" s="3"/>
      <c r="E62" s="3">
        <f t="shared" ref="E62:L62" si="7">E61/E59*100</f>
        <v>11.771453176047691</v>
      </c>
      <c r="F62" s="3">
        <f t="shared" si="7"/>
        <v>13.418819344257024</v>
      </c>
      <c r="G62" s="3">
        <f t="shared" si="7"/>
        <v>13.35758098585956</v>
      </c>
      <c r="H62" s="3">
        <f t="shared" si="7"/>
        <v>13.518871209474066</v>
      </c>
      <c r="I62" s="3">
        <f t="shared" si="7"/>
        <v>18.244603032574126</v>
      </c>
      <c r="J62" s="3">
        <f t="shared" si="7"/>
        <v>10.210940942434856</v>
      </c>
      <c r="K62" s="3">
        <f t="shared" si="7"/>
        <v>11.647189231939667</v>
      </c>
      <c r="L62" s="3">
        <f t="shared" si="7"/>
        <v>18.05844051746281</v>
      </c>
      <c r="M62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10</xdr:col>
                <xdr:colOff>304800</xdr:colOff>
                <xdr:row>0</xdr:row>
                <xdr:rowOff>152400</xdr:rowOff>
              </from>
              <to>
                <xdr:col>15</xdr:col>
                <xdr:colOff>647700</xdr:colOff>
                <xdr:row>17</xdr:row>
                <xdr:rowOff>0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Luminescence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2020-05-01T09:56:50Z</dcterms:created>
  <dcterms:modified xsi:type="dcterms:W3CDTF">2021-07-17T07:45:01Z</dcterms:modified>
</cp:coreProperties>
</file>