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6" documentId="13_ncr:1_{A164657F-27C7-4703-9E90-FC3002B5E71E}" xr6:coauthVersionLast="45" xr6:coauthVersionMax="45" xr10:uidLastSave="{50DEE727-EF86-4E6A-B774-1473BF903C18}"/>
  <bookViews>
    <workbookView xWindow="-28920" yWindow="-120" windowWidth="29040" windowHeight="15840" xr2:uid="{00000000-000D-0000-FFFF-FFFF00000000}"/>
  </bookViews>
  <sheets>
    <sheet name="MTT_Cytotox" sheetId="1" r:id="rId1"/>
    <sheet name="Combined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73" i="1" l="1"/>
  <c r="F75" i="3" l="1"/>
  <c r="M77" i="3"/>
  <c r="M78" i="3" s="1"/>
  <c r="L77" i="3"/>
  <c r="L78" i="3" s="1"/>
  <c r="K77" i="3"/>
  <c r="K78" i="3" s="1"/>
  <c r="J77" i="3"/>
  <c r="J78" i="3" s="1"/>
  <c r="I77" i="3"/>
  <c r="I78" i="3" s="1"/>
  <c r="H77" i="3"/>
  <c r="H78" i="3" s="1"/>
  <c r="G77" i="3"/>
  <c r="G78" i="3" s="1"/>
  <c r="F77" i="3"/>
  <c r="F78" i="3" s="1"/>
  <c r="M76" i="3"/>
  <c r="L76" i="3"/>
  <c r="K76" i="3"/>
  <c r="J76" i="3"/>
  <c r="I76" i="3"/>
  <c r="H76" i="3"/>
  <c r="G76" i="3"/>
  <c r="F76" i="3"/>
  <c r="M75" i="3"/>
  <c r="L75" i="3"/>
  <c r="K75" i="3"/>
  <c r="J75" i="3"/>
  <c r="I75" i="3"/>
  <c r="H75" i="3"/>
  <c r="G75" i="3"/>
  <c r="F44" i="3"/>
  <c r="F68" i="3"/>
  <c r="O56" i="3"/>
  <c r="K68" i="3" s="1"/>
  <c r="F55" i="3"/>
  <c r="F54" i="3"/>
  <c r="F53" i="3"/>
  <c r="F60" i="3"/>
  <c r="K69" i="3"/>
  <c r="G69" i="3"/>
  <c r="I62" i="3"/>
  <c r="I63" i="3" s="1"/>
  <c r="H62" i="3"/>
  <c r="H63" i="3" s="1"/>
  <c r="F62" i="3"/>
  <c r="F63" i="3" s="1"/>
  <c r="J61" i="3"/>
  <c r="I61" i="3"/>
  <c r="G61" i="3"/>
  <c r="F61" i="3"/>
  <c r="K60" i="3"/>
  <c r="I60" i="3"/>
  <c r="H60" i="3"/>
  <c r="G60" i="3"/>
  <c r="M56" i="3"/>
  <c r="M71" i="3" s="1"/>
  <c r="L56" i="3"/>
  <c r="K56" i="3"/>
  <c r="J56" i="3"/>
  <c r="J62" i="3" s="1"/>
  <c r="J63" i="3" s="1"/>
  <c r="I56" i="3"/>
  <c r="H56" i="3"/>
  <c r="H71" i="3" s="1"/>
  <c r="G56" i="3"/>
  <c r="M55" i="3"/>
  <c r="L55" i="3"/>
  <c r="K55" i="3"/>
  <c r="J55" i="3"/>
  <c r="I55" i="3"/>
  <c r="H55" i="3"/>
  <c r="G55" i="3"/>
  <c r="G70" i="3" s="1"/>
  <c r="M54" i="3"/>
  <c r="M60" i="3" s="1"/>
  <c r="L54" i="3"/>
  <c r="L61" i="3" s="1"/>
  <c r="K54" i="3"/>
  <c r="K62" i="3" s="1"/>
  <c r="K63" i="3" s="1"/>
  <c r="J54" i="3"/>
  <c r="J60" i="3" s="1"/>
  <c r="I54" i="3"/>
  <c r="H54" i="3"/>
  <c r="H61" i="3" s="1"/>
  <c r="G54" i="3"/>
  <c r="G62" i="3" s="1"/>
  <c r="G63" i="3" s="1"/>
  <c r="M53" i="3"/>
  <c r="L53" i="3"/>
  <c r="K53" i="3"/>
  <c r="J53" i="3"/>
  <c r="I53" i="3"/>
  <c r="H53" i="3"/>
  <c r="G53" i="3"/>
  <c r="M47" i="3"/>
  <c r="H47" i="3"/>
  <c r="M46" i="3"/>
  <c r="L46" i="3"/>
  <c r="L47" i="3" s="1"/>
  <c r="K46" i="3"/>
  <c r="K47" i="3" s="1"/>
  <c r="J46" i="3"/>
  <c r="J47" i="3" s="1"/>
  <c r="I46" i="3"/>
  <c r="I47" i="3" s="1"/>
  <c r="H46" i="3"/>
  <c r="G46" i="3"/>
  <c r="G47" i="3" s="1"/>
  <c r="M45" i="3"/>
  <c r="L45" i="3"/>
  <c r="K45" i="3"/>
  <c r="J45" i="3"/>
  <c r="I45" i="3"/>
  <c r="H45" i="3"/>
  <c r="G45" i="3"/>
  <c r="M44" i="3"/>
  <c r="L44" i="3"/>
  <c r="K44" i="3"/>
  <c r="J44" i="3"/>
  <c r="I44" i="3"/>
  <c r="H44" i="3"/>
  <c r="G44" i="3"/>
  <c r="F47" i="3"/>
  <c r="F46" i="3"/>
  <c r="F45" i="3"/>
  <c r="L30" i="3"/>
  <c r="K30" i="3"/>
  <c r="M29" i="3"/>
  <c r="M30" i="3" s="1"/>
  <c r="L29" i="3"/>
  <c r="K29" i="3"/>
  <c r="J29" i="3"/>
  <c r="J30" i="3" s="1"/>
  <c r="I29" i="3"/>
  <c r="I30" i="3" s="1"/>
  <c r="H29" i="3"/>
  <c r="H30" i="3" s="1"/>
  <c r="G29" i="3"/>
  <c r="G30" i="3" s="1"/>
  <c r="L28" i="3"/>
  <c r="J28" i="3"/>
  <c r="M27" i="3"/>
  <c r="M28" i="3" s="1"/>
  <c r="L27" i="3"/>
  <c r="K27" i="3"/>
  <c r="K28" i="3" s="1"/>
  <c r="J27" i="3"/>
  <c r="I27" i="3"/>
  <c r="I28" i="3" s="1"/>
  <c r="H27" i="3"/>
  <c r="H28" i="3" s="1"/>
  <c r="G27" i="3"/>
  <c r="G28" i="3" s="1"/>
  <c r="L26" i="3"/>
  <c r="J26" i="3"/>
  <c r="H26" i="3"/>
  <c r="G26" i="3"/>
  <c r="M25" i="3"/>
  <c r="M26" i="3" s="1"/>
  <c r="L25" i="3"/>
  <c r="K25" i="3"/>
  <c r="K26" i="3" s="1"/>
  <c r="J25" i="3"/>
  <c r="I25" i="3"/>
  <c r="I26" i="3" s="1"/>
  <c r="H25" i="3"/>
  <c r="G25" i="3"/>
  <c r="F30" i="3"/>
  <c r="F29" i="3"/>
  <c r="F28" i="3"/>
  <c r="F27" i="3"/>
  <c r="F26" i="3"/>
  <c r="F25" i="3"/>
  <c r="R37" i="1"/>
  <c r="X73" i="1"/>
  <c r="Y73" i="1"/>
  <c r="R18" i="1"/>
  <c r="S37" i="1"/>
  <c r="U59" i="1"/>
  <c r="R59" i="1"/>
  <c r="U67" i="1" s="1"/>
  <c r="S53" i="1"/>
  <c r="K61" i="3" l="1"/>
  <c r="L60" i="3"/>
  <c r="M61" i="3"/>
  <c r="M62" i="3"/>
  <c r="M63" i="3" s="1"/>
  <c r="L62" i="3"/>
  <c r="L63" i="3" s="1"/>
  <c r="K70" i="3"/>
  <c r="G68" i="3"/>
  <c r="M68" i="3"/>
  <c r="M69" i="3"/>
  <c r="M70" i="3"/>
  <c r="F69" i="3"/>
  <c r="F70" i="3"/>
  <c r="G71" i="3"/>
  <c r="H68" i="3"/>
  <c r="I71" i="3"/>
  <c r="H70" i="3"/>
  <c r="I68" i="3"/>
  <c r="I69" i="3"/>
  <c r="I70" i="3"/>
  <c r="J71" i="3"/>
  <c r="H69" i="3"/>
  <c r="J68" i="3"/>
  <c r="J69" i="3"/>
  <c r="J70" i="3"/>
  <c r="K71" i="3"/>
  <c r="L71" i="3"/>
  <c r="L68" i="3"/>
  <c r="L69" i="3"/>
  <c r="L70" i="3"/>
  <c r="W67" i="1"/>
  <c r="T67" i="1"/>
  <c r="S67" i="1"/>
  <c r="AN46" i="1"/>
  <c r="AM46" i="1"/>
  <c r="AL46" i="1"/>
  <c r="AK46" i="1"/>
  <c r="AJ46" i="1"/>
  <c r="AJ47" i="1" s="1"/>
  <c r="AI46" i="1"/>
  <c r="AH46" i="1"/>
  <c r="AG46" i="1"/>
  <c r="AF46" i="1"/>
  <c r="AN45" i="1"/>
  <c r="AM45" i="1"/>
  <c r="AL45" i="1"/>
  <c r="AK45" i="1"/>
  <c r="AJ45" i="1"/>
  <c r="AI45" i="1"/>
  <c r="AH45" i="1"/>
  <c r="AG45" i="1"/>
  <c r="AF45" i="1"/>
  <c r="AN44" i="1"/>
  <c r="AM44" i="1"/>
  <c r="AL44" i="1"/>
  <c r="AK44" i="1"/>
  <c r="AJ44" i="1"/>
  <c r="AI44" i="1"/>
  <c r="AH44" i="1"/>
  <c r="AG44" i="1"/>
  <c r="AF44" i="1"/>
  <c r="AN29" i="1"/>
  <c r="AM29" i="1"/>
  <c r="AL29" i="1"/>
  <c r="AL30" i="1" s="1"/>
  <c r="AK29" i="1"/>
  <c r="AJ29" i="1"/>
  <c r="AI29" i="1"/>
  <c r="AH29" i="1"/>
  <c r="AG29" i="1"/>
  <c r="AF29" i="1"/>
  <c r="AN27" i="1"/>
  <c r="AN28" i="1" s="1"/>
  <c r="AM27" i="1"/>
  <c r="AM28" i="1" s="1"/>
  <c r="AL27" i="1"/>
  <c r="AL28" i="1" s="1"/>
  <c r="AK27" i="1"/>
  <c r="AK28" i="1" s="1"/>
  <c r="AJ27" i="1"/>
  <c r="AJ28" i="1" s="1"/>
  <c r="AI27" i="1"/>
  <c r="AI28" i="1" s="1"/>
  <c r="AH27" i="1"/>
  <c r="AH28" i="1" s="1"/>
  <c r="AG27" i="1"/>
  <c r="AG28" i="1" s="1"/>
  <c r="AF27" i="1"/>
  <c r="AF28" i="1" s="1"/>
  <c r="AN25" i="1"/>
  <c r="AN26" i="1" s="1"/>
  <c r="AM25" i="1"/>
  <c r="AM26" i="1" s="1"/>
  <c r="AL25" i="1"/>
  <c r="AL26" i="1" s="1"/>
  <c r="AK25" i="1"/>
  <c r="AK26" i="1" s="1"/>
  <c r="AJ25" i="1"/>
  <c r="AJ26" i="1" s="1"/>
  <c r="AI25" i="1"/>
  <c r="AI26" i="1" s="1"/>
  <c r="AH25" i="1"/>
  <c r="AH26" i="1" s="1"/>
  <c r="AG25" i="1"/>
  <c r="AG26" i="1" s="1"/>
  <c r="AF25" i="1"/>
  <c r="AF26" i="1" s="1"/>
  <c r="AJ30" i="1" l="1"/>
  <c r="AH47" i="1"/>
  <c r="AF30" i="1"/>
  <c r="AN30" i="1"/>
  <c r="AL47" i="1"/>
  <c r="AH30" i="1"/>
  <c r="AF47" i="1"/>
  <c r="AN47" i="1"/>
  <c r="AG47" i="1"/>
  <c r="AI47" i="1"/>
  <c r="AK47" i="1"/>
  <c r="AM47" i="1"/>
  <c r="AG30" i="1"/>
  <c r="AI30" i="1"/>
  <c r="AK30" i="1"/>
  <c r="AM30" i="1"/>
  <c r="M29" i="1"/>
  <c r="M27" i="1"/>
  <c r="M28" i="1" s="1"/>
  <c r="M25" i="1"/>
  <c r="L29" i="1"/>
  <c r="K29" i="1"/>
  <c r="J29" i="1"/>
  <c r="I29" i="1"/>
  <c r="H29" i="1"/>
  <c r="G29" i="1"/>
  <c r="F29" i="1"/>
  <c r="L27" i="1"/>
  <c r="L28" i="1" s="1"/>
  <c r="K27" i="1"/>
  <c r="K28" i="1" s="1"/>
  <c r="J27" i="1"/>
  <c r="J28" i="1" s="1"/>
  <c r="I27" i="1"/>
  <c r="I28" i="1" s="1"/>
  <c r="H27" i="1"/>
  <c r="H28" i="1" s="1"/>
  <c r="G27" i="1"/>
  <c r="G28" i="1" s="1"/>
  <c r="F27" i="1"/>
  <c r="F28" i="1" s="1"/>
  <c r="L25" i="1"/>
  <c r="L26" i="1" s="1"/>
  <c r="K25" i="1"/>
  <c r="K26" i="1" s="1"/>
  <c r="J25" i="1"/>
  <c r="J26" i="1" s="1"/>
  <c r="I25" i="1"/>
  <c r="I26" i="1" s="1"/>
  <c r="H25" i="1"/>
  <c r="H26" i="1" s="1"/>
  <c r="G25" i="1"/>
  <c r="G26" i="1" s="1"/>
  <c r="F25" i="1"/>
  <c r="F26" i="1" s="1"/>
  <c r="E29" i="1"/>
  <c r="E27" i="1"/>
  <c r="E25" i="1"/>
  <c r="AY21" i="1" l="1"/>
  <c r="AW21" i="1"/>
  <c r="AU21" i="1"/>
  <c r="AS21" i="1"/>
  <c r="AY20" i="1"/>
  <c r="AW20" i="1"/>
  <c r="AU20" i="1"/>
  <c r="AS20" i="1"/>
  <c r="AY19" i="1"/>
  <c r="AW19" i="1"/>
  <c r="AU19" i="1"/>
  <c r="AS19" i="1"/>
  <c r="AY18" i="1"/>
  <c r="AW18" i="1"/>
  <c r="AU18" i="1"/>
  <c r="AS18" i="1"/>
  <c r="AV19" i="1"/>
  <c r="AZ18" i="1"/>
  <c r="AV18" i="1"/>
  <c r="AZ21" i="1"/>
  <c r="AX21" i="1"/>
  <c r="AV21" i="1"/>
  <c r="AT21" i="1"/>
  <c r="AZ20" i="1"/>
  <c r="AX20" i="1"/>
  <c r="AV20" i="1"/>
  <c r="AT20" i="1"/>
  <c r="AZ19" i="1"/>
  <c r="AX19" i="1"/>
  <c r="AT19" i="1"/>
  <c r="AX18" i="1"/>
  <c r="AT18" i="1"/>
  <c r="Y21" i="1"/>
  <c r="W21" i="1"/>
  <c r="U21" i="1"/>
  <c r="S21" i="1"/>
  <c r="Y20" i="1"/>
  <c r="W20" i="1"/>
  <c r="U20" i="1"/>
  <c r="S20" i="1"/>
  <c r="Y19" i="1"/>
  <c r="W19" i="1"/>
  <c r="U19" i="1"/>
  <c r="S19" i="1"/>
  <c r="Y18" i="1"/>
  <c r="W18" i="1"/>
  <c r="U18" i="1"/>
  <c r="S18" i="1"/>
  <c r="X21" i="1"/>
  <c r="V21" i="1"/>
  <c r="T21" i="1"/>
  <c r="R21" i="1"/>
  <c r="X20" i="1"/>
  <c r="V20" i="1"/>
  <c r="T20" i="1"/>
  <c r="R20" i="1"/>
  <c r="X19" i="1"/>
  <c r="V19" i="1"/>
  <c r="T19" i="1"/>
  <c r="R19" i="1"/>
  <c r="X18" i="1"/>
  <c r="V18" i="1"/>
  <c r="T18" i="1"/>
  <c r="I30" i="1"/>
  <c r="F30" i="1"/>
  <c r="J30" i="1"/>
  <c r="G30" i="1"/>
  <c r="K30" i="1"/>
  <c r="H30" i="1"/>
  <c r="L30" i="1"/>
  <c r="M46" i="1"/>
  <c r="L46" i="1"/>
  <c r="K46" i="1"/>
  <c r="J46" i="1"/>
  <c r="I46" i="1"/>
  <c r="H46" i="1"/>
  <c r="G46" i="1"/>
  <c r="F46" i="1"/>
  <c r="E46" i="1"/>
  <c r="M45" i="1"/>
  <c r="L45" i="1"/>
  <c r="K45" i="1"/>
  <c r="J45" i="1"/>
  <c r="I45" i="1"/>
  <c r="H45" i="1"/>
  <c r="G45" i="1"/>
  <c r="F45" i="1"/>
  <c r="E45" i="1"/>
  <c r="M44" i="1"/>
  <c r="L44" i="1"/>
  <c r="K44" i="1"/>
  <c r="J44" i="1"/>
  <c r="I44" i="1"/>
  <c r="H44" i="1"/>
  <c r="G44" i="1"/>
  <c r="F44" i="1"/>
  <c r="E44" i="1"/>
  <c r="E28" i="1"/>
  <c r="AZ40" i="1" l="1"/>
  <c r="AZ56" i="1" s="1"/>
  <c r="AX40" i="1"/>
  <c r="AX56" i="1" s="1"/>
  <c r="AV40" i="1"/>
  <c r="AV56" i="1" s="1"/>
  <c r="AT40" i="1"/>
  <c r="AT56" i="1" s="1"/>
  <c r="AY39" i="1"/>
  <c r="AY55" i="1" s="1"/>
  <c r="AW39" i="1"/>
  <c r="AW55" i="1" s="1"/>
  <c r="AU39" i="1"/>
  <c r="AU55" i="1" s="1"/>
  <c r="AS39" i="1"/>
  <c r="AS55" i="1" s="1"/>
  <c r="AY38" i="1"/>
  <c r="AY54" i="1" s="1"/>
  <c r="AW38" i="1"/>
  <c r="AW54" i="1" s="1"/>
  <c r="AU38" i="1"/>
  <c r="AU54" i="1" s="1"/>
  <c r="AS38" i="1"/>
  <c r="AS54" i="1" s="1"/>
  <c r="AY37" i="1"/>
  <c r="AW37" i="1"/>
  <c r="AU37" i="1"/>
  <c r="AS37" i="1"/>
  <c r="AY40" i="1"/>
  <c r="AY56" i="1" s="1"/>
  <c r="AW40" i="1"/>
  <c r="AW56" i="1" s="1"/>
  <c r="AU40" i="1"/>
  <c r="AU56" i="1" s="1"/>
  <c r="AZ39" i="1"/>
  <c r="AZ55" i="1" s="1"/>
  <c r="AX39" i="1"/>
  <c r="AX55" i="1" s="1"/>
  <c r="AV39" i="1"/>
  <c r="AV55" i="1" s="1"/>
  <c r="AT39" i="1"/>
  <c r="AT55" i="1" s="1"/>
  <c r="AZ38" i="1"/>
  <c r="AZ54" i="1" s="1"/>
  <c r="AX38" i="1"/>
  <c r="AX54" i="1" s="1"/>
  <c r="AV38" i="1"/>
  <c r="AV54" i="1" s="1"/>
  <c r="AT38" i="1"/>
  <c r="AT54" i="1" s="1"/>
  <c r="AZ37" i="1"/>
  <c r="AX37" i="1"/>
  <c r="AV37" i="1"/>
  <c r="AT37" i="1"/>
  <c r="AT27" i="1"/>
  <c r="AT28" i="1" s="1"/>
  <c r="AT29" i="1"/>
  <c r="AT25" i="1"/>
  <c r="AT26" i="1" s="1"/>
  <c r="AZ29" i="1"/>
  <c r="AZ25" i="1"/>
  <c r="AZ26" i="1" s="1"/>
  <c r="AZ27" i="1"/>
  <c r="AZ28" i="1" s="1"/>
  <c r="AS29" i="1"/>
  <c r="AS27" i="1"/>
  <c r="AS28" i="1" s="1"/>
  <c r="AS25" i="1"/>
  <c r="AS26" i="1" s="1"/>
  <c r="AW29" i="1"/>
  <c r="AW27" i="1"/>
  <c r="AW28" i="1" s="1"/>
  <c r="AW25" i="1"/>
  <c r="AW26" i="1" s="1"/>
  <c r="AX27" i="1"/>
  <c r="AX28" i="1" s="1"/>
  <c r="AX29" i="1"/>
  <c r="AX30" i="1" s="1"/>
  <c r="AX25" i="1"/>
  <c r="AX26" i="1" s="1"/>
  <c r="AV29" i="1"/>
  <c r="AV25" i="1"/>
  <c r="AV26" i="1" s="1"/>
  <c r="AV27" i="1"/>
  <c r="AV28" i="1" s="1"/>
  <c r="AU29" i="1"/>
  <c r="AU27" i="1"/>
  <c r="AU28" i="1" s="1"/>
  <c r="AU25" i="1"/>
  <c r="AU26" i="1" s="1"/>
  <c r="AY29" i="1"/>
  <c r="AY27" i="1"/>
  <c r="AY28" i="1" s="1"/>
  <c r="AY25" i="1"/>
  <c r="AY26" i="1" s="1"/>
  <c r="Y40" i="1"/>
  <c r="W40" i="1"/>
  <c r="U40" i="1"/>
  <c r="S40" i="1"/>
  <c r="Y39" i="1"/>
  <c r="W39" i="1"/>
  <c r="U39" i="1"/>
  <c r="S39" i="1"/>
  <c r="Y38" i="1"/>
  <c r="W38" i="1"/>
  <c r="U38" i="1"/>
  <c r="S38" i="1"/>
  <c r="Y37" i="1"/>
  <c r="W37" i="1"/>
  <c r="U37" i="1"/>
  <c r="X40" i="1"/>
  <c r="V40" i="1"/>
  <c r="T40" i="1"/>
  <c r="R40" i="1"/>
  <c r="X39" i="1"/>
  <c r="V39" i="1"/>
  <c r="T39" i="1"/>
  <c r="R39" i="1"/>
  <c r="X38" i="1"/>
  <c r="V38" i="1"/>
  <c r="T38" i="1"/>
  <c r="R38" i="1"/>
  <c r="X37" i="1"/>
  <c r="V37" i="1"/>
  <c r="T37" i="1"/>
  <c r="U56" i="1"/>
  <c r="S54" i="1"/>
  <c r="R25" i="1"/>
  <c r="R27" i="1"/>
  <c r="R29" i="1"/>
  <c r="E30" i="1"/>
  <c r="V25" i="1"/>
  <c r="V26" i="1" s="1"/>
  <c r="G47" i="1"/>
  <c r="K47" i="1"/>
  <c r="H47" i="1"/>
  <c r="L47" i="1"/>
  <c r="E47" i="1"/>
  <c r="I47" i="1"/>
  <c r="M47" i="1"/>
  <c r="F47" i="1"/>
  <c r="J47" i="1"/>
  <c r="E26" i="1"/>
  <c r="AV30" i="1" l="1"/>
  <c r="AZ30" i="1"/>
  <c r="AT30" i="1"/>
  <c r="AU30" i="1"/>
  <c r="AS30" i="1"/>
  <c r="AV44" i="1"/>
  <c r="AV45" i="1"/>
  <c r="AV46" i="1"/>
  <c r="AV47" i="1" s="1"/>
  <c r="AV53" i="1"/>
  <c r="AZ44" i="1"/>
  <c r="AZ45" i="1"/>
  <c r="AZ46" i="1"/>
  <c r="AZ47" i="1" s="1"/>
  <c r="AZ53" i="1"/>
  <c r="AS53" i="1"/>
  <c r="AS46" i="1"/>
  <c r="AS44" i="1"/>
  <c r="AS45" i="1"/>
  <c r="AW53" i="1"/>
  <c r="AW46" i="1"/>
  <c r="AW44" i="1"/>
  <c r="AW45" i="1"/>
  <c r="AY30" i="1"/>
  <c r="AW30" i="1"/>
  <c r="AT44" i="1"/>
  <c r="AT45" i="1"/>
  <c r="AT46" i="1"/>
  <c r="AT53" i="1"/>
  <c r="AX44" i="1"/>
  <c r="AX45" i="1"/>
  <c r="AX46" i="1"/>
  <c r="AX47" i="1" s="1"/>
  <c r="AX53" i="1"/>
  <c r="AU53" i="1"/>
  <c r="AU46" i="1"/>
  <c r="AU44" i="1"/>
  <c r="AU45" i="1"/>
  <c r="AY53" i="1"/>
  <c r="AY46" i="1"/>
  <c r="AY47" i="1" s="1"/>
  <c r="AY44" i="1"/>
  <c r="AY45" i="1"/>
  <c r="W55" i="1"/>
  <c r="W53" i="1"/>
  <c r="S55" i="1"/>
  <c r="S56" i="1"/>
  <c r="T53" i="1"/>
  <c r="T54" i="1"/>
  <c r="T55" i="1"/>
  <c r="T56" i="1"/>
  <c r="U53" i="1"/>
  <c r="U54" i="1"/>
  <c r="U55" i="1"/>
  <c r="V53" i="1"/>
  <c r="V55" i="1"/>
  <c r="V56" i="1"/>
  <c r="V54" i="1"/>
  <c r="R54" i="1"/>
  <c r="R55" i="1"/>
  <c r="R56" i="1"/>
  <c r="R46" i="1"/>
  <c r="W44" i="1"/>
  <c r="T45" i="1"/>
  <c r="U44" i="1"/>
  <c r="Y44" i="1"/>
  <c r="U25" i="1"/>
  <c r="U26" i="1" s="1"/>
  <c r="X44" i="1"/>
  <c r="X46" i="1"/>
  <c r="S29" i="1"/>
  <c r="R26" i="1"/>
  <c r="V27" i="1"/>
  <c r="V28" i="1" s="1"/>
  <c r="S25" i="1"/>
  <c r="T46" i="1"/>
  <c r="X45" i="1"/>
  <c r="U27" i="1"/>
  <c r="U28" i="1" s="1"/>
  <c r="U29" i="1"/>
  <c r="S27" i="1"/>
  <c r="S44" i="1"/>
  <c r="Y45" i="1"/>
  <c r="V29" i="1"/>
  <c r="V30" i="1" s="1"/>
  <c r="V44" i="1"/>
  <c r="T44" i="1"/>
  <c r="Y46" i="1"/>
  <c r="Y47" i="1" s="1"/>
  <c r="V45" i="1"/>
  <c r="T25" i="1"/>
  <c r="W45" i="1"/>
  <c r="R28" i="1"/>
  <c r="T27" i="1"/>
  <c r="T29" i="1"/>
  <c r="T30" i="1" s="1"/>
  <c r="W46" i="1"/>
  <c r="R44" i="1"/>
  <c r="R47" i="1" s="1"/>
  <c r="S46" i="1"/>
  <c r="U46" i="1"/>
  <c r="U45" i="1"/>
  <c r="S45" i="1"/>
  <c r="V46" i="1"/>
  <c r="R45" i="1"/>
  <c r="R53" i="1"/>
  <c r="AW47" i="1" l="1"/>
  <c r="AT47" i="1"/>
  <c r="AU47" i="1"/>
  <c r="AX60" i="1"/>
  <c r="AX61" i="1"/>
  <c r="AX62" i="1" s="1"/>
  <c r="AX59" i="1"/>
  <c r="AT60" i="1"/>
  <c r="AT61" i="1"/>
  <c r="AT62" i="1" s="1"/>
  <c r="AT59" i="1"/>
  <c r="AZ81" i="1" s="1"/>
  <c r="AS47" i="1"/>
  <c r="AZ60" i="1"/>
  <c r="AZ61" i="1"/>
  <c r="AZ62" i="1" s="1"/>
  <c r="AZ59" i="1"/>
  <c r="AV81" i="1"/>
  <c r="AV60" i="1"/>
  <c r="AV61" i="1"/>
  <c r="AV59" i="1"/>
  <c r="AY61" i="1"/>
  <c r="AY59" i="1"/>
  <c r="AY60" i="1"/>
  <c r="AU81" i="1"/>
  <c r="AU61" i="1"/>
  <c r="AU59" i="1"/>
  <c r="AU60" i="1"/>
  <c r="AW60" i="1"/>
  <c r="AW61" i="1"/>
  <c r="AW59" i="1"/>
  <c r="AS81" i="1"/>
  <c r="AS60" i="1"/>
  <c r="AS61" i="1"/>
  <c r="AS59" i="1"/>
  <c r="AT67" i="1" s="1"/>
  <c r="T26" i="1"/>
  <c r="S28" i="1"/>
  <c r="S26" i="1"/>
  <c r="W27" i="1"/>
  <c r="W28" i="1" s="1"/>
  <c r="W25" i="1"/>
  <c r="W26" i="1" s="1"/>
  <c r="T28" i="1"/>
  <c r="W29" i="1"/>
  <c r="W56" i="1"/>
  <c r="W54" i="1"/>
  <c r="W47" i="1"/>
  <c r="U47" i="1"/>
  <c r="S61" i="1"/>
  <c r="S47" i="1"/>
  <c r="V47" i="1"/>
  <c r="U30" i="1"/>
  <c r="S30" i="1"/>
  <c r="S60" i="1"/>
  <c r="X47" i="1"/>
  <c r="S59" i="1"/>
  <c r="T47" i="1"/>
  <c r="R30" i="1"/>
  <c r="V60" i="1"/>
  <c r="V59" i="1"/>
  <c r="R60" i="1"/>
  <c r="T61" i="1"/>
  <c r="T60" i="1"/>
  <c r="T59" i="1"/>
  <c r="R61" i="1"/>
  <c r="U60" i="1"/>
  <c r="U61" i="1"/>
  <c r="V61" i="1"/>
  <c r="AY62" i="1" l="1"/>
  <c r="AW81" i="1"/>
  <c r="AY81" i="1"/>
  <c r="AS62" i="1"/>
  <c r="AW67" i="1"/>
  <c r="AW62" i="1"/>
  <c r="AU62" i="1"/>
  <c r="AY67" i="1"/>
  <c r="AV62" i="1"/>
  <c r="AV67" i="1"/>
  <c r="AV82" i="1"/>
  <c r="AZ82" i="1"/>
  <c r="AV83" i="1"/>
  <c r="AZ83" i="1"/>
  <c r="AW84" i="1"/>
  <c r="AS82" i="1"/>
  <c r="AW82" i="1"/>
  <c r="AS83" i="1"/>
  <c r="AT84" i="1"/>
  <c r="AX84" i="1"/>
  <c r="AT82" i="1"/>
  <c r="AX82" i="1"/>
  <c r="AT83" i="1"/>
  <c r="AX83" i="1"/>
  <c r="AU84" i="1"/>
  <c r="AU88" i="1" s="1"/>
  <c r="AY84" i="1"/>
  <c r="AU82" i="1"/>
  <c r="AY82" i="1"/>
  <c r="AU83" i="1"/>
  <c r="AY83" i="1"/>
  <c r="AV84" i="1"/>
  <c r="AZ84" i="1"/>
  <c r="AW83" i="1"/>
  <c r="AT81" i="1"/>
  <c r="AW69" i="1"/>
  <c r="AV68" i="1"/>
  <c r="AZ68" i="1"/>
  <c r="AV69" i="1"/>
  <c r="AZ69" i="1"/>
  <c r="AW70" i="1"/>
  <c r="AS68" i="1"/>
  <c r="AW68" i="1"/>
  <c r="AS69" i="1"/>
  <c r="AT70" i="1"/>
  <c r="AX70" i="1"/>
  <c r="AT68" i="1"/>
  <c r="AT74" i="1" s="1"/>
  <c r="AX68" i="1"/>
  <c r="AT69" i="1"/>
  <c r="AX69" i="1"/>
  <c r="AU70" i="1"/>
  <c r="AY70" i="1"/>
  <c r="AU68" i="1"/>
  <c r="AY68" i="1"/>
  <c r="AU69" i="1"/>
  <c r="AY69" i="1"/>
  <c r="AV70" i="1"/>
  <c r="AZ70" i="1"/>
  <c r="AS67" i="1"/>
  <c r="AU67" i="1"/>
  <c r="AU87" i="1"/>
  <c r="AV89" i="1"/>
  <c r="AV87" i="1"/>
  <c r="AV88" i="1"/>
  <c r="AZ67" i="1"/>
  <c r="AX67" i="1"/>
  <c r="AX81" i="1"/>
  <c r="W60" i="1"/>
  <c r="W61" i="1"/>
  <c r="W59" i="1"/>
  <c r="W30" i="1"/>
  <c r="Y55" i="1"/>
  <c r="Y69" i="1" s="1"/>
  <c r="X54" i="1"/>
  <c r="X56" i="1"/>
  <c r="Y54" i="1"/>
  <c r="Y68" i="1" s="1"/>
  <c r="Y56" i="1"/>
  <c r="Y70" i="1" s="1"/>
  <c r="X53" i="1"/>
  <c r="X67" i="1" s="1"/>
  <c r="X29" i="1"/>
  <c r="X25" i="1"/>
  <c r="X26" i="1" s="1"/>
  <c r="X27" i="1"/>
  <c r="X28" i="1" s="1"/>
  <c r="X55" i="1"/>
  <c r="X69" i="1" s="1"/>
  <c r="Y29" i="1"/>
  <c r="Y53" i="1"/>
  <c r="Y67" i="1" s="1"/>
  <c r="Y25" i="1"/>
  <c r="Y26" i="1" s="1"/>
  <c r="Y27" i="1"/>
  <c r="Y28" i="1" s="1"/>
  <c r="S68" i="1"/>
  <c r="U70" i="1"/>
  <c r="T69" i="1"/>
  <c r="T70" i="1"/>
  <c r="U68" i="1"/>
  <c r="U69" i="1"/>
  <c r="V69" i="1"/>
  <c r="V70" i="1"/>
  <c r="V68" i="1"/>
  <c r="R69" i="1"/>
  <c r="R70" i="1"/>
  <c r="S69" i="1"/>
  <c r="S70" i="1"/>
  <c r="T68" i="1"/>
  <c r="T73" i="1" s="1"/>
  <c r="V67" i="1"/>
  <c r="W69" i="1"/>
  <c r="W68" i="1"/>
  <c r="W70" i="1"/>
  <c r="R68" i="1"/>
  <c r="R67" i="1"/>
  <c r="S62" i="1"/>
  <c r="U62" i="1"/>
  <c r="T62" i="1"/>
  <c r="V62" i="1"/>
  <c r="R62" i="1"/>
  <c r="AS88" i="1" l="1"/>
  <c r="AU89" i="1"/>
  <c r="AY88" i="1"/>
  <c r="AZ87" i="1"/>
  <c r="AW89" i="1"/>
  <c r="AX89" i="1"/>
  <c r="AX90" i="1" s="1"/>
  <c r="AX87" i="1"/>
  <c r="AX88" i="1"/>
  <c r="AZ75" i="1"/>
  <c r="AZ73" i="1"/>
  <c r="AZ74" i="1"/>
  <c r="AS75" i="1"/>
  <c r="AS73" i="1"/>
  <c r="AS74" i="1"/>
  <c r="AU75" i="1"/>
  <c r="AT89" i="1"/>
  <c r="AT90" i="1" s="1"/>
  <c r="AT87" i="1"/>
  <c r="AT88" i="1"/>
  <c r="AZ88" i="1"/>
  <c r="AZ89" i="1"/>
  <c r="AZ90" i="1" s="1"/>
  <c r="AY89" i="1"/>
  <c r="AY73" i="1"/>
  <c r="AY75" i="1"/>
  <c r="AW87" i="1"/>
  <c r="AW90" i="1" s="1"/>
  <c r="AW88" i="1"/>
  <c r="AW75" i="1"/>
  <c r="AW76" i="1" s="1"/>
  <c r="AW73" i="1"/>
  <c r="AW74" i="1"/>
  <c r="AS89" i="1"/>
  <c r="AT75" i="1"/>
  <c r="AX74" i="1"/>
  <c r="AX75" i="1"/>
  <c r="AX76" i="1" s="1"/>
  <c r="AX73" i="1"/>
  <c r="AV90" i="1"/>
  <c r="AU90" i="1"/>
  <c r="AU73" i="1"/>
  <c r="AU74" i="1"/>
  <c r="AY74" i="1"/>
  <c r="AV75" i="1"/>
  <c r="AV73" i="1"/>
  <c r="AV74" i="1"/>
  <c r="AY87" i="1"/>
  <c r="AS87" i="1"/>
  <c r="AT73" i="1"/>
  <c r="X68" i="1"/>
  <c r="W62" i="1"/>
  <c r="X70" i="1"/>
  <c r="Y59" i="1"/>
  <c r="Y60" i="1"/>
  <c r="Y61" i="1"/>
  <c r="Y62" i="1" s="1"/>
  <c r="X60" i="1"/>
  <c r="X61" i="1"/>
  <c r="X59" i="1"/>
  <c r="Y30" i="1"/>
  <c r="X30" i="1"/>
  <c r="T75" i="1"/>
  <c r="Y74" i="1"/>
  <c r="U74" i="1"/>
  <c r="S74" i="1"/>
  <c r="V74" i="1"/>
  <c r="W73" i="1"/>
  <c r="V75" i="1"/>
  <c r="T74" i="1"/>
  <c r="R75" i="1"/>
  <c r="W75" i="1"/>
  <c r="Y75" i="1"/>
  <c r="S73" i="1"/>
  <c r="U73" i="1"/>
  <c r="W74" i="1"/>
  <c r="V73" i="1"/>
  <c r="R74" i="1"/>
  <c r="S75" i="1"/>
  <c r="U75" i="1"/>
  <c r="AS76" i="1" l="1"/>
  <c r="AT76" i="1"/>
  <c r="AV76" i="1"/>
  <c r="AS90" i="1"/>
  <c r="AY76" i="1"/>
  <c r="AY90" i="1"/>
  <c r="AU76" i="1"/>
  <c r="AZ76" i="1"/>
  <c r="X75" i="1"/>
  <c r="X74" i="1"/>
  <c r="T76" i="1"/>
  <c r="X62" i="1"/>
  <c r="R76" i="1"/>
  <c r="X76" i="1"/>
  <c r="V76" i="1"/>
  <c r="Y76" i="1"/>
  <c r="W76" i="1"/>
  <c r="S76" i="1"/>
  <c r="U76" i="1"/>
  <c r="M26" i="1" l="1"/>
  <c r="M30" i="1"/>
</calcChain>
</file>

<file path=xl/sharedStrings.xml><?xml version="1.0" encoding="utf-8"?>
<sst xmlns="http://schemas.openxmlformats.org/spreadsheetml/2006/main" count="262" uniqueCount="36">
  <si>
    <t>Date of Intoxication</t>
  </si>
  <si>
    <t>Cells</t>
  </si>
  <si>
    <t>Differentiation started</t>
  </si>
  <si>
    <t>Cytotox</t>
  </si>
  <si>
    <t>100nM</t>
  </si>
  <si>
    <t>10nM</t>
  </si>
  <si>
    <t>100pM</t>
  </si>
  <si>
    <t>EV</t>
  </si>
  <si>
    <t>Vehicle</t>
  </si>
  <si>
    <t>Mean</t>
  </si>
  <si>
    <t>SD</t>
  </si>
  <si>
    <t>Median</t>
  </si>
  <si>
    <t>SD [%]</t>
  </si>
  <si>
    <t>Mean/1000</t>
  </si>
  <si>
    <t>Cytotox - Empty value</t>
  </si>
  <si>
    <t>MTT</t>
  </si>
  <si>
    <t>Median/1000</t>
  </si>
  <si>
    <t>Agent</t>
  </si>
  <si>
    <t>MTT - Empty value</t>
  </si>
  <si>
    <t>Live/Dead</t>
  </si>
  <si>
    <t>% of Vehicle</t>
  </si>
  <si>
    <t>Remarks</t>
  </si>
  <si>
    <t>1nM</t>
  </si>
  <si>
    <t>Age of cells [d]</t>
  </si>
  <si>
    <t>1 μM</t>
  </si>
  <si>
    <t>10 μM</t>
  </si>
  <si>
    <t>full kill</t>
  </si>
  <si>
    <t>% of 100pM</t>
  </si>
  <si>
    <t>Cisplatin</t>
  </si>
  <si>
    <t>69) Exp_20190717</t>
  </si>
  <si>
    <t>iPSC_DSN_BIHI005A_20190420_Thawed</t>
  </si>
  <si>
    <t>frozen on day 11, thawed on the 15th july 2019</t>
  </si>
  <si>
    <t>Reader</t>
  </si>
  <si>
    <t>Berthold Reader</t>
  </si>
  <si>
    <t>One outlier marked red.</t>
  </si>
  <si>
    <t>One outlier exclided.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</si>
</sst>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0" fillId="0" borderId="1" xfId="0" applyFont="1" applyBorder="1" applyAlignment="1">
      <alignment horizontal="center"/>
    </xf>
    <xf numFmtId="164" fontId="0" fillId="0" borderId="0" xfId="0" applyNumberFormat="1"/>
    <xf numFmtId="0" fontId="0" fillId="0" borderId="0" xfId="0" applyFont="1" applyBorder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165" fontId="0" fillId="0" borderId="0" xfId="0" applyNumberFormat="1"/>
    <xf numFmtId="0" fontId="1" fillId="0" borderId="0" xfId="0" applyFont="1" applyBorder="1"/>
    <xf numFmtId="0" fontId="3" fillId="0" borderId="0" xfId="0" applyFont="1" applyProtection="1">
      <protection locked="0"/>
    </xf>
    <xf numFmtId="164" fontId="1" fillId="0" borderId="0" xfId="0" applyNumberFormat="1" applyFont="1"/>
    <xf numFmtId="0" fontId="0" fillId="0" borderId="0" xfId="0" applyFont="1"/>
    <xf numFmtId="3" fontId="0" fillId="0" borderId="0" xfId="0" applyNumberFormat="1"/>
    <xf numFmtId="0" fontId="4" fillId="0" borderId="0" xfId="0" applyFont="1"/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0</xdr:row>
          <xdr:rowOff>85725</xdr:rowOff>
        </xdr:from>
        <xdr:to>
          <xdr:col>10</xdr:col>
          <xdr:colOff>752475</xdr:colOff>
          <xdr:row>12</xdr:row>
          <xdr:rowOff>104775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0</xdr:row>
          <xdr:rowOff>123825</xdr:rowOff>
        </xdr:from>
        <xdr:to>
          <xdr:col>10</xdr:col>
          <xdr:colOff>695325</xdr:colOff>
          <xdr:row>12</xdr:row>
          <xdr:rowOff>142875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tabSelected="1" zoomScale="85" zoomScaleNormal="85" workbookViewId="0">
      <selection activeCell="J59" sqref="J59"/>
    </sheetView>
  </sheetViews>
  <sheetFormatPr baseColWidth="10" defaultRowHeight="15" x14ac:dyDescent="0.25"/>
  <cols>
    <col min="2" max="2" width="21.140625" customWidth="1"/>
    <col min="3" max="3" width="12.5703125" customWidth="1"/>
    <col min="15" max="15" width="11.42578125" style="4"/>
    <col min="16" max="16" width="12.28515625" customWidth="1"/>
    <col min="17" max="19" width="12.28515625" bestFit="1" customWidth="1"/>
    <col min="21" max="21" width="12.28515625" bestFit="1" customWidth="1"/>
  </cols>
  <sheetData>
    <row r="1" spans="1:52" x14ac:dyDescent="0.25">
      <c r="A1" s="2" t="s">
        <v>29</v>
      </c>
    </row>
    <row r="2" spans="1:52" x14ac:dyDescent="0.25">
      <c r="A2" t="s">
        <v>1</v>
      </c>
      <c r="B2" s="2" t="s">
        <v>30</v>
      </c>
    </row>
    <row r="3" spans="1:52" x14ac:dyDescent="0.25">
      <c r="A3" t="s">
        <v>2</v>
      </c>
      <c r="C3" s="1">
        <v>43575</v>
      </c>
      <c r="D3" t="s">
        <v>31</v>
      </c>
    </row>
    <row r="4" spans="1:52" x14ac:dyDescent="0.25">
      <c r="A4" t="s">
        <v>23</v>
      </c>
      <c r="C4">
        <v>13</v>
      </c>
    </row>
    <row r="5" spans="1:52" x14ac:dyDescent="0.25">
      <c r="A5" t="s">
        <v>17</v>
      </c>
      <c r="C5" t="s">
        <v>28</v>
      </c>
    </row>
    <row r="6" spans="1:52" x14ac:dyDescent="0.25">
      <c r="A6" s="21" t="s">
        <v>0</v>
      </c>
      <c r="B6" s="21"/>
      <c r="C6" s="1">
        <v>43663</v>
      </c>
      <c r="D6" s="9"/>
    </row>
    <row r="7" spans="1:52" x14ac:dyDescent="0.25">
      <c r="A7" t="s">
        <v>32</v>
      </c>
      <c r="B7" t="s">
        <v>33</v>
      </c>
      <c r="F7" s="17"/>
    </row>
    <row r="8" spans="1:52" x14ac:dyDescent="0.25">
      <c r="A8" s="2" t="s">
        <v>21</v>
      </c>
      <c r="B8" s="9" t="s">
        <v>34</v>
      </c>
      <c r="C8" s="9"/>
      <c r="D8" s="9"/>
    </row>
    <row r="11" spans="1:52" s="9" customFormat="1" x14ac:dyDescent="0.25"/>
    <row r="13" spans="1:52" s="9" customFormat="1" x14ac:dyDescent="0.25"/>
    <row r="14" spans="1:52" x14ac:dyDescent="0.25">
      <c r="C14" s="2" t="s">
        <v>3</v>
      </c>
      <c r="Q14" s="2" t="s">
        <v>14</v>
      </c>
      <c r="AD14" s="2" t="s">
        <v>3</v>
      </c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" t="s">
        <v>14</v>
      </c>
      <c r="AS14" s="21"/>
      <c r="AT14" s="21"/>
      <c r="AU14" s="21"/>
      <c r="AV14" s="21"/>
      <c r="AW14" s="21"/>
      <c r="AX14" s="21"/>
      <c r="AY14" s="21"/>
      <c r="AZ14" s="21"/>
    </row>
    <row r="15" spans="1:52" x14ac:dyDescent="0.25">
      <c r="C15" s="6"/>
      <c r="D15" s="6"/>
      <c r="E15" s="6" t="s">
        <v>8</v>
      </c>
      <c r="F15" s="6" t="s">
        <v>6</v>
      </c>
      <c r="G15" s="6" t="s">
        <v>22</v>
      </c>
      <c r="H15" s="6" t="s">
        <v>5</v>
      </c>
      <c r="I15" s="6" t="s">
        <v>4</v>
      </c>
      <c r="J15" s="6" t="s">
        <v>24</v>
      </c>
      <c r="K15" s="6" t="s">
        <v>25</v>
      </c>
      <c r="L15" s="6" t="s">
        <v>26</v>
      </c>
      <c r="M15" s="6" t="s">
        <v>7</v>
      </c>
      <c r="N15" s="6"/>
      <c r="O15" s="8"/>
      <c r="P15" s="8"/>
      <c r="Q15" s="6"/>
      <c r="R15" s="6" t="s">
        <v>8</v>
      </c>
      <c r="S15" s="6" t="s">
        <v>6</v>
      </c>
      <c r="T15" s="6" t="s">
        <v>22</v>
      </c>
      <c r="U15" s="6" t="s">
        <v>5</v>
      </c>
      <c r="V15" s="6" t="s">
        <v>4</v>
      </c>
      <c r="W15" s="6" t="s">
        <v>24</v>
      </c>
      <c r="X15" s="6" t="s">
        <v>25</v>
      </c>
      <c r="Y15" s="6" t="s">
        <v>26</v>
      </c>
      <c r="Z15" s="6"/>
      <c r="AA15" s="6"/>
      <c r="AD15" s="6"/>
      <c r="AE15" s="6"/>
      <c r="AF15" s="6" t="s">
        <v>8</v>
      </c>
      <c r="AG15" s="6" t="s">
        <v>6</v>
      </c>
      <c r="AH15" s="6" t="s">
        <v>22</v>
      </c>
      <c r="AI15" s="6" t="s">
        <v>5</v>
      </c>
      <c r="AJ15" s="6" t="s">
        <v>4</v>
      </c>
      <c r="AK15" s="6" t="s">
        <v>24</v>
      </c>
      <c r="AL15" s="6" t="s">
        <v>25</v>
      </c>
      <c r="AM15" s="6" t="s">
        <v>26</v>
      </c>
      <c r="AN15" s="6" t="s">
        <v>7</v>
      </c>
      <c r="AO15" s="6"/>
      <c r="AP15" s="8"/>
      <c r="AQ15" s="8"/>
      <c r="AR15" s="6"/>
      <c r="AS15" s="6" t="s">
        <v>8</v>
      </c>
      <c r="AT15" s="6" t="s">
        <v>6</v>
      </c>
      <c r="AU15" s="6" t="s">
        <v>22</v>
      </c>
      <c r="AV15" s="6" t="s">
        <v>5</v>
      </c>
      <c r="AW15" s="6" t="s">
        <v>4</v>
      </c>
      <c r="AX15" s="6" t="s">
        <v>24</v>
      </c>
      <c r="AY15" s="6" t="s">
        <v>25</v>
      </c>
      <c r="AZ15" s="6" t="s">
        <v>26</v>
      </c>
    </row>
    <row r="16" spans="1:52" x14ac:dyDescent="0.25"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21"/>
      <c r="AR16" s="21"/>
      <c r="AS16" s="21"/>
      <c r="AT16" s="21"/>
      <c r="AU16" s="21"/>
      <c r="AV16" s="21"/>
      <c r="AW16" s="21"/>
      <c r="AX16" s="21"/>
      <c r="AY16" s="21"/>
      <c r="AZ16" s="21"/>
    </row>
    <row r="17" spans="3:52" x14ac:dyDescent="0.25">
      <c r="C17" s="5"/>
      <c r="D17" s="13"/>
      <c r="M17" s="13"/>
      <c r="N17" s="13"/>
      <c r="O17" s="3"/>
      <c r="Q17" s="7"/>
      <c r="R17" s="7"/>
      <c r="S17" s="7"/>
      <c r="T17" s="7"/>
      <c r="U17" s="7"/>
      <c r="V17" s="7"/>
      <c r="W17" s="7"/>
      <c r="X17" s="7"/>
      <c r="Y17" s="7"/>
      <c r="Z17" s="7"/>
      <c r="AD17" s="5"/>
      <c r="AE17" s="13"/>
      <c r="AF17" s="21"/>
      <c r="AG17" s="21"/>
      <c r="AH17" s="21"/>
      <c r="AI17" s="21"/>
      <c r="AJ17" s="21"/>
      <c r="AK17" s="21"/>
      <c r="AL17" s="21"/>
      <c r="AM17" s="21"/>
      <c r="AN17" s="13"/>
      <c r="AO17" s="13"/>
      <c r="AP17" s="3"/>
      <c r="AQ17" s="21"/>
      <c r="AR17" s="7"/>
      <c r="AS17" s="7"/>
      <c r="AT17" s="7"/>
      <c r="AU17" s="7"/>
      <c r="AV17" s="7"/>
      <c r="AW17" s="7"/>
      <c r="AX17" s="7"/>
      <c r="AY17" s="7"/>
      <c r="AZ17" s="7"/>
    </row>
    <row r="18" spans="3:52" x14ac:dyDescent="0.25">
      <c r="C18" s="5"/>
      <c r="D18" s="13"/>
      <c r="E18" s="18">
        <v>103639</v>
      </c>
      <c r="F18" s="18">
        <v>108965</v>
      </c>
      <c r="G18" s="18">
        <v>106056</v>
      </c>
      <c r="H18" s="18">
        <v>111537</v>
      </c>
      <c r="I18" s="18">
        <v>104391</v>
      </c>
      <c r="J18" s="18">
        <v>107848</v>
      </c>
      <c r="K18" s="18">
        <v>122309</v>
      </c>
      <c r="L18" s="18">
        <v>41252</v>
      </c>
      <c r="M18" s="19">
        <v>46002</v>
      </c>
      <c r="N18" s="13"/>
      <c r="O18" s="3"/>
      <c r="Q18" s="7"/>
      <c r="R18" s="7">
        <f>E18-$M$25</f>
        <v>58415</v>
      </c>
      <c r="S18" s="7">
        <f t="shared" ref="S18:S21" si="0">F18-$M$25</f>
        <v>63741</v>
      </c>
      <c r="T18" s="7">
        <f t="shared" ref="T18:T21" si="1">G18-$M$25</f>
        <v>60832</v>
      </c>
      <c r="U18" s="7">
        <f t="shared" ref="U18:U21" si="2">H18-$M$25</f>
        <v>66313</v>
      </c>
      <c r="V18" s="7">
        <f t="shared" ref="V18:V21" si="3">I18-$M$25</f>
        <v>59167</v>
      </c>
      <c r="W18" s="7">
        <f t="shared" ref="W18:W21" si="4">J18-$M$25</f>
        <v>62624</v>
      </c>
      <c r="X18" s="7">
        <f t="shared" ref="X18:X21" si="5">K18-$M$25</f>
        <v>77085</v>
      </c>
      <c r="Y18" s="7">
        <f t="shared" ref="Y18:Y21" si="6">L18-$M$25</f>
        <v>-3972</v>
      </c>
      <c r="Z18" s="7"/>
      <c r="AD18" s="5"/>
      <c r="AE18" s="13"/>
      <c r="AF18" s="22">
        <v>103639</v>
      </c>
      <c r="AG18" s="22">
        <v>108965</v>
      </c>
      <c r="AH18" s="22">
        <v>106056</v>
      </c>
      <c r="AI18" s="22">
        <v>111537</v>
      </c>
      <c r="AJ18" s="22">
        <v>104391</v>
      </c>
      <c r="AK18" s="22">
        <v>107848</v>
      </c>
      <c r="AL18" s="22">
        <v>122309</v>
      </c>
      <c r="AM18" s="22">
        <v>41252</v>
      </c>
      <c r="AN18" s="22">
        <v>46002</v>
      </c>
      <c r="AO18" s="13"/>
      <c r="AP18" s="3"/>
      <c r="AQ18" s="21"/>
      <c r="AR18" s="7"/>
      <c r="AS18" s="7">
        <f>AF18-$M$25</f>
        <v>58415</v>
      </c>
      <c r="AT18" s="7">
        <f t="shared" ref="AT18:AT21" si="7">AG18-$M$25</f>
        <v>63741</v>
      </c>
      <c r="AU18" s="7">
        <f t="shared" ref="AU18:AU21" si="8">AH18-$M$25</f>
        <v>60832</v>
      </c>
      <c r="AV18" s="7">
        <f t="shared" ref="AV18:AV21" si="9">AI18-$M$25</f>
        <v>66313</v>
      </c>
      <c r="AW18" s="7">
        <f t="shared" ref="AW18:AW21" si="10">AJ18-$M$25</f>
        <v>59167</v>
      </c>
      <c r="AX18" s="7">
        <f t="shared" ref="AX18:AX21" si="11">AK18-$M$25</f>
        <v>62624</v>
      </c>
      <c r="AY18" s="7">
        <f t="shared" ref="AY18:AY21" si="12">AL18-$M$25</f>
        <v>77085</v>
      </c>
      <c r="AZ18" s="7">
        <f t="shared" ref="AZ18:AZ21" si="13">AM18-$M$25</f>
        <v>-3972</v>
      </c>
    </row>
    <row r="19" spans="3:52" x14ac:dyDescent="0.25">
      <c r="C19" s="5"/>
      <c r="D19" s="13"/>
      <c r="E19" s="18">
        <v>109949</v>
      </c>
      <c r="F19" s="18">
        <v>108502</v>
      </c>
      <c r="G19" s="18">
        <v>98763</v>
      </c>
      <c r="H19" s="18">
        <v>110848</v>
      </c>
      <c r="I19" s="18">
        <v>107785</v>
      </c>
      <c r="J19" s="18">
        <v>116484</v>
      </c>
      <c r="K19" s="18">
        <v>121051</v>
      </c>
      <c r="L19" s="18">
        <v>42383</v>
      </c>
      <c r="M19" s="19">
        <v>45095</v>
      </c>
      <c r="N19" s="13"/>
      <c r="O19" s="3"/>
      <c r="Q19" s="7"/>
      <c r="R19" s="7">
        <f t="shared" ref="R19:R21" si="14">E19-$M$25</f>
        <v>64725</v>
      </c>
      <c r="S19" s="7">
        <f t="shared" si="0"/>
        <v>63278</v>
      </c>
      <c r="T19" s="7">
        <f t="shared" si="1"/>
        <v>53539</v>
      </c>
      <c r="U19" s="7">
        <f t="shared" si="2"/>
        <v>65624</v>
      </c>
      <c r="V19" s="7">
        <f t="shared" si="3"/>
        <v>62561</v>
      </c>
      <c r="W19" s="7">
        <f t="shared" si="4"/>
        <v>71260</v>
      </c>
      <c r="X19" s="7">
        <f t="shared" si="5"/>
        <v>75827</v>
      </c>
      <c r="Y19" s="7">
        <f t="shared" si="6"/>
        <v>-2841</v>
      </c>
      <c r="Z19" s="7"/>
      <c r="AD19" s="5"/>
      <c r="AE19" s="13"/>
      <c r="AF19" s="22">
        <v>109949</v>
      </c>
      <c r="AG19" s="22">
        <v>108502</v>
      </c>
      <c r="AH19" s="22">
        <v>98763</v>
      </c>
      <c r="AI19" s="22">
        <v>110848</v>
      </c>
      <c r="AJ19" s="22">
        <v>107785</v>
      </c>
      <c r="AK19" s="22">
        <v>116484</v>
      </c>
      <c r="AL19" s="22">
        <v>121051</v>
      </c>
      <c r="AM19" s="22">
        <v>42383</v>
      </c>
      <c r="AN19" s="22">
        <v>45095</v>
      </c>
      <c r="AO19" s="13"/>
      <c r="AP19" s="3"/>
      <c r="AQ19" s="21"/>
      <c r="AR19" s="7"/>
      <c r="AS19" s="7">
        <f t="shared" ref="AS19:AS21" si="15">AF19-$M$25</f>
        <v>64725</v>
      </c>
      <c r="AT19" s="7">
        <f t="shared" si="7"/>
        <v>63278</v>
      </c>
      <c r="AU19" s="7">
        <f t="shared" si="8"/>
        <v>53539</v>
      </c>
      <c r="AV19" s="7">
        <f t="shared" si="9"/>
        <v>65624</v>
      </c>
      <c r="AW19" s="7">
        <f t="shared" si="10"/>
        <v>62561</v>
      </c>
      <c r="AX19" s="7">
        <f t="shared" si="11"/>
        <v>71260</v>
      </c>
      <c r="AY19" s="7">
        <f t="shared" si="12"/>
        <v>75827</v>
      </c>
      <c r="AZ19" s="7">
        <f t="shared" si="13"/>
        <v>-2841</v>
      </c>
    </row>
    <row r="20" spans="3:52" x14ac:dyDescent="0.25">
      <c r="C20" s="5"/>
      <c r="D20" s="13"/>
      <c r="E20" s="18">
        <v>112486</v>
      </c>
      <c r="F20" s="18">
        <v>110111</v>
      </c>
      <c r="G20" s="18">
        <v>98833</v>
      </c>
      <c r="H20" s="18">
        <v>103731</v>
      </c>
      <c r="I20" s="18">
        <v>110026</v>
      </c>
      <c r="J20" s="18">
        <v>113947</v>
      </c>
      <c r="K20" s="18">
        <v>130874</v>
      </c>
      <c r="L20" s="18">
        <v>26461</v>
      </c>
      <c r="M20" s="19">
        <v>44575</v>
      </c>
      <c r="N20" s="5"/>
      <c r="O20" s="5"/>
      <c r="Q20" s="7"/>
      <c r="R20" s="7">
        <f t="shared" si="14"/>
        <v>67262</v>
      </c>
      <c r="S20" s="7">
        <f t="shared" si="0"/>
        <v>64887</v>
      </c>
      <c r="T20" s="7">
        <f t="shared" si="1"/>
        <v>53609</v>
      </c>
      <c r="U20" s="7">
        <f t="shared" si="2"/>
        <v>58507</v>
      </c>
      <c r="V20" s="7">
        <f t="shared" si="3"/>
        <v>64802</v>
      </c>
      <c r="W20" s="7">
        <f t="shared" si="4"/>
        <v>68723</v>
      </c>
      <c r="X20" s="7">
        <f t="shared" si="5"/>
        <v>85650</v>
      </c>
      <c r="Y20" s="7">
        <f t="shared" si="6"/>
        <v>-18763</v>
      </c>
      <c r="Z20" s="7"/>
      <c r="AD20" s="5"/>
      <c r="AE20" s="13"/>
      <c r="AF20" s="22">
        <v>112486</v>
      </c>
      <c r="AG20" s="22">
        <v>110111</v>
      </c>
      <c r="AH20" s="22">
        <v>98833</v>
      </c>
      <c r="AI20" s="22">
        <v>103731</v>
      </c>
      <c r="AJ20" s="22">
        <v>110026</v>
      </c>
      <c r="AK20" s="22">
        <v>113947</v>
      </c>
      <c r="AL20" s="22">
        <v>130874</v>
      </c>
      <c r="AM20" s="22">
        <v>26461</v>
      </c>
      <c r="AN20" s="22">
        <v>44575</v>
      </c>
      <c r="AO20" s="5"/>
      <c r="AP20" s="5"/>
      <c r="AQ20" s="21"/>
      <c r="AR20" s="7"/>
      <c r="AS20" s="7">
        <f t="shared" si="15"/>
        <v>67262</v>
      </c>
      <c r="AT20" s="7">
        <f t="shared" si="7"/>
        <v>64887</v>
      </c>
      <c r="AU20" s="7">
        <f t="shared" si="8"/>
        <v>53609</v>
      </c>
      <c r="AV20" s="7">
        <f t="shared" si="9"/>
        <v>58507</v>
      </c>
      <c r="AW20" s="7">
        <f t="shared" si="10"/>
        <v>64802</v>
      </c>
      <c r="AX20" s="7">
        <f t="shared" si="11"/>
        <v>68723</v>
      </c>
      <c r="AY20" s="7">
        <f t="shared" si="12"/>
        <v>85650</v>
      </c>
      <c r="AZ20" s="7">
        <f t="shared" si="13"/>
        <v>-18763</v>
      </c>
    </row>
    <row r="21" spans="3:52" x14ac:dyDescent="0.25">
      <c r="C21" s="5"/>
      <c r="D21" s="13"/>
      <c r="E21" s="18">
        <v>102944</v>
      </c>
      <c r="F21" s="18">
        <v>107286</v>
      </c>
      <c r="G21" s="18">
        <v>99079</v>
      </c>
      <c r="H21" s="18">
        <v>104539</v>
      </c>
      <c r="I21" s="18">
        <v>111734</v>
      </c>
      <c r="J21" s="18">
        <v>115521</v>
      </c>
      <c r="K21" s="18">
        <v>124796</v>
      </c>
      <c r="L21" s="18">
        <v>40676</v>
      </c>
      <c r="M21" s="13"/>
      <c r="N21" s="5"/>
      <c r="O21" s="5"/>
      <c r="Q21" s="7"/>
      <c r="R21" s="7">
        <f t="shared" si="14"/>
        <v>57720</v>
      </c>
      <c r="S21" s="7">
        <f t="shared" si="0"/>
        <v>62062</v>
      </c>
      <c r="T21" s="7">
        <f t="shared" si="1"/>
        <v>53855</v>
      </c>
      <c r="U21" s="7">
        <f t="shared" si="2"/>
        <v>59315</v>
      </c>
      <c r="V21" s="7">
        <f t="shared" si="3"/>
        <v>66510</v>
      </c>
      <c r="W21" s="7">
        <f t="shared" si="4"/>
        <v>70297</v>
      </c>
      <c r="X21" s="7">
        <f t="shared" si="5"/>
        <v>79572</v>
      </c>
      <c r="Y21" s="7">
        <f t="shared" si="6"/>
        <v>-4548</v>
      </c>
      <c r="Z21" s="7"/>
      <c r="AD21" s="5"/>
      <c r="AE21" s="13"/>
      <c r="AF21" s="22">
        <v>102944</v>
      </c>
      <c r="AG21" s="22">
        <v>107286</v>
      </c>
      <c r="AH21" s="22">
        <v>99079</v>
      </c>
      <c r="AI21" s="22">
        <v>104539</v>
      </c>
      <c r="AJ21" s="22">
        <v>111734</v>
      </c>
      <c r="AK21" s="22">
        <v>115521</v>
      </c>
      <c r="AL21" s="22">
        <v>124796</v>
      </c>
      <c r="AM21" s="22">
        <v>40676</v>
      </c>
      <c r="AN21" s="13"/>
      <c r="AO21" s="5"/>
      <c r="AP21" s="5"/>
      <c r="AQ21" s="21"/>
      <c r="AR21" s="7"/>
      <c r="AS21" s="7">
        <f t="shared" si="15"/>
        <v>57720</v>
      </c>
      <c r="AT21" s="7">
        <f t="shared" si="7"/>
        <v>62062</v>
      </c>
      <c r="AU21" s="7">
        <f t="shared" si="8"/>
        <v>53855</v>
      </c>
      <c r="AV21" s="7">
        <f t="shared" si="9"/>
        <v>59315</v>
      </c>
      <c r="AW21" s="7">
        <f t="shared" si="10"/>
        <v>66510</v>
      </c>
      <c r="AX21" s="7">
        <f t="shared" si="11"/>
        <v>70297</v>
      </c>
      <c r="AY21" s="7">
        <f t="shared" si="12"/>
        <v>79572</v>
      </c>
      <c r="AZ21" s="7">
        <f t="shared" si="13"/>
        <v>-4548</v>
      </c>
    </row>
    <row r="22" spans="3:52" x14ac:dyDescent="0.25">
      <c r="C22" s="5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5"/>
      <c r="O22" s="5"/>
      <c r="Q22" s="7"/>
      <c r="R22" s="7"/>
      <c r="S22" s="7"/>
      <c r="T22" s="7"/>
      <c r="U22" s="7"/>
      <c r="V22" s="7"/>
      <c r="W22" s="7"/>
      <c r="X22" s="7"/>
      <c r="Y22" s="7"/>
      <c r="Z22" s="7"/>
      <c r="AD22" s="5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5"/>
      <c r="AP22" s="5"/>
      <c r="AQ22" s="21"/>
      <c r="AR22" s="7"/>
      <c r="AS22" s="7"/>
      <c r="AT22" s="7"/>
      <c r="AU22" s="7"/>
      <c r="AV22" s="7"/>
      <c r="AW22" s="7"/>
      <c r="AX22" s="7"/>
      <c r="AY22" s="7"/>
      <c r="AZ22" s="7"/>
    </row>
    <row r="23" spans="3:52" x14ac:dyDescent="0.25"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21"/>
      <c r="AR23" s="21"/>
      <c r="AS23" s="21"/>
      <c r="AT23" s="21"/>
      <c r="AU23" s="21"/>
      <c r="AV23" s="21"/>
      <c r="AW23" s="21"/>
      <c r="AX23" s="21"/>
      <c r="AY23" s="21"/>
      <c r="AZ23" s="21"/>
    </row>
    <row r="24" spans="3:52" x14ac:dyDescent="0.25"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</row>
    <row r="25" spans="3:52" x14ac:dyDescent="0.25">
      <c r="C25" s="2" t="s">
        <v>9</v>
      </c>
      <c r="D25" s="7"/>
      <c r="E25" s="7">
        <f>AVERAGE(E18:E21)</f>
        <v>107254.5</v>
      </c>
      <c r="F25" s="7">
        <f t="shared" ref="F25:L25" si="16">AVERAGE(F18:F21)</f>
        <v>108716</v>
      </c>
      <c r="G25" s="7">
        <f t="shared" si="16"/>
        <v>100682.75</v>
      </c>
      <c r="H25" s="7">
        <f t="shared" si="16"/>
        <v>107663.75</v>
      </c>
      <c r="I25" s="7">
        <f t="shared" si="16"/>
        <v>108484</v>
      </c>
      <c r="J25" s="7">
        <f t="shared" si="16"/>
        <v>113450</v>
      </c>
      <c r="K25" s="7">
        <f t="shared" si="16"/>
        <v>124757.5</v>
      </c>
      <c r="L25" s="7">
        <f t="shared" si="16"/>
        <v>37693</v>
      </c>
      <c r="M25" s="14">
        <f>AVERAGE(M18:M20)</f>
        <v>45224</v>
      </c>
      <c r="N25" s="7"/>
      <c r="O25" s="7"/>
      <c r="P25" s="2" t="s">
        <v>9</v>
      </c>
      <c r="Q25" s="7"/>
      <c r="R25" s="7">
        <f>AVERAGE(R18:R21)</f>
        <v>62030.5</v>
      </c>
      <c r="S25" s="7">
        <f t="shared" ref="S25:Y25" si="17">AVERAGE(S17:S22)</f>
        <v>63492</v>
      </c>
      <c r="T25" s="7">
        <f t="shared" si="17"/>
        <v>55458.75</v>
      </c>
      <c r="U25" s="7">
        <f t="shared" si="17"/>
        <v>62439.75</v>
      </c>
      <c r="V25" s="7">
        <f t="shared" si="17"/>
        <v>63260</v>
      </c>
      <c r="W25" s="7">
        <f t="shared" si="17"/>
        <v>68226</v>
      </c>
      <c r="X25" s="7">
        <f t="shared" si="17"/>
        <v>79533.5</v>
      </c>
      <c r="Y25" s="7">
        <f t="shared" si="17"/>
        <v>-7531</v>
      </c>
      <c r="Z25" s="7"/>
      <c r="AA25" s="7"/>
      <c r="AD25" s="2" t="s">
        <v>9</v>
      </c>
      <c r="AE25" s="7"/>
      <c r="AF25" s="7">
        <f>AVERAGE(AF18:AF21)</f>
        <v>107254.5</v>
      </c>
      <c r="AG25" s="7">
        <f t="shared" ref="AG25:AM25" si="18">AVERAGE(AG18:AG21)</f>
        <v>108716</v>
      </c>
      <c r="AH25" s="7">
        <f t="shared" si="18"/>
        <v>100682.75</v>
      </c>
      <c r="AI25" s="7">
        <f t="shared" si="18"/>
        <v>107663.75</v>
      </c>
      <c r="AJ25" s="7">
        <f t="shared" si="18"/>
        <v>108484</v>
      </c>
      <c r="AK25" s="7">
        <f t="shared" si="18"/>
        <v>113450</v>
      </c>
      <c r="AL25" s="7">
        <f t="shared" si="18"/>
        <v>124757.5</v>
      </c>
      <c r="AM25" s="7">
        <f t="shared" si="18"/>
        <v>37693</v>
      </c>
      <c r="AN25" s="14">
        <f>AVERAGE(AN18:AN20)</f>
        <v>45224</v>
      </c>
      <c r="AO25" s="7"/>
      <c r="AP25" s="7"/>
      <c r="AQ25" s="2" t="s">
        <v>9</v>
      </c>
      <c r="AR25" s="7"/>
      <c r="AS25" s="7">
        <f>AVERAGE(AS18:AS21)</f>
        <v>62030.5</v>
      </c>
      <c r="AT25" s="7">
        <f t="shared" ref="AT25:AZ25" si="19">AVERAGE(AT17:AT22)</f>
        <v>63492</v>
      </c>
      <c r="AU25" s="7">
        <f t="shared" si="19"/>
        <v>55458.75</v>
      </c>
      <c r="AV25" s="7">
        <f t="shared" si="19"/>
        <v>62439.75</v>
      </c>
      <c r="AW25" s="7">
        <f t="shared" si="19"/>
        <v>63260</v>
      </c>
      <c r="AX25" s="7">
        <f t="shared" si="19"/>
        <v>68226</v>
      </c>
      <c r="AY25" s="7">
        <f t="shared" si="19"/>
        <v>79533.5</v>
      </c>
      <c r="AZ25" s="7">
        <f t="shared" si="19"/>
        <v>-7531</v>
      </c>
    </row>
    <row r="26" spans="3:52" s="4" customFormat="1" x14ac:dyDescent="0.25">
      <c r="C26" s="2" t="s">
        <v>13</v>
      </c>
      <c r="D26" s="7"/>
      <c r="E26" s="7">
        <f t="shared" ref="E26" si="20">E25/1000</f>
        <v>107.25449999999999</v>
      </c>
      <c r="F26" s="7">
        <f t="shared" ref="F26:M26" si="21">F25/1000</f>
        <v>108.71599999999999</v>
      </c>
      <c r="G26" s="7">
        <f t="shared" si="21"/>
        <v>100.68275</v>
      </c>
      <c r="H26" s="7">
        <f t="shared" si="21"/>
        <v>107.66374999999999</v>
      </c>
      <c r="I26" s="7">
        <f t="shared" si="21"/>
        <v>108.48399999999999</v>
      </c>
      <c r="J26" s="7">
        <f t="shared" si="21"/>
        <v>113.45</v>
      </c>
      <c r="K26" s="7">
        <f t="shared" si="21"/>
        <v>124.75749999999999</v>
      </c>
      <c r="L26" s="7">
        <f t="shared" si="21"/>
        <v>37.692999999999998</v>
      </c>
      <c r="M26" s="7">
        <f t="shared" si="21"/>
        <v>45.223999999999997</v>
      </c>
      <c r="N26" s="7"/>
      <c r="O26" s="7"/>
      <c r="P26" s="2" t="s">
        <v>13</v>
      </c>
      <c r="Q26" s="7"/>
      <c r="R26" s="7">
        <f t="shared" ref="R26" si="22">R25/1000</f>
        <v>62.030500000000004</v>
      </c>
      <c r="S26" s="7">
        <f t="shared" ref="S26" si="23">S25/1000</f>
        <v>63.491999999999997</v>
      </c>
      <c r="T26" s="7">
        <f t="shared" ref="T26" si="24">T25/1000</f>
        <v>55.458750000000002</v>
      </c>
      <c r="U26" s="7">
        <f t="shared" ref="U26" si="25">U25/1000</f>
        <v>62.439749999999997</v>
      </c>
      <c r="V26" s="7">
        <f t="shared" ref="V26" si="26">V25/1000</f>
        <v>63.26</v>
      </c>
      <c r="W26" s="7">
        <f t="shared" ref="W26" si="27">W25/1000</f>
        <v>68.225999999999999</v>
      </c>
      <c r="X26" s="7">
        <f t="shared" ref="X26" si="28">X25/1000</f>
        <v>79.533500000000004</v>
      </c>
      <c r="Y26" s="7">
        <f t="shared" ref="Y26" si="29">Y25/1000</f>
        <v>-7.5309999999999997</v>
      </c>
      <c r="Z26" s="7"/>
      <c r="AA26" s="7"/>
      <c r="AD26" s="2" t="s">
        <v>13</v>
      </c>
      <c r="AE26" s="7"/>
      <c r="AF26" s="7">
        <f t="shared" ref="AF26:AN26" si="30">AF25/1000</f>
        <v>107.25449999999999</v>
      </c>
      <c r="AG26" s="7">
        <f t="shared" si="30"/>
        <v>108.71599999999999</v>
      </c>
      <c r="AH26" s="7">
        <f t="shared" si="30"/>
        <v>100.68275</v>
      </c>
      <c r="AI26" s="7">
        <f t="shared" si="30"/>
        <v>107.66374999999999</v>
      </c>
      <c r="AJ26" s="7">
        <f t="shared" si="30"/>
        <v>108.48399999999999</v>
      </c>
      <c r="AK26" s="7">
        <f t="shared" si="30"/>
        <v>113.45</v>
      </c>
      <c r="AL26" s="7">
        <f t="shared" si="30"/>
        <v>124.75749999999999</v>
      </c>
      <c r="AM26" s="7">
        <f t="shared" si="30"/>
        <v>37.692999999999998</v>
      </c>
      <c r="AN26" s="7">
        <f t="shared" si="30"/>
        <v>45.223999999999997</v>
      </c>
      <c r="AO26" s="7"/>
      <c r="AP26" s="7"/>
      <c r="AQ26" s="2" t="s">
        <v>13</v>
      </c>
      <c r="AR26" s="7"/>
      <c r="AS26" s="7">
        <f t="shared" ref="AS26:AZ26" si="31">AS25/1000</f>
        <v>62.030500000000004</v>
      </c>
      <c r="AT26" s="7">
        <f t="shared" si="31"/>
        <v>63.491999999999997</v>
      </c>
      <c r="AU26" s="7">
        <f t="shared" si="31"/>
        <v>55.458750000000002</v>
      </c>
      <c r="AV26" s="7">
        <f t="shared" si="31"/>
        <v>62.439749999999997</v>
      </c>
      <c r="AW26" s="7">
        <f t="shared" si="31"/>
        <v>63.26</v>
      </c>
      <c r="AX26" s="7">
        <f t="shared" si="31"/>
        <v>68.225999999999999</v>
      </c>
      <c r="AY26" s="7">
        <f t="shared" si="31"/>
        <v>79.533500000000004</v>
      </c>
      <c r="AZ26" s="7">
        <f t="shared" si="31"/>
        <v>-7.5309999999999997</v>
      </c>
    </row>
    <row r="27" spans="3:52" s="4" customFormat="1" x14ac:dyDescent="0.25">
      <c r="C27" s="2" t="s">
        <v>11</v>
      </c>
      <c r="D27" s="7"/>
      <c r="E27" s="7">
        <f>MEDIAN(E18:E21)</f>
        <v>106794</v>
      </c>
      <c r="F27" s="7">
        <f t="shared" ref="F27:L27" si="32">MEDIAN(F18:F21)</f>
        <v>108733.5</v>
      </c>
      <c r="G27" s="7">
        <f t="shared" si="32"/>
        <v>98956</v>
      </c>
      <c r="H27" s="7">
        <f t="shared" si="32"/>
        <v>107693.5</v>
      </c>
      <c r="I27" s="7">
        <f t="shared" si="32"/>
        <v>108905.5</v>
      </c>
      <c r="J27" s="7">
        <f t="shared" si="32"/>
        <v>114734</v>
      </c>
      <c r="K27" s="7">
        <f t="shared" si="32"/>
        <v>123552.5</v>
      </c>
      <c r="L27" s="7">
        <f t="shared" si="32"/>
        <v>40964</v>
      </c>
      <c r="M27" s="7">
        <f>MEDIAN(M18:M20)</f>
        <v>45095</v>
      </c>
      <c r="N27" s="7"/>
      <c r="O27" s="7"/>
      <c r="P27" s="2" t="s">
        <v>11</v>
      </c>
      <c r="Q27" s="7"/>
      <c r="R27" s="7">
        <f>MEDIAN(R18:R21)</f>
        <v>61570</v>
      </c>
      <c r="S27" s="7">
        <f t="shared" ref="S27:Y27" si="33">MEDIAN(S17:S22)</f>
        <v>63509.5</v>
      </c>
      <c r="T27" s="7">
        <f t="shared" si="33"/>
        <v>53732</v>
      </c>
      <c r="U27" s="7">
        <f t="shared" si="33"/>
        <v>62469.5</v>
      </c>
      <c r="V27" s="7">
        <f t="shared" si="33"/>
        <v>63681.5</v>
      </c>
      <c r="W27" s="7">
        <f t="shared" si="33"/>
        <v>69510</v>
      </c>
      <c r="X27" s="7">
        <f t="shared" si="33"/>
        <v>78328.5</v>
      </c>
      <c r="Y27" s="7">
        <f t="shared" si="33"/>
        <v>-4260</v>
      </c>
      <c r="Z27" s="7"/>
      <c r="AA27" s="7"/>
      <c r="AD27" s="2" t="s">
        <v>11</v>
      </c>
      <c r="AE27" s="7"/>
      <c r="AF27" s="7">
        <f>MEDIAN(AF18:AF21)</f>
        <v>106794</v>
      </c>
      <c r="AG27" s="7">
        <f t="shared" ref="AG27:AM27" si="34">MEDIAN(AG18:AG21)</f>
        <v>108733.5</v>
      </c>
      <c r="AH27" s="7">
        <f t="shared" si="34"/>
        <v>98956</v>
      </c>
      <c r="AI27" s="7">
        <f t="shared" si="34"/>
        <v>107693.5</v>
      </c>
      <c r="AJ27" s="7">
        <f t="shared" si="34"/>
        <v>108905.5</v>
      </c>
      <c r="AK27" s="7">
        <f t="shared" si="34"/>
        <v>114734</v>
      </c>
      <c r="AL27" s="7">
        <f t="shared" si="34"/>
        <v>123552.5</v>
      </c>
      <c r="AM27" s="7">
        <f t="shared" si="34"/>
        <v>40964</v>
      </c>
      <c r="AN27" s="7">
        <f>MEDIAN(AN18:AN20)</f>
        <v>45095</v>
      </c>
      <c r="AO27" s="7"/>
      <c r="AP27" s="7"/>
      <c r="AQ27" s="2" t="s">
        <v>11</v>
      </c>
      <c r="AR27" s="7"/>
      <c r="AS27" s="7">
        <f>MEDIAN(AS18:AS21)</f>
        <v>61570</v>
      </c>
      <c r="AT27" s="7">
        <f t="shared" ref="AT27:AZ27" si="35">MEDIAN(AT17:AT22)</f>
        <v>63509.5</v>
      </c>
      <c r="AU27" s="7">
        <f t="shared" si="35"/>
        <v>53732</v>
      </c>
      <c r="AV27" s="7">
        <f t="shared" si="35"/>
        <v>62469.5</v>
      </c>
      <c r="AW27" s="7">
        <f t="shared" si="35"/>
        <v>63681.5</v>
      </c>
      <c r="AX27" s="7">
        <f t="shared" si="35"/>
        <v>69510</v>
      </c>
      <c r="AY27" s="7">
        <f t="shared" si="35"/>
        <v>78328.5</v>
      </c>
      <c r="AZ27" s="7">
        <f t="shared" si="35"/>
        <v>-4260</v>
      </c>
    </row>
    <row r="28" spans="3:52" s="4" customFormat="1" x14ac:dyDescent="0.25">
      <c r="C28" s="2" t="s">
        <v>16</v>
      </c>
      <c r="D28" s="7"/>
      <c r="E28" s="7">
        <f t="shared" ref="E28" si="36">E27/1000</f>
        <v>106.794</v>
      </c>
      <c r="F28" s="7">
        <f t="shared" ref="F28:M28" si="37">F27/1000</f>
        <v>108.73350000000001</v>
      </c>
      <c r="G28" s="7">
        <f t="shared" si="37"/>
        <v>98.956000000000003</v>
      </c>
      <c r="H28" s="7">
        <f t="shared" si="37"/>
        <v>107.6935</v>
      </c>
      <c r="I28" s="7">
        <f t="shared" si="37"/>
        <v>108.9055</v>
      </c>
      <c r="J28" s="7">
        <f t="shared" si="37"/>
        <v>114.73399999999999</v>
      </c>
      <c r="K28" s="7">
        <f t="shared" si="37"/>
        <v>123.55249999999999</v>
      </c>
      <c r="L28" s="7">
        <f t="shared" si="37"/>
        <v>40.963999999999999</v>
      </c>
      <c r="M28" s="7">
        <f t="shared" si="37"/>
        <v>45.094999999999999</v>
      </c>
      <c r="N28" s="7"/>
      <c r="O28" s="7"/>
      <c r="P28" s="2" t="s">
        <v>16</v>
      </c>
      <c r="Q28" s="7"/>
      <c r="R28" s="7">
        <f t="shared" ref="R28:Y28" si="38">R27/1000</f>
        <v>61.57</v>
      </c>
      <c r="S28" s="7">
        <f t="shared" si="38"/>
        <v>63.509500000000003</v>
      </c>
      <c r="T28" s="7">
        <f t="shared" si="38"/>
        <v>53.731999999999999</v>
      </c>
      <c r="U28" s="7">
        <f t="shared" si="38"/>
        <v>62.469499999999996</v>
      </c>
      <c r="V28" s="7">
        <f t="shared" si="38"/>
        <v>63.6815</v>
      </c>
      <c r="W28" s="7">
        <f t="shared" si="38"/>
        <v>69.510000000000005</v>
      </c>
      <c r="X28" s="7">
        <f t="shared" si="38"/>
        <v>78.328500000000005</v>
      </c>
      <c r="Y28" s="7">
        <f t="shared" si="38"/>
        <v>-4.26</v>
      </c>
      <c r="Z28" s="7"/>
      <c r="AA28" s="7"/>
      <c r="AD28" s="2" t="s">
        <v>16</v>
      </c>
      <c r="AE28" s="7"/>
      <c r="AF28" s="7">
        <f t="shared" ref="AF28:AN28" si="39">AF27/1000</f>
        <v>106.794</v>
      </c>
      <c r="AG28" s="7">
        <f t="shared" si="39"/>
        <v>108.73350000000001</v>
      </c>
      <c r="AH28" s="7">
        <f t="shared" si="39"/>
        <v>98.956000000000003</v>
      </c>
      <c r="AI28" s="7">
        <f t="shared" si="39"/>
        <v>107.6935</v>
      </c>
      <c r="AJ28" s="7">
        <f t="shared" si="39"/>
        <v>108.9055</v>
      </c>
      <c r="AK28" s="7">
        <f t="shared" si="39"/>
        <v>114.73399999999999</v>
      </c>
      <c r="AL28" s="7">
        <f t="shared" si="39"/>
        <v>123.55249999999999</v>
      </c>
      <c r="AM28" s="7">
        <f t="shared" si="39"/>
        <v>40.963999999999999</v>
      </c>
      <c r="AN28" s="7">
        <f t="shared" si="39"/>
        <v>45.094999999999999</v>
      </c>
      <c r="AO28" s="7"/>
      <c r="AP28" s="7"/>
      <c r="AQ28" s="2" t="s">
        <v>16</v>
      </c>
      <c r="AR28" s="7"/>
      <c r="AS28" s="7">
        <f t="shared" ref="AS28:AZ28" si="40">AS27/1000</f>
        <v>61.57</v>
      </c>
      <c r="AT28" s="7">
        <f t="shared" si="40"/>
        <v>63.509500000000003</v>
      </c>
      <c r="AU28" s="7">
        <f t="shared" si="40"/>
        <v>53.731999999999999</v>
      </c>
      <c r="AV28" s="7">
        <f t="shared" si="40"/>
        <v>62.469499999999996</v>
      </c>
      <c r="AW28" s="7">
        <f t="shared" si="40"/>
        <v>63.6815</v>
      </c>
      <c r="AX28" s="7">
        <f t="shared" si="40"/>
        <v>69.510000000000005</v>
      </c>
      <c r="AY28" s="7">
        <f t="shared" si="40"/>
        <v>78.328500000000005</v>
      </c>
      <c r="AZ28" s="7">
        <f t="shared" si="40"/>
        <v>-4.26</v>
      </c>
    </row>
    <row r="29" spans="3:52" x14ac:dyDescent="0.25">
      <c r="C29" s="2" t="s">
        <v>10</v>
      </c>
      <c r="D29" s="7"/>
      <c r="E29" s="7">
        <f>STDEV(E18:E21)</f>
        <v>4700.39618897528</v>
      </c>
      <c r="F29" s="7">
        <f t="shared" ref="F29:L29" si="41">STDEV(F18:F21)</f>
        <v>1168.8629802789833</v>
      </c>
      <c r="G29" s="7">
        <f t="shared" si="41"/>
        <v>3584.7289414031479</v>
      </c>
      <c r="H29" s="7">
        <f t="shared" si="41"/>
        <v>4097.6456146589026</v>
      </c>
      <c r="I29" s="7">
        <f t="shared" si="41"/>
        <v>3171.8298609267595</v>
      </c>
      <c r="J29" s="7">
        <f t="shared" si="41"/>
        <v>3878.299025775776</v>
      </c>
      <c r="K29" s="7">
        <f t="shared" si="41"/>
        <v>4364.4911501800525</v>
      </c>
      <c r="L29" s="7">
        <f t="shared" si="41"/>
        <v>7521.4957289092445</v>
      </c>
      <c r="M29" s="7">
        <f>STDEV(M18:M20)</f>
        <v>722.19318745056023</v>
      </c>
      <c r="N29" s="7"/>
      <c r="O29" s="7"/>
      <c r="P29" s="2" t="s">
        <v>10</v>
      </c>
      <c r="Q29" s="7"/>
      <c r="R29" s="7">
        <f>STDEV(R18:R21)</f>
        <v>4700.39618897528</v>
      </c>
      <c r="S29" s="7">
        <f t="shared" ref="S29:Y29" si="42">STDEV(S17:S22)</f>
        <v>1168.8629802789833</v>
      </c>
      <c r="T29" s="7">
        <f t="shared" si="42"/>
        <v>3584.7289414031479</v>
      </c>
      <c r="U29" s="7">
        <f t="shared" si="42"/>
        <v>4097.6456146589026</v>
      </c>
      <c r="V29" s="7">
        <f t="shared" si="42"/>
        <v>3171.8298609267595</v>
      </c>
      <c r="W29" s="7">
        <f t="shared" si="42"/>
        <v>3878.299025775776</v>
      </c>
      <c r="X29" s="7">
        <f t="shared" si="42"/>
        <v>4364.4911501800525</v>
      </c>
      <c r="Y29" s="7">
        <f t="shared" si="42"/>
        <v>7521.4957289092445</v>
      </c>
      <c r="Z29" s="7"/>
      <c r="AA29" s="7"/>
      <c r="AD29" s="2" t="s">
        <v>10</v>
      </c>
      <c r="AE29" s="7"/>
      <c r="AF29" s="7">
        <f>STDEV(AF18:AF21)</f>
        <v>4700.39618897528</v>
      </c>
      <c r="AG29" s="7">
        <f t="shared" ref="AG29:AM29" si="43">STDEV(AG18:AG21)</f>
        <v>1168.8629802789833</v>
      </c>
      <c r="AH29" s="7">
        <f t="shared" si="43"/>
        <v>3584.7289414031479</v>
      </c>
      <c r="AI29" s="7">
        <f t="shared" si="43"/>
        <v>4097.6456146589026</v>
      </c>
      <c r="AJ29" s="7">
        <f t="shared" si="43"/>
        <v>3171.8298609267595</v>
      </c>
      <c r="AK29" s="7">
        <f t="shared" si="43"/>
        <v>3878.299025775776</v>
      </c>
      <c r="AL29" s="7">
        <f t="shared" si="43"/>
        <v>4364.4911501800525</v>
      </c>
      <c r="AM29" s="7">
        <f t="shared" si="43"/>
        <v>7521.4957289092445</v>
      </c>
      <c r="AN29" s="7">
        <f>STDEV(AN18:AN20)</f>
        <v>722.19318745056023</v>
      </c>
      <c r="AO29" s="7"/>
      <c r="AP29" s="7"/>
      <c r="AQ29" s="2" t="s">
        <v>10</v>
      </c>
      <c r="AR29" s="7"/>
      <c r="AS29" s="7">
        <f>STDEV(AS18:AS21)</f>
        <v>4700.39618897528</v>
      </c>
      <c r="AT29" s="7">
        <f t="shared" ref="AT29:AZ29" si="44">STDEV(AT17:AT22)</f>
        <v>1168.8629802789833</v>
      </c>
      <c r="AU29" s="7">
        <f t="shared" si="44"/>
        <v>3584.7289414031479</v>
      </c>
      <c r="AV29" s="7">
        <f t="shared" si="44"/>
        <v>4097.6456146589026</v>
      </c>
      <c r="AW29" s="7">
        <f t="shared" si="44"/>
        <v>3171.8298609267595</v>
      </c>
      <c r="AX29" s="7">
        <f t="shared" si="44"/>
        <v>3878.299025775776</v>
      </c>
      <c r="AY29" s="7">
        <f t="shared" si="44"/>
        <v>4364.4911501800525</v>
      </c>
      <c r="AZ29" s="7">
        <f t="shared" si="44"/>
        <v>7521.4957289092445</v>
      </c>
    </row>
    <row r="30" spans="3:52" x14ac:dyDescent="0.25">
      <c r="C30" s="2" t="s">
        <v>12</v>
      </c>
      <c r="D30" s="7"/>
      <c r="E30" s="7">
        <f t="shared" ref="E30" si="45">E29/E25*100</f>
        <v>4.3824699093980017</v>
      </c>
      <c r="F30" s="7">
        <f t="shared" ref="F30:M30" si="46">F29/F25*100</f>
        <v>1.0751526732762273</v>
      </c>
      <c r="G30" s="7">
        <f t="shared" si="46"/>
        <v>3.5604201726742146</v>
      </c>
      <c r="H30" s="7">
        <f t="shared" si="46"/>
        <v>3.8059659027842732</v>
      </c>
      <c r="I30" s="7">
        <f t="shared" si="46"/>
        <v>2.9237766499453923</v>
      </c>
      <c r="J30" s="7">
        <f t="shared" si="46"/>
        <v>3.4185094982598292</v>
      </c>
      <c r="K30" s="7">
        <f t="shared" si="46"/>
        <v>3.4983797769112499</v>
      </c>
      <c r="L30" s="7">
        <f t="shared" si="46"/>
        <v>19.954622155066577</v>
      </c>
      <c r="M30" s="7">
        <f t="shared" si="46"/>
        <v>1.5969246140336111</v>
      </c>
      <c r="N30" s="7"/>
      <c r="O30" s="7"/>
      <c r="P30" s="2" t="s">
        <v>12</v>
      </c>
      <c r="Q30" s="7"/>
      <c r="R30" s="7">
        <f t="shared" ref="R30" si="47">R29/R25*100</f>
        <v>7.5775565068398292</v>
      </c>
      <c r="S30" s="7">
        <f t="shared" ref="S30" si="48">S29/S25*100</f>
        <v>1.8409610349004335</v>
      </c>
      <c r="T30" s="7">
        <f t="shared" ref="T30" si="49">T29/T25*100</f>
        <v>6.4637752228514849</v>
      </c>
      <c r="U30" s="7">
        <f t="shared" ref="U30" si="50">U29/U25*100</f>
        <v>6.5625592906103929</v>
      </c>
      <c r="V30" s="7">
        <f t="shared" ref="V30" si="51">V29/V25*100</f>
        <v>5.0139580476237109</v>
      </c>
      <c r="W30" s="7">
        <f t="shared" ref="W30" si="52">W29/W25*100</f>
        <v>5.6844883560164394</v>
      </c>
      <c r="X30" s="7">
        <f t="shared" ref="X30" si="53">X29/X25*100</f>
        <v>5.4876135844393277</v>
      </c>
      <c r="Y30" s="7">
        <f t="shared" ref="Y30" si="54">Y29/Y25*100</f>
        <v>-99.873798020305998</v>
      </c>
      <c r="Z30" s="7"/>
      <c r="AA30" s="7"/>
      <c r="AD30" s="2" t="s">
        <v>12</v>
      </c>
      <c r="AE30" s="7"/>
      <c r="AF30" s="7">
        <f t="shared" ref="AF30:AN30" si="55">AF29/AF25*100</f>
        <v>4.3824699093980017</v>
      </c>
      <c r="AG30" s="7">
        <f t="shared" si="55"/>
        <v>1.0751526732762273</v>
      </c>
      <c r="AH30" s="7">
        <f t="shared" si="55"/>
        <v>3.5604201726742146</v>
      </c>
      <c r="AI30" s="7">
        <f t="shared" si="55"/>
        <v>3.8059659027842732</v>
      </c>
      <c r="AJ30" s="7">
        <f t="shared" si="55"/>
        <v>2.9237766499453923</v>
      </c>
      <c r="AK30" s="7">
        <f t="shared" si="55"/>
        <v>3.4185094982598292</v>
      </c>
      <c r="AL30" s="7">
        <f t="shared" si="55"/>
        <v>3.4983797769112499</v>
      </c>
      <c r="AM30" s="7">
        <f t="shared" si="55"/>
        <v>19.954622155066577</v>
      </c>
      <c r="AN30" s="7">
        <f t="shared" si="55"/>
        <v>1.5969246140336111</v>
      </c>
      <c r="AO30" s="7"/>
      <c r="AP30" s="7"/>
      <c r="AQ30" s="2" t="s">
        <v>12</v>
      </c>
      <c r="AR30" s="7"/>
      <c r="AS30" s="7">
        <f t="shared" ref="AS30:AZ30" si="56">AS29/AS25*100</f>
        <v>7.5775565068398292</v>
      </c>
      <c r="AT30" s="7">
        <f t="shared" si="56"/>
        <v>1.8409610349004335</v>
      </c>
      <c r="AU30" s="7">
        <f t="shared" si="56"/>
        <v>6.4637752228514849</v>
      </c>
      <c r="AV30" s="7">
        <f t="shared" si="56"/>
        <v>6.5625592906103929</v>
      </c>
      <c r="AW30" s="7">
        <f t="shared" si="56"/>
        <v>5.0139580476237109</v>
      </c>
      <c r="AX30" s="7">
        <f t="shared" si="56"/>
        <v>5.6844883560164394</v>
      </c>
      <c r="AY30" s="7">
        <f t="shared" si="56"/>
        <v>5.4876135844393277</v>
      </c>
      <c r="AZ30" s="7">
        <f t="shared" si="56"/>
        <v>-99.873798020305998</v>
      </c>
    </row>
    <row r="31" spans="3:52" x14ac:dyDescent="0.25"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</row>
    <row r="32" spans="3:52" x14ac:dyDescent="0.25"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</row>
    <row r="33" spans="3:52" x14ac:dyDescent="0.25">
      <c r="C33" s="2" t="s">
        <v>15</v>
      </c>
      <c r="Q33" s="2" t="s">
        <v>18</v>
      </c>
      <c r="AD33" s="2" t="s">
        <v>15</v>
      </c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" t="s">
        <v>18</v>
      </c>
      <c r="AS33" s="21"/>
      <c r="AT33" s="21"/>
      <c r="AU33" s="21"/>
      <c r="AV33" s="21"/>
      <c r="AW33" s="21"/>
      <c r="AX33" s="21"/>
      <c r="AY33" s="21"/>
      <c r="AZ33" s="21"/>
    </row>
    <row r="34" spans="3:52" s="9" customFormat="1" x14ac:dyDescent="0.25">
      <c r="C34" s="6"/>
      <c r="D34" s="6"/>
      <c r="E34" s="6" t="s">
        <v>8</v>
      </c>
      <c r="F34" s="6" t="s">
        <v>6</v>
      </c>
      <c r="G34" s="6" t="s">
        <v>22</v>
      </c>
      <c r="H34" s="6" t="s">
        <v>5</v>
      </c>
      <c r="I34" s="6" t="s">
        <v>4</v>
      </c>
      <c r="J34" s="6" t="s">
        <v>24</v>
      </c>
      <c r="K34" s="6" t="s">
        <v>25</v>
      </c>
      <c r="L34" s="6" t="s">
        <v>26</v>
      </c>
      <c r="M34" s="6" t="s">
        <v>7</v>
      </c>
      <c r="N34" s="6"/>
      <c r="Q34" s="6"/>
      <c r="R34" s="6" t="s">
        <v>8</v>
      </c>
      <c r="S34" s="6" t="s">
        <v>6</v>
      </c>
      <c r="T34" s="6" t="s">
        <v>22</v>
      </c>
      <c r="U34" s="6" t="s">
        <v>5</v>
      </c>
      <c r="V34" s="6" t="s">
        <v>4</v>
      </c>
      <c r="W34" s="6" t="s">
        <v>24</v>
      </c>
      <c r="X34" s="6" t="s">
        <v>25</v>
      </c>
      <c r="Y34" s="6" t="s">
        <v>26</v>
      </c>
      <c r="Z34" s="6"/>
      <c r="AA34" s="8"/>
      <c r="AD34" s="6"/>
      <c r="AE34" s="6"/>
      <c r="AF34" s="6" t="s">
        <v>8</v>
      </c>
      <c r="AG34" s="6" t="s">
        <v>6</v>
      </c>
      <c r="AH34" s="6" t="s">
        <v>22</v>
      </c>
      <c r="AI34" s="6" t="s">
        <v>5</v>
      </c>
      <c r="AJ34" s="6" t="s">
        <v>4</v>
      </c>
      <c r="AK34" s="6" t="s">
        <v>24</v>
      </c>
      <c r="AL34" s="6" t="s">
        <v>25</v>
      </c>
      <c r="AM34" s="6" t="s">
        <v>26</v>
      </c>
      <c r="AN34" s="6" t="s">
        <v>7</v>
      </c>
      <c r="AO34" s="6"/>
      <c r="AP34" s="21"/>
      <c r="AQ34" s="21"/>
      <c r="AR34" s="6"/>
      <c r="AS34" s="6" t="s">
        <v>8</v>
      </c>
      <c r="AT34" s="6" t="s">
        <v>6</v>
      </c>
      <c r="AU34" s="6" t="s">
        <v>22</v>
      </c>
      <c r="AV34" s="6" t="s">
        <v>5</v>
      </c>
      <c r="AW34" s="6" t="s">
        <v>4</v>
      </c>
      <c r="AX34" s="6" t="s">
        <v>24</v>
      </c>
      <c r="AY34" s="6" t="s">
        <v>25</v>
      </c>
      <c r="AZ34" s="6" t="s">
        <v>26</v>
      </c>
    </row>
    <row r="35" spans="3:52" x14ac:dyDescent="0.25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</row>
    <row r="36" spans="3:52" x14ac:dyDescent="0.25">
      <c r="C36" s="10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Q36" s="11"/>
      <c r="R36" s="11"/>
      <c r="S36" s="11"/>
      <c r="T36" s="11"/>
      <c r="U36" s="11"/>
      <c r="V36" s="11"/>
      <c r="W36" s="11"/>
      <c r="X36" s="11"/>
      <c r="Y36" s="11"/>
      <c r="Z36" s="11"/>
      <c r="AD36" s="22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21"/>
      <c r="AQ36" s="2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3:52" x14ac:dyDescent="0.25">
      <c r="C37" s="10"/>
      <c r="D37" s="3"/>
      <c r="E37" s="20">
        <v>0.32800000000000001</v>
      </c>
      <c r="F37" s="20">
        <v>0.33100000000000002</v>
      </c>
      <c r="G37" s="20">
        <v>0.34100000000000003</v>
      </c>
      <c r="H37" s="20">
        <v>0.35299999999999998</v>
      </c>
      <c r="I37" s="20">
        <v>0.36199999999999999</v>
      </c>
      <c r="J37" s="20">
        <v>0.33400000000000002</v>
      </c>
      <c r="K37" s="20">
        <v>0.27</v>
      </c>
      <c r="L37" s="20">
        <v>0.182</v>
      </c>
      <c r="M37" s="22">
        <v>0.151</v>
      </c>
      <c r="N37" s="3"/>
      <c r="Q37" s="11"/>
      <c r="R37" s="11">
        <f>E37-$M$44</f>
        <v>0.17733333333333337</v>
      </c>
      <c r="S37" s="11">
        <f>F37-$M$44</f>
        <v>0.18033333333333337</v>
      </c>
      <c r="T37" s="11">
        <f t="shared" ref="T37:T40" si="57">G37-$M$44</f>
        <v>0.19033333333333338</v>
      </c>
      <c r="U37" s="11">
        <f t="shared" ref="U37:U40" si="58">H37-$M$44</f>
        <v>0.20233333333333334</v>
      </c>
      <c r="V37" s="11">
        <f t="shared" ref="V37:V40" si="59">I37-$M$44</f>
        <v>0.21133333333333335</v>
      </c>
      <c r="W37" s="11">
        <f t="shared" ref="W37:W40" si="60">J37-$M$44</f>
        <v>0.18333333333333338</v>
      </c>
      <c r="X37" s="11">
        <f t="shared" ref="X37:X40" si="61">K37-$M$44</f>
        <v>0.11933333333333337</v>
      </c>
      <c r="Y37" s="11">
        <f t="shared" ref="Y37:Y40" si="62">L37-$M$44</f>
        <v>3.1333333333333352E-2</v>
      </c>
      <c r="Z37" s="11"/>
      <c r="AD37" s="22"/>
      <c r="AE37" s="3"/>
      <c r="AF37" s="22">
        <v>0.32800000000000001</v>
      </c>
      <c r="AG37" s="22">
        <v>0.33100000000000002</v>
      </c>
      <c r="AH37" s="22">
        <v>0.34100000000000003</v>
      </c>
      <c r="AI37" s="22">
        <v>0.35299999999999998</v>
      </c>
      <c r="AJ37" s="22">
        <v>0.36199999999999999</v>
      </c>
      <c r="AK37" s="22">
        <v>0.33400000000000002</v>
      </c>
      <c r="AL37" s="22">
        <v>0.27</v>
      </c>
      <c r="AM37" s="22">
        <v>0.182</v>
      </c>
      <c r="AN37" s="22">
        <v>0.151</v>
      </c>
      <c r="AO37" s="3"/>
      <c r="AP37" s="21"/>
      <c r="AQ37" s="21"/>
      <c r="AR37" s="11"/>
      <c r="AS37" s="11">
        <f>AF37-$M$44</f>
        <v>0.17733333333333337</v>
      </c>
      <c r="AT37" s="11">
        <f t="shared" ref="AT37:AT40" si="63">AG37-$M$44</f>
        <v>0.18033333333333337</v>
      </c>
      <c r="AU37" s="11">
        <f t="shared" ref="AU37:AU40" si="64">AH37-$M$44</f>
        <v>0.19033333333333338</v>
      </c>
      <c r="AV37" s="11">
        <f t="shared" ref="AV37:AV40" si="65">AI37-$M$44</f>
        <v>0.20233333333333334</v>
      </c>
      <c r="AW37" s="11">
        <f t="shared" ref="AW37:AW40" si="66">AJ37-$M$44</f>
        <v>0.21133333333333335</v>
      </c>
      <c r="AX37" s="11">
        <f t="shared" ref="AX37:AX40" si="67">AK37-$M$44</f>
        <v>0.18333333333333338</v>
      </c>
      <c r="AY37" s="11">
        <f t="shared" ref="AY37:AY40" si="68">AL37-$M$44</f>
        <v>0.11933333333333337</v>
      </c>
      <c r="AZ37" s="11">
        <f t="shared" ref="AZ37:AZ40" si="69">AM37-$M$44</f>
        <v>3.1333333333333352E-2</v>
      </c>
    </row>
    <row r="38" spans="3:52" x14ac:dyDescent="0.25">
      <c r="C38" s="10"/>
      <c r="D38" s="3"/>
      <c r="E38" s="20">
        <v>0.33100000000000002</v>
      </c>
      <c r="F38" s="20">
        <v>0.33400000000000002</v>
      </c>
      <c r="G38" s="20">
        <v>0.35799999999999998</v>
      </c>
      <c r="H38" s="20">
        <v>0.35899999999999999</v>
      </c>
      <c r="I38" s="20">
        <v>0.36099999999999999</v>
      </c>
      <c r="J38" s="20">
        <v>0.33</v>
      </c>
      <c r="K38" s="20">
        <v>0.26200000000000001</v>
      </c>
      <c r="L38" s="20">
        <v>0.17699999999999999</v>
      </c>
      <c r="M38" s="22">
        <v>0.152</v>
      </c>
      <c r="N38" s="3"/>
      <c r="Q38" s="11"/>
      <c r="R38" s="11">
        <f t="shared" ref="R38:R40" si="70">E38-$M$44</f>
        <v>0.18033333333333337</v>
      </c>
      <c r="S38" s="11">
        <f t="shared" ref="S38:S40" si="71">F38-$M$44</f>
        <v>0.18333333333333338</v>
      </c>
      <c r="T38" s="11">
        <f t="shared" si="57"/>
        <v>0.20733333333333334</v>
      </c>
      <c r="U38" s="11">
        <f t="shared" si="58"/>
        <v>0.20833333333333334</v>
      </c>
      <c r="V38" s="11">
        <f t="shared" si="59"/>
        <v>0.21033333333333334</v>
      </c>
      <c r="W38" s="11">
        <f t="shared" si="60"/>
        <v>0.17933333333333337</v>
      </c>
      <c r="X38" s="11">
        <f t="shared" si="61"/>
        <v>0.11133333333333337</v>
      </c>
      <c r="Y38" s="11">
        <f t="shared" si="62"/>
        <v>2.6333333333333347E-2</v>
      </c>
      <c r="Z38" s="11"/>
      <c r="AD38" s="22"/>
      <c r="AE38" s="3"/>
      <c r="AF38" s="22">
        <v>0.33100000000000002</v>
      </c>
      <c r="AG38" s="22">
        <v>0.33400000000000002</v>
      </c>
      <c r="AH38" s="22">
        <v>0.35799999999999998</v>
      </c>
      <c r="AI38" s="22">
        <v>0.35899999999999999</v>
      </c>
      <c r="AJ38" s="22">
        <v>0.36099999999999999</v>
      </c>
      <c r="AK38" s="22">
        <v>0.33</v>
      </c>
      <c r="AL38" s="22">
        <v>0.26200000000000001</v>
      </c>
      <c r="AM38" s="22">
        <v>0.17699999999999999</v>
      </c>
      <c r="AN38" s="22">
        <v>0.152</v>
      </c>
      <c r="AO38" s="3"/>
      <c r="AP38" s="21"/>
      <c r="AQ38" s="21"/>
      <c r="AR38" s="11"/>
      <c r="AS38" s="11">
        <f t="shared" ref="AS38:AS39" si="72">AF38-$M$44</f>
        <v>0.18033333333333337</v>
      </c>
      <c r="AT38" s="11">
        <f t="shared" si="63"/>
        <v>0.18333333333333338</v>
      </c>
      <c r="AU38" s="11">
        <f t="shared" si="64"/>
        <v>0.20733333333333334</v>
      </c>
      <c r="AV38" s="11">
        <f t="shared" si="65"/>
        <v>0.20833333333333334</v>
      </c>
      <c r="AW38" s="11">
        <f t="shared" si="66"/>
        <v>0.21033333333333334</v>
      </c>
      <c r="AX38" s="11">
        <f t="shared" si="67"/>
        <v>0.17933333333333337</v>
      </c>
      <c r="AY38" s="11">
        <f t="shared" si="68"/>
        <v>0.11133333333333337</v>
      </c>
      <c r="AZ38" s="11">
        <f t="shared" si="69"/>
        <v>2.6333333333333347E-2</v>
      </c>
    </row>
    <row r="39" spans="3:52" x14ac:dyDescent="0.25">
      <c r="C39" s="10"/>
      <c r="D39" s="3"/>
      <c r="E39" s="20">
        <v>0.32400000000000001</v>
      </c>
      <c r="F39" s="20">
        <v>0.34899999999999998</v>
      </c>
      <c r="G39" s="20">
        <v>0.34399999999999997</v>
      </c>
      <c r="H39" s="20">
        <v>0.36099999999999999</v>
      </c>
      <c r="I39" s="20">
        <v>0.35099999999999998</v>
      </c>
      <c r="J39" s="20">
        <v>0.33300000000000002</v>
      </c>
      <c r="K39" s="20">
        <v>0.255</v>
      </c>
      <c r="L39" s="20">
        <v>0.17599999999999999</v>
      </c>
      <c r="M39" s="22">
        <v>0.14899999999999999</v>
      </c>
      <c r="N39" s="10"/>
      <c r="Q39" s="11"/>
      <c r="R39" s="11">
        <f t="shared" si="70"/>
        <v>0.17333333333333337</v>
      </c>
      <c r="S39" s="11">
        <f t="shared" si="71"/>
        <v>0.19833333333333333</v>
      </c>
      <c r="T39" s="11">
        <f t="shared" si="57"/>
        <v>0.19333333333333333</v>
      </c>
      <c r="U39" s="11">
        <f t="shared" si="58"/>
        <v>0.21033333333333334</v>
      </c>
      <c r="V39" s="11">
        <f t="shared" si="59"/>
        <v>0.20033333333333334</v>
      </c>
      <c r="W39" s="11">
        <f t="shared" si="60"/>
        <v>0.18233333333333338</v>
      </c>
      <c r="X39" s="11">
        <f t="shared" si="61"/>
        <v>0.10433333333333336</v>
      </c>
      <c r="Y39" s="11">
        <f t="shared" si="62"/>
        <v>2.5333333333333347E-2</v>
      </c>
      <c r="Z39" s="11"/>
      <c r="AD39" s="22"/>
      <c r="AE39" s="3"/>
      <c r="AF39" s="22">
        <v>0.32400000000000001</v>
      </c>
      <c r="AG39" s="22">
        <v>0.34899999999999998</v>
      </c>
      <c r="AH39" s="22">
        <v>0.34399999999999997</v>
      </c>
      <c r="AI39" s="22">
        <v>0.36099999999999999</v>
      </c>
      <c r="AJ39" s="22">
        <v>0.35099999999999998</v>
      </c>
      <c r="AK39" s="22">
        <v>0.33300000000000002</v>
      </c>
      <c r="AL39" s="22">
        <v>0.255</v>
      </c>
      <c r="AM39" s="22">
        <v>0.17599999999999999</v>
      </c>
      <c r="AN39" s="22">
        <v>0.14899999999999999</v>
      </c>
      <c r="AO39" s="22"/>
      <c r="AP39" s="21"/>
      <c r="AQ39" s="21"/>
      <c r="AR39" s="11"/>
      <c r="AS39" s="11">
        <f t="shared" si="72"/>
        <v>0.17333333333333337</v>
      </c>
      <c r="AT39" s="11">
        <f t="shared" si="63"/>
        <v>0.19833333333333333</v>
      </c>
      <c r="AU39" s="11">
        <f t="shared" si="64"/>
        <v>0.19333333333333333</v>
      </c>
      <c r="AV39" s="11">
        <f t="shared" si="65"/>
        <v>0.21033333333333334</v>
      </c>
      <c r="AW39" s="11">
        <f t="shared" si="66"/>
        <v>0.20033333333333334</v>
      </c>
      <c r="AX39" s="11">
        <f t="shared" si="67"/>
        <v>0.18233333333333338</v>
      </c>
      <c r="AY39" s="11">
        <f t="shared" si="68"/>
        <v>0.10433333333333336</v>
      </c>
      <c r="AZ39" s="11">
        <f t="shared" si="69"/>
        <v>2.5333333333333347E-2</v>
      </c>
    </row>
    <row r="40" spans="3:52" x14ac:dyDescent="0.25">
      <c r="C40" s="10"/>
      <c r="D40" s="3"/>
      <c r="E40" s="20">
        <v>0.77600000000000002</v>
      </c>
      <c r="F40" s="20">
        <v>0.34799999999999998</v>
      </c>
      <c r="G40" s="20">
        <v>0.32500000000000001</v>
      </c>
      <c r="H40" s="20">
        <v>0.33400000000000002</v>
      </c>
      <c r="I40" s="20">
        <v>0.33800000000000002</v>
      </c>
      <c r="J40" s="20">
        <v>0.32300000000000001</v>
      </c>
      <c r="K40" s="20">
        <v>0.252</v>
      </c>
      <c r="L40" s="20">
        <v>0.17399999999999999</v>
      </c>
      <c r="M40" s="3"/>
      <c r="N40" s="10"/>
      <c r="Q40" s="11"/>
      <c r="R40" s="11">
        <f t="shared" si="70"/>
        <v>0.62533333333333341</v>
      </c>
      <c r="S40" s="11">
        <f t="shared" si="71"/>
        <v>0.19733333333333333</v>
      </c>
      <c r="T40" s="11">
        <f t="shared" si="57"/>
        <v>0.17433333333333337</v>
      </c>
      <c r="U40" s="11">
        <f t="shared" si="58"/>
        <v>0.18333333333333338</v>
      </c>
      <c r="V40" s="11">
        <f t="shared" si="59"/>
        <v>0.18733333333333338</v>
      </c>
      <c r="W40" s="11">
        <f t="shared" si="60"/>
        <v>0.17233333333333337</v>
      </c>
      <c r="X40" s="11">
        <f t="shared" si="61"/>
        <v>0.10133333333333336</v>
      </c>
      <c r="Y40" s="11">
        <f t="shared" si="62"/>
        <v>2.3333333333333345E-2</v>
      </c>
      <c r="Z40" s="11"/>
      <c r="AD40" s="22"/>
      <c r="AE40" s="3"/>
      <c r="AF40" s="22">
        <v>0.77600000000000002</v>
      </c>
      <c r="AG40" s="22">
        <v>0.34799999999999998</v>
      </c>
      <c r="AH40" s="22">
        <v>0.32500000000000001</v>
      </c>
      <c r="AI40" s="22">
        <v>0.33400000000000002</v>
      </c>
      <c r="AJ40" s="22">
        <v>0.33800000000000002</v>
      </c>
      <c r="AK40" s="22">
        <v>0.32300000000000001</v>
      </c>
      <c r="AL40" s="22">
        <v>0.252</v>
      </c>
      <c r="AM40" s="22">
        <v>0.17399999999999999</v>
      </c>
      <c r="AN40" s="3"/>
      <c r="AO40" s="22"/>
      <c r="AP40" s="21"/>
      <c r="AQ40" s="21"/>
      <c r="AR40" s="11"/>
      <c r="AS40" s="11"/>
      <c r="AT40" s="11">
        <f t="shared" si="63"/>
        <v>0.19733333333333333</v>
      </c>
      <c r="AU40" s="11">
        <f t="shared" si="64"/>
        <v>0.17433333333333337</v>
      </c>
      <c r="AV40" s="11">
        <f t="shared" si="65"/>
        <v>0.18333333333333338</v>
      </c>
      <c r="AW40" s="11">
        <f t="shared" si="66"/>
        <v>0.18733333333333338</v>
      </c>
      <c r="AX40" s="11">
        <f t="shared" si="67"/>
        <v>0.17233333333333337</v>
      </c>
      <c r="AY40" s="11">
        <f t="shared" si="68"/>
        <v>0.10133333333333336</v>
      </c>
      <c r="AZ40" s="11">
        <f t="shared" si="69"/>
        <v>2.3333333333333345E-2</v>
      </c>
    </row>
    <row r="41" spans="3:52" x14ac:dyDescent="0.25">
      <c r="C41" s="10"/>
      <c r="D41" s="3"/>
      <c r="E41" s="3"/>
      <c r="F41" s="3"/>
      <c r="G41" s="3"/>
      <c r="H41" s="3"/>
      <c r="I41" s="3"/>
      <c r="J41" s="3"/>
      <c r="K41" s="3"/>
      <c r="L41" s="3"/>
      <c r="M41" s="3"/>
      <c r="N41" s="10"/>
      <c r="Q41" s="11"/>
      <c r="R41" s="11"/>
      <c r="S41" s="11"/>
      <c r="T41" s="11"/>
      <c r="U41" s="11"/>
      <c r="V41" s="11"/>
      <c r="W41" s="11"/>
      <c r="X41" s="11"/>
      <c r="Y41" s="11"/>
      <c r="Z41" s="11"/>
      <c r="AD41" s="22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22"/>
      <c r="AP41" s="21"/>
      <c r="AQ41" s="2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3:52" x14ac:dyDescent="0.25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</row>
    <row r="43" spans="3:52" x14ac:dyDescent="0.25"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</row>
    <row r="44" spans="3:52" x14ac:dyDescent="0.25">
      <c r="C44" t="s">
        <v>9</v>
      </c>
      <c r="D44" s="11"/>
      <c r="E44" s="11">
        <f t="shared" ref="E44:M44" si="73">AVERAGE(E36:E41)</f>
        <v>0.43975000000000003</v>
      </c>
      <c r="F44" s="11">
        <f t="shared" si="73"/>
        <v>0.34050000000000002</v>
      </c>
      <c r="G44" s="11">
        <f t="shared" si="73"/>
        <v>0.34200000000000003</v>
      </c>
      <c r="H44" s="11">
        <f t="shared" si="73"/>
        <v>0.35175000000000001</v>
      </c>
      <c r="I44" s="11">
        <f t="shared" si="73"/>
        <v>0.35299999999999998</v>
      </c>
      <c r="J44" s="11">
        <f t="shared" si="73"/>
        <v>0.33</v>
      </c>
      <c r="K44" s="11">
        <f t="shared" si="73"/>
        <v>0.25975000000000004</v>
      </c>
      <c r="L44" s="11">
        <f t="shared" si="73"/>
        <v>0.17724999999999996</v>
      </c>
      <c r="M44" s="11">
        <f t="shared" si="73"/>
        <v>0.15066666666666664</v>
      </c>
      <c r="N44" s="11"/>
      <c r="P44" s="9" t="s">
        <v>9</v>
      </c>
      <c r="Q44" s="11"/>
      <c r="R44" s="11">
        <f t="shared" ref="R44:Y44" si="74">AVERAGE(R36:R41)</f>
        <v>0.28908333333333336</v>
      </c>
      <c r="S44" s="11">
        <f t="shared" si="74"/>
        <v>0.18983333333333335</v>
      </c>
      <c r="T44" s="11">
        <f t="shared" si="74"/>
        <v>0.19133333333333336</v>
      </c>
      <c r="U44" s="11">
        <f t="shared" si="74"/>
        <v>0.20108333333333334</v>
      </c>
      <c r="V44" s="11">
        <f t="shared" si="74"/>
        <v>0.20233333333333334</v>
      </c>
      <c r="W44" s="11">
        <f t="shared" si="74"/>
        <v>0.17933333333333337</v>
      </c>
      <c r="X44" s="11">
        <f t="shared" si="74"/>
        <v>0.10908333333333337</v>
      </c>
      <c r="Y44" s="11">
        <f t="shared" si="74"/>
        <v>2.6583333333333348E-2</v>
      </c>
      <c r="Z44" s="11"/>
      <c r="AA44" s="11"/>
      <c r="AD44" s="21" t="s">
        <v>9</v>
      </c>
      <c r="AE44" s="11"/>
      <c r="AF44" s="11">
        <f t="shared" ref="AF44:AN44" si="75">AVERAGE(AF36:AF41)</f>
        <v>0.43975000000000003</v>
      </c>
      <c r="AG44" s="11">
        <f t="shared" si="75"/>
        <v>0.34050000000000002</v>
      </c>
      <c r="AH44" s="11">
        <f t="shared" si="75"/>
        <v>0.34200000000000003</v>
      </c>
      <c r="AI44" s="11">
        <f t="shared" si="75"/>
        <v>0.35175000000000001</v>
      </c>
      <c r="AJ44" s="11">
        <f t="shared" si="75"/>
        <v>0.35299999999999998</v>
      </c>
      <c r="AK44" s="11">
        <f t="shared" si="75"/>
        <v>0.33</v>
      </c>
      <c r="AL44" s="11">
        <f t="shared" si="75"/>
        <v>0.25975000000000004</v>
      </c>
      <c r="AM44" s="11">
        <f t="shared" si="75"/>
        <v>0.17724999999999996</v>
      </c>
      <c r="AN44" s="11">
        <f t="shared" si="75"/>
        <v>0.15066666666666664</v>
      </c>
      <c r="AO44" s="11"/>
      <c r="AP44" s="21"/>
      <c r="AQ44" s="21" t="s">
        <v>9</v>
      </c>
      <c r="AR44" s="11"/>
      <c r="AS44" s="11">
        <f t="shared" ref="AS44:AZ44" si="76">AVERAGE(AS36:AS41)</f>
        <v>0.17700000000000005</v>
      </c>
      <c r="AT44" s="11">
        <f t="shared" si="76"/>
        <v>0.18983333333333335</v>
      </c>
      <c r="AU44" s="11">
        <f t="shared" si="76"/>
        <v>0.19133333333333336</v>
      </c>
      <c r="AV44" s="11">
        <f t="shared" si="76"/>
        <v>0.20108333333333334</v>
      </c>
      <c r="AW44" s="11">
        <f t="shared" si="76"/>
        <v>0.20233333333333334</v>
      </c>
      <c r="AX44" s="11">
        <f t="shared" si="76"/>
        <v>0.17933333333333337</v>
      </c>
      <c r="AY44" s="11">
        <f t="shared" si="76"/>
        <v>0.10908333333333337</v>
      </c>
      <c r="AZ44" s="11">
        <f t="shared" si="76"/>
        <v>2.6583333333333348E-2</v>
      </c>
    </row>
    <row r="45" spans="3:52" x14ac:dyDescent="0.25">
      <c r="C45" t="s">
        <v>11</v>
      </c>
      <c r="D45" s="11"/>
      <c r="E45" s="11">
        <f t="shared" ref="E45:M45" si="77">MEDIAN(E36:E41)</f>
        <v>0.32950000000000002</v>
      </c>
      <c r="F45" s="11">
        <f t="shared" si="77"/>
        <v>0.34099999999999997</v>
      </c>
      <c r="G45" s="11">
        <f t="shared" si="77"/>
        <v>0.34250000000000003</v>
      </c>
      <c r="H45" s="11">
        <f t="shared" si="77"/>
        <v>0.35599999999999998</v>
      </c>
      <c r="I45" s="11">
        <f t="shared" si="77"/>
        <v>0.35599999999999998</v>
      </c>
      <c r="J45" s="11">
        <f t="shared" si="77"/>
        <v>0.33150000000000002</v>
      </c>
      <c r="K45" s="11">
        <f t="shared" si="77"/>
        <v>0.25850000000000001</v>
      </c>
      <c r="L45" s="11">
        <f t="shared" si="77"/>
        <v>0.17649999999999999</v>
      </c>
      <c r="M45" s="11">
        <f t="shared" si="77"/>
        <v>0.151</v>
      </c>
      <c r="N45" s="11"/>
      <c r="P45" s="9" t="s">
        <v>11</v>
      </c>
      <c r="Q45" s="11"/>
      <c r="R45" s="11">
        <f t="shared" ref="R45:Y45" si="78">MEDIAN(R36:R41)</f>
        <v>0.17883333333333337</v>
      </c>
      <c r="S45" s="11">
        <f t="shared" si="78"/>
        <v>0.19033333333333335</v>
      </c>
      <c r="T45" s="11">
        <f t="shared" si="78"/>
        <v>0.19183333333333336</v>
      </c>
      <c r="U45" s="11">
        <f t="shared" si="78"/>
        <v>0.20533333333333334</v>
      </c>
      <c r="V45" s="11">
        <f t="shared" si="78"/>
        <v>0.20533333333333334</v>
      </c>
      <c r="W45" s="11">
        <f t="shared" si="78"/>
        <v>0.18083333333333337</v>
      </c>
      <c r="X45" s="11">
        <f t="shared" si="78"/>
        <v>0.10783333333333336</v>
      </c>
      <c r="Y45" s="11">
        <f t="shared" si="78"/>
        <v>2.5833333333333347E-2</v>
      </c>
      <c r="Z45" s="11"/>
      <c r="AA45" s="11"/>
      <c r="AD45" s="21" t="s">
        <v>11</v>
      </c>
      <c r="AE45" s="11"/>
      <c r="AF45" s="11">
        <f t="shared" ref="AF45:AN45" si="79">MEDIAN(AF36:AF41)</f>
        <v>0.32950000000000002</v>
      </c>
      <c r="AG45" s="11">
        <f t="shared" si="79"/>
        <v>0.34099999999999997</v>
      </c>
      <c r="AH45" s="11">
        <f t="shared" si="79"/>
        <v>0.34250000000000003</v>
      </c>
      <c r="AI45" s="11">
        <f t="shared" si="79"/>
        <v>0.35599999999999998</v>
      </c>
      <c r="AJ45" s="11">
        <f t="shared" si="79"/>
        <v>0.35599999999999998</v>
      </c>
      <c r="AK45" s="11">
        <f t="shared" si="79"/>
        <v>0.33150000000000002</v>
      </c>
      <c r="AL45" s="11">
        <f t="shared" si="79"/>
        <v>0.25850000000000001</v>
      </c>
      <c r="AM45" s="11">
        <f t="shared" si="79"/>
        <v>0.17649999999999999</v>
      </c>
      <c r="AN45" s="11">
        <f t="shared" si="79"/>
        <v>0.151</v>
      </c>
      <c r="AO45" s="11"/>
      <c r="AP45" s="21"/>
      <c r="AQ45" s="21" t="s">
        <v>11</v>
      </c>
      <c r="AR45" s="11"/>
      <c r="AS45" s="11">
        <f t="shared" ref="AS45:AZ45" si="80">MEDIAN(AS36:AS41)</f>
        <v>0.17733333333333337</v>
      </c>
      <c r="AT45" s="11">
        <f t="shared" si="80"/>
        <v>0.19033333333333335</v>
      </c>
      <c r="AU45" s="11">
        <f t="shared" si="80"/>
        <v>0.19183333333333336</v>
      </c>
      <c r="AV45" s="11">
        <f t="shared" si="80"/>
        <v>0.20533333333333334</v>
      </c>
      <c r="AW45" s="11">
        <f t="shared" si="80"/>
        <v>0.20533333333333334</v>
      </c>
      <c r="AX45" s="11">
        <f t="shared" si="80"/>
        <v>0.18083333333333337</v>
      </c>
      <c r="AY45" s="11">
        <f t="shared" si="80"/>
        <v>0.10783333333333336</v>
      </c>
      <c r="AZ45" s="11">
        <f t="shared" si="80"/>
        <v>2.5833333333333347E-2</v>
      </c>
    </row>
    <row r="46" spans="3:52" x14ac:dyDescent="0.25">
      <c r="C46" t="s">
        <v>10</v>
      </c>
      <c r="D46" s="11"/>
      <c r="E46" s="11">
        <f t="shared" ref="E46:M46" si="81">STDEV(E36:E41)</f>
        <v>0.22418500544565123</v>
      </c>
      <c r="F46" s="11">
        <f t="shared" si="81"/>
        <v>9.3273790530887923E-3</v>
      </c>
      <c r="G46" s="11">
        <f t="shared" si="81"/>
        <v>1.3540064007726589E-2</v>
      </c>
      <c r="H46" s="11">
        <f t="shared" si="81"/>
        <v>1.2311918344975041E-2</v>
      </c>
      <c r="I46" s="11">
        <f t="shared" si="81"/>
        <v>1.1165422816296136E-2</v>
      </c>
      <c r="J46" s="11">
        <f t="shared" si="81"/>
        <v>4.9665548085837839E-3</v>
      </c>
      <c r="K46" s="11">
        <f t="shared" si="81"/>
        <v>8.0156097709407053E-3</v>
      </c>
      <c r="L46" s="11">
        <f t="shared" si="81"/>
        <v>3.403429642777026E-3</v>
      </c>
      <c r="M46" s="11">
        <f t="shared" si="81"/>
        <v>1.5275252316519479E-3</v>
      </c>
      <c r="N46" s="11"/>
      <c r="P46" s="9" t="s">
        <v>10</v>
      </c>
      <c r="Q46" s="11"/>
      <c r="R46" s="11">
        <f t="shared" ref="R46:Y46" si="82">STDEV(R36:R41)</f>
        <v>0.22418500544565126</v>
      </c>
      <c r="S46" s="11">
        <f t="shared" si="82"/>
        <v>9.3273790530887905E-3</v>
      </c>
      <c r="T46" s="11">
        <f t="shared" si="82"/>
        <v>1.3540064007726588E-2</v>
      </c>
      <c r="U46" s="11">
        <f t="shared" si="82"/>
        <v>1.2311918344975041E-2</v>
      </c>
      <c r="V46" s="11">
        <f t="shared" si="82"/>
        <v>1.1165422816296136E-2</v>
      </c>
      <c r="W46" s="11">
        <f t="shared" si="82"/>
        <v>4.9665548085837839E-3</v>
      </c>
      <c r="X46" s="11">
        <f t="shared" si="82"/>
        <v>8.0156097709407053E-3</v>
      </c>
      <c r="Y46" s="11">
        <f t="shared" si="82"/>
        <v>3.403429642777026E-3</v>
      </c>
      <c r="Z46" s="11"/>
      <c r="AA46" s="11"/>
      <c r="AD46" s="21" t="s">
        <v>10</v>
      </c>
      <c r="AE46" s="11"/>
      <c r="AF46" s="11">
        <f t="shared" ref="AF46:AN46" si="83">STDEV(AF36:AF41)</f>
        <v>0.22418500544565123</v>
      </c>
      <c r="AG46" s="11">
        <f t="shared" si="83"/>
        <v>9.3273790530887923E-3</v>
      </c>
      <c r="AH46" s="11">
        <f t="shared" si="83"/>
        <v>1.3540064007726589E-2</v>
      </c>
      <c r="AI46" s="11">
        <f t="shared" si="83"/>
        <v>1.2311918344975041E-2</v>
      </c>
      <c r="AJ46" s="11">
        <f t="shared" si="83"/>
        <v>1.1165422816296136E-2</v>
      </c>
      <c r="AK46" s="11">
        <f t="shared" si="83"/>
        <v>4.9665548085837839E-3</v>
      </c>
      <c r="AL46" s="11">
        <f t="shared" si="83"/>
        <v>8.0156097709407053E-3</v>
      </c>
      <c r="AM46" s="11">
        <f t="shared" si="83"/>
        <v>3.403429642777026E-3</v>
      </c>
      <c r="AN46" s="11">
        <f t="shared" si="83"/>
        <v>1.5275252316519479E-3</v>
      </c>
      <c r="AO46" s="11"/>
      <c r="AP46" s="21"/>
      <c r="AQ46" s="21" t="s">
        <v>10</v>
      </c>
      <c r="AR46" s="11"/>
      <c r="AS46" s="11">
        <f t="shared" ref="AS46:AZ46" si="84">STDEV(AS36:AS41)</f>
        <v>3.5118845842842497E-3</v>
      </c>
      <c r="AT46" s="11">
        <f t="shared" si="84"/>
        <v>9.3273790530887905E-3</v>
      </c>
      <c r="AU46" s="11">
        <f t="shared" si="84"/>
        <v>1.3540064007726588E-2</v>
      </c>
      <c r="AV46" s="11">
        <f t="shared" si="84"/>
        <v>1.2311918344975041E-2</v>
      </c>
      <c r="AW46" s="11">
        <f t="shared" si="84"/>
        <v>1.1165422816296136E-2</v>
      </c>
      <c r="AX46" s="11">
        <f t="shared" si="84"/>
        <v>4.9665548085837839E-3</v>
      </c>
      <c r="AY46" s="11">
        <f t="shared" si="84"/>
        <v>8.0156097709407053E-3</v>
      </c>
      <c r="AZ46" s="11">
        <f t="shared" si="84"/>
        <v>3.403429642777026E-3</v>
      </c>
    </row>
    <row r="47" spans="3:52" x14ac:dyDescent="0.25">
      <c r="C47" t="s">
        <v>12</v>
      </c>
      <c r="D47" s="7"/>
      <c r="E47" s="7">
        <f t="shared" ref="E47:M47" si="85">E46/E44*100</f>
        <v>50.980103569221427</v>
      </c>
      <c r="F47" s="7">
        <f t="shared" si="85"/>
        <v>2.739318370951187</v>
      </c>
      <c r="G47" s="7">
        <f t="shared" si="85"/>
        <v>3.9590830431949087</v>
      </c>
      <c r="H47" s="7">
        <f t="shared" si="85"/>
        <v>3.5001900056787605</v>
      </c>
      <c r="I47" s="7">
        <f t="shared" si="85"/>
        <v>3.1630092964011718</v>
      </c>
      <c r="J47" s="7">
        <f t="shared" si="85"/>
        <v>1.5050166086617527</v>
      </c>
      <c r="K47" s="7">
        <f t="shared" si="85"/>
        <v>3.0858940407856417</v>
      </c>
      <c r="L47" s="7">
        <f t="shared" si="85"/>
        <v>1.9201295586894367</v>
      </c>
      <c r="M47" s="7">
        <f t="shared" si="85"/>
        <v>1.0138441802999656</v>
      </c>
      <c r="N47" s="7"/>
      <c r="P47" s="9" t="s">
        <v>12</v>
      </c>
      <c r="Q47" s="7"/>
      <c r="R47" s="7">
        <f t="shared" ref="R47" si="86">R46/R44*100</f>
        <v>77.550304564653061</v>
      </c>
      <c r="S47" s="7">
        <f t="shared" ref="S47" si="87">S46/S44*100</f>
        <v>4.913456919976535</v>
      </c>
      <c r="T47" s="7">
        <f t="shared" ref="T47" si="88">T46/T44*100</f>
        <v>7.0766885057804458</v>
      </c>
      <c r="U47" s="7">
        <f t="shared" ref="U47" si="89">U46/U44*100</f>
        <v>6.1227940381144004</v>
      </c>
      <c r="V47" s="7">
        <f t="shared" ref="V47" si="90">V46/V44*100</f>
        <v>5.5183308812007263</v>
      </c>
      <c r="W47" s="7">
        <f t="shared" ref="W47" si="91">W46/W44*100</f>
        <v>2.7694543542288752</v>
      </c>
      <c r="X47" s="7">
        <f t="shared" ref="X47" si="92">X46/X44*100</f>
        <v>7.3481525784024786</v>
      </c>
      <c r="Y47" s="7">
        <f t="shared" ref="Y47" si="93">Y46/Y44*100</f>
        <v>12.802870129568744</v>
      </c>
      <c r="Z47" s="7"/>
      <c r="AA47" s="7"/>
      <c r="AD47" s="21" t="s">
        <v>12</v>
      </c>
      <c r="AE47" s="7"/>
      <c r="AF47" s="7">
        <f t="shared" ref="AF47:AN47" si="94">AF46/AF44*100</f>
        <v>50.980103569221427</v>
      </c>
      <c r="AG47" s="7">
        <f t="shared" si="94"/>
        <v>2.739318370951187</v>
      </c>
      <c r="AH47" s="7">
        <f t="shared" si="94"/>
        <v>3.9590830431949087</v>
      </c>
      <c r="AI47" s="7">
        <f t="shared" si="94"/>
        <v>3.5001900056787605</v>
      </c>
      <c r="AJ47" s="7">
        <f t="shared" si="94"/>
        <v>3.1630092964011718</v>
      </c>
      <c r="AK47" s="7">
        <f t="shared" si="94"/>
        <v>1.5050166086617527</v>
      </c>
      <c r="AL47" s="7">
        <f t="shared" si="94"/>
        <v>3.0858940407856417</v>
      </c>
      <c r="AM47" s="7">
        <f t="shared" si="94"/>
        <v>1.9201295586894367</v>
      </c>
      <c r="AN47" s="7">
        <f t="shared" si="94"/>
        <v>1.0138441802999656</v>
      </c>
      <c r="AO47" s="7"/>
      <c r="AP47" s="21"/>
      <c r="AQ47" s="21" t="s">
        <v>12</v>
      </c>
      <c r="AR47" s="7"/>
      <c r="AS47" s="7">
        <f t="shared" ref="AS47:AZ47" si="95">AS46/AS44*100</f>
        <v>1.9841155843413834</v>
      </c>
      <c r="AT47" s="7">
        <f t="shared" si="95"/>
        <v>4.913456919976535</v>
      </c>
      <c r="AU47" s="7">
        <f t="shared" si="95"/>
        <v>7.0766885057804458</v>
      </c>
      <c r="AV47" s="7">
        <f t="shared" si="95"/>
        <v>6.1227940381144004</v>
      </c>
      <c r="AW47" s="7">
        <f t="shared" si="95"/>
        <v>5.5183308812007263</v>
      </c>
      <c r="AX47" s="7">
        <f t="shared" si="95"/>
        <v>2.7694543542288752</v>
      </c>
      <c r="AY47" s="7">
        <f t="shared" si="95"/>
        <v>7.3481525784024786</v>
      </c>
      <c r="AZ47" s="7">
        <f t="shared" si="95"/>
        <v>12.802870129568744</v>
      </c>
    </row>
    <row r="48" spans="3:52" x14ac:dyDescent="0.25"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</row>
    <row r="49" spans="16:52" x14ac:dyDescent="0.25">
      <c r="Q49" s="12" t="s">
        <v>19</v>
      </c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12" t="s">
        <v>19</v>
      </c>
      <c r="AS49" s="21"/>
      <c r="AT49" s="21"/>
      <c r="AU49" s="21"/>
      <c r="AV49" s="21"/>
      <c r="AW49" s="21"/>
      <c r="AX49" s="21"/>
      <c r="AY49" s="21"/>
      <c r="AZ49" s="21"/>
    </row>
    <row r="50" spans="16:52" x14ac:dyDescent="0.25">
      <c r="Q50" s="6"/>
      <c r="R50" s="6" t="s">
        <v>8</v>
      </c>
      <c r="S50" s="6" t="s">
        <v>6</v>
      </c>
      <c r="T50" s="6" t="s">
        <v>22</v>
      </c>
      <c r="U50" s="6" t="s">
        <v>5</v>
      </c>
      <c r="V50" s="6" t="s">
        <v>4</v>
      </c>
      <c r="W50" s="6" t="s">
        <v>24</v>
      </c>
      <c r="X50" s="6" t="s">
        <v>25</v>
      </c>
      <c r="Y50" s="6" t="s">
        <v>26</v>
      </c>
      <c r="Z50" s="6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6"/>
      <c r="AS50" s="6" t="s">
        <v>8</v>
      </c>
      <c r="AT50" s="6" t="s">
        <v>6</v>
      </c>
      <c r="AU50" s="6" t="s">
        <v>22</v>
      </c>
      <c r="AV50" s="6" t="s">
        <v>5</v>
      </c>
      <c r="AW50" s="6" t="s">
        <v>4</v>
      </c>
      <c r="AX50" s="6" t="s">
        <v>24</v>
      </c>
      <c r="AY50" s="6" t="s">
        <v>25</v>
      </c>
      <c r="AZ50" s="6" t="s">
        <v>26</v>
      </c>
    </row>
    <row r="51" spans="16:52" x14ac:dyDescent="0.25"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</row>
    <row r="52" spans="16:52" x14ac:dyDescent="0.25">
      <c r="R52" s="9"/>
      <c r="S52" s="9"/>
      <c r="T52" s="9"/>
      <c r="U52" s="9"/>
      <c r="V52" s="9"/>
      <c r="W52" s="9"/>
      <c r="X52" s="9"/>
      <c r="Y52" s="9"/>
      <c r="Z52" s="9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</row>
    <row r="53" spans="16:52" x14ac:dyDescent="0.25">
      <c r="Q53" s="9"/>
      <c r="R53" s="9">
        <f t="shared" ref="R53" si="96">R37/R18</f>
        <v>3.0357499500699028E-6</v>
      </c>
      <c r="S53" s="9">
        <f>S37/S18</f>
        <v>2.8291575804165825E-6</v>
      </c>
      <c r="T53" s="9">
        <f t="shared" ref="T53:Y53" si="97">T37/T18</f>
        <v>3.1288357005085051E-6</v>
      </c>
      <c r="U53" s="9">
        <f t="shared" si="97"/>
        <v>3.0511865446192048E-6</v>
      </c>
      <c r="V53" s="9">
        <f t="shared" si="97"/>
        <v>3.5718108630373914E-6</v>
      </c>
      <c r="W53" s="9">
        <f t="shared" si="97"/>
        <v>2.9275251234883332E-6</v>
      </c>
      <c r="X53" s="9">
        <f t="shared" si="97"/>
        <v>1.5480746362240821E-6</v>
      </c>
      <c r="Y53" s="9">
        <f t="shared" si="97"/>
        <v>-7.888553205773755E-6</v>
      </c>
      <c r="Z53" s="9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>
        <f t="shared" ref="AS53:AZ53" si="98">AS37/AS18</f>
        <v>3.0357499500699028E-6</v>
      </c>
      <c r="AT53" s="21">
        <f t="shared" si="98"/>
        <v>2.8291575804165825E-6</v>
      </c>
      <c r="AU53" s="21">
        <f t="shared" si="98"/>
        <v>3.1288357005085051E-6</v>
      </c>
      <c r="AV53" s="21">
        <f t="shared" si="98"/>
        <v>3.0511865446192048E-6</v>
      </c>
      <c r="AW53" s="21">
        <f t="shared" si="98"/>
        <v>3.5718108630373914E-6</v>
      </c>
      <c r="AX53" s="21">
        <f t="shared" si="98"/>
        <v>2.9275251234883332E-6</v>
      </c>
      <c r="AY53" s="21">
        <f t="shared" si="98"/>
        <v>1.5480746362240821E-6</v>
      </c>
      <c r="AZ53" s="21">
        <f t="shared" si="98"/>
        <v>-7.888553205773755E-6</v>
      </c>
    </row>
    <row r="54" spans="16:52" x14ac:dyDescent="0.25">
      <c r="Q54" s="9"/>
      <c r="R54" s="9">
        <f t="shared" ref="R54:Y54" si="99">R38/R19</f>
        <v>2.7861465173168538E-6</v>
      </c>
      <c r="S54" s="9">
        <f t="shared" si="99"/>
        <v>2.8972681395324342E-6</v>
      </c>
      <c r="T54" s="9">
        <f t="shared" si="99"/>
        <v>3.8725664157592285E-6</v>
      </c>
      <c r="U54" s="9">
        <f t="shared" si="99"/>
        <v>3.174651550245845E-6</v>
      </c>
      <c r="V54" s="9">
        <f t="shared" si="99"/>
        <v>3.3620519706100183E-6</v>
      </c>
      <c r="W54" s="9">
        <f t="shared" si="99"/>
        <v>2.5166058564879789E-6</v>
      </c>
      <c r="X54" s="9">
        <f t="shared" si="99"/>
        <v>1.4682544915839129E-6</v>
      </c>
      <c r="Y54" s="9">
        <f t="shared" si="99"/>
        <v>-9.269036724158166E-6</v>
      </c>
      <c r="Z54" s="9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>
        <f t="shared" ref="AS54:AZ54" si="100">AS38/AS19</f>
        <v>2.7861465173168538E-6</v>
      </c>
      <c r="AT54" s="21">
        <f t="shared" si="100"/>
        <v>2.8972681395324342E-6</v>
      </c>
      <c r="AU54" s="21">
        <f t="shared" si="100"/>
        <v>3.8725664157592285E-6</v>
      </c>
      <c r="AV54" s="21">
        <f t="shared" si="100"/>
        <v>3.174651550245845E-6</v>
      </c>
      <c r="AW54" s="21">
        <f t="shared" si="100"/>
        <v>3.3620519706100183E-6</v>
      </c>
      <c r="AX54" s="21">
        <f t="shared" si="100"/>
        <v>2.5166058564879789E-6</v>
      </c>
      <c r="AY54" s="21">
        <f t="shared" si="100"/>
        <v>1.4682544915839129E-6</v>
      </c>
      <c r="AZ54" s="21">
        <f t="shared" si="100"/>
        <v>-9.269036724158166E-6</v>
      </c>
    </row>
    <row r="55" spans="16:52" x14ac:dyDescent="0.25">
      <c r="Q55" s="9"/>
      <c r="R55" s="9">
        <f t="shared" ref="R55:Y55" si="101">R39/R20</f>
        <v>2.5769875016106175E-6</v>
      </c>
      <c r="S55" s="9">
        <f t="shared" si="101"/>
        <v>3.0565958255634155E-6</v>
      </c>
      <c r="T55" s="9">
        <f t="shared" si="101"/>
        <v>3.6063596286693153E-6</v>
      </c>
      <c r="U55" s="9">
        <f t="shared" si="101"/>
        <v>3.5950114231345541E-6</v>
      </c>
      <c r="V55" s="9">
        <f t="shared" si="101"/>
        <v>3.0914683703177888E-6</v>
      </c>
      <c r="W55" s="9">
        <f t="shared" si="101"/>
        <v>2.6531631816616471E-6</v>
      </c>
      <c r="X55" s="9">
        <f t="shared" si="101"/>
        <v>1.2181358240902903E-6</v>
      </c>
      <c r="Y55" s="9">
        <f t="shared" si="101"/>
        <v>-1.350174989784861E-6</v>
      </c>
      <c r="Z55" s="9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>
        <f t="shared" ref="AS55:AZ55" si="102">AS39/AS20</f>
        <v>2.5769875016106175E-6</v>
      </c>
      <c r="AT55" s="21">
        <f t="shared" si="102"/>
        <v>3.0565958255634155E-6</v>
      </c>
      <c r="AU55" s="21">
        <f t="shared" si="102"/>
        <v>3.6063596286693153E-6</v>
      </c>
      <c r="AV55" s="21">
        <f t="shared" si="102"/>
        <v>3.5950114231345541E-6</v>
      </c>
      <c r="AW55" s="21">
        <f t="shared" si="102"/>
        <v>3.0914683703177888E-6</v>
      </c>
      <c r="AX55" s="21">
        <f t="shared" si="102"/>
        <v>2.6531631816616471E-6</v>
      </c>
      <c r="AY55" s="21">
        <f t="shared" si="102"/>
        <v>1.2181358240902903E-6</v>
      </c>
      <c r="AZ55" s="21">
        <f t="shared" si="102"/>
        <v>-1.350174989784861E-6</v>
      </c>
    </row>
    <row r="56" spans="16:52" x14ac:dyDescent="0.25">
      <c r="Q56" s="9"/>
      <c r="R56" s="17">
        <f t="shared" ref="R56:Y56" si="103">R40/R21</f>
        <v>1.0833910833910835E-5</v>
      </c>
      <c r="S56" s="9">
        <f t="shared" si="103"/>
        <v>3.1796160828418895E-6</v>
      </c>
      <c r="T56" s="9">
        <f t="shared" si="103"/>
        <v>3.2370872404295492E-6</v>
      </c>
      <c r="U56" s="9">
        <f t="shared" si="103"/>
        <v>3.090842676107787E-6</v>
      </c>
      <c r="V56" s="9">
        <f t="shared" si="103"/>
        <v>2.8166190547787309E-6</v>
      </c>
      <c r="W56" s="9">
        <f t="shared" si="103"/>
        <v>2.4515033832643406E-6</v>
      </c>
      <c r="X56" s="9">
        <f t="shared" si="103"/>
        <v>1.273479783508437E-6</v>
      </c>
      <c r="Y56" s="9">
        <f t="shared" si="103"/>
        <v>-5.1304602755790117E-6</v>
      </c>
      <c r="Z56" s="9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>
        <f t="shared" ref="AT56:AZ56" si="104">AT40/AT21</f>
        <v>3.1796160828418895E-6</v>
      </c>
      <c r="AU56" s="21">
        <f t="shared" si="104"/>
        <v>3.2370872404295492E-6</v>
      </c>
      <c r="AV56" s="21">
        <f t="shared" si="104"/>
        <v>3.090842676107787E-6</v>
      </c>
      <c r="AW56" s="21">
        <f t="shared" si="104"/>
        <v>2.8166190547787309E-6</v>
      </c>
      <c r="AX56" s="21">
        <f t="shared" si="104"/>
        <v>2.4515033832643406E-6</v>
      </c>
      <c r="AY56" s="21">
        <f t="shared" si="104"/>
        <v>1.273479783508437E-6</v>
      </c>
      <c r="AZ56" s="21">
        <f t="shared" si="104"/>
        <v>-5.1304602755790117E-6</v>
      </c>
    </row>
    <row r="57" spans="16:52" x14ac:dyDescent="0.25">
      <c r="Q57" s="9"/>
      <c r="R57" s="9"/>
      <c r="S57" s="9"/>
      <c r="T57" s="9"/>
      <c r="U57" s="9"/>
      <c r="V57" s="9"/>
      <c r="W57" s="9"/>
      <c r="X57" s="9"/>
      <c r="Y57" s="9"/>
      <c r="Z57" s="9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</row>
    <row r="58" spans="16:52" s="9" customFormat="1" x14ac:dyDescent="0.25"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</row>
    <row r="59" spans="16:52" s="9" customFormat="1" x14ac:dyDescent="0.25">
      <c r="P59" s="9" t="s">
        <v>9</v>
      </c>
      <c r="R59" s="15">
        <f>AVERAGE(R52:R57)</f>
        <v>4.8081987007270523E-6</v>
      </c>
      <c r="S59" s="9">
        <f t="shared" ref="S59:Y59" si="105">AVERAGE(S52:S57)</f>
        <v>2.99065940708858E-6</v>
      </c>
      <c r="T59" s="9">
        <f t="shared" si="105"/>
        <v>3.4612122463416496E-6</v>
      </c>
      <c r="U59" s="9">
        <f>AVERAGE(U52:U57)</f>
        <v>3.2279230485268475E-6</v>
      </c>
      <c r="V59" s="2">
        <f t="shared" si="105"/>
        <v>3.2104875646859826E-6</v>
      </c>
      <c r="W59" s="9">
        <f t="shared" si="105"/>
        <v>2.6371993862255751E-6</v>
      </c>
      <c r="X59" s="9">
        <f t="shared" si="105"/>
        <v>1.3769861838516807E-6</v>
      </c>
      <c r="Y59" s="9">
        <f t="shared" si="105"/>
        <v>-5.9095562988239485E-6</v>
      </c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 t="s">
        <v>9</v>
      </c>
      <c r="AR59" s="21"/>
      <c r="AS59" s="15">
        <f t="shared" ref="AS59:AZ59" si="106">AVERAGE(AS52:AS57)</f>
        <v>2.7996279896657912E-6</v>
      </c>
      <c r="AT59" s="21">
        <f t="shared" si="106"/>
        <v>2.99065940708858E-6</v>
      </c>
      <c r="AU59" s="21">
        <f t="shared" si="106"/>
        <v>3.4612122463416496E-6</v>
      </c>
      <c r="AV59" s="21">
        <f t="shared" si="106"/>
        <v>3.2279230485268475E-6</v>
      </c>
      <c r="AW59" s="2">
        <f t="shared" si="106"/>
        <v>3.2104875646859826E-6</v>
      </c>
      <c r="AX59" s="21">
        <f t="shared" si="106"/>
        <v>2.6371993862255751E-6</v>
      </c>
      <c r="AY59" s="21">
        <f t="shared" si="106"/>
        <v>1.3769861838516807E-6</v>
      </c>
      <c r="AZ59" s="21">
        <f t="shared" si="106"/>
        <v>-5.9095562988239485E-6</v>
      </c>
    </row>
    <row r="60" spans="16:52" s="9" customFormat="1" x14ac:dyDescent="0.25">
      <c r="P60" s="9" t="s">
        <v>11</v>
      </c>
      <c r="R60" s="9">
        <f t="shared" ref="R60:Y60" si="107">MEDIAN(R52:R57)</f>
        <v>2.9109482336933781E-6</v>
      </c>
      <c r="S60" s="9">
        <f t="shared" si="107"/>
        <v>2.9769319825479249E-6</v>
      </c>
      <c r="T60" s="9">
        <f t="shared" si="107"/>
        <v>3.421723434549432E-6</v>
      </c>
      <c r="U60" s="9">
        <f t="shared" si="107"/>
        <v>3.1327471131768162E-6</v>
      </c>
      <c r="V60" s="9">
        <f t="shared" si="107"/>
        <v>3.2267601704639033E-6</v>
      </c>
      <c r="W60" s="9">
        <f t="shared" si="107"/>
        <v>2.5848845190748132E-6</v>
      </c>
      <c r="X60" s="9">
        <f t="shared" si="107"/>
        <v>1.3708671375461749E-6</v>
      </c>
      <c r="Y60" s="9">
        <f t="shared" si="107"/>
        <v>-6.5095067406763833E-6</v>
      </c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 t="s">
        <v>11</v>
      </c>
      <c r="AR60" s="21"/>
      <c r="AS60" s="21">
        <f t="shared" ref="AS60:AZ60" si="108">MEDIAN(AS52:AS57)</f>
        <v>2.7861465173168538E-6</v>
      </c>
      <c r="AT60" s="21">
        <f t="shared" si="108"/>
        <v>2.9769319825479249E-6</v>
      </c>
      <c r="AU60" s="21">
        <f t="shared" si="108"/>
        <v>3.421723434549432E-6</v>
      </c>
      <c r="AV60" s="21">
        <f t="shared" si="108"/>
        <v>3.1327471131768162E-6</v>
      </c>
      <c r="AW60" s="21">
        <f t="shared" si="108"/>
        <v>3.2267601704639033E-6</v>
      </c>
      <c r="AX60" s="21">
        <f t="shared" si="108"/>
        <v>2.5848845190748132E-6</v>
      </c>
      <c r="AY60" s="21">
        <f t="shared" si="108"/>
        <v>1.3708671375461749E-6</v>
      </c>
      <c r="AZ60" s="21">
        <f t="shared" si="108"/>
        <v>-6.5095067406763833E-6</v>
      </c>
    </row>
    <row r="61" spans="16:52" x14ac:dyDescent="0.25">
      <c r="P61" t="s">
        <v>10</v>
      </c>
      <c r="R61" s="9">
        <f t="shared" ref="R61:Y61" si="109">STDEV(R52:R57)</f>
        <v>4.0215162867257289E-6</v>
      </c>
      <c r="S61" s="9">
        <f t="shared" si="109"/>
        <v>1.579630816226432E-7</v>
      </c>
      <c r="T61" s="9">
        <f t="shared" si="109"/>
        <v>3.4204590422381966E-7</v>
      </c>
      <c r="U61" s="9">
        <f t="shared" si="109"/>
        <v>2.5007901925676429E-7</v>
      </c>
      <c r="V61" s="9">
        <f t="shared" si="109"/>
        <v>3.2803671887928433E-7</v>
      </c>
      <c r="W61" s="9">
        <f t="shared" si="109"/>
        <v>2.1100527751080867E-7</v>
      </c>
      <c r="X61" s="9">
        <f t="shared" si="109"/>
        <v>1.565760456773086E-7</v>
      </c>
      <c r="Y61" s="9">
        <f t="shared" si="109"/>
        <v>3.4927298788851746E-6</v>
      </c>
      <c r="Z61" s="9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 t="s">
        <v>10</v>
      </c>
      <c r="AR61" s="21"/>
      <c r="AS61" s="21">
        <f t="shared" ref="AS61:AZ61" si="110">STDEV(AS52:AS57)</f>
        <v>2.2967816309264355E-7</v>
      </c>
      <c r="AT61" s="21">
        <f t="shared" si="110"/>
        <v>1.579630816226432E-7</v>
      </c>
      <c r="AU61" s="21">
        <f t="shared" si="110"/>
        <v>3.4204590422381966E-7</v>
      </c>
      <c r="AV61" s="21">
        <f t="shared" si="110"/>
        <v>2.5007901925676429E-7</v>
      </c>
      <c r="AW61" s="21">
        <f t="shared" si="110"/>
        <v>3.2803671887928433E-7</v>
      </c>
      <c r="AX61" s="21">
        <f t="shared" si="110"/>
        <v>2.1100527751080867E-7</v>
      </c>
      <c r="AY61" s="21">
        <f t="shared" si="110"/>
        <v>1.565760456773086E-7</v>
      </c>
      <c r="AZ61" s="21">
        <f t="shared" si="110"/>
        <v>3.4927298788851746E-6</v>
      </c>
    </row>
    <row r="62" spans="16:52" s="9" customFormat="1" x14ac:dyDescent="0.25">
      <c r="P62" s="9" t="s">
        <v>12</v>
      </c>
      <c r="R62" s="9">
        <f t="shared" ref="R62:Y62" si="111">R61/R59*100</f>
        <v>83.638729117364292</v>
      </c>
      <c r="S62" s="9">
        <f t="shared" si="111"/>
        <v>5.281881355270106</v>
      </c>
      <c r="T62" s="9">
        <f t="shared" si="111"/>
        <v>9.8822574254250721</v>
      </c>
      <c r="U62" s="9">
        <f t="shared" si="111"/>
        <v>7.7473662010280817</v>
      </c>
      <c r="V62" s="9">
        <f t="shared" si="111"/>
        <v>10.217660472744102</v>
      </c>
      <c r="W62" s="9">
        <f t="shared" si="111"/>
        <v>8.0011120362349484</v>
      </c>
      <c r="X62" s="9">
        <f t="shared" si="111"/>
        <v>11.370923507695403</v>
      </c>
      <c r="Y62" s="9">
        <f t="shared" si="111"/>
        <v>-59.10308155589037</v>
      </c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 t="s">
        <v>12</v>
      </c>
      <c r="AR62" s="21"/>
      <c r="AS62" s="21">
        <f t="shared" ref="AS62:AZ62" si="112">AS61/AS59*100</f>
        <v>8.2038815135600096</v>
      </c>
      <c r="AT62" s="21">
        <f t="shared" si="112"/>
        <v>5.281881355270106</v>
      </c>
      <c r="AU62" s="21">
        <f t="shared" si="112"/>
        <v>9.8822574254250721</v>
      </c>
      <c r="AV62" s="21">
        <f t="shared" si="112"/>
        <v>7.7473662010280817</v>
      </c>
      <c r="AW62" s="21">
        <f t="shared" si="112"/>
        <v>10.217660472744102</v>
      </c>
      <c r="AX62" s="21">
        <f t="shared" si="112"/>
        <v>8.0011120362349484</v>
      </c>
      <c r="AY62" s="21">
        <f t="shared" si="112"/>
        <v>11.370923507695403</v>
      </c>
      <c r="AZ62" s="21">
        <f t="shared" si="112"/>
        <v>-59.10308155589037</v>
      </c>
    </row>
    <row r="63" spans="16:52" s="9" customFormat="1" x14ac:dyDescent="0.25"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</row>
    <row r="64" spans="16:52" s="9" customFormat="1" x14ac:dyDescent="0.25">
      <c r="Q64" s="12" t="s">
        <v>20</v>
      </c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12" t="s">
        <v>20</v>
      </c>
      <c r="AS64" s="21"/>
      <c r="AT64" s="21"/>
      <c r="AU64" s="21"/>
      <c r="AV64" s="21"/>
      <c r="AW64" s="21"/>
      <c r="AX64" s="21"/>
      <c r="AY64" s="21"/>
      <c r="AZ64" s="21"/>
    </row>
    <row r="65" spans="16:52" x14ac:dyDescent="0.25">
      <c r="Q65" s="6"/>
      <c r="R65" s="6" t="s">
        <v>8</v>
      </c>
      <c r="S65" s="6" t="s">
        <v>6</v>
      </c>
      <c r="T65" s="6" t="s">
        <v>22</v>
      </c>
      <c r="U65" s="6" t="s">
        <v>5</v>
      </c>
      <c r="V65" s="6" t="s">
        <v>4</v>
      </c>
      <c r="W65" s="6" t="s">
        <v>24</v>
      </c>
      <c r="X65" s="6" t="s">
        <v>25</v>
      </c>
      <c r="Y65" s="6" t="s">
        <v>26</v>
      </c>
      <c r="Z65" s="6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6"/>
      <c r="AS65" s="6" t="s">
        <v>8</v>
      </c>
      <c r="AT65" s="6" t="s">
        <v>6</v>
      </c>
      <c r="AU65" s="6" t="s">
        <v>22</v>
      </c>
      <c r="AV65" s="6" t="s">
        <v>5</v>
      </c>
      <c r="AW65" s="6" t="s">
        <v>4</v>
      </c>
      <c r="AX65" s="6" t="s">
        <v>24</v>
      </c>
      <c r="AY65" s="6" t="s">
        <v>25</v>
      </c>
      <c r="AZ65" s="6" t="s">
        <v>26</v>
      </c>
    </row>
    <row r="66" spans="16:52" x14ac:dyDescent="0.25">
      <c r="R66" s="9"/>
      <c r="S66" s="9"/>
      <c r="T66" s="9"/>
      <c r="U66" s="9"/>
      <c r="V66" s="9"/>
      <c r="W66" s="9"/>
      <c r="X66" s="9"/>
      <c r="Y66" s="9"/>
      <c r="Z66" s="9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</row>
    <row r="67" spans="16:52" x14ac:dyDescent="0.25">
      <c r="Q67" s="9"/>
      <c r="R67" s="9">
        <f>(R53/$R$59)*100</f>
        <v>63.136948762347615</v>
      </c>
      <c r="S67" s="9">
        <f>(S53/$R$59)*100</f>
        <v>58.840280040606117</v>
      </c>
      <c r="T67" s="9">
        <f>(T53/$R$59)*100</f>
        <v>65.072928455211112</v>
      </c>
      <c r="U67" s="9">
        <f>(U53/$R$59)*100</f>
        <v>63.457996113135508</v>
      </c>
      <c r="V67" s="9">
        <f t="shared" ref="V67:Y67" si="113">(V53/$R$59)*100</f>
        <v>74.285841441978974</v>
      </c>
      <c r="W67" s="9">
        <f>(W53/$R$59)*100</f>
        <v>60.886109449795811</v>
      </c>
      <c r="X67" s="9">
        <f>(X53/$R$59)*100</f>
        <v>32.196561177681701</v>
      </c>
      <c r="Y67" s="9">
        <f t="shared" si="113"/>
        <v>-164.06462579387411</v>
      </c>
      <c r="Z67" s="9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>
        <f>(AS53/$AS$59)*100</f>
        <v>108.43404771189971</v>
      </c>
      <c r="AT67" s="21">
        <f>(AT53/$AS$59)*100</f>
        <v>101.05476837850576</v>
      </c>
      <c r="AU67" s="21">
        <f t="shared" ref="AU67:AZ67" si="114">(AU53/$AS$59)*100</f>
        <v>111.75898055234165</v>
      </c>
      <c r="AV67" s="21">
        <f t="shared" si="114"/>
        <v>108.98542791692276</v>
      </c>
      <c r="AW67" s="21">
        <f t="shared" si="114"/>
        <v>127.58162428086671</v>
      </c>
      <c r="AX67" s="21">
        <f t="shared" si="114"/>
        <v>104.56836173572511</v>
      </c>
      <c r="AY67" s="21">
        <f t="shared" si="114"/>
        <v>55.295726501465836</v>
      </c>
      <c r="AZ67" s="21">
        <f t="shared" si="114"/>
        <v>-281.77147945700671</v>
      </c>
    </row>
    <row r="68" spans="16:52" x14ac:dyDescent="0.25">
      <c r="Q68" s="9"/>
      <c r="R68" s="9">
        <f t="shared" ref="R68:Y68" si="115">(R54/$R$59)*100</f>
        <v>57.945744149374647</v>
      </c>
      <c r="S68" s="9">
        <f>(S54/$R$59)*100</f>
        <v>60.256830465312007</v>
      </c>
      <c r="T68" s="9">
        <f t="shared" si="115"/>
        <v>80.540898095032006</v>
      </c>
      <c r="U68" s="9">
        <f t="shared" si="115"/>
        <v>66.025797764260503</v>
      </c>
      <c r="V68" s="9">
        <f t="shared" si="115"/>
        <v>69.923315983210912</v>
      </c>
      <c r="W68" s="9">
        <f t="shared" si="115"/>
        <v>52.339888867476304</v>
      </c>
      <c r="X68" s="9">
        <f t="shared" si="115"/>
        <v>30.536477025416957</v>
      </c>
      <c r="Y68" s="9">
        <f t="shared" si="115"/>
        <v>-192.77565885030054</v>
      </c>
      <c r="Z68" s="9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>
        <f t="shared" ref="AS68:AZ68" si="116">(AS54/$AS$59)*100</f>
        <v>99.518454866192897</v>
      </c>
      <c r="AT68" s="21">
        <f t="shared" si="116"/>
        <v>103.48761157650446</v>
      </c>
      <c r="AU68" s="21">
        <f t="shared" si="116"/>
        <v>138.3243213046145</v>
      </c>
      <c r="AV68" s="21">
        <f t="shared" si="116"/>
        <v>113.39547832656234</v>
      </c>
      <c r="AW68" s="21">
        <f t="shared" si="116"/>
        <v>120.08923982115806</v>
      </c>
      <c r="AX68" s="21">
        <f t="shared" si="116"/>
        <v>89.890723545323652</v>
      </c>
      <c r="AY68" s="21">
        <f t="shared" si="116"/>
        <v>52.44462825074082</v>
      </c>
      <c r="AZ68" s="21">
        <f t="shared" si="116"/>
        <v>-331.08101356225791</v>
      </c>
    </row>
    <row r="69" spans="16:52" x14ac:dyDescent="0.25">
      <c r="Q69" s="9"/>
      <c r="R69" s="9">
        <f t="shared" ref="R69:Y69" si="117">(R55/$R$59)*100</f>
        <v>53.595694812299435</v>
      </c>
      <c r="S69" s="9">
        <f t="shared" si="117"/>
        <v>63.570497307052321</v>
      </c>
      <c r="T69" s="9">
        <f t="shared" si="117"/>
        <v>75.004380083626614</v>
      </c>
      <c r="U69" s="9">
        <f t="shared" si="117"/>
        <v>74.768362268201372</v>
      </c>
      <c r="V69" s="9">
        <f t="shared" si="117"/>
        <v>64.295769845167271</v>
      </c>
      <c r="W69" s="9">
        <f t="shared" si="117"/>
        <v>55.179982084776569</v>
      </c>
      <c r="X69" s="9">
        <f t="shared" si="117"/>
        <v>25.334556658527752</v>
      </c>
      <c r="Y69" s="9">
        <f t="shared" si="117"/>
        <v>-28.08068205626984</v>
      </c>
      <c r="Z69" s="9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>
        <f t="shared" ref="AS69:AZ69" si="118">(AS55/$AS$59)*100</f>
        <v>92.047497421907408</v>
      </c>
      <c r="AT69" s="21">
        <f t="shared" si="118"/>
        <v>109.1786421926829</v>
      </c>
      <c r="AU69" s="21">
        <f t="shared" si="118"/>
        <v>128.81567272442609</v>
      </c>
      <c r="AV69" s="21">
        <f t="shared" si="118"/>
        <v>128.41032581488489</v>
      </c>
      <c r="AW69" s="21">
        <f>(AW55/$AS$59)*100</f>
        <v>110.42425571287549</v>
      </c>
      <c r="AX69" s="21">
        <f t="shared" si="118"/>
        <v>94.76841892762944</v>
      </c>
      <c r="AY69" s="21">
        <f t="shared" si="118"/>
        <v>43.510631719170185</v>
      </c>
      <c r="AZ69" s="21">
        <f t="shared" si="118"/>
        <v>-48.226942821286755</v>
      </c>
    </row>
    <row r="70" spans="16:52" x14ac:dyDescent="0.25">
      <c r="Q70" s="9"/>
      <c r="R70" s="17">
        <f t="shared" ref="R70:Y70" si="119">(R56/$R$59)*100</f>
        <v>225.32161227597828</v>
      </c>
      <c r="S70" s="9">
        <f t="shared" si="119"/>
        <v>66.129049166813687</v>
      </c>
      <c r="T70" s="9">
        <f t="shared" si="119"/>
        <v>67.324323346705</v>
      </c>
      <c r="U70" s="9">
        <f t="shared" si="119"/>
        <v>64.282756776262545</v>
      </c>
      <c r="V70" s="9">
        <f t="shared" si="119"/>
        <v>58.579506174585241</v>
      </c>
      <c r="W70" s="9">
        <f t="shared" si="119"/>
        <v>50.985900039731021</v>
      </c>
      <c r="X70" s="9">
        <f t="shared" si="119"/>
        <v>26.485589776393248</v>
      </c>
      <c r="Y70" s="9">
        <f t="shared" si="119"/>
        <v>-106.70233480166344</v>
      </c>
      <c r="Z70" s="9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>
        <f t="shared" ref="AT70:AZ70" si="120">(AT56/$AS$59)*100</f>
        <v>113.57280662212052</v>
      </c>
      <c r="AU70" s="21">
        <f t="shared" si="120"/>
        <v>115.62562070312707</v>
      </c>
      <c r="AV70" s="21">
        <f t="shared" si="120"/>
        <v>110.40190652175754</v>
      </c>
      <c r="AW70" s="21">
        <f t="shared" si="120"/>
        <v>100.60690438785646</v>
      </c>
      <c r="AX70" s="21">
        <f t="shared" si="120"/>
        <v>87.565326261686351</v>
      </c>
      <c r="AY70" s="21">
        <f t="shared" si="120"/>
        <v>45.487464342019962</v>
      </c>
      <c r="AZ70" s="21">
        <f t="shared" si="120"/>
        <v>-183.25507154939774</v>
      </c>
    </row>
    <row r="71" spans="16:52" x14ac:dyDescent="0.25">
      <c r="Q71" s="9"/>
      <c r="R71" s="9"/>
      <c r="S71" s="9"/>
      <c r="T71" s="9"/>
      <c r="U71" s="9"/>
      <c r="V71" s="9"/>
      <c r="W71" s="9"/>
      <c r="X71" s="9"/>
      <c r="Y71" s="9"/>
      <c r="Z71" s="9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</row>
    <row r="72" spans="16:52" x14ac:dyDescent="0.25"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</row>
    <row r="73" spans="16:52" x14ac:dyDescent="0.25">
      <c r="P73" t="s">
        <v>9</v>
      </c>
      <c r="R73" s="9">
        <f>AVERAGE(R66:R71)</f>
        <v>100</v>
      </c>
      <c r="S73" s="9">
        <f t="shared" ref="S73:W73" si="121">AVERAGE(S66:S71)</f>
        <v>62.199164244946033</v>
      </c>
      <c r="T73" s="9">
        <f>AVERAGE(T66:T71)</f>
        <v>71.985632495143676</v>
      </c>
      <c r="U73" s="9">
        <f t="shared" si="121"/>
        <v>67.133728230464982</v>
      </c>
      <c r="V73" s="9">
        <f t="shared" si="121"/>
        <v>66.771108361235591</v>
      </c>
      <c r="W73" s="9">
        <f t="shared" si="121"/>
        <v>54.847970110444919</v>
      </c>
      <c r="X73" s="9">
        <f>AVERAGE(X66:X71)</f>
        <v>28.638296159504918</v>
      </c>
      <c r="Y73" s="9">
        <f>AVERAGE(Y66:Y71)</f>
        <v>-122.90582537552697</v>
      </c>
      <c r="Z73" s="9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 t="s">
        <v>9</v>
      </c>
      <c r="AR73" s="21"/>
      <c r="AS73" s="21">
        <f>AVERAGE(AS66:AS71)</f>
        <v>100</v>
      </c>
      <c r="AT73" s="21">
        <f t="shared" ref="AT73:AZ73" si="122">AVERAGE(AT66:AT71)</f>
        <v>106.82345719245342</v>
      </c>
      <c r="AU73" s="21">
        <f t="shared" si="122"/>
        <v>123.63114882112734</v>
      </c>
      <c r="AV73" s="21">
        <f t="shared" si="122"/>
        <v>115.29828464503188</v>
      </c>
      <c r="AW73" s="21">
        <f t="shared" si="122"/>
        <v>114.67550605068918</v>
      </c>
      <c r="AX73" s="21">
        <f t="shared" si="122"/>
        <v>94.198207617591152</v>
      </c>
      <c r="AY73" s="21">
        <f t="shared" si="122"/>
        <v>49.184612703349202</v>
      </c>
      <c r="AZ73" s="21">
        <f t="shared" si="122"/>
        <v>-211.08362684748727</v>
      </c>
    </row>
    <row r="74" spans="16:52" x14ac:dyDescent="0.25">
      <c r="P74" t="s">
        <v>11</v>
      </c>
      <c r="R74" s="9">
        <f t="shared" ref="R74:Y74" si="123">MEDIAN(R66:R71)</f>
        <v>60.541346455861131</v>
      </c>
      <c r="S74" s="9">
        <f t="shared" si="123"/>
        <v>61.913663886182164</v>
      </c>
      <c r="T74" s="9">
        <f t="shared" si="123"/>
        <v>71.164351715165807</v>
      </c>
      <c r="U74" s="9">
        <f t="shared" si="123"/>
        <v>65.154277270261531</v>
      </c>
      <c r="V74" s="9">
        <f t="shared" si="123"/>
        <v>67.109542914189092</v>
      </c>
      <c r="W74" s="9">
        <f t="shared" si="123"/>
        <v>53.759935476126437</v>
      </c>
      <c r="X74" s="9">
        <f t="shared" si="123"/>
        <v>28.511033400905102</v>
      </c>
      <c r="Y74" s="9">
        <f t="shared" si="123"/>
        <v>-135.38348029776878</v>
      </c>
      <c r="Z74" s="9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 t="s">
        <v>11</v>
      </c>
      <c r="AR74" s="21"/>
      <c r="AS74" s="21">
        <f t="shared" ref="AS74:AZ74" si="124">MEDIAN(AS66:AS71)</f>
        <v>99.518454866192897</v>
      </c>
      <c r="AT74" s="21">
        <f t="shared" si="124"/>
        <v>106.33312688459368</v>
      </c>
      <c r="AU74" s="21">
        <f t="shared" si="124"/>
        <v>122.22064671377657</v>
      </c>
      <c r="AV74" s="21">
        <f t="shared" si="124"/>
        <v>111.89869242415995</v>
      </c>
      <c r="AW74" s="21">
        <f t="shared" si="124"/>
        <v>115.25674776701678</v>
      </c>
      <c r="AX74" s="21">
        <f t="shared" si="124"/>
        <v>92.329571236476539</v>
      </c>
      <c r="AY74" s="21">
        <f t="shared" si="124"/>
        <v>48.966046296380391</v>
      </c>
      <c r="AZ74" s="21">
        <f t="shared" si="124"/>
        <v>-232.51327550320224</v>
      </c>
    </row>
    <row r="75" spans="16:52" x14ac:dyDescent="0.25">
      <c r="P75" t="s">
        <v>10</v>
      </c>
      <c r="R75" s="9">
        <f t="shared" ref="R75:Y75" si="125">STDEV(R66:R71)</f>
        <v>83.638729117364278</v>
      </c>
      <c r="S75" s="9">
        <f t="shared" si="125"/>
        <v>3.2852860593876314</v>
      </c>
      <c r="T75" s="9">
        <f t="shared" si="125"/>
        <v>7.1138055124905373</v>
      </c>
      <c r="U75" s="9">
        <f t="shared" si="125"/>
        <v>5.2010957704170924</v>
      </c>
      <c r="V75" s="9">
        <f t="shared" si="125"/>
        <v>6.8224451462391</v>
      </c>
      <c r="W75" s="9">
        <f t="shared" si="125"/>
        <v>4.3884475381373562</v>
      </c>
      <c r="X75" s="9">
        <f t="shared" si="125"/>
        <v>3.2564387502045737</v>
      </c>
      <c r="Y75" s="9">
        <f t="shared" si="125"/>
        <v>72.641130208637961</v>
      </c>
      <c r="Z75" s="9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 t="s">
        <v>10</v>
      </c>
      <c r="AR75" s="21"/>
      <c r="AS75" s="21">
        <f t="shared" ref="AS75:AZ75" si="126">STDEV(AS66:AS71)</f>
        <v>8.2038815135600096</v>
      </c>
      <c r="AT75" s="21">
        <f t="shared" si="126"/>
        <v>5.6422882685031377</v>
      </c>
      <c r="AU75" s="21">
        <f t="shared" si="126"/>
        <v>12.217548384514178</v>
      </c>
      <c r="AV75" s="21">
        <f t="shared" si="126"/>
        <v>8.9325803349543573</v>
      </c>
      <c r="AW75" s="21">
        <f t="shared" si="126"/>
        <v>11.717153853660543</v>
      </c>
      <c r="AX75" s="21">
        <f t="shared" si="126"/>
        <v>7.5369041276086719</v>
      </c>
      <c r="AY75" s="21">
        <f t="shared" si="126"/>
        <v>5.592744688054073</v>
      </c>
      <c r="AZ75" s="21">
        <f t="shared" si="126"/>
        <v>124.75692812680175</v>
      </c>
    </row>
    <row r="76" spans="16:52" x14ac:dyDescent="0.25">
      <c r="P76" t="s">
        <v>12</v>
      </c>
      <c r="R76" s="9">
        <f t="shared" ref="R76:Y76" si="127">R75/R73*100</f>
        <v>83.638729117364278</v>
      </c>
      <c r="S76" s="9">
        <f t="shared" si="127"/>
        <v>5.2818813552701007</v>
      </c>
      <c r="T76" s="9">
        <f t="shared" si="127"/>
        <v>9.8822574254250686</v>
      </c>
      <c r="U76" s="9">
        <f t="shared" si="127"/>
        <v>7.7473662010280826</v>
      </c>
      <c r="V76" s="9">
        <f t="shared" si="127"/>
        <v>10.2176604727441</v>
      </c>
      <c r="W76" s="9">
        <f t="shared" si="127"/>
        <v>8.0011120362349502</v>
      </c>
      <c r="X76" s="9">
        <f t="shared" si="127"/>
        <v>11.3709235076954</v>
      </c>
      <c r="Y76" s="9">
        <f t="shared" si="127"/>
        <v>-59.103081555890412</v>
      </c>
      <c r="Z76" s="9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 t="s">
        <v>12</v>
      </c>
      <c r="AR76" s="21"/>
      <c r="AS76" s="21">
        <f t="shared" ref="AS76:AZ76" si="128">AS75/AS73*100</f>
        <v>8.2038815135600096</v>
      </c>
      <c r="AT76" s="21">
        <f t="shared" si="128"/>
        <v>5.2818813552701034</v>
      </c>
      <c r="AU76" s="21">
        <f t="shared" si="128"/>
        <v>9.8822574254250721</v>
      </c>
      <c r="AV76" s="21">
        <f t="shared" si="128"/>
        <v>7.747366201028087</v>
      </c>
      <c r="AW76" s="21">
        <f t="shared" si="128"/>
        <v>10.217660472744106</v>
      </c>
      <c r="AX76" s="21">
        <f t="shared" si="128"/>
        <v>8.0011120362349484</v>
      </c>
      <c r="AY76" s="21">
        <f t="shared" si="128"/>
        <v>11.3709235076954</v>
      </c>
      <c r="AZ76" s="21">
        <f t="shared" si="128"/>
        <v>-59.103081555890391</v>
      </c>
    </row>
    <row r="77" spans="16:52" x14ac:dyDescent="0.25"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</row>
    <row r="78" spans="16:52" x14ac:dyDescent="0.25">
      <c r="P78" s="23"/>
      <c r="Q78" s="12"/>
      <c r="R78" s="23"/>
      <c r="S78" s="23"/>
      <c r="T78" s="23"/>
      <c r="U78" s="23"/>
      <c r="V78" s="23"/>
      <c r="W78" s="23"/>
      <c r="X78" s="23"/>
      <c r="Y78" s="23"/>
      <c r="Z78" s="23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" t="s">
        <v>27</v>
      </c>
      <c r="AS78" s="21"/>
      <c r="AT78" s="21"/>
      <c r="AU78" s="21"/>
      <c r="AV78" s="21"/>
      <c r="AW78" s="21"/>
      <c r="AX78" s="21"/>
      <c r="AY78" s="21"/>
      <c r="AZ78" s="21"/>
    </row>
    <row r="79" spans="16:52" x14ac:dyDescent="0.25">
      <c r="P79" s="23"/>
      <c r="Q79" s="8"/>
      <c r="R79" s="8"/>
      <c r="S79" s="8"/>
      <c r="T79" s="8"/>
      <c r="U79" s="8"/>
      <c r="V79" s="8"/>
      <c r="W79" s="8"/>
      <c r="X79" s="8"/>
      <c r="Y79" s="8"/>
      <c r="Z79" s="8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6"/>
      <c r="AS79" s="6" t="s">
        <v>8</v>
      </c>
      <c r="AT79" s="6" t="s">
        <v>6</v>
      </c>
      <c r="AU79" s="6" t="s">
        <v>22</v>
      </c>
      <c r="AV79" s="6" t="s">
        <v>5</v>
      </c>
      <c r="AW79" s="6" t="s">
        <v>4</v>
      </c>
      <c r="AX79" s="6" t="s">
        <v>24</v>
      </c>
      <c r="AY79" s="6" t="s">
        <v>25</v>
      </c>
      <c r="AZ79" s="6" t="s">
        <v>26</v>
      </c>
    </row>
    <row r="80" spans="16:52" x14ac:dyDescent="0.25"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</row>
    <row r="81" spans="16:52" x14ac:dyDescent="0.25"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>
        <f t="shared" ref="AS81" si="129">AS53/$AT$59*100</f>
        <v>101.50771240865635</v>
      </c>
      <c r="AT81" s="21">
        <f>AT53/$AT$59*100</f>
        <v>94.599792062941063</v>
      </c>
      <c r="AU81" s="21">
        <f t="shared" ref="AU81:AZ81" si="130">AU53/$AT$59*100</f>
        <v>104.62026177546042</v>
      </c>
      <c r="AV81" s="21">
        <f t="shared" si="130"/>
        <v>102.0238726411694</v>
      </c>
      <c r="AW81" s="21">
        <f t="shared" si="130"/>
        <v>119.43221801089562</v>
      </c>
      <c r="AX81" s="21">
        <f t="shared" si="130"/>
        <v>97.888951063748578</v>
      </c>
      <c r="AY81" s="21">
        <f t="shared" si="130"/>
        <v>51.763655619050894</v>
      </c>
      <c r="AZ81" s="21">
        <f t="shared" si="130"/>
        <v>-263.77303905205628</v>
      </c>
    </row>
    <row r="82" spans="16:52" x14ac:dyDescent="0.25"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>
        <f t="shared" ref="AS82:AZ82" si="131">AS54/$AT$59*100</f>
        <v>93.161612141891453</v>
      </c>
      <c r="AT82" s="21">
        <f>AT54/$AT$59*100</f>
        <v>96.877234922345693</v>
      </c>
      <c r="AU82" s="21">
        <f t="shared" si="131"/>
        <v>129.48871431431868</v>
      </c>
      <c r="AV82" s="21">
        <f t="shared" si="131"/>
        <v>106.15222658659023</v>
      </c>
      <c r="AW82" s="21">
        <f t="shared" si="131"/>
        <v>112.41841724407497</v>
      </c>
      <c r="AX82" s="21">
        <f t="shared" si="131"/>
        <v>84.148861970808824</v>
      </c>
      <c r="AY82" s="21">
        <f t="shared" si="131"/>
        <v>49.094674174658529</v>
      </c>
      <c r="AZ82" s="21">
        <f t="shared" si="131"/>
        <v>-309.93287641475746</v>
      </c>
    </row>
    <row r="83" spans="16:52" x14ac:dyDescent="0.25"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>
        <f t="shared" ref="AS83:AZ83" si="132">AS55/$AT$59*100</f>
        <v>86.167869718047442</v>
      </c>
      <c r="AT83" s="21">
        <f t="shared" si="132"/>
        <v>102.20474515815978</v>
      </c>
      <c r="AU83" s="21">
        <f t="shared" si="132"/>
        <v>120.58744035249811</v>
      </c>
      <c r="AV83" s="21">
        <f t="shared" si="132"/>
        <v>120.20798538989479</v>
      </c>
      <c r="AW83" s="21">
        <f t="shared" si="132"/>
        <v>103.37079384533952</v>
      </c>
      <c r="AX83" s="21">
        <f t="shared" si="132"/>
        <v>88.714989589687619</v>
      </c>
      <c r="AY83" s="21">
        <f t="shared" si="132"/>
        <v>40.731345776219662</v>
      </c>
      <c r="AZ83" s="21">
        <f t="shared" si="132"/>
        <v>-45.146397700273802</v>
      </c>
    </row>
    <row r="84" spans="16:52" x14ac:dyDescent="0.25"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>
        <f t="shared" ref="AT84:AZ84" si="133">AT56/$AT$59*100</f>
        <v>106.31822785655353</v>
      </c>
      <c r="AU84" s="21">
        <f t="shared" si="133"/>
        <v>108.23991634610334</v>
      </c>
      <c r="AV84" s="21">
        <f t="shared" si="133"/>
        <v>103.34987223158039</v>
      </c>
      <c r="AW84" s="21">
        <f t="shared" si="133"/>
        <v>94.180535841114775</v>
      </c>
      <c r="AX84" s="21">
        <f t="shared" si="133"/>
        <v>81.972001808487107</v>
      </c>
      <c r="AY84" s="21">
        <f t="shared" si="133"/>
        <v>42.581906200685523</v>
      </c>
      <c r="AZ84" s="21">
        <f t="shared" si="133"/>
        <v>-171.54946709807845</v>
      </c>
    </row>
    <row r="85" spans="16:52" x14ac:dyDescent="0.25"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</row>
    <row r="86" spans="16:52" x14ac:dyDescent="0.25"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</row>
    <row r="87" spans="16:52" x14ac:dyDescent="0.25"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 t="s">
        <v>9</v>
      </c>
      <c r="AR87" s="21"/>
      <c r="AS87" s="21">
        <f t="shared" ref="AS87:AT87" si="134">AVERAGE(AS80:AS85)</f>
        <v>93.612398089531737</v>
      </c>
      <c r="AT87" s="21">
        <f t="shared" si="134"/>
        <v>100.00000000000003</v>
      </c>
      <c r="AU87" s="21">
        <f>AVERAGE(AU80:AU85)</f>
        <v>115.73408319709515</v>
      </c>
      <c r="AV87" s="21">
        <f t="shared" ref="AV87:AZ87" si="135">AVERAGE(AV80:AV85)</f>
        <v>107.9334892123087</v>
      </c>
      <c r="AW87" s="21">
        <f t="shared" si="135"/>
        <v>107.35049123535622</v>
      </c>
      <c r="AX87" s="21">
        <f t="shared" si="135"/>
        <v>88.181201108183032</v>
      </c>
      <c r="AY87" s="21">
        <f t="shared" si="135"/>
        <v>46.042895442653652</v>
      </c>
      <c r="AZ87" s="21">
        <f t="shared" si="135"/>
        <v>-197.60044506629151</v>
      </c>
    </row>
    <row r="88" spans="16:52" x14ac:dyDescent="0.25"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 t="s">
        <v>11</v>
      </c>
      <c r="AR88" s="21"/>
      <c r="AS88" s="21">
        <f t="shared" ref="AS88:AZ88" si="136">MEDIAN(AS80:AS85)</f>
        <v>93.161612141891453</v>
      </c>
      <c r="AT88" s="21">
        <f t="shared" si="136"/>
        <v>99.540990040252737</v>
      </c>
      <c r="AU88" s="21">
        <f t="shared" si="136"/>
        <v>114.41367834930072</v>
      </c>
      <c r="AV88" s="21">
        <f t="shared" si="136"/>
        <v>104.75104940908531</v>
      </c>
      <c r="AW88" s="21">
        <f t="shared" si="136"/>
        <v>107.89460554470725</v>
      </c>
      <c r="AX88" s="21">
        <f t="shared" si="136"/>
        <v>86.431925780248221</v>
      </c>
      <c r="AY88" s="21">
        <f t="shared" si="136"/>
        <v>45.83829018767203</v>
      </c>
      <c r="AZ88" s="21">
        <f t="shared" si="136"/>
        <v>-217.66125307506735</v>
      </c>
    </row>
    <row r="89" spans="16:52" x14ac:dyDescent="0.25"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 t="s">
        <v>10</v>
      </c>
      <c r="AR89" s="21"/>
      <c r="AS89" s="21">
        <f t="shared" ref="AS89:AZ89" si="137">STDEV(AS80:AS85)</f>
        <v>7.6798502212672952</v>
      </c>
      <c r="AT89" s="21">
        <f t="shared" si="137"/>
        <v>5.2818813552700998</v>
      </c>
      <c r="AU89" s="21">
        <f t="shared" si="137"/>
        <v>11.437140030492568</v>
      </c>
      <c r="AV89" s="21">
        <f t="shared" si="137"/>
        <v>8.3620026628246968</v>
      </c>
      <c r="AW89" s="21">
        <f t="shared" si="137"/>
        <v>10.968708710251613</v>
      </c>
      <c r="AX89" s="21">
        <f t="shared" si="137"/>
        <v>7.0554766955633834</v>
      </c>
      <c r="AY89" s="21">
        <f t="shared" si="137"/>
        <v>5.2355024215123187</v>
      </c>
      <c r="AZ89" s="21">
        <f t="shared" si="137"/>
        <v>116.78795220233256</v>
      </c>
    </row>
    <row r="90" spans="16:52" x14ac:dyDescent="0.25"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 t="s">
        <v>12</v>
      </c>
      <c r="AR90" s="21"/>
      <c r="AS90" s="21">
        <f t="shared" ref="AS90:AZ90" si="138">AS89/AS87*100</f>
        <v>8.2038815135600078</v>
      </c>
      <c r="AT90" s="21">
        <f t="shared" si="138"/>
        <v>5.2818813552700981</v>
      </c>
      <c r="AU90" s="21">
        <f t="shared" si="138"/>
        <v>9.8822574254250739</v>
      </c>
      <c r="AV90" s="21">
        <f t="shared" si="138"/>
        <v>7.7473662010280826</v>
      </c>
      <c r="AW90" s="21">
        <f t="shared" si="138"/>
        <v>10.217660472744102</v>
      </c>
      <c r="AX90" s="21">
        <f t="shared" si="138"/>
        <v>8.0011120362349537</v>
      </c>
      <c r="AY90" s="21">
        <f t="shared" si="138"/>
        <v>11.370923507695402</v>
      </c>
      <c r="AZ90" s="21">
        <f t="shared" si="138"/>
        <v>-59.103081555890334</v>
      </c>
    </row>
    <row r="91" spans="16:52" x14ac:dyDescent="0.25"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</sheetData>
  <pageMargins left="0.7" right="0.7" top="0.78740157499999996" bottom="0.78740157499999996" header="0.3" footer="0.3"/>
  <pageSetup paperSize="9" scale="21" orientation="landscape" r:id="rId1"/>
  <drawing r:id="rId2"/>
  <legacyDrawing r:id="rId3"/>
  <oleObjects>
    <mc:AlternateContent xmlns:mc="http://schemas.openxmlformats.org/markup-compatibility/2006">
      <mc:Choice Requires="x14">
        <oleObject progId="Prism9.Document" shapeId="2049" r:id="rId4">
          <objectPr defaultSize="0" autoPict="0" r:id="rId5">
            <anchor moveWithCells="1">
              <from>
                <xdr:col>7</xdr:col>
                <xdr:colOff>95250</xdr:colOff>
                <xdr:row>0</xdr:row>
                <xdr:rowOff>85725</xdr:rowOff>
              </from>
              <to>
                <xdr:col>10</xdr:col>
                <xdr:colOff>752475</xdr:colOff>
                <xdr:row>12</xdr:row>
                <xdr:rowOff>104775</xdr:rowOff>
              </to>
            </anchor>
          </objectPr>
        </oleObject>
      </mc:Choice>
      <mc:Fallback>
        <oleObject progId="Prism9.Document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7582C-8CAD-4E6B-929A-C6828C819AA5}">
  <dimension ref="A1:U78"/>
  <sheetViews>
    <sheetView zoomScale="85" zoomScaleNormal="85" workbookViewId="0">
      <selection activeCell="B9" sqref="B9"/>
    </sheetView>
  </sheetViews>
  <sheetFormatPr baseColWidth="10" defaultRowHeight="15" x14ac:dyDescent="0.25"/>
  <cols>
    <col min="6" max="6" width="12" bestFit="1" customWidth="1"/>
    <col min="8" max="8" width="12.28515625" bestFit="1" customWidth="1"/>
    <col min="15" max="15" width="12.28515625" bestFit="1" customWidth="1"/>
  </cols>
  <sheetData>
    <row r="1" spans="1:21" x14ac:dyDescent="0.25">
      <c r="A1" s="2" t="s">
        <v>29</v>
      </c>
      <c r="B1" s="21"/>
      <c r="C1" s="21"/>
      <c r="D1" s="21"/>
    </row>
    <row r="2" spans="1:21" x14ac:dyDescent="0.25">
      <c r="A2" s="21" t="s">
        <v>1</v>
      </c>
      <c r="B2" s="2" t="s">
        <v>30</v>
      </c>
      <c r="C2" s="21"/>
      <c r="D2" s="21"/>
      <c r="O2" s="21"/>
      <c r="P2" s="21"/>
      <c r="Q2" s="21"/>
      <c r="R2" s="21"/>
      <c r="S2" s="21"/>
      <c r="T2" s="21"/>
      <c r="U2" s="21"/>
    </row>
    <row r="3" spans="1:21" x14ac:dyDescent="0.25">
      <c r="A3" s="21" t="s">
        <v>2</v>
      </c>
      <c r="B3" s="21"/>
      <c r="C3" s="1">
        <v>43575</v>
      </c>
      <c r="D3" s="21" t="s">
        <v>31</v>
      </c>
      <c r="O3" s="21"/>
      <c r="P3" s="21"/>
      <c r="Q3" s="21"/>
      <c r="R3" s="21"/>
      <c r="S3" s="21"/>
      <c r="T3" s="21"/>
      <c r="U3" s="21"/>
    </row>
    <row r="4" spans="1:21" x14ac:dyDescent="0.25">
      <c r="A4" s="21" t="s">
        <v>23</v>
      </c>
      <c r="B4" s="21"/>
      <c r="C4" s="21">
        <v>13</v>
      </c>
      <c r="D4" s="21"/>
      <c r="O4" s="21"/>
      <c r="P4" s="21"/>
      <c r="Q4" s="21"/>
      <c r="R4" s="21"/>
      <c r="S4" s="21"/>
      <c r="T4" s="21"/>
      <c r="U4" s="21"/>
    </row>
    <row r="5" spans="1:21" x14ac:dyDescent="0.25">
      <c r="A5" s="21" t="s">
        <v>17</v>
      </c>
      <c r="B5" s="21"/>
      <c r="C5" s="21" t="s">
        <v>28</v>
      </c>
      <c r="D5" s="21"/>
      <c r="O5" s="21"/>
      <c r="P5" s="21"/>
      <c r="Q5" s="21"/>
      <c r="R5" s="21"/>
      <c r="S5" s="21"/>
      <c r="T5" s="21"/>
      <c r="U5" s="21"/>
    </row>
    <row r="6" spans="1:21" x14ac:dyDescent="0.25">
      <c r="A6" s="21" t="s">
        <v>0</v>
      </c>
      <c r="B6" s="21"/>
      <c r="C6" s="1">
        <v>43663</v>
      </c>
      <c r="D6" s="21"/>
      <c r="O6" s="21"/>
      <c r="P6" s="21"/>
      <c r="Q6" s="21"/>
      <c r="R6" s="21"/>
      <c r="S6" s="21"/>
      <c r="T6" s="21"/>
      <c r="U6" s="21"/>
    </row>
    <row r="7" spans="1:21" x14ac:dyDescent="0.25">
      <c r="A7" s="21" t="s">
        <v>32</v>
      </c>
      <c r="B7" s="21" t="s">
        <v>33</v>
      </c>
      <c r="C7" s="21"/>
      <c r="D7" s="21"/>
    </row>
    <row r="8" spans="1:21" x14ac:dyDescent="0.25">
      <c r="A8" s="2" t="s">
        <v>21</v>
      </c>
      <c r="B8" s="21" t="s">
        <v>35</v>
      </c>
      <c r="C8" s="21"/>
      <c r="D8" s="21"/>
      <c r="O8" s="21"/>
      <c r="P8" s="21"/>
      <c r="Q8" s="21"/>
      <c r="R8" s="21"/>
      <c r="S8" s="21"/>
    </row>
    <row r="9" spans="1:21" x14ac:dyDescent="0.25">
      <c r="A9" s="21"/>
      <c r="B9" s="21"/>
      <c r="C9" s="1"/>
      <c r="O9" s="21"/>
      <c r="P9" s="21"/>
      <c r="Q9" s="21"/>
      <c r="R9" s="21"/>
      <c r="S9" s="21"/>
    </row>
    <row r="10" spans="1:21" x14ac:dyDescent="0.25">
      <c r="A10" s="21"/>
      <c r="B10" s="21"/>
      <c r="C10" s="21"/>
      <c r="O10" s="21"/>
      <c r="P10" s="21"/>
      <c r="Q10" s="21"/>
      <c r="R10" s="21"/>
      <c r="S10" s="21"/>
    </row>
    <row r="11" spans="1:21" x14ac:dyDescent="0.25">
      <c r="A11" s="21"/>
      <c r="B11" s="21"/>
      <c r="C11" s="16"/>
      <c r="O11" s="21"/>
      <c r="P11" s="21"/>
      <c r="Q11" s="21"/>
      <c r="R11" s="21"/>
      <c r="S11" s="21"/>
    </row>
    <row r="12" spans="1:21" x14ac:dyDescent="0.25">
      <c r="A12" s="21"/>
      <c r="B12" s="21"/>
      <c r="C12" s="21"/>
      <c r="O12" s="21"/>
      <c r="P12" s="21"/>
      <c r="Q12" s="21"/>
      <c r="R12" s="21"/>
      <c r="S12" s="21"/>
    </row>
    <row r="13" spans="1:21" x14ac:dyDescent="0.25">
      <c r="O13" s="21"/>
      <c r="P13" s="21"/>
      <c r="Q13" s="21"/>
      <c r="R13" s="21"/>
      <c r="S13" s="21"/>
    </row>
    <row r="14" spans="1:21" x14ac:dyDescent="0.25">
      <c r="E14" t="s">
        <v>14</v>
      </c>
      <c r="O14" s="21"/>
      <c r="P14" s="21"/>
      <c r="Q14" s="21"/>
      <c r="R14" s="21"/>
      <c r="S14" s="21"/>
    </row>
    <row r="15" spans="1:21" x14ac:dyDescent="0.25">
      <c r="F15" s="30" t="s">
        <v>8</v>
      </c>
      <c r="G15" s="30" t="s">
        <v>6</v>
      </c>
      <c r="H15" s="30" t="s">
        <v>22</v>
      </c>
      <c r="I15" s="30" t="s">
        <v>5</v>
      </c>
      <c r="J15" s="30" t="s">
        <v>4</v>
      </c>
      <c r="K15" s="30" t="s">
        <v>24</v>
      </c>
      <c r="L15" s="30" t="s">
        <v>25</v>
      </c>
      <c r="M15" s="30" t="s">
        <v>26</v>
      </c>
    </row>
    <row r="18" spans="4:13" x14ac:dyDescent="0.25">
      <c r="F18">
        <v>58415</v>
      </c>
      <c r="G18">
        <v>63741</v>
      </c>
      <c r="H18">
        <v>60832</v>
      </c>
      <c r="I18">
        <v>66313</v>
      </c>
      <c r="J18">
        <v>59167</v>
      </c>
      <c r="K18">
        <v>62624</v>
      </c>
      <c r="L18">
        <v>77085</v>
      </c>
      <c r="M18">
        <v>-3972</v>
      </c>
    </row>
    <row r="19" spans="4:13" x14ac:dyDescent="0.25">
      <c r="F19">
        <v>64725</v>
      </c>
      <c r="G19">
        <v>63278</v>
      </c>
      <c r="H19">
        <v>53539</v>
      </c>
      <c r="I19">
        <v>65624</v>
      </c>
      <c r="J19">
        <v>62561</v>
      </c>
      <c r="K19">
        <v>71260</v>
      </c>
      <c r="L19">
        <v>75827</v>
      </c>
      <c r="M19">
        <v>-2841</v>
      </c>
    </row>
    <row r="20" spans="4:13" x14ac:dyDescent="0.25">
      <c r="F20">
        <v>67262</v>
      </c>
      <c r="G20">
        <v>64887</v>
      </c>
      <c r="H20">
        <v>53609</v>
      </c>
      <c r="I20">
        <v>58507</v>
      </c>
      <c r="J20">
        <v>64802</v>
      </c>
      <c r="K20">
        <v>68723</v>
      </c>
      <c r="L20">
        <v>85650</v>
      </c>
      <c r="M20">
        <v>-18763</v>
      </c>
    </row>
    <row r="21" spans="4:13" x14ac:dyDescent="0.25">
      <c r="F21">
        <v>57720</v>
      </c>
      <c r="G21">
        <v>62062</v>
      </c>
      <c r="H21">
        <v>53855</v>
      </c>
      <c r="I21">
        <v>59315</v>
      </c>
      <c r="J21">
        <v>66510</v>
      </c>
      <c r="K21">
        <v>70297</v>
      </c>
      <c r="L21">
        <v>79572</v>
      </c>
      <c r="M21">
        <v>-4548</v>
      </c>
    </row>
    <row r="25" spans="4:13" x14ac:dyDescent="0.25">
      <c r="D25" t="s">
        <v>9</v>
      </c>
      <c r="F25">
        <f>AVERAGE(F18:F21)</f>
        <v>62030.5</v>
      </c>
      <c r="G25" s="21">
        <f t="shared" ref="G25:M25" si="0">AVERAGE(G18:G21)</f>
        <v>63492</v>
      </c>
      <c r="H25" s="21">
        <f t="shared" si="0"/>
        <v>55458.75</v>
      </c>
      <c r="I25" s="21">
        <f t="shared" si="0"/>
        <v>62439.75</v>
      </c>
      <c r="J25" s="21">
        <f t="shared" si="0"/>
        <v>63260</v>
      </c>
      <c r="K25" s="21">
        <f t="shared" si="0"/>
        <v>68226</v>
      </c>
      <c r="L25" s="21">
        <f t="shared" si="0"/>
        <v>79533.5</v>
      </c>
      <c r="M25" s="21">
        <f t="shared" si="0"/>
        <v>-7531</v>
      </c>
    </row>
    <row r="26" spans="4:13" x14ac:dyDescent="0.25">
      <c r="D26" t="s">
        <v>13</v>
      </c>
      <c r="F26">
        <f>F25/1000</f>
        <v>62.030500000000004</v>
      </c>
      <c r="G26" s="21">
        <f t="shared" ref="G26:M26" si="1">G25/1000</f>
        <v>63.491999999999997</v>
      </c>
      <c r="H26" s="21">
        <f t="shared" si="1"/>
        <v>55.458750000000002</v>
      </c>
      <c r="I26" s="21">
        <f t="shared" si="1"/>
        <v>62.439749999999997</v>
      </c>
      <c r="J26" s="21">
        <f t="shared" si="1"/>
        <v>63.26</v>
      </c>
      <c r="K26" s="21">
        <f t="shared" si="1"/>
        <v>68.225999999999999</v>
      </c>
      <c r="L26" s="21">
        <f t="shared" si="1"/>
        <v>79.533500000000004</v>
      </c>
      <c r="M26" s="21">
        <f t="shared" si="1"/>
        <v>-7.5309999999999997</v>
      </c>
    </row>
    <row r="27" spans="4:13" x14ac:dyDescent="0.25">
      <c r="D27" t="s">
        <v>11</v>
      </c>
      <c r="F27">
        <f>MEDIAN(F18:F21)</f>
        <v>61570</v>
      </c>
      <c r="G27" s="21">
        <f t="shared" ref="G27:M27" si="2">MEDIAN(G18:G21)</f>
        <v>63509.5</v>
      </c>
      <c r="H27" s="21">
        <f t="shared" si="2"/>
        <v>53732</v>
      </c>
      <c r="I27" s="21">
        <f t="shared" si="2"/>
        <v>62469.5</v>
      </c>
      <c r="J27" s="21">
        <f t="shared" si="2"/>
        <v>63681.5</v>
      </c>
      <c r="K27" s="21">
        <f t="shared" si="2"/>
        <v>69510</v>
      </c>
      <c r="L27" s="21">
        <f t="shared" si="2"/>
        <v>78328.5</v>
      </c>
      <c r="M27" s="21">
        <f t="shared" si="2"/>
        <v>-4260</v>
      </c>
    </row>
    <row r="28" spans="4:13" x14ac:dyDescent="0.25">
      <c r="D28" t="s">
        <v>16</v>
      </c>
      <c r="F28">
        <f>F27/1000</f>
        <v>61.57</v>
      </c>
      <c r="G28" s="21">
        <f t="shared" ref="G28:M28" si="3">G27/1000</f>
        <v>63.509500000000003</v>
      </c>
      <c r="H28" s="21">
        <f t="shared" si="3"/>
        <v>53.731999999999999</v>
      </c>
      <c r="I28" s="21">
        <f t="shared" si="3"/>
        <v>62.469499999999996</v>
      </c>
      <c r="J28" s="21">
        <f t="shared" si="3"/>
        <v>63.6815</v>
      </c>
      <c r="K28" s="21">
        <f t="shared" si="3"/>
        <v>69.510000000000005</v>
      </c>
      <c r="L28" s="21">
        <f t="shared" si="3"/>
        <v>78.328500000000005</v>
      </c>
      <c r="M28" s="21">
        <f t="shared" si="3"/>
        <v>-4.26</v>
      </c>
    </row>
    <row r="29" spans="4:13" x14ac:dyDescent="0.25">
      <c r="D29" t="s">
        <v>10</v>
      </c>
      <c r="F29">
        <f>STDEV(F18:F21)</f>
        <v>4700.39618897528</v>
      </c>
      <c r="G29" s="21">
        <f t="shared" ref="G29:M29" si="4">STDEV(G18:G21)</f>
        <v>1168.8629802789833</v>
      </c>
      <c r="H29" s="21">
        <f t="shared" si="4"/>
        <v>3584.7289414031479</v>
      </c>
      <c r="I29" s="21">
        <f t="shared" si="4"/>
        <v>4097.6456146589026</v>
      </c>
      <c r="J29" s="21">
        <f t="shared" si="4"/>
        <v>3171.8298609267595</v>
      </c>
      <c r="K29" s="21">
        <f t="shared" si="4"/>
        <v>3878.299025775776</v>
      </c>
      <c r="L29" s="21">
        <f t="shared" si="4"/>
        <v>4364.4911501800525</v>
      </c>
      <c r="M29" s="21">
        <f t="shared" si="4"/>
        <v>7521.4957289092445</v>
      </c>
    </row>
    <row r="30" spans="4:13" x14ac:dyDescent="0.25">
      <c r="D30" t="s">
        <v>12</v>
      </c>
      <c r="F30">
        <f>F29/100</f>
        <v>47.003961889752802</v>
      </c>
      <c r="G30" s="21">
        <f t="shared" ref="G30:M30" si="5">G29/100</f>
        <v>11.688629802789833</v>
      </c>
      <c r="H30" s="21">
        <f t="shared" si="5"/>
        <v>35.847289414031479</v>
      </c>
      <c r="I30" s="21">
        <f t="shared" si="5"/>
        <v>40.976456146589022</v>
      </c>
      <c r="J30" s="21">
        <f t="shared" si="5"/>
        <v>31.718298609267595</v>
      </c>
      <c r="K30" s="21">
        <f t="shared" si="5"/>
        <v>38.78299025775776</v>
      </c>
      <c r="L30" s="21">
        <f t="shared" si="5"/>
        <v>43.644911501800522</v>
      </c>
      <c r="M30" s="21">
        <f t="shared" si="5"/>
        <v>75.214957289092439</v>
      </c>
    </row>
    <row r="33" spans="4:13" x14ac:dyDescent="0.25">
      <c r="E33" t="s">
        <v>18</v>
      </c>
    </row>
    <row r="34" spans="4:13" x14ac:dyDescent="0.25">
      <c r="F34" s="30" t="s">
        <v>8</v>
      </c>
      <c r="G34" s="30" t="s">
        <v>6</v>
      </c>
      <c r="H34" s="30" t="s">
        <v>22</v>
      </c>
      <c r="I34" s="30" t="s">
        <v>5</v>
      </c>
      <c r="J34" s="30" t="s">
        <v>4</v>
      </c>
      <c r="K34" s="30" t="s">
        <v>24</v>
      </c>
      <c r="L34" s="30" t="s">
        <v>25</v>
      </c>
      <c r="M34" s="30" t="s">
        <v>26</v>
      </c>
    </row>
    <row r="37" spans="4:13" x14ac:dyDescent="0.25">
      <c r="F37">
        <v>0.17733333333333337</v>
      </c>
      <c r="G37">
        <v>0.18033333333333337</v>
      </c>
      <c r="H37">
        <v>0.19033333333333338</v>
      </c>
      <c r="I37">
        <v>0.20233333333333334</v>
      </c>
      <c r="J37">
        <v>0.21133333333333335</v>
      </c>
      <c r="K37">
        <v>0.18333333333333338</v>
      </c>
      <c r="L37">
        <v>0.11933333333333337</v>
      </c>
      <c r="M37">
        <v>3.1333333333333352E-2</v>
      </c>
    </row>
    <row r="38" spans="4:13" x14ac:dyDescent="0.25">
      <c r="F38">
        <v>0.18033333333333337</v>
      </c>
      <c r="G38">
        <v>0.18333333333333338</v>
      </c>
      <c r="H38">
        <v>0.20733333333333334</v>
      </c>
      <c r="I38">
        <v>0.20833333333333334</v>
      </c>
      <c r="J38">
        <v>0.21033333333333334</v>
      </c>
      <c r="K38">
        <v>0.17933333333333337</v>
      </c>
      <c r="L38">
        <v>0.11133333333333337</v>
      </c>
      <c r="M38">
        <v>2.6333333333333347E-2</v>
      </c>
    </row>
    <row r="39" spans="4:13" x14ac:dyDescent="0.25">
      <c r="F39">
        <v>0.17333333333333337</v>
      </c>
      <c r="G39">
        <v>0.19833333333333333</v>
      </c>
      <c r="H39">
        <v>0.19333333333333333</v>
      </c>
      <c r="I39">
        <v>0.21033333333333334</v>
      </c>
      <c r="J39">
        <v>0.20033333333333334</v>
      </c>
      <c r="K39">
        <v>0.18233333333333338</v>
      </c>
      <c r="L39">
        <v>0.10433333333333336</v>
      </c>
      <c r="M39">
        <v>2.5333333333333347E-2</v>
      </c>
    </row>
    <row r="40" spans="4:13" x14ac:dyDescent="0.25">
      <c r="G40">
        <v>0.19733333333333333</v>
      </c>
      <c r="H40">
        <v>0.17433333333333337</v>
      </c>
      <c r="I40">
        <v>0.18333333333333338</v>
      </c>
      <c r="J40">
        <v>0.18733333333333338</v>
      </c>
      <c r="K40">
        <v>0.17233333333333337</v>
      </c>
      <c r="L40">
        <v>0.10133333333333336</v>
      </c>
      <c r="M40">
        <v>2.3333333333333345E-2</v>
      </c>
    </row>
    <row r="44" spans="4:13" x14ac:dyDescent="0.25">
      <c r="D44" t="s">
        <v>9</v>
      </c>
      <c r="F44">
        <f>AVERAGE(F37:F40)</f>
        <v>0.17700000000000005</v>
      </c>
      <c r="G44" s="21">
        <f t="shared" ref="G44:M44" si="6">AVERAGE(G37:G40)</f>
        <v>0.18983333333333335</v>
      </c>
      <c r="H44" s="21">
        <f t="shared" si="6"/>
        <v>0.19133333333333336</v>
      </c>
      <c r="I44" s="21">
        <f t="shared" si="6"/>
        <v>0.20108333333333334</v>
      </c>
      <c r="J44" s="21">
        <f t="shared" si="6"/>
        <v>0.20233333333333334</v>
      </c>
      <c r="K44" s="21">
        <f t="shared" si="6"/>
        <v>0.17933333333333337</v>
      </c>
      <c r="L44" s="21">
        <f t="shared" si="6"/>
        <v>0.10908333333333337</v>
      </c>
      <c r="M44" s="21">
        <f t="shared" si="6"/>
        <v>2.6583333333333348E-2</v>
      </c>
    </row>
    <row r="45" spans="4:13" x14ac:dyDescent="0.25">
      <c r="D45" t="s">
        <v>11</v>
      </c>
      <c r="F45">
        <f>MEDIAN(F37:F40)</f>
        <v>0.17733333333333337</v>
      </c>
      <c r="G45" s="21">
        <f t="shared" ref="G45:M45" si="7">MEDIAN(G37:G40)</f>
        <v>0.19033333333333335</v>
      </c>
      <c r="H45" s="21">
        <f t="shared" si="7"/>
        <v>0.19183333333333336</v>
      </c>
      <c r="I45" s="21">
        <f t="shared" si="7"/>
        <v>0.20533333333333334</v>
      </c>
      <c r="J45" s="21">
        <f t="shared" si="7"/>
        <v>0.20533333333333334</v>
      </c>
      <c r="K45" s="21">
        <f t="shared" si="7"/>
        <v>0.18083333333333337</v>
      </c>
      <c r="L45" s="21">
        <f t="shared" si="7"/>
        <v>0.10783333333333336</v>
      </c>
      <c r="M45" s="21">
        <f t="shared" si="7"/>
        <v>2.5833333333333347E-2</v>
      </c>
    </row>
    <row r="46" spans="4:13" x14ac:dyDescent="0.25">
      <c r="D46" t="s">
        <v>10</v>
      </c>
      <c r="F46">
        <f>STDEV(F37:F40)</f>
        <v>3.5118845842842497E-3</v>
      </c>
      <c r="G46" s="21">
        <f t="shared" ref="G46:M46" si="8">STDEV(G37:G40)</f>
        <v>9.3273790530887905E-3</v>
      </c>
      <c r="H46" s="21">
        <f t="shared" si="8"/>
        <v>1.3540064007726588E-2</v>
      </c>
      <c r="I46" s="21">
        <f t="shared" si="8"/>
        <v>1.2311918344975041E-2</v>
      </c>
      <c r="J46" s="21">
        <f t="shared" si="8"/>
        <v>1.1165422816296136E-2</v>
      </c>
      <c r="K46" s="21">
        <f t="shared" si="8"/>
        <v>4.9665548085837839E-3</v>
      </c>
      <c r="L46" s="21">
        <f t="shared" si="8"/>
        <v>8.0156097709407053E-3</v>
      </c>
      <c r="M46" s="21">
        <f t="shared" si="8"/>
        <v>3.403429642777026E-3</v>
      </c>
    </row>
    <row r="47" spans="4:13" x14ac:dyDescent="0.25">
      <c r="D47" t="s">
        <v>12</v>
      </c>
      <c r="F47">
        <f>F46/100</f>
        <v>3.5118845842842495E-5</v>
      </c>
      <c r="G47" s="21">
        <f t="shared" ref="G47:M47" si="9">G46/100</f>
        <v>9.3273790530887902E-5</v>
      </c>
      <c r="H47" s="21">
        <f t="shared" si="9"/>
        <v>1.3540064007726589E-4</v>
      </c>
      <c r="I47" s="21">
        <f t="shared" si="9"/>
        <v>1.2311918344975041E-4</v>
      </c>
      <c r="J47" s="21">
        <f t="shared" si="9"/>
        <v>1.1165422816296136E-4</v>
      </c>
      <c r="K47" s="21">
        <f t="shared" si="9"/>
        <v>4.9665548085837836E-5</v>
      </c>
      <c r="L47" s="21">
        <f t="shared" si="9"/>
        <v>8.0156097709407049E-5</v>
      </c>
      <c r="M47" s="21">
        <f t="shared" si="9"/>
        <v>3.4034296427770262E-5</v>
      </c>
    </row>
    <row r="49" spans="4:15" x14ac:dyDescent="0.25">
      <c r="E49" t="s">
        <v>19</v>
      </c>
    </row>
    <row r="50" spans="4:15" x14ac:dyDescent="0.25">
      <c r="F50" s="30" t="s">
        <v>8</v>
      </c>
      <c r="G50" s="30" t="s">
        <v>6</v>
      </c>
      <c r="H50" s="30" t="s">
        <v>22</v>
      </c>
      <c r="I50" s="30" t="s">
        <v>5</v>
      </c>
      <c r="J50" s="30" t="s">
        <v>4</v>
      </c>
      <c r="K50" s="30" t="s">
        <v>24</v>
      </c>
      <c r="L50" s="30" t="s">
        <v>25</v>
      </c>
      <c r="M50" s="30" t="s">
        <v>26</v>
      </c>
    </row>
    <row r="53" spans="4:15" x14ac:dyDescent="0.25">
      <c r="F53">
        <f>F37/F18</f>
        <v>3.0357499500699028E-6</v>
      </c>
      <c r="G53" s="21">
        <f t="shared" ref="G53:M53" si="10">G37/G18</f>
        <v>2.8291575804165825E-6</v>
      </c>
      <c r="H53" s="21">
        <f t="shared" si="10"/>
        <v>3.1288357005085051E-6</v>
      </c>
      <c r="I53" s="21">
        <f t="shared" si="10"/>
        <v>3.0511865446192048E-6</v>
      </c>
      <c r="J53" s="21">
        <f t="shared" si="10"/>
        <v>3.5718108630373914E-6</v>
      </c>
      <c r="K53" s="21">
        <f t="shared" si="10"/>
        <v>2.9275251234883332E-6</v>
      </c>
      <c r="L53" s="21">
        <f t="shared" si="10"/>
        <v>1.5480746362240821E-6</v>
      </c>
      <c r="M53" s="21">
        <f t="shared" si="10"/>
        <v>-7.888553205773755E-6</v>
      </c>
    </row>
    <row r="54" spans="4:15" x14ac:dyDescent="0.25">
      <c r="F54" s="21">
        <f>F38/F19</f>
        <v>2.7861465173168538E-6</v>
      </c>
      <c r="G54" s="21">
        <f t="shared" ref="G54:M54" si="11">G38/G19</f>
        <v>2.8972681395324342E-6</v>
      </c>
      <c r="H54" s="21">
        <f t="shared" si="11"/>
        <v>3.8725664157592285E-6</v>
      </c>
      <c r="I54" s="21">
        <f t="shared" si="11"/>
        <v>3.174651550245845E-6</v>
      </c>
      <c r="J54" s="21">
        <f t="shared" si="11"/>
        <v>3.3620519706100183E-6</v>
      </c>
      <c r="K54" s="21">
        <f t="shared" si="11"/>
        <v>2.5166058564879789E-6</v>
      </c>
      <c r="L54" s="21">
        <f t="shared" si="11"/>
        <v>1.4682544915839129E-6</v>
      </c>
      <c r="M54" s="21">
        <f t="shared" si="11"/>
        <v>-9.269036724158166E-6</v>
      </c>
    </row>
    <row r="55" spans="4:15" x14ac:dyDescent="0.25">
      <c r="F55" s="21">
        <f>F39/F20</f>
        <v>2.5769875016106175E-6</v>
      </c>
      <c r="G55" s="21">
        <f t="shared" ref="G55:M55" si="12">G39/G20</f>
        <v>3.0565958255634155E-6</v>
      </c>
      <c r="H55" s="21">
        <f t="shared" si="12"/>
        <v>3.6063596286693153E-6</v>
      </c>
      <c r="I55" s="21">
        <f t="shared" si="12"/>
        <v>3.5950114231345541E-6</v>
      </c>
      <c r="J55" s="21">
        <f t="shared" si="12"/>
        <v>3.0914683703177888E-6</v>
      </c>
      <c r="K55" s="21">
        <f t="shared" si="12"/>
        <v>2.6531631816616471E-6</v>
      </c>
      <c r="L55" s="21">
        <f t="shared" si="12"/>
        <v>1.2181358240902903E-6</v>
      </c>
      <c r="M55" s="21">
        <f t="shared" si="12"/>
        <v>-1.350174989784861E-6</v>
      </c>
      <c r="O55" s="2" t="s">
        <v>8</v>
      </c>
    </row>
    <row r="56" spans="4:15" x14ac:dyDescent="0.25">
      <c r="F56" s="21"/>
      <c r="G56" s="21">
        <f t="shared" ref="G56:M56" si="13">G40/G21</f>
        <v>3.1796160828418895E-6</v>
      </c>
      <c r="H56" s="21">
        <f t="shared" si="13"/>
        <v>3.2370872404295492E-6</v>
      </c>
      <c r="I56" s="21">
        <f t="shared" si="13"/>
        <v>3.090842676107787E-6</v>
      </c>
      <c r="J56" s="21">
        <f t="shared" si="13"/>
        <v>2.8166190547787309E-6</v>
      </c>
      <c r="K56" s="21">
        <f t="shared" si="13"/>
        <v>2.4515033832643406E-6</v>
      </c>
      <c r="L56" s="21">
        <f t="shared" si="13"/>
        <v>1.273479783508437E-6</v>
      </c>
      <c r="M56" s="21">
        <f t="shared" si="13"/>
        <v>-5.1304602755790117E-6</v>
      </c>
      <c r="O56">
        <f>AVERAGE(F53:F56)</f>
        <v>2.7996279896657912E-6</v>
      </c>
    </row>
    <row r="59" spans="4:15" s="21" customFormat="1" x14ac:dyDescent="0.25"/>
    <row r="60" spans="4:15" x14ac:dyDescent="0.25">
      <c r="D60" t="s">
        <v>9</v>
      </c>
      <c r="F60" s="21">
        <f>AVERAGE(F53:F56)</f>
        <v>2.7996279896657912E-6</v>
      </c>
      <c r="G60" s="21">
        <f t="shared" ref="G60:M60" si="14">AVERAGE(G53:G56)</f>
        <v>2.99065940708858E-6</v>
      </c>
      <c r="H60" s="21">
        <f t="shared" si="14"/>
        <v>3.4612122463416496E-6</v>
      </c>
      <c r="I60" s="21">
        <f t="shared" si="14"/>
        <v>3.2279230485268475E-6</v>
      </c>
      <c r="J60" s="21">
        <f t="shared" si="14"/>
        <v>3.2104875646859826E-6</v>
      </c>
      <c r="K60" s="21">
        <f t="shared" si="14"/>
        <v>2.6371993862255751E-6</v>
      </c>
      <c r="L60" s="21">
        <f t="shared" si="14"/>
        <v>1.3769861838516807E-6</v>
      </c>
      <c r="M60" s="21">
        <f t="shared" si="14"/>
        <v>-5.9095562988239485E-6</v>
      </c>
    </row>
    <row r="61" spans="4:15" x14ac:dyDescent="0.25">
      <c r="D61" t="s">
        <v>11</v>
      </c>
      <c r="F61" s="21">
        <f t="shared" ref="F61:M61" si="15">MEDIAN(F53:F56)</f>
        <v>2.7861465173168538E-6</v>
      </c>
      <c r="G61" s="21">
        <f t="shared" si="15"/>
        <v>2.9769319825479249E-6</v>
      </c>
      <c r="H61" s="21">
        <f>MEDIAN(H53:H56)</f>
        <v>3.421723434549432E-6</v>
      </c>
      <c r="I61" s="21">
        <f t="shared" si="15"/>
        <v>3.1327471131768162E-6</v>
      </c>
      <c r="J61" s="21">
        <f t="shared" si="15"/>
        <v>3.2267601704639033E-6</v>
      </c>
      <c r="K61" s="21">
        <f t="shared" si="15"/>
        <v>2.5848845190748132E-6</v>
      </c>
      <c r="L61" s="21">
        <f t="shared" si="15"/>
        <v>1.3708671375461749E-6</v>
      </c>
      <c r="M61" s="21">
        <f t="shared" si="15"/>
        <v>-6.5095067406763833E-6</v>
      </c>
    </row>
    <row r="62" spans="4:15" x14ac:dyDescent="0.25">
      <c r="D62" t="s">
        <v>10</v>
      </c>
      <c r="F62" s="21">
        <f t="shared" ref="F62:M62" si="16">STDEV(F53:F56)</f>
        <v>2.2967816309264355E-7</v>
      </c>
      <c r="G62" s="21">
        <f t="shared" si="16"/>
        <v>1.579630816226432E-7</v>
      </c>
      <c r="H62" s="21">
        <f t="shared" si="16"/>
        <v>3.4204590422381966E-7</v>
      </c>
      <c r="I62" s="21">
        <f t="shared" si="16"/>
        <v>2.5007901925676429E-7</v>
      </c>
      <c r="J62" s="21">
        <f t="shared" si="16"/>
        <v>3.2803671887928433E-7</v>
      </c>
      <c r="K62" s="21">
        <f t="shared" si="16"/>
        <v>2.1100527751080867E-7</v>
      </c>
      <c r="L62" s="21">
        <f t="shared" si="16"/>
        <v>1.565760456773086E-7</v>
      </c>
      <c r="M62" s="21">
        <f t="shared" si="16"/>
        <v>3.4927298788851746E-6</v>
      </c>
    </row>
    <row r="63" spans="4:15" x14ac:dyDescent="0.25">
      <c r="D63" t="s">
        <v>12</v>
      </c>
      <c r="F63" s="21">
        <f t="shared" ref="F63:M63" si="17">F62/100</f>
        <v>2.2967816309264357E-9</v>
      </c>
      <c r="G63" s="21">
        <f t="shared" si="17"/>
        <v>1.579630816226432E-9</v>
      </c>
      <c r="H63" s="21">
        <f t="shared" si="17"/>
        <v>3.4204590422381967E-9</v>
      </c>
      <c r="I63" s="21">
        <f t="shared" si="17"/>
        <v>2.5007901925676429E-9</v>
      </c>
      <c r="J63" s="21">
        <f t="shared" si="17"/>
        <v>3.2803671887928432E-9</v>
      </c>
      <c r="K63" s="21">
        <f t="shared" si="17"/>
        <v>2.1100527751080867E-9</v>
      </c>
      <c r="L63" s="21">
        <f t="shared" si="17"/>
        <v>1.5657604567730861E-9</v>
      </c>
      <c r="M63" s="21">
        <f t="shared" si="17"/>
        <v>3.4927298788851744E-8</v>
      </c>
    </row>
    <row r="65" spans="4:13" x14ac:dyDescent="0.25">
      <c r="E65" t="s">
        <v>20</v>
      </c>
    </row>
    <row r="66" spans="4:13" x14ac:dyDescent="0.25">
      <c r="F66" s="30" t="s">
        <v>8</v>
      </c>
      <c r="G66" s="30" t="s">
        <v>6</v>
      </c>
      <c r="H66" s="30" t="s">
        <v>22</v>
      </c>
      <c r="I66" s="30" t="s">
        <v>5</v>
      </c>
      <c r="J66" s="30" t="s">
        <v>4</v>
      </c>
      <c r="K66" s="30" t="s">
        <v>24</v>
      </c>
      <c r="L66" s="30" t="s">
        <v>25</v>
      </c>
      <c r="M66" s="30" t="s">
        <v>26</v>
      </c>
    </row>
    <row r="68" spans="4:13" x14ac:dyDescent="0.25">
      <c r="F68">
        <f t="shared" ref="F68:M70" si="18">F53/$O$56*100</f>
        <v>108.43404771189971</v>
      </c>
      <c r="G68" s="21">
        <f t="shared" si="18"/>
        <v>101.05476837850576</v>
      </c>
      <c r="H68" s="21">
        <f t="shared" si="18"/>
        <v>111.75898055234165</v>
      </c>
      <c r="I68" s="21">
        <f t="shared" si="18"/>
        <v>108.98542791692276</v>
      </c>
      <c r="J68" s="21">
        <f t="shared" si="18"/>
        <v>127.58162428086671</v>
      </c>
      <c r="K68" s="21">
        <f t="shared" si="18"/>
        <v>104.56836173572511</v>
      </c>
      <c r="L68" s="21">
        <f t="shared" si="18"/>
        <v>55.295726501465836</v>
      </c>
      <c r="M68" s="21">
        <f t="shared" si="18"/>
        <v>-281.77147945700671</v>
      </c>
    </row>
    <row r="69" spans="4:13" x14ac:dyDescent="0.25">
      <c r="F69" s="21">
        <f t="shared" si="18"/>
        <v>99.518454866192897</v>
      </c>
      <c r="G69" s="21">
        <f t="shared" si="18"/>
        <v>103.48761157650446</v>
      </c>
      <c r="H69" s="21">
        <f t="shared" si="18"/>
        <v>138.3243213046145</v>
      </c>
      <c r="I69" s="21">
        <f t="shared" si="18"/>
        <v>113.39547832656234</v>
      </c>
      <c r="J69" s="21">
        <f t="shared" si="18"/>
        <v>120.08923982115806</v>
      </c>
      <c r="K69" s="21">
        <f t="shared" si="18"/>
        <v>89.890723545323652</v>
      </c>
      <c r="L69" s="21">
        <f t="shared" si="18"/>
        <v>52.44462825074082</v>
      </c>
      <c r="M69" s="21">
        <f t="shared" si="18"/>
        <v>-331.08101356225791</v>
      </c>
    </row>
    <row r="70" spans="4:13" x14ac:dyDescent="0.25">
      <c r="F70" s="21">
        <f t="shared" si="18"/>
        <v>92.047497421907408</v>
      </c>
      <c r="G70" s="21">
        <f t="shared" si="18"/>
        <v>109.1786421926829</v>
      </c>
      <c r="H70" s="21">
        <f t="shared" si="18"/>
        <v>128.81567272442609</v>
      </c>
      <c r="I70" s="21">
        <f t="shared" si="18"/>
        <v>128.41032581488489</v>
      </c>
      <c r="J70" s="21">
        <f t="shared" si="18"/>
        <v>110.42425571287549</v>
      </c>
      <c r="K70" s="21">
        <f t="shared" si="18"/>
        <v>94.76841892762944</v>
      </c>
      <c r="L70" s="21">
        <f t="shared" si="18"/>
        <v>43.510631719170185</v>
      </c>
      <c r="M70" s="21">
        <f t="shared" si="18"/>
        <v>-48.226942821286755</v>
      </c>
    </row>
    <row r="71" spans="4:13" x14ac:dyDescent="0.25">
      <c r="F71" s="21"/>
      <c r="G71" s="21">
        <f t="shared" ref="G71:M71" si="19">G56/$O$56*100</f>
        <v>113.57280662212052</v>
      </c>
      <c r="H71" s="21">
        <f t="shared" si="19"/>
        <v>115.62562070312707</v>
      </c>
      <c r="I71" s="21">
        <f t="shared" si="19"/>
        <v>110.40190652175754</v>
      </c>
      <c r="J71" s="21">
        <f t="shared" si="19"/>
        <v>100.60690438785646</v>
      </c>
      <c r="K71" s="21">
        <f t="shared" si="19"/>
        <v>87.565326261686351</v>
      </c>
      <c r="L71" s="21">
        <f t="shared" si="19"/>
        <v>45.487464342019962</v>
      </c>
      <c r="M71" s="21">
        <f t="shared" si="19"/>
        <v>-183.25507154939774</v>
      </c>
    </row>
    <row r="73" spans="4:13" s="21" customFormat="1" x14ac:dyDescent="0.25"/>
    <row r="75" spans="4:13" x14ac:dyDescent="0.25">
      <c r="D75" s="24" t="s">
        <v>9</v>
      </c>
      <c r="E75" s="25"/>
      <c r="F75" s="25">
        <f>AVERAGE(F68:F71)</f>
        <v>100</v>
      </c>
      <c r="G75" s="25">
        <f t="shared" ref="G75:M75" si="20">AVERAGE(G68:G71)</f>
        <v>106.82345719245342</v>
      </c>
      <c r="H75" s="25">
        <f t="shared" si="20"/>
        <v>123.63114882112734</v>
      </c>
      <c r="I75" s="25">
        <f t="shared" si="20"/>
        <v>115.29828464503188</v>
      </c>
      <c r="J75" s="25">
        <f t="shared" si="20"/>
        <v>114.67550605068918</v>
      </c>
      <c r="K75" s="25">
        <f t="shared" si="20"/>
        <v>94.198207617591152</v>
      </c>
      <c r="L75" s="25">
        <f t="shared" si="20"/>
        <v>49.184612703349202</v>
      </c>
      <c r="M75" s="26">
        <f t="shared" si="20"/>
        <v>-211.08362684748727</v>
      </c>
    </row>
    <row r="76" spans="4:13" x14ac:dyDescent="0.25">
      <c r="D76" s="27" t="s">
        <v>11</v>
      </c>
      <c r="E76" s="23"/>
      <c r="F76" s="23">
        <f t="shared" ref="F76:M76" si="21">MEDIAN(F68:F71)</f>
        <v>99.518454866192897</v>
      </c>
      <c r="G76" s="23">
        <f t="shared" si="21"/>
        <v>106.33312688459368</v>
      </c>
      <c r="H76" s="23">
        <f t="shared" si="21"/>
        <v>122.22064671377657</v>
      </c>
      <c r="I76" s="23">
        <f t="shared" si="21"/>
        <v>111.89869242415995</v>
      </c>
      <c r="J76" s="23">
        <f t="shared" si="21"/>
        <v>115.25674776701678</v>
      </c>
      <c r="K76" s="23">
        <f t="shared" si="21"/>
        <v>92.329571236476539</v>
      </c>
      <c r="L76" s="23">
        <f t="shared" si="21"/>
        <v>48.966046296380391</v>
      </c>
      <c r="M76" s="28">
        <f t="shared" si="21"/>
        <v>-232.51327550320224</v>
      </c>
    </row>
    <row r="77" spans="4:13" x14ac:dyDescent="0.25">
      <c r="D77" s="27" t="s">
        <v>10</v>
      </c>
      <c r="E77" s="23"/>
      <c r="F77" s="23">
        <f t="shared" ref="F77:M77" si="22">STDEV(F68:F71)</f>
        <v>8.2038815135600096</v>
      </c>
      <c r="G77" s="23">
        <f t="shared" si="22"/>
        <v>5.6422882685031377</v>
      </c>
      <c r="H77" s="23">
        <f t="shared" si="22"/>
        <v>12.217548384514178</v>
      </c>
      <c r="I77" s="23">
        <f t="shared" si="22"/>
        <v>8.9325803349543573</v>
      </c>
      <c r="J77" s="23">
        <f t="shared" si="22"/>
        <v>11.717153853660543</v>
      </c>
      <c r="K77" s="23">
        <f t="shared" si="22"/>
        <v>7.5369041276086719</v>
      </c>
      <c r="L77" s="23">
        <f t="shared" si="22"/>
        <v>5.592744688054073</v>
      </c>
      <c r="M77" s="28">
        <f t="shared" si="22"/>
        <v>124.75692812680175</v>
      </c>
    </row>
    <row r="78" spans="4:13" x14ac:dyDescent="0.25">
      <c r="D78" s="29" t="s">
        <v>12</v>
      </c>
      <c r="E78" s="30"/>
      <c r="F78" s="30">
        <f t="shared" ref="F78:M78" si="23">F77/100</f>
        <v>8.2038815135600102E-2</v>
      </c>
      <c r="G78" s="30">
        <f t="shared" si="23"/>
        <v>5.6422882685031379E-2</v>
      </c>
      <c r="H78" s="30">
        <f t="shared" si="23"/>
        <v>0.12217548384514178</v>
      </c>
      <c r="I78" s="30">
        <f t="shared" si="23"/>
        <v>8.932580334954357E-2</v>
      </c>
      <c r="J78" s="30">
        <f t="shared" si="23"/>
        <v>0.11717153853660543</v>
      </c>
      <c r="K78" s="30">
        <f t="shared" si="23"/>
        <v>7.5369041276086721E-2</v>
      </c>
      <c r="L78" s="30">
        <f t="shared" si="23"/>
        <v>5.5927446880540729E-2</v>
      </c>
      <c r="M78" s="31">
        <f t="shared" si="23"/>
        <v>1.2475692812680175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1028" r:id="rId3">
          <objectPr defaultSize="0" autoPict="0" r:id="rId4">
            <anchor moveWithCells="1">
              <from>
                <xdr:col>7</xdr:col>
                <xdr:colOff>95250</xdr:colOff>
                <xdr:row>0</xdr:row>
                <xdr:rowOff>123825</xdr:rowOff>
              </from>
              <to>
                <xdr:col>10</xdr:col>
                <xdr:colOff>695325</xdr:colOff>
                <xdr:row>12</xdr:row>
                <xdr:rowOff>142875</xdr:rowOff>
              </to>
            </anchor>
          </objectPr>
        </oleObject>
      </mc:Choice>
      <mc:Fallback>
        <oleObject progId="Prism9.Document" shapeId="102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MTT_Cytotox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Schinke, Christian</dc:creator>
  <cp:lastModifiedBy>Schinke, Christian</cp:lastModifiedBy>
  <cp:lastPrinted>2019-07-10T10:18:40Z</cp:lastPrinted>
  <dcterms:created xsi:type="dcterms:W3CDTF">2019-06-17T10:49:28Z</dcterms:created>
  <dcterms:modified xsi:type="dcterms:W3CDTF">2021-07-18T08:46:51Z</dcterms:modified>
</cp:coreProperties>
</file>