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2" documentId="13_ncr:1_{2A199641-21F9-4EBD-B1FB-C18BC7905788}" xr6:coauthVersionLast="45" xr6:coauthVersionMax="45" xr10:uidLastSave="{0F3C2D04-7BF4-48BD-92FE-30382DE79C0E}"/>
  <bookViews>
    <workbookView xWindow="28680" yWindow="-2670" windowWidth="16440" windowHeight="284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4" i="3" l="1"/>
  <c r="L44" i="3"/>
  <c r="K44" i="3"/>
  <c r="J44" i="3"/>
  <c r="I44" i="3"/>
  <c r="H44" i="3"/>
  <c r="G44" i="3"/>
  <c r="F44" i="3"/>
  <c r="M43" i="3"/>
  <c r="L43" i="3"/>
  <c r="K43" i="3"/>
  <c r="J43" i="3"/>
  <c r="I43" i="3"/>
  <c r="H43" i="3"/>
  <c r="G43" i="3"/>
  <c r="F43" i="3"/>
  <c r="M42" i="3"/>
  <c r="L42" i="3"/>
  <c r="K42" i="3"/>
  <c r="J42" i="3"/>
  <c r="I42" i="3"/>
  <c r="H42" i="3"/>
  <c r="G42" i="3"/>
  <c r="F42" i="3"/>
  <c r="M41" i="3"/>
  <c r="L41" i="3"/>
  <c r="K41" i="3"/>
  <c r="J41" i="3"/>
  <c r="I41" i="3"/>
  <c r="H41" i="3"/>
  <c r="G41" i="3"/>
  <c r="F41" i="3"/>
  <c r="P35" i="2"/>
  <c r="H50" i="2" s="1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O35" i="2"/>
  <c r="O36" i="2" s="1"/>
  <c r="N35" i="2"/>
  <c r="N36" i="2" s="1"/>
  <c r="M35" i="2"/>
  <c r="M36" i="2" s="1"/>
  <c r="L35" i="2"/>
  <c r="L40" i="2" s="1"/>
  <c r="K35" i="2"/>
  <c r="K36" i="2" s="1"/>
  <c r="J35" i="2"/>
  <c r="J36" i="2" s="1"/>
  <c r="I35" i="2"/>
  <c r="I36" i="2" s="1"/>
  <c r="H35" i="2"/>
  <c r="H36" i="2" s="1"/>
  <c r="L35" i="1"/>
  <c r="L36" i="1" s="1"/>
  <c r="P35" i="1"/>
  <c r="N50" i="1" s="1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O35" i="1"/>
  <c r="O36" i="1" s="1"/>
  <c r="N35" i="1"/>
  <c r="N36" i="1" s="1"/>
  <c r="M35" i="1"/>
  <c r="M36" i="1" s="1"/>
  <c r="K35" i="1"/>
  <c r="K36" i="1" s="1"/>
  <c r="J35" i="1"/>
  <c r="J36" i="1" s="1"/>
  <c r="I35" i="1"/>
  <c r="I36" i="1" s="1"/>
  <c r="H35" i="1"/>
  <c r="H36" i="1" s="1"/>
  <c r="O42" i="3" l="1"/>
  <c r="I50" i="3" s="1"/>
  <c r="K40" i="1"/>
  <c r="G51" i="3"/>
  <c r="H50" i="3"/>
  <c r="H51" i="3"/>
  <c r="I49" i="3"/>
  <c r="I51" i="3"/>
  <c r="J50" i="3"/>
  <c r="J48" i="3"/>
  <c r="F49" i="3"/>
  <c r="J51" i="3"/>
  <c r="F51" i="3"/>
  <c r="F50" i="3"/>
  <c r="K48" i="3"/>
  <c r="K49" i="3"/>
  <c r="K50" i="3"/>
  <c r="K51" i="3"/>
  <c r="G48" i="3"/>
  <c r="L49" i="3"/>
  <c r="L51" i="3"/>
  <c r="G50" i="3"/>
  <c r="M48" i="3"/>
  <c r="M49" i="3"/>
  <c r="M50" i="3"/>
  <c r="M51" i="3"/>
  <c r="O47" i="1"/>
  <c r="J40" i="2"/>
  <c r="O40" i="2"/>
  <c r="H40" i="2"/>
  <c r="P40" i="2"/>
  <c r="O48" i="2"/>
  <c r="K50" i="2"/>
  <c r="L36" i="2"/>
  <c r="I40" i="2"/>
  <c r="K48" i="2"/>
  <c r="K49" i="2"/>
  <c r="P36" i="2"/>
  <c r="I49" i="2"/>
  <c r="M40" i="2"/>
  <c r="I47" i="2"/>
  <c r="O49" i="2"/>
  <c r="K40" i="2"/>
  <c r="N40" i="2"/>
  <c r="K47" i="2"/>
  <c r="I50" i="2"/>
  <c r="O47" i="2"/>
  <c r="I48" i="2"/>
  <c r="O50" i="2"/>
  <c r="J47" i="2"/>
  <c r="J48" i="2"/>
  <c r="J49" i="2"/>
  <c r="J50" i="2"/>
  <c r="L47" i="2"/>
  <c r="L48" i="2"/>
  <c r="L49" i="2"/>
  <c r="L50" i="2"/>
  <c r="M47" i="2"/>
  <c r="M48" i="2"/>
  <c r="M49" i="2"/>
  <c r="M50" i="2"/>
  <c r="N47" i="2"/>
  <c r="N48" i="2"/>
  <c r="N49" i="2"/>
  <c r="N50" i="2"/>
  <c r="H47" i="2"/>
  <c r="H48" i="2"/>
  <c r="H49" i="2"/>
  <c r="M40" i="1"/>
  <c r="H40" i="1"/>
  <c r="P40" i="1"/>
  <c r="L40" i="1"/>
  <c r="H47" i="1"/>
  <c r="N40" i="1"/>
  <c r="H48" i="1"/>
  <c r="H56" i="1" s="1"/>
  <c r="H57" i="1" s="1"/>
  <c r="O40" i="1"/>
  <c r="O48" i="1"/>
  <c r="H49" i="1"/>
  <c r="I40" i="1"/>
  <c r="O49" i="1"/>
  <c r="J40" i="1"/>
  <c r="H50" i="1"/>
  <c r="O50" i="1"/>
  <c r="I47" i="1"/>
  <c r="I48" i="1"/>
  <c r="I49" i="1"/>
  <c r="I50" i="1"/>
  <c r="J49" i="1"/>
  <c r="P36" i="1"/>
  <c r="K47" i="1"/>
  <c r="K48" i="1"/>
  <c r="K49" i="1"/>
  <c r="K50" i="1"/>
  <c r="J48" i="1"/>
  <c r="J50" i="1"/>
  <c r="L47" i="1"/>
  <c r="L48" i="1"/>
  <c r="L49" i="1"/>
  <c r="L50" i="1"/>
  <c r="J47" i="1"/>
  <c r="M47" i="1"/>
  <c r="M48" i="1"/>
  <c r="M49" i="1"/>
  <c r="M50" i="1"/>
  <c r="N47" i="1"/>
  <c r="N48" i="1"/>
  <c r="N49" i="1"/>
  <c r="I48" i="3" l="1"/>
  <c r="H49" i="3"/>
  <c r="L50" i="3"/>
  <c r="G49" i="3"/>
  <c r="J49" i="3"/>
  <c r="H48" i="3"/>
  <c r="H55" i="3" s="1"/>
  <c r="L48" i="3"/>
  <c r="L56" i="3" s="1"/>
  <c r="F48" i="3"/>
  <c r="F56" i="3" s="1"/>
  <c r="G57" i="3"/>
  <c r="G58" i="3" s="1"/>
  <c r="G56" i="3"/>
  <c r="G55" i="3"/>
  <c r="I55" i="3"/>
  <c r="I56" i="3"/>
  <c r="I57" i="3"/>
  <c r="I58" i="3" s="1"/>
  <c r="K56" i="2"/>
  <c r="K57" i="2" s="1"/>
  <c r="J55" i="3"/>
  <c r="J57" i="3"/>
  <c r="J58" i="3" s="1"/>
  <c r="J56" i="3"/>
  <c r="K55" i="3"/>
  <c r="K57" i="3"/>
  <c r="K56" i="3"/>
  <c r="O54" i="1"/>
  <c r="O55" i="1" s="1"/>
  <c r="S54" i="2"/>
  <c r="J78" i="2" s="1"/>
  <c r="H57" i="3"/>
  <c r="H56" i="3"/>
  <c r="M55" i="3"/>
  <c r="M57" i="3"/>
  <c r="M58" i="3" s="1"/>
  <c r="M56" i="3"/>
  <c r="H54" i="1"/>
  <c r="H55" i="1" s="1"/>
  <c r="S54" i="1"/>
  <c r="M78" i="1" s="1"/>
  <c r="I58" i="2"/>
  <c r="O54" i="2"/>
  <c r="O55" i="2" s="1"/>
  <c r="K54" i="2"/>
  <c r="K55" i="2" s="1"/>
  <c r="I54" i="2"/>
  <c r="I55" i="2" s="1"/>
  <c r="K58" i="2"/>
  <c r="I56" i="2"/>
  <c r="I57" i="2" s="1"/>
  <c r="O56" i="2"/>
  <c r="O57" i="2" s="1"/>
  <c r="O58" i="2"/>
  <c r="N58" i="2"/>
  <c r="N56" i="2"/>
  <c r="N57" i="2" s="1"/>
  <c r="N54" i="2"/>
  <c r="N55" i="2" s="1"/>
  <c r="J56" i="2"/>
  <c r="J57" i="2" s="1"/>
  <c r="J58" i="2"/>
  <c r="J54" i="2"/>
  <c r="J55" i="2" s="1"/>
  <c r="H54" i="2"/>
  <c r="J66" i="2" s="1"/>
  <c r="H56" i="2"/>
  <c r="H57" i="2" s="1"/>
  <c r="H58" i="2"/>
  <c r="L58" i="2"/>
  <c r="L56" i="2"/>
  <c r="L57" i="2" s="1"/>
  <c r="L54" i="2"/>
  <c r="L55" i="2" s="1"/>
  <c r="K59" i="2"/>
  <c r="M58" i="2"/>
  <c r="M56" i="2"/>
  <c r="M57" i="2" s="1"/>
  <c r="M54" i="2"/>
  <c r="M55" i="2" s="1"/>
  <c r="H58" i="1"/>
  <c r="H59" i="1" s="1"/>
  <c r="O58" i="1"/>
  <c r="O56" i="1"/>
  <c r="O57" i="1" s="1"/>
  <c r="N66" i="1"/>
  <c r="O59" i="1"/>
  <c r="H66" i="1"/>
  <c r="O65" i="1"/>
  <c r="I58" i="1"/>
  <c r="I56" i="1"/>
  <c r="I57" i="1" s="1"/>
  <c r="I54" i="1"/>
  <c r="I55" i="1" s="1"/>
  <c r="N64" i="1"/>
  <c r="L65" i="1"/>
  <c r="K58" i="1"/>
  <c r="K56" i="1"/>
  <c r="K57" i="1" s="1"/>
  <c r="K54" i="1"/>
  <c r="K55" i="1" s="1"/>
  <c r="H63" i="1"/>
  <c r="K65" i="1"/>
  <c r="K64" i="1"/>
  <c r="L58" i="1"/>
  <c r="L56" i="1"/>
  <c r="L57" i="1" s="1"/>
  <c r="L54" i="1"/>
  <c r="L55" i="1" s="1"/>
  <c r="O64" i="1"/>
  <c r="J54" i="1"/>
  <c r="J55" i="1" s="1"/>
  <c r="J58" i="1"/>
  <c r="J56" i="1"/>
  <c r="J57" i="1" s="1"/>
  <c r="N65" i="1"/>
  <c r="L77" i="1"/>
  <c r="L64" i="1"/>
  <c r="M79" i="1"/>
  <c r="J66" i="1"/>
  <c r="I66" i="1"/>
  <c r="O63" i="1"/>
  <c r="M77" i="1"/>
  <c r="J77" i="1"/>
  <c r="I78" i="1"/>
  <c r="I65" i="1"/>
  <c r="L66" i="1"/>
  <c r="N54" i="1"/>
  <c r="N55" i="1" s="1"/>
  <c r="N56" i="1"/>
  <c r="N57" i="1" s="1"/>
  <c r="N58" i="1"/>
  <c r="N76" i="1"/>
  <c r="M76" i="1"/>
  <c r="M58" i="1"/>
  <c r="M56" i="1"/>
  <c r="M57" i="1" s="1"/>
  <c r="M54" i="1"/>
  <c r="M55" i="1" s="1"/>
  <c r="I64" i="1"/>
  <c r="O79" i="1" l="1"/>
  <c r="F57" i="3"/>
  <c r="I79" i="1"/>
  <c r="L76" i="1"/>
  <c r="F55" i="3"/>
  <c r="I77" i="1"/>
  <c r="N77" i="1"/>
  <c r="L57" i="3"/>
  <c r="L58" i="3" s="1"/>
  <c r="L79" i="1"/>
  <c r="J76" i="1"/>
  <c r="L78" i="1"/>
  <c r="L55" i="3"/>
  <c r="H58" i="3"/>
  <c r="K79" i="1"/>
  <c r="M63" i="1"/>
  <c r="J65" i="1"/>
  <c r="O66" i="1"/>
  <c r="O59" i="2"/>
  <c r="M65" i="1"/>
  <c r="H64" i="1"/>
  <c r="N63" i="1"/>
  <c r="N70" i="1" s="1"/>
  <c r="J63" i="1"/>
  <c r="J70" i="1" s="1"/>
  <c r="L63" i="1"/>
  <c r="I63" i="1"/>
  <c r="I72" i="1" s="1"/>
  <c r="H65" i="1"/>
  <c r="K58" i="3"/>
  <c r="K66" i="1"/>
  <c r="K72" i="1" s="1"/>
  <c r="J64" i="1"/>
  <c r="M64" i="1"/>
  <c r="M66" i="1"/>
  <c r="K63" i="1"/>
  <c r="N66" i="2"/>
  <c r="M63" i="2"/>
  <c r="L66" i="2"/>
  <c r="J63" i="2"/>
  <c r="L63" i="2"/>
  <c r="H64" i="2"/>
  <c r="H72" i="2" s="1"/>
  <c r="J65" i="2"/>
  <c r="I59" i="2"/>
  <c r="H77" i="2"/>
  <c r="L64" i="2"/>
  <c r="M65" i="2"/>
  <c r="L59" i="2"/>
  <c r="N65" i="2"/>
  <c r="L65" i="2"/>
  <c r="L72" i="2" s="1"/>
  <c r="J64" i="2"/>
  <c r="J72" i="2" s="1"/>
  <c r="M64" i="2"/>
  <c r="N64" i="2"/>
  <c r="H63" i="2"/>
  <c r="M66" i="2"/>
  <c r="N76" i="2"/>
  <c r="H65" i="2"/>
  <c r="H76" i="2"/>
  <c r="J79" i="2"/>
  <c r="M59" i="2"/>
  <c r="J77" i="2"/>
  <c r="L76" i="2"/>
  <c r="H55" i="2"/>
  <c r="K65" i="2"/>
  <c r="H66" i="2"/>
  <c r="I63" i="2"/>
  <c r="O65" i="2"/>
  <c r="I65" i="2"/>
  <c r="I66" i="2"/>
  <c r="O63" i="2"/>
  <c r="K66" i="2"/>
  <c r="O64" i="2"/>
  <c r="I64" i="2"/>
  <c r="O66" i="2"/>
  <c r="K64" i="2"/>
  <c r="K63" i="2"/>
  <c r="M79" i="2"/>
  <c r="O79" i="2"/>
  <c r="K76" i="2"/>
  <c r="O76" i="2"/>
  <c r="K79" i="2"/>
  <c r="H79" i="2"/>
  <c r="K77" i="2"/>
  <c r="O78" i="2"/>
  <c r="I77" i="2"/>
  <c r="O77" i="2"/>
  <c r="I76" i="2"/>
  <c r="I79" i="2"/>
  <c r="I78" i="2"/>
  <c r="K78" i="2"/>
  <c r="M76" i="2"/>
  <c r="L79" i="2"/>
  <c r="N77" i="2"/>
  <c r="H78" i="2"/>
  <c r="M78" i="2"/>
  <c r="M77" i="2"/>
  <c r="J76" i="2"/>
  <c r="N59" i="2"/>
  <c r="N79" i="2"/>
  <c r="L78" i="2"/>
  <c r="H59" i="2"/>
  <c r="J59" i="2"/>
  <c r="L77" i="2"/>
  <c r="N63" i="2"/>
  <c r="H71" i="2"/>
  <c r="H70" i="2"/>
  <c r="N78" i="2"/>
  <c r="K77" i="1"/>
  <c r="I59" i="1"/>
  <c r="K78" i="1"/>
  <c r="J59" i="1"/>
  <c r="L59" i="1"/>
  <c r="H72" i="1"/>
  <c r="H71" i="1"/>
  <c r="H70" i="1"/>
  <c r="L85" i="1"/>
  <c r="L84" i="1"/>
  <c r="L83" i="1"/>
  <c r="H77" i="1"/>
  <c r="H79" i="1"/>
  <c r="H76" i="1"/>
  <c r="O77" i="1"/>
  <c r="H78" i="1"/>
  <c r="O78" i="1"/>
  <c r="N79" i="1"/>
  <c r="O76" i="1"/>
  <c r="L72" i="1"/>
  <c r="L71" i="1"/>
  <c r="L70" i="1"/>
  <c r="M85" i="1"/>
  <c r="M84" i="1"/>
  <c r="M83" i="1"/>
  <c r="K59" i="1"/>
  <c r="O71" i="1"/>
  <c r="O72" i="1"/>
  <c r="O70" i="1"/>
  <c r="K70" i="1"/>
  <c r="M59" i="1"/>
  <c r="M72" i="1"/>
  <c r="N59" i="1"/>
  <c r="J79" i="1"/>
  <c r="J85" i="1" s="1"/>
  <c r="N78" i="1"/>
  <c r="J78" i="1"/>
  <c r="K76" i="1"/>
  <c r="I76" i="1"/>
  <c r="N72" i="1" l="1"/>
  <c r="J71" i="1"/>
  <c r="J71" i="2"/>
  <c r="M71" i="1"/>
  <c r="I70" i="1"/>
  <c r="I73" i="1" s="1"/>
  <c r="N71" i="1"/>
  <c r="I71" i="1"/>
  <c r="F58" i="3"/>
  <c r="N85" i="1"/>
  <c r="J72" i="1"/>
  <c r="M70" i="1"/>
  <c r="K71" i="1"/>
  <c r="M72" i="2"/>
  <c r="M73" i="2" s="1"/>
  <c r="L70" i="2"/>
  <c r="L73" i="2" s="1"/>
  <c r="M70" i="2"/>
  <c r="N83" i="2"/>
  <c r="L71" i="2"/>
  <c r="M71" i="2"/>
  <c r="N85" i="2"/>
  <c r="N86" i="2" s="1"/>
  <c r="J70" i="2"/>
  <c r="J73" i="2" s="1"/>
  <c r="H73" i="2"/>
  <c r="J85" i="2"/>
  <c r="J84" i="2"/>
  <c r="J83" i="2"/>
  <c r="K72" i="2"/>
  <c r="K71" i="2"/>
  <c r="K70" i="2"/>
  <c r="H85" i="2"/>
  <c r="H84" i="2"/>
  <c r="H83" i="2"/>
  <c r="N72" i="2"/>
  <c r="N70" i="2"/>
  <c r="N71" i="2"/>
  <c r="O85" i="2"/>
  <c r="O84" i="2"/>
  <c r="O83" i="2"/>
  <c r="L85" i="2"/>
  <c r="L84" i="2"/>
  <c r="L83" i="2"/>
  <c r="K85" i="2"/>
  <c r="K84" i="2"/>
  <c r="K83" i="2"/>
  <c r="I72" i="2"/>
  <c r="I71" i="2"/>
  <c r="I70" i="2"/>
  <c r="I85" i="2"/>
  <c r="I84" i="2"/>
  <c r="I83" i="2"/>
  <c r="N84" i="2"/>
  <c r="M85" i="2"/>
  <c r="M84" i="2"/>
  <c r="M83" i="2"/>
  <c r="O72" i="2"/>
  <c r="O71" i="2"/>
  <c r="O70" i="2"/>
  <c r="O73" i="1"/>
  <c r="J83" i="1"/>
  <c r="J86" i="1" s="1"/>
  <c r="L86" i="1"/>
  <c r="M86" i="1"/>
  <c r="J73" i="1"/>
  <c r="M73" i="1"/>
  <c r="H85" i="1"/>
  <c r="H84" i="1"/>
  <c r="H83" i="1"/>
  <c r="J84" i="1"/>
  <c r="L73" i="1"/>
  <c r="N83" i="1"/>
  <c r="N86" i="1" s="1"/>
  <c r="O85" i="1"/>
  <c r="O84" i="1"/>
  <c r="O83" i="1"/>
  <c r="K73" i="1"/>
  <c r="I83" i="1"/>
  <c r="I84" i="1"/>
  <c r="I85" i="1"/>
  <c r="K85" i="1"/>
  <c r="K84" i="1"/>
  <c r="K83" i="1"/>
  <c r="N84" i="1"/>
  <c r="H73" i="1"/>
  <c r="N73" i="1"/>
  <c r="L86" i="2" l="1"/>
  <c r="I73" i="2"/>
  <c r="O73" i="2"/>
  <c r="M86" i="2"/>
  <c r="O86" i="2"/>
  <c r="N73" i="2"/>
  <c r="I86" i="2"/>
  <c r="J86" i="2"/>
  <c r="K73" i="2"/>
  <c r="K86" i="2"/>
  <c r="H86" i="2"/>
  <c r="H86" i="1"/>
  <c r="O86" i="1"/>
  <c r="K86" i="1"/>
  <c r="I86" i="1"/>
</calcChain>
</file>

<file path=xl/sharedStrings.xml><?xml version="1.0" encoding="utf-8"?>
<sst xmlns="http://schemas.openxmlformats.org/spreadsheetml/2006/main" count="247" uniqueCount="63">
  <si>
    <t>version,4</t>
  </si>
  <si>
    <t>ProtocolHeader</t>
  </si>
  <si>
    <t>,Version,1.0,Label,1a_PTX,ReaderType,0,DateRead,4/24/2020 9:05:58 PM,InstrumentSN,SN: 512734004,</t>
  </si>
  <si>
    <t xml:space="preserve">,Result,0,Prefix,1b_Ptx,WellMap,0007FE7FE7FE7FE7FE7FE000,RefWellMap,000000000000000000000000,RunCount,1,Kinetics,False,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</si>
  <si>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</si>
  <si>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</si>
  <si>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</si>
  <si>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</si>
  <si>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</si>
  <si>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</si>
  <si>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,B,X,0.05508155,0.05610104,0.05564007,0.05554307,0.05661988,0.05778278,0.058199,0.05886754,0.05809781,0.05801671,X</t>
  </si>
  <si>
    <t>,C,X,0.05307762,0.2559495,0.2428073,0.2467075,0.2539125,0.2463935,0.2678271,0.2515232,0.2455381,0.07925992,X</t>
  </si>
  <si>
    <t>,D,X,0.05537824,0.2567216,0.2408416,0.2547328,0.2911995,0.265203,0.2476379,0.2541174,0.250643,0.07896371,X</t>
  </si>
  <si>
    <t>,E,X,0.05513877,0.2435997,0.2351406,0.2294314,0.2266922,0.2500681,0.2366369,0.2324671,0.2495013,0.08205792,X</t>
  </si>
  <si>
    <t>,F,X,0.05416815,0.2238892,0.2484957,0.2496438,0.2563669,0.2634372,0.2745089,0.2461831,0.3007302,0.05693876,X</t>
  </si>
  <si>
    <t>,G,X,0.05498464,0.05484807,0.05412387,0.05429517,0.05590794,0.05523103,0.05578863,0.05734002,0.05901012,0.06076353,X</t>
  </si>
  <si>
    <t>,H,X,X,X,X,X,X,X,X,X,X,X,X</t>
  </si>
  <si>
    <t>_x000B_</t>
  </si>
  <si>
    <t>MTT</t>
  </si>
  <si>
    <t>Date of intoxication:</t>
  </si>
  <si>
    <t>Reader:</t>
  </si>
  <si>
    <t>Promega GloMax</t>
  </si>
  <si>
    <t>Vehicle</t>
  </si>
  <si>
    <t>Vehicle 2</t>
  </si>
  <si>
    <t>100pM</t>
  </si>
  <si>
    <t>1nM</t>
  </si>
  <si>
    <t>10nM</t>
  </si>
  <si>
    <t>100nM</t>
  </si>
  <si>
    <t>1uM</t>
  </si>
  <si>
    <t>10uM</t>
  </si>
  <si>
    <t>Empty value</t>
  </si>
  <si>
    <t>Cells</t>
  </si>
  <si>
    <t>Differentiation started</t>
  </si>
  <si>
    <t>Age of cells</t>
  </si>
  <si>
    <t>40d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</si>
  <si>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</si>
  <si>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</si>
  <si>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</si>
  <si>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</si>
  <si>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</si>
  <si>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</si>
  <si>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</si>
  <si>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</si>
  <si>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</si>
  <si>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</si>
  <si>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</si>
  <si>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Viability [% of vehicles pooled]</t>
  </si>
  <si>
    <t>,Version,1,Label,CytoTox-Fluor,ReaderType,2,DateRead,4/23/2020 10:33:42 PM,InstrumentSN,SN: 512734004,FluoOpticalKitID,PN:9300-046 SN:31000001DD35142D SIG:BLUE,</t>
  </si>
  <si>
    <t xml:space="preserve">,Result,0,Prefix,1b_Ptx,WellMap,0007FE7FE7FE7FE7FE7FE000,RunCount,1,Kinetics,False, </t>
  </si>
  <si>
    <t>,Read 1</t>
  </si>
  <si>
    <t>,B,X,551.707,551.995,549.477,547.783,550.67,550.272,550.294,550.046,548.949,547.977,X</t>
  </si>
  <si>
    <t>,C,X,551.245,4059.11,4140.31,4032.58,3885.25,4136.16,4035.99,4060.15,4410.32,2301.36,X</t>
  </si>
  <si>
    <t>,D,X,549.803,3887.33,3942.15,3905.19,3736.24,3891.08,3917.99,3965.61,4127.82,2339.92,X</t>
  </si>
  <si>
    <t>,E,X,548.831,3764.55,3778.83,3780.84,3732.26,4023.32,3852.2,4032.59,4133.78,2350.28,X</t>
  </si>
  <si>
    <t>,F,X,549.655,3869.48,3979.53,3929.03,4011.75,3753.96,4043.45,4170.96,4677.16,547.756,X</t>
  </si>
  <si>
    <t>,G,X,548.737,547.081,548.72,546.705,546.272,549.999,547.586,548.278,546.864,547.198,X</t>
  </si>
  <si>
    <t>Cytotox</t>
  </si>
  <si>
    <t>Live/Dead</t>
  </si>
  <si>
    <t>Vehicle pooled</t>
  </si>
  <si>
    <t>% of vehicle pooled</t>
  </si>
  <si>
    <t>4) Exp_20200414_Plate 1b</t>
  </si>
  <si>
    <t>iPSC_DSN_004b_20200313_2</t>
  </si>
  <si>
    <t>Paclitaxel 24h in DMSO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</si>
</sst>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3">
    <xf numFmtId="0" fontId="0" fillId="0" borderId="0" xfId="0"/>
    <xf numFmtId="0" fontId="16" fillId="0" borderId="0" xfId="0" applyFont="1"/>
    <xf numFmtId="0" fontId="18" fillId="0" borderId="10" xfId="0" applyFont="1" applyBorder="1"/>
    <xf numFmtId="0" fontId="18" fillId="0" borderId="0" xfId="0" applyFont="1"/>
    <xf numFmtId="14" fontId="0" fillId="0" borderId="0" xfId="0" applyNumberFormat="1"/>
    <xf numFmtId="0" fontId="18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0" fontId="19" fillId="0" borderId="0" xfId="0" applyFont="1"/>
    <xf numFmtId="0" fontId="20" fillId="0" borderId="0" xfId="0" applyFont="1"/>
    <xf numFmtId="164" fontId="18" fillId="0" borderId="0" xfId="0" applyNumberFormat="1" applyFont="1"/>
    <xf numFmtId="0" fontId="19" fillId="0" borderId="0" xfId="0" quotePrefix="1" applyFont="1"/>
    <xf numFmtId="0" fontId="0" fillId="0" borderId="11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18" fillId="0" borderId="0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342900</xdr:colOff>
      <xdr:row>4</xdr:row>
      <xdr:rowOff>38100</xdr:rowOff>
    </xdr:from>
    <xdr:to>
      <xdr:col>15</xdr:col>
      <xdr:colOff>657225</xdr:colOff>
      <xdr:row>23</xdr:row>
      <xdr:rowOff>83344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800100"/>
          <a:ext cx="4886325" cy="36647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3</xdr:row>
      <xdr:rowOff>0</xdr:rowOff>
    </xdr:from>
    <xdr:to>
      <xdr:col>13</xdr:col>
      <xdr:colOff>314325</xdr:colOff>
      <xdr:row>22</xdr:row>
      <xdr:rowOff>45244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571500"/>
          <a:ext cx="4886325" cy="366474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381001</xdr:colOff>
      <xdr:row>0</xdr:row>
      <xdr:rowOff>66675</xdr:rowOff>
    </xdr:from>
    <xdr:to>
      <xdr:col>9</xdr:col>
      <xdr:colOff>628651</xdr:colOff>
      <xdr:row>16</xdr:row>
      <xdr:rowOff>61913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1" y="66675"/>
          <a:ext cx="4057650" cy="304323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695325</xdr:colOff>
          <xdr:row>0</xdr:row>
          <xdr:rowOff>95250</xdr:rowOff>
        </xdr:from>
        <xdr:to>
          <xdr:col>14</xdr:col>
          <xdr:colOff>755196</xdr:colOff>
          <xdr:row>16</xdr:row>
          <xdr:rowOff>57150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599A2DDE-7DE1-4B0E-BB08-79E33DDCFE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6"/>
  <sheetViews>
    <sheetView workbookViewId="0">
      <selection activeCell="A33" sqref="A33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20" x14ac:dyDescent="0.25">
      <c r="A17" t="s">
        <v>14</v>
      </c>
    </row>
    <row r="18" spans="1:20" x14ac:dyDescent="0.25">
      <c r="A18" t="s">
        <v>15</v>
      </c>
    </row>
    <row r="19" spans="1:20" x14ac:dyDescent="0.25">
      <c r="A19" t="s">
        <v>16</v>
      </c>
    </row>
    <row r="22" spans="1:20" x14ac:dyDescent="0.25">
      <c r="A22" s="1"/>
      <c r="S22" s="22"/>
      <c r="T22" s="3"/>
    </row>
    <row r="23" spans="1:20" x14ac:dyDescent="0.25">
      <c r="C23" s="4"/>
      <c r="S23" s="22"/>
      <c r="T23" s="3"/>
    </row>
    <row r="24" spans="1:20" x14ac:dyDescent="0.25">
      <c r="C24" s="4"/>
      <c r="S24" s="22"/>
      <c r="T24" s="3"/>
    </row>
    <row r="25" spans="1:20" x14ac:dyDescent="0.25">
      <c r="A25" s="1" t="s">
        <v>60</v>
      </c>
      <c r="D25" s="3"/>
      <c r="E25" s="3"/>
      <c r="F25" s="2"/>
      <c r="G25" s="2"/>
      <c r="H25" s="2" t="s">
        <v>22</v>
      </c>
      <c r="I25" s="2" t="s">
        <v>23</v>
      </c>
      <c r="J25" s="2" t="s">
        <v>24</v>
      </c>
      <c r="K25" s="2" t="s">
        <v>25</v>
      </c>
      <c r="L25" s="2" t="s">
        <v>26</v>
      </c>
      <c r="M25" s="2" t="s">
        <v>27</v>
      </c>
      <c r="N25" s="2" t="s">
        <v>28</v>
      </c>
      <c r="O25" s="2" t="s">
        <v>29</v>
      </c>
      <c r="P25" s="2" t="s">
        <v>30</v>
      </c>
      <c r="Q25" s="2"/>
      <c r="R25" s="3"/>
      <c r="S25" s="22"/>
      <c r="T25" s="3"/>
    </row>
    <row r="26" spans="1:20" x14ac:dyDescent="0.25">
      <c r="A26" t="s">
        <v>31</v>
      </c>
      <c r="C26" t="s">
        <v>61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2"/>
      <c r="T26" s="3"/>
    </row>
    <row r="27" spans="1:20" x14ac:dyDescent="0.25">
      <c r="A27" t="s">
        <v>32</v>
      </c>
      <c r="C27" s="4">
        <v>43903</v>
      </c>
      <c r="D27" s="3"/>
      <c r="E27" s="3"/>
      <c r="F27" s="5"/>
      <c r="G27" s="5">
        <v>5.508155E-2</v>
      </c>
      <c r="H27" s="5">
        <v>5.6101039999999998E-2</v>
      </c>
      <c r="I27" s="5">
        <v>5.564007E-2</v>
      </c>
      <c r="J27" s="5">
        <v>5.554307E-2</v>
      </c>
      <c r="K27" s="5">
        <v>5.6619879999999997E-2</v>
      </c>
      <c r="L27" s="5">
        <v>5.7782779999999999E-2</v>
      </c>
      <c r="M27" s="5">
        <v>5.8199000000000001E-2</v>
      </c>
      <c r="N27" s="5">
        <v>5.8867540000000003E-2</v>
      </c>
      <c r="O27" s="5">
        <v>5.809781E-2</v>
      </c>
      <c r="P27" s="5">
        <v>5.8016709999999999E-2</v>
      </c>
      <c r="Q27" s="5"/>
      <c r="R27" s="3"/>
      <c r="S27" s="22"/>
      <c r="T27" s="3"/>
    </row>
    <row r="28" spans="1:20" x14ac:dyDescent="0.25">
      <c r="A28" t="s">
        <v>33</v>
      </c>
      <c r="C28" t="s">
        <v>34</v>
      </c>
      <c r="D28" s="3"/>
      <c r="E28" s="3"/>
      <c r="F28" s="5"/>
      <c r="G28" s="5">
        <v>5.3077619999999999E-2</v>
      </c>
      <c r="H28" s="6">
        <v>0.2559495</v>
      </c>
      <c r="I28" s="7">
        <v>0.2428073</v>
      </c>
      <c r="J28" s="7">
        <v>0.2467075</v>
      </c>
      <c r="K28" s="7">
        <v>0.25391249999999999</v>
      </c>
      <c r="L28" s="7">
        <v>0.24639349999999999</v>
      </c>
      <c r="M28" s="7">
        <v>0.26782709999999998</v>
      </c>
      <c r="N28" s="7">
        <v>0.2515232</v>
      </c>
      <c r="O28" s="7">
        <v>0.24553810000000001</v>
      </c>
      <c r="P28" s="8">
        <v>7.9259919999999998E-2</v>
      </c>
      <c r="Q28" s="5"/>
      <c r="R28" s="3"/>
    </row>
    <row r="29" spans="1:20" x14ac:dyDescent="0.25">
      <c r="A29" t="s">
        <v>35</v>
      </c>
      <c r="C29" t="s">
        <v>62</v>
      </c>
      <c r="D29" s="3"/>
      <c r="E29" s="3"/>
      <c r="F29" s="5"/>
      <c r="G29" s="5">
        <v>5.5378240000000002E-2</v>
      </c>
      <c r="H29" s="9">
        <v>0.25672159999999999</v>
      </c>
      <c r="I29" s="5">
        <v>0.24084159999999999</v>
      </c>
      <c r="J29" s="5">
        <v>0.25473279999999998</v>
      </c>
      <c r="K29" s="5">
        <v>0.2911995</v>
      </c>
      <c r="L29" s="5">
        <v>0.26520300000000002</v>
      </c>
      <c r="M29" s="5">
        <v>0.24763789999999999</v>
      </c>
      <c r="N29" s="5">
        <v>0.25411739999999999</v>
      </c>
      <c r="O29" s="5">
        <v>0.250643</v>
      </c>
      <c r="P29" s="10">
        <v>7.8963710000000006E-2</v>
      </c>
      <c r="Q29" s="5"/>
      <c r="R29" s="3"/>
    </row>
    <row r="30" spans="1:20" x14ac:dyDescent="0.25">
      <c r="A30" t="s">
        <v>19</v>
      </c>
      <c r="C30" s="4">
        <v>43935</v>
      </c>
      <c r="D30" s="3"/>
      <c r="E30" s="3"/>
      <c r="F30" s="5"/>
      <c r="G30" s="5">
        <v>5.5138769999999997E-2</v>
      </c>
      <c r="H30" s="9">
        <v>0.2435997</v>
      </c>
      <c r="I30" s="5">
        <v>0.23514060000000001</v>
      </c>
      <c r="J30" s="5">
        <v>0.22943140000000001</v>
      </c>
      <c r="K30" s="5">
        <v>0.22669220000000001</v>
      </c>
      <c r="L30" s="5">
        <v>0.25006810000000002</v>
      </c>
      <c r="M30" s="5">
        <v>0.23663690000000001</v>
      </c>
      <c r="N30" s="5">
        <v>0.23246710000000001</v>
      </c>
      <c r="O30" s="5">
        <v>0.24950130000000001</v>
      </c>
      <c r="P30" s="10">
        <v>8.2057920000000006E-2</v>
      </c>
      <c r="Q30" s="5"/>
      <c r="R30" s="3"/>
    </row>
    <row r="31" spans="1:20" x14ac:dyDescent="0.25">
      <c r="A31" t="s">
        <v>20</v>
      </c>
      <c r="C31" t="s">
        <v>21</v>
      </c>
      <c r="D31" s="3"/>
      <c r="E31" s="3"/>
      <c r="F31" s="5"/>
      <c r="G31" s="5">
        <v>5.4168149999999998E-2</v>
      </c>
      <c r="H31" s="11">
        <v>0.22388920000000001</v>
      </c>
      <c r="I31" s="12">
        <v>0.24849570000000001</v>
      </c>
      <c r="J31" s="12">
        <v>0.2496438</v>
      </c>
      <c r="K31" s="12">
        <v>0.25636690000000001</v>
      </c>
      <c r="L31" s="12">
        <v>0.26343719999999998</v>
      </c>
      <c r="M31" s="12">
        <v>0.2745089</v>
      </c>
      <c r="N31" s="12">
        <v>0.24618309999999999</v>
      </c>
      <c r="O31" s="12">
        <v>0.3007302</v>
      </c>
      <c r="P31" s="13">
        <v>5.6938759999999998E-2</v>
      </c>
      <c r="Q31" s="5"/>
      <c r="R31" s="3"/>
    </row>
    <row r="32" spans="1:20" x14ac:dyDescent="0.25">
      <c r="A32" s="1" t="s">
        <v>36</v>
      </c>
      <c r="D32" s="3"/>
      <c r="E32" s="3"/>
      <c r="F32" s="3"/>
      <c r="G32" s="3">
        <v>5.4984640000000001E-2</v>
      </c>
      <c r="H32" s="3">
        <v>5.4848069999999999E-2</v>
      </c>
      <c r="I32" s="3">
        <v>5.4123869999999998E-2</v>
      </c>
      <c r="J32" s="3">
        <v>5.4295169999999997E-2</v>
      </c>
      <c r="K32" s="3">
        <v>5.5907940000000003E-2</v>
      </c>
      <c r="L32" s="3">
        <v>5.523103E-2</v>
      </c>
      <c r="M32" s="3">
        <v>5.5788629999999999E-2</v>
      </c>
      <c r="N32" s="3">
        <v>5.7340019999999998E-2</v>
      </c>
      <c r="O32" s="3">
        <v>5.9010119999999999E-2</v>
      </c>
      <c r="P32" s="3">
        <v>6.0763530000000003E-2</v>
      </c>
      <c r="Q32" s="3"/>
      <c r="R32" s="3"/>
    </row>
    <row r="33" spans="1:18" x14ac:dyDescent="0.25"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1"/>
      <c r="B35" s="14"/>
      <c r="C35" s="15"/>
      <c r="D35" s="3"/>
      <c r="E35" s="3"/>
      <c r="F35" s="3" t="s">
        <v>37</v>
      </c>
      <c r="G35" s="3"/>
      <c r="H35" s="16">
        <f t="shared" ref="H35:O35" si="0">AVERAGE(H28:H31)</f>
        <v>0.24503999999999998</v>
      </c>
      <c r="I35" s="3">
        <f t="shared" si="0"/>
        <v>0.24182129999999999</v>
      </c>
      <c r="J35" s="3">
        <f t="shared" si="0"/>
        <v>0.245128875</v>
      </c>
      <c r="K35" s="3">
        <f t="shared" si="0"/>
        <v>0.257042775</v>
      </c>
      <c r="L35" s="3">
        <f>AVERAGE(L28:L31)</f>
        <v>0.25627545000000002</v>
      </c>
      <c r="M35" s="3">
        <f t="shared" si="0"/>
        <v>0.25665270000000001</v>
      </c>
      <c r="N35" s="3">
        <f>AVERAGE(N28:N31)</f>
        <v>0.24607270000000001</v>
      </c>
      <c r="O35" s="3">
        <f t="shared" si="0"/>
        <v>0.26160315000000001</v>
      </c>
      <c r="P35" s="3">
        <f>AVERAGE(P28:P30)</f>
        <v>8.0093850000000008E-2</v>
      </c>
      <c r="Q35" s="3"/>
      <c r="R35" s="3"/>
    </row>
    <row r="36" spans="1:18" x14ac:dyDescent="0.25">
      <c r="B36" s="14"/>
      <c r="D36" s="3"/>
      <c r="E36" s="3"/>
      <c r="F36" s="3" t="s">
        <v>38</v>
      </c>
      <c r="G36" s="3"/>
      <c r="H36" s="3">
        <f>H35/1000</f>
        <v>2.4503999999999997E-4</v>
      </c>
      <c r="I36" s="3">
        <f t="shared" ref="I36:P36" si="1">I35/1000</f>
        <v>2.4182129999999999E-4</v>
      </c>
      <c r="J36" s="3">
        <f t="shared" si="1"/>
        <v>2.4512887499999997E-4</v>
      </c>
      <c r="K36" s="3">
        <f t="shared" si="1"/>
        <v>2.5704277500000002E-4</v>
      </c>
      <c r="L36" s="3">
        <f t="shared" si="1"/>
        <v>2.5627545000000003E-4</v>
      </c>
      <c r="M36" s="3">
        <f t="shared" si="1"/>
        <v>2.5665270000000003E-4</v>
      </c>
      <c r="N36" s="3">
        <f t="shared" si="1"/>
        <v>2.4607269999999998E-4</v>
      </c>
      <c r="O36" s="3">
        <f t="shared" si="1"/>
        <v>2.6160315000000001E-4</v>
      </c>
      <c r="P36" s="3">
        <f t="shared" si="1"/>
        <v>8.0093850000000012E-5</v>
      </c>
      <c r="Q36" s="3"/>
      <c r="R36" s="3"/>
    </row>
    <row r="37" spans="1:18" x14ac:dyDescent="0.25">
      <c r="B37" s="14"/>
      <c r="D37" s="3"/>
      <c r="E37" s="3"/>
      <c r="F37" s="3" t="s">
        <v>39</v>
      </c>
      <c r="G37" s="3"/>
      <c r="H37" s="3">
        <f>MEDIAN(H28:H31)</f>
        <v>0.24977460000000001</v>
      </c>
      <c r="I37" s="3">
        <f t="shared" ref="I37:P37" si="2">MEDIAN(I28:I31)</f>
        <v>0.24182445</v>
      </c>
      <c r="J37" s="3">
        <f t="shared" si="2"/>
        <v>0.24817565</v>
      </c>
      <c r="K37" s="3">
        <f t="shared" si="2"/>
        <v>0.25513969999999997</v>
      </c>
      <c r="L37" s="3">
        <f t="shared" si="2"/>
        <v>0.25675265000000003</v>
      </c>
      <c r="M37" s="3">
        <f t="shared" si="2"/>
        <v>0.25773249999999998</v>
      </c>
      <c r="N37" s="3">
        <f t="shared" si="2"/>
        <v>0.24885315</v>
      </c>
      <c r="O37" s="3">
        <f t="shared" si="2"/>
        <v>0.25007214999999999</v>
      </c>
      <c r="P37" s="3">
        <f t="shared" si="2"/>
        <v>7.9111815000000002E-2</v>
      </c>
      <c r="Q37" s="3"/>
      <c r="R37" s="3"/>
    </row>
    <row r="38" spans="1:18" x14ac:dyDescent="0.25">
      <c r="B38" s="17"/>
      <c r="D38" s="3"/>
      <c r="E38" s="3"/>
      <c r="F38" s="3" t="s">
        <v>40</v>
      </c>
      <c r="G38" s="3"/>
      <c r="H38" s="3">
        <f>H37/1000</f>
        <v>2.4977460000000001E-4</v>
      </c>
      <c r="I38" s="3">
        <f t="shared" ref="I38:P38" si="3">I37/1000</f>
        <v>2.4182444999999998E-4</v>
      </c>
      <c r="J38" s="3">
        <f t="shared" si="3"/>
        <v>2.4817565000000001E-4</v>
      </c>
      <c r="K38" s="3">
        <f t="shared" si="3"/>
        <v>2.5513969999999995E-4</v>
      </c>
      <c r="L38" s="3">
        <f t="shared" si="3"/>
        <v>2.5675265000000002E-4</v>
      </c>
      <c r="M38" s="3">
        <f t="shared" si="3"/>
        <v>2.577325E-4</v>
      </c>
      <c r="N38" s="3">
        <f t="shared" si="3"/>
        <v>2.4885314999999999E-4</v>
      </c>
      <c r="O38" s="3">
        <f t="shared" si="3"/>
        <v>2.5007215E-4</v>
      </c>
      <c r="P38" s="3">
        <f t="shared" si="3"/>
        <v>7.9111815000000005E-5</v>
      </c>
      <c r="Q38" s="3"/>
      <c r="R38" s="3"/>
    </row>
    <row r="39" spans="1:18" x14ac:dyDescent="0.25">
      <c r="B39" s="14"/>
      <c r="C39" s="14"/>
      <c r="D39" s="3"/>
      <c r="E39" s="3"/>
      <c r="F39" s="3" t="s">
        <v>41</v>
      </c>
      <c r="G39" s="3"/>
      <c r="H39" s="3">
        <f>STDEV(H28:H31)</f>
        <v>1.5328706985478797E-2</v>
      </c>
      <c r="I39" s="3">
        <f t="shared" ref="I39:P39" si="4">STDEV(I28:I31)</f>
        <v>5.51093990592047E-3</v>
      </c>
      <c r="J39" s="3">
        <f t="shared" si="4"/>
        <v>1.0977593868535116E-2</v>
      </c>
      <c r="K39" s="3">
        <f t="shared" si="4"/>
        <v>2.6445508088315611E-2</v>
      </c>
      <c r="L39" s="3">
        <f t="shared" si="4"/>
        <v>9.4370889206718163E-3</v>
      </c>
      <c r="M39" s="3">
        <f t="shared" si="4"/>
        <v>1.7565211474958101E-2</v>
      </c>
      <c r="N39" s="3">
        <f t="shared" si="4"/>
        <v>9.6531460823229311E-3</v>
      </c>
      <c r="O39" s="3">
        <f t="shared" si="4"/>
        <v>2.6176271281767128E-2</v>
      </c>
      <c r="P39" s="3">
        <f t="shared" si="4"/>
        <v>1.1661173058637517E-2</v>
      </c>
      <c r="Q39" s="3"/>
      <c r="R39" s="3"/>
    </row>
    <row r="40" spans="1:18" x14ac:dyDescent="0.25">
      <c r="D40" s="3"/>
      <c r="E40" s="3"/>
      <c r="F40" s="3" t="s">
        <v>42</v>
      </c>
      <c r="G40" s="3"/>
      <c r="H40" s="3">
        <f>H39/H35*100</f>
        <v>6.255593774681194</v>
      </c>
      <c r="I40" s="3">
        <f t="shared" ref="I40:P40" si="5">I39/I35*100</f>
        <v>2.2789307252588875</v>
      </c>
      <c r="J40" s="3">
        <f t="shared" si="5"/>
        <v>4.4782948840829606</v>
      </c>
      <c r="K40" s="3">
        <f t="shared" si="5"/>
        <v>10.288368575353115</v>
      </c>
      <c r="L40" s="3">
        <f t="shared" si="5"/>
        <v>3.6824006828089915</v>
      </c>
      <c r="M40" s="3">
        <f t="shared" si="5"/>
        <v>6.8439613045014145</v>
      </c>
      <c r="N40" s="3">
        <f t="shared" si="5"/>
        <v>3.9228837991060894</v>
      </c>
      <c r="O40" s="3">
        <f t="shared" si="5"/>
        <v>10.006099422643469</v>
      </c>
      <c r="P40" s="3">
        <f t="shared" si="5"/>
        <v>14.559386343193037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43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22</v>
      </c>
      <c r="I44" s="2" t="s">
        <v>23</v>
      </c>
      <c r="J44" s="2" t="s">
        <v>24</v>
      </c>
      <c r="K44" s="2" t="s">
        <v>25</v>
      </c>
      <c r="L44" s="2" t="s">
        <v>26</v>
      </c>
      <c r="M44" s="2" t="s">
        <v>27</v>
      </c>
      <c r="N44" s="2" t="s">
        <v>28</v>
      </c>
      <c r="O44" s="2" t="s">
        <v>29</v>
      </c>
      <c r="P44" s="2" t="s">
        <v>30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0.17585564999999997</v>
      </c>
      <c r="I47" s="3">
        <f t="shared" ref="I47:N47" si="6">I28-$P$35</f>
        <v>0.16271344999999998</v>
      </c>
      <c r="J47" s="3">
        <f t="shared" si="6"/>
        <v>0.16661365</v>
      </c>
      <c r="K47" s="3">
        <f t="shared" si="6"/>
        <v>0.17381864999999996</v>
      </c>
      <c r="L47" s="3">
        <f t="shared" si="6"/>
        <v>0.16629964999999997</v>
      </c>
      <c r="M47" s="3">
        <f t="shared" si="6"/>
        <v>0.18773324999999996</v>
      </c>
      <c r="N47" s="3">
        <f t="shared" si="6"/>
        <v>0.17142934999999998</v>
      </c>
      <c r="O47" s="3">
        <f>O28-$P$35</f>
        <v>0.16544425000000001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0.17662774999999997</v>
      </c>
      <c r="I48" s="3">
        <f t="shared" si="7"/>
        <v>0.16074774999999997</v>
      </c>
      <c r="J48" s="3">
        <f t="shared" si="7"/>
        <v>0.17463894999999996</v>
      </c>
      <c r="K48" s="3">
        <f t="shared" si="7"/>
        <v>0.21110564999999998</v>
      </c>
      <c r="L48" s="3">
        <f t="shared" si="7"/>
        <v>0.18510915</v>
      </c>
      <c r="M48" s="3">
        <f t="shared" si="7"/>
        <v>0.16754405</v>
      </c>
      <c r="N48" s="3">
        <f t="shared" si="7"/>
        <v>0.17402354999999997</v>
      </c>
      <c r="O48" s="3">
        <f t="shared" si="7"/>
        <v>0.17054914999999998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0.16350585000000001</v>
      </c>
      <c r="I49" s="3">
        <f t="shared" si="7"/>
        <v>0.15504675000000001</v>
      </c>
      <c r="J49" s="3">
        <f t="shared" si="7"/>
        <v>0.14933754999999999</v>
      </c>
      <c r="K49" s="3">
        <f t="shared" si="7"/>
        <v>0.14659834999999999</v>
      </c>
      <c r="L49" s="3">
        <f>L30-$P$35</f>
        <v>0.16997424999999999</v>
      </c>
      <c r="M49" s="3">
        <f t="shared" si="7"/>
        <v>0.15654305000000002</v>
      </c>
      <c r="N49" s="3">
        <f t="shared" si="7"/>
        <v>0.15237325000000002</v>
      </c>
      <c r="O49" s="3">
        <f>O30-$P$35</f>
        <v>0.16940745000000001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0.14379534999999999</v>
      </c>
      <c r="I50" s="3">
        <f t="shared" si="7"/>
        <v>0.16840185000000002</v>
      </c>
      <c r="J50" s="3">
        <f t="shared" si="7"/>
        <v>0.16954995</v>
      </c>
      <c r="K50" s="3">
        <f t="shared" si="7"/>
        <v>0.17627304999999999</v>
      </c>
      <c r="L50" s="3">
        <f t="shared" si="7"/>
        <v>0.18334334999999996</v>
      </c>
      <c r="M50" s="3">
        <f t="shared" si="7"/>
        <v>0.19441504999999998</v>
      </c>
      <c r="N50" s="3">
        <f t="shared" si="7"/>
        <v>0.16608924999999997</v>
      </c>
      <c r="O50" s="3">
        <f t="shared" si="7"/>
        <v>0.22063634999999998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22</v>
      </c>
      <c r="I53" s="2" t="s">
        <v>23</v>
      </c>
      <c r="J53" s="2" t="s">
        <v>24</v>
      </c>
      <c r="K53" s="2" t="s">
        <v>25</v>
      </c>
      <c r="L53" s="2" t="s">
        <v>26</v>
      </c>
      <c r="M53" s="2" t="s">
        <v>27</v>
      </c>
      <c r="N53" s="2" t="s">
        <v>28</v>
      </c>
      <c r="O53" s="2" t="s">
        <v>29</v>
      </c>
      <c r="P53" s="2" t="s">
        <v>30</v>
      </c>
      <c r="Q53" s="2"/>
      <c r="R53" s="3"/>
      <c r="S53" s="18" t="s">
        <v>44</v>
      </c>
      <c r="T53" s="19"/>
    </row>
    <row r="54" spans="4:20" x14ac:dyDescent="0.25">
      <c r="D54" s="3"/>
      <c r="E54" s="3"/>
      <c r="F54" s="3" t="s">
        <v>37</v>
      </c>
      <c r="G54" s="3"/>
      <c r="H54" s="3">
        <f>AVERAGE(H47:H50)</f>
        <v>0.16494614999999999</v>
      </c>
      <c r="I54" s="3">
        <f>AVERAGE(I47:I50)</f>
        <v>0.16172744999999999</v>
      </c>
      <c r="J54" s="3">
        <f t="shared" ref="J54:N54" si="8">AVERAGE(J47:J50)</f>
        <v>0.165035025</v>
      </c>
      <c r="K54" s="3">
        <f t="shared" si="8"/>
        <v>0.17694892499999998</v>
      </c>
      <c r="L54" s="3">
        <f t="shared" si="8"/>
        <v>0.17618159999999999</v>
      </c>
      <c r="M54" s="3">
        <f t="shared" si="8"/>
        <v>0.17655884999999999</v>
      </c>
      <c r="N54" s="3">
        <f t="shared" si="8"/>
        <v>0.16597884999999998</v>
      </c>
      <c r="O54" s="3">
        <f>AVERAGE(O47:O50)</f>
        <v>0.18150929999999998</v>
      </c>
      <c r="P54" s="3"/>
      <c r="Q54" s="3"/>
      <c r="R54" s="3"/>
      <c r="S54" s="20">
        <f>AVERAGE(H47:I50)</f>
        <v>0.1633368</v>
      </c>
      <c r="T54" s="21"/>
    </row>
    <row r="55" spans="4:20" x14ac:dyDescent="0.25">
      <c r="D55" s="3"/>
      <c r="E55" s="3"/>
      <c r="F55" s="3" t="s">
        <v>38</v>
      </c>
      <c r="G55" s="3"/>
      <c r="H55" s="3">
        <f>H54/1000</f>
        <v>1.6494614999999999E-4</v>
      </c>
      <c r="I55" s="3">
        <f t="shared" ref="I55:O55" si="9">I54/1000</f>
        <v>1.6172744999999998E-4</v>
      </c>
      <c r="J55" s="3">
        <f t="shared" si="9"/>
        <v>1.6503502499999999E-4</v>
      </c>
      <c r="K55" s="3">
        <f t="shared" si="9"/>
        <v>1.7694892499999998E-4</v>
      </c>
      <c r="L55" s="3">
        <f t="shared" si="9"/>
        <v>1.7618159999999999E-4</v>
      </c>
      <c r="M55" s="3">
        <f t="shared" si="9"/>
        <v>1.7655884999999999E-4</v>
      </c>
      <c r="N55" s="3">
        <f t="shared" si="9"/>
        <v>1.6597884999999999E-4</v>
      </c>
      <c r="O55" s="3">
        <f t="shared" si="9"/>
        <v>1.8150929999999999E-4</v>
      </c>
      <c r="P55" s="3"/>
      <c r="Q55" s="3"/>
      <c r="R55" s="3"/>
    </row>
    <row r="56" spans="4:20" x14ac:dyDescent="0.25">
      <c r="D56" s="3"/>
      <c r="E56" s="3"/>
      <c r="F56" s="3" t="s">
        <v>39</v>
      </c>
      <c r="G56" s="3"/>
      <c r="H56" s="3">
        <f>MEDIAN(H47:H50)</f>
        <v>0.16968074999999999</v>
      </c>
      <c r="I56" s="3">
        <f t="shared" ref="I56:N56" si="10">MEDIAN(I47:I50)</f>
        <v>0.16173059999999997</v>
      </c>
      <c r="J56" s="3">
        <f>MEDIAN(J47:J50)</f>
        <v>0.1680818</v>
      </c>
      <c r="K56" s="3">
        <f t="shared" si="10"/>
        <v>0.17504584999999998</v>
      </c>
      <c r="L56" s="3">
        <f t="shared" si="10"/>
        <v>0.17665879999999998</v>
      </c>
      <c r="M56" s="3">
        <f t="shared" si="10"/>
        <v>0.17763864999999998</v>
      </c>
      <c r="N56" s="3">
        <f t="shared" si="10"/>
        <v>0.16875929999999997</v>
      </c>
      <c r="O56" s="3">
        <f>MEDIAN(O47:O50)</f>
        <v>0.1699783</v>
      </c>
      <c r="P56" s="3"/>
      <c r="Q56" s="3"/>
      <c r="R56" s="3"/>
    </row>
    <row r="57" spans="4:20" x14ac:dyDescent="0.25">
      <c r="D57" s="3"/>
      <c r="E57" s="3"/>
      <c r="F57" s="3" t="s">
        <v>40</v>
      </c>
      <c r="G57" s="3"/>
      <c r="H57" s="3">
        <f>H56/1000</f>
        <v>1.6968075E-4</v>
      </c>
      <c r="I57" s="3">
        <f t="shared" ref="I57:O57" si="11">I56/1000</f>
        <v>1.6173059999999997E-4</v>
      </c>
      <c r="J57" s="3">
        <f t="shared" si="11"/>
        <v>1.6808179999999999E-4</v>
      </c>
      <c r="K57" s="3">
        <f t="shared" si="11"/>
        <v>1.7504584999999997E-4</v>
      </c>
      <c r="L57" s="3">
        <f t="shared" si="11"/>
        <v>1.7665879999999998E-4</v>
      </c>
      <c r="M57" s="3">
        <f t="shared" si="11"/>
        <v>1.7763864999999999E-4</v>
      </c>
      <c r="N57" s="3">
        <f t="shared" si="11"/>
        <v>1.6875929999999998E-4</v>
      </c>
      <c r="O57" s="3">
        <f t="shared" si="11"/>
        <v>1.6997830000000001E-4</v>
      </c>
      <c r="P57" s="3"/>
      <c r="Q57" s="3"/>
      <c r="R57" s="3"/>
    </row>
    <row r="58" spans="4:20" x14ac:dyDescent="0.25">
      <c r="D58" s="3"/>
      <c r="E58" s="3"/>
      <c r="F58" s="3" t="s">
        <v>41</v>
      </c>
      <c r="G58" s="3"/>
      <c r="H58" s="3">
        <f>STDEV(H47:H50)</f>
        <v>1.5328706985478795E-2</v>
      </c>
      <c r="I58" s="3">
        <f t="shared" ref="I58:O58" si="12">STDEV(I47:I50)</f>
        <v>5.51093990592047E-3</v>
      </c>
      <c r="J58" s="3">
        <f t="shared" si="12"/>
        <v>1.0977593868535121E-2</v>
      </c>
      <c r="K58" s="3">
        <f t="shared" si="12"/>
        <v>2.6445508088315691E-2</v>
      </c>
      <c r="L58" s="3">
        <f t="shared" si="12"/>
        <v>9.4370889206718163E-3</v>
      </c>
      <c r="M58" s="3">
        <f t="shared" si="12"/>
        <v>1.7565211474958087E-2</v>
      </c>
      <c r="N58" s="3">
        <f t="shared" si="12"/>
        <v>9.6531460823229172E-3</v>
      </c>
      <c r="O58" s="3">
        <f t="shared" si="12"/>
        <v>2.6176271281767222E-2</v>
      </c>
      <c r="P58" s="3"/>
      <c r="Q58" s="3"/>
      <c r="R58" s="3"/>
    </row>
    <row r="59" spans="4:20" x14ac:dyDescent="0.25">
      <c r="D59" s="3"/>
      <c r="E59" s="3"/>
      <c r="F59" s="3" t="s">
        <v>42</v>
      </c>
      <c r="G59" s="3"/>
      <c r="H59" s="3">
        <f>H58/H54*100</f>
        <v>9.2931583947117264</v>
      </c>
      <c r="I59" s="3">
        <f t="shared" ref="I59:O59" si="13">I58/I54*100</f>
        <v>3.4075476401318827</v>
      </c>
      <c r="J59" s="3">
        <f t="shared" si="13"/>
        <v>6.6516752238108978</v>
      </c>
      <c r="K59" s="3">
        <f t="shared" si="13"/>
        <v>14.945277620825159</v>
      </c>
      <c r="L59" s="3">
        <f t="shared" si="13"/>
        <v>5.3564554531641306</v>
      </c>
      <c r="M59" s="3">
        <f t="shared" si="13"/>
        <v>9.9486440215022292</v>
      </c>
      <c r="N59" s="3">
        <f t="shared" si="13"/>
        <v>5.8158892427094884</v>
      </c>
      <c r="O59" s="3">
        <f t="shared" si="13"/>
        <v>14.421449083747898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45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106.61397674331894</v>
      </c>
      <c r="I63" s="3">
        <f t="shared" ref="H63:O66" si="14">I47/$H$54*100</f>
        <v>98.646406721223869</v>
      </c>
      <c r="J63" s="3">
        <f t="shared" si="14"/>
        <v>101.010935993353</v>
      </c>
      <c r="K63" s="3">
        <f t="shared" si="14"/>
        <v>105.37902824649134</v>
      </c>
      <c r="L63" s="3">
        <f t="shared" si="14"/>
        <v>100.82057083478455</v>
      </c>
      <c r="M63" s="3">
        <f t="shared" si="14"/>
        <v>113.81487230832607</v>
      </c>
      <c r="N63" s="3">
        <f t="shared" si="14"/>
        <v>103.93049489181772</v>
      </c>
      <c r="O63" s="3">
        <f>O47/$H$54*100</f>
        <v>100.30197734230232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107.08206890551854</v>
      </c>
      <c r="I64" s="3">
        <f t="shared" si="14"/>
        <v>97.454684453077562</v>
      </c>
      <c r="J64" s="3">
        <f t="shared" si="14"/>
        <v>105.87634206678966</v>
      </c>
      <c r="K64" s="3">
        <f t="shared" si="14"/>
        <v>127.98458769725755</v>
      </c>
      <c r="L64" s="3">
        <f t="shared" si="14"/>
        <v>112.22398946565289</v>
      </c>
      <c r="M64" s="3">
        <f t="shared" si="14"/>
        <v>101.57499887084363</v>
      </c>
      <c r="N64" s="3">
        <f t="shared" si="14"/>
        <v>105.50325060633423</v>
      </c>
      <c r="O64" s="3">
        <f t="shared" si="14"/>
        <v>103.39686618935937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99.126805930299085</v>
      </c>
      <c r="I65" s="3">
        <f t="shared" si="14"/>
        <v>93.998404933973916</v>
      </c>
      <c r="J65" s="3">
        <f t="shared" si="14"/>
        <v>90.537154095442659</v>
      </c>
      <c r="K65" s="3">
        <f t="shared" si="14"/>
        <v>88.876490903243266</v>
      </c>
      <c r="L65" s="3">
        <f t="shared" si="14"/>
        <v>103.04832819680847</v>
      </c>
      <c r="M65" s="3">
        <f t="shared" si="14"/>
        <v>94.905549477814446</v>
      </c>
      <c r="N65" s="3">
        <f t="shared" si="14"/>
        <v>92.377572923041868</v>
      </c>
      <c r="O65" s="3">
        <f t="shared" si="14"/>
        <v>102.70470089783849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87.177148420863418</v>
      </c>
      <c r="I66" s="3">
        <f t="shared" si="14"/>
        <v>102.09504738364615</v>
      </c>
      <c r="J66" s="3">
        <f t="shared" si="14"/>
        <v>102.7910927293544</v>
      </c>
      <c r="K66" s="3">
        <f t="shared" si="14"/>
        <v>106.86702902735226</v>
      </c>
      <c r="L66" s="3">
        <f t="shared" si="14"/>
        <v>111.15345826501557</v>
      </c>
      <c r="M66" s="3">
        <f t="shared" si="14"/>
        <v>117.86577013164599</v>
      </c>
      <c r="N66" s="3">
        <f t="shared" si="14"/>
        <v>100.69301405337438</v>
      </c>
      <c r="O66" s="3">
        <f t="shared" si="14"/>
        <v>133.76265526658247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22</v>
      </c>
      <c r="I69" s="2" t="s">
        <v>23</v>
      </c>
      <c r="J69" s="2" t="s">
        <v>24</v>
      </c>
      <c r="K69" s="2" t="s">
        <v>25</v>
      </c>
      <c r="L69" s="2" t="s">
        <v>26</v>
      </c>
      <c r="M69" s="2" t="s">
        <v>27</v>
      </c>
      <c r="N69" s="2" t="s">
        <v>28</v>
      </c>
      <c r="O69" s="2" t="s">
        <v>29</v>
      </c>
      <c r="P69" s="2" t="s">
        <v>30</v>
      </c>
      <c r="Q69" s="2"/>
      <c r="R69" s="3"/>
    </row>
    <row r="70" spans="4:18" x14ac:dyDescent="0.25">
      <c r="D70" s="3"/>
      <c r="E70" s="3"/>
      <c r="F70" s="3" t="s">
        <v>37</v>
      </c>
      <c r="G70" s="3"/>
      <c r="H70" s="3">
        <f>AVERAGE(H63:H66)</f>
        <v>100</v>
      </c>
      <c r="I70" s="3">
        <f t="shared" ref="I70:N70" si="15">AVERAGE(I63:I66)</f>
        <v>98.04863587298037</v>
      </c>
      <c r="J70" s="3">
        <f>AVERAGE(J63:J66)</f>
        <v>100.05388122123492</v>
      </c>
      <c r="K70" s="3">
        <f t="shared" si="15"/>
        <v>107.2767839685861</v>
      </c>
      <c r="L70" s="3">
        <f t="shared" si="15"/>
        <v>106.81158669056536</v>
      </c>
      <c r="M70" s="3">
        <f t="shared" si="15"/>
        <v>107.04029769715753</v>
      </c>
      <c r="N70" s="3">
        <f t="shared" si="15"/>
        <v>100.62608311864206</v>
      </c>
      <c r="O70" s="3">
        <f>AVERAGE(O63:O66)</f>
        <v>110.04154992402067</v>
      </c>
      <c r="P70" s="3"/>
      <c r="Q70" s="3"/>
      <c r="R70" s="3"/>
    </row>
    <row r="71" spans="4:18" x14ac:dyDescent="0.25">
      <c r="D71" s="3"/>
      <c r="E71" s="3"/>
      <c r="F71" s="3" t="s">
        <v>39</v>
      </c>
      <c r="G71" s="3"/>
      <c r="H71" s="3">
        <f>MEDIAN(H63:H66)</f>
        <v>102.87039133680901</v>
      </c>
      <c r="I71" s="3">
        <f t="shared" ref="I71:O71" si="16">MEDIAN(I63:I66)</f>
        <v>98.050545587150708</v>
      </c>
      <c r="J71" s="3">
        <f t="shared" si="16"/>
        <v>101.9010143613537</v>
      </c>
      <c r="K71" s="3">
        <f t="shared" si="16"/>
        <v>106.1230286369218</v>
      </c>
      <c r="L71" s="3">
        <f t="shared" si="16"/>
        <v>107.10089323091202</v>
      </c>
      <c r="M71" s="3">
        <f t="shared" si="16"/>
        <v>107.69493558958484</v>
      </c>
      <c r="N71" s="3">
        <f t="shared" si="16"/>
        <v>102.31175447259605</v>
      </c>
      <c r="O71" s="3">
        <f t="shared" si="16"/>
        <v>103.05078354359893</v>
      </c>
      <c r="P71" s="3"/>
      <c r="Q71" s="3"/>
      <c r="R71" s="3"/>
    </row>
    <row r="72" spans="4:18" x14ac:dyDescent="0.25">
      <c r="D72" s="3"/>
      <c r="E72" s="3"/>
      <c r="F72" s="3" t="s">
        <v>41</v>
      </c>
      <c r="G72" s="3"/>
      <c r="H72" s="3">
        <f>STDEV(H63:H66)</f>
        <v>9.2931583947117211</v>
      </c>
      <c r="I72" s="3">
        <f t="shared" ref="I72:O72" si="17">STDEV(I63:I66)</f>
        <v>3.3410539778712507</v>
      </c>
      <c r="J72" s="3">
        <f t="shared" si="17"/>
        <v>6.6552592276540707</v>
      </c>
      <c r="K72" s="3">
        <f t="shared" si="17"/>
        <v>16.03281318679803</v>
      </c>
      <c r="L72" s="3">
        <f t="shared" si="17"/>
        <v>5.7213150598979272</v>
      </c>
      <c r="M72" s="3">
        <f t="shared" si="17"/>
        <v>10.649058177446447</v>
      </c>
      <c r="N72" s="3">
        <f t="shared" si="17"/>
        <v>5.8523015434570107</v>
      </c>
      <c r="O72" s="3">
        <f t="shared" si="17"/>
        <v>15.869586093259548</v>
      </c>
      <c r="P72" s="3"/>
      <c r="Q72" s="3"/>
      <c r="R72" s="3"/>
    </row>
    <row r="73" spans="4:18" x14ac:dyDescent="0.25">
      <c r="D73" s="3"/>
      <c r="E73" s="3"/>
      <c r="F73" s="3" t="s">
        <v>42</v>
      </c>
      <c r="G73" s="3"/>
      <c r="H73" s="3">
        <f t="shared" ref="H73:O73" si="18">H72/H70*100</f>
        <v>9.2931583947117211</v>
      </c>
      <c r="I73" s="3">
        <f t="shared" si="18"/>
        <v>3.407547640131888</v>
      </c>
      <c r="J73" s="3">
        <f t="shared" si="18"/>
        <v>6.6516752238109014</v>
      </c>
      <c r="K73" s="3">
        <f t="shared" si="18"/>
        <v>14.94527762082514</v>
      </c>
      <c r="L73" s="3">
        <f t="shared" si="18"/>
        <v>5.356455453164136</v>
      </c>
      <c r="M73" s="3">
        <f t="shared" si="18"/>
        <v>9.9486440215022256</v>
      </c>
      <c r="N73" s="3">
        <f t="shared" si="18"/>
        <v>5.8158892427094866</v>
      </c>
      <c r="O73" s="3">
        <f t="shared" si="18"/>
        <v>14.421449083747792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46</v>
      </c>
      <c r="E76" s="3"/>
      <c r="F76" s="3"/>
      <c r="G76" s="3"/>
      <c r="H76" s="3">
        <f>H47/$S$54*100</f>
        <v>107.66443936700117</v>
      </c>
      <c r="I76" s="3">
        <f t="shared" ref="I76:O76" si="19">I47/$S$54*100</f>
        <v>99.618365242860136</v>
      </c>
      <c r="J76" s="3">
        <f t="shared" si="19"/>
        <v>102.0061921134735</v>
      </c>
      <c r="K76" s="3">
        <f t="shared" si="19"/>
        <v>106.41732297926735</v>
      </c>
      <c r="L76" s="3">
        <f t="shared" si="19"/>
        <v>101.81395129572756</v>
      </c>
      <c r="M76" s="3">
        <f t="shared" si="19"/>
        <v>114.93628502578719</v>
      </c>
      <c r="N76" s="3">
        <f t="shared" si="19"/>
        <v>104.95451729187788</v>
      </c>
      <c r="O76" s="3">
        <f t="shared" si="19"/>
        <v>101.29024812534593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108.13714361980887</v>
      </c>
      <c r="I77" s="3">
        <f t="shared" si="20"/>
        <v>98.41490098985652</v>
      </c>
      <c r="J77" s="3">
        <f t="shared" si="20"/>
        <v>106.91953680983094</v>
      </c>
      <c r="K77" s="3">
        <f t="shared" si="20"/>
        <v>129.24561397064224</v>
      </c>
      <c r="L77" s="3">
        <f t="shared" si="20"/>
        <v>113.32972728742084</v>
      </c>
      <c r="M77" s="3">
        <f t="shared" si="20"/>
        <v>102.5758126766289</v>
      </c>
      <c r="N77" s="3">
        <f t="shared" si="20"/>
        <v>106.54276929632512</v>
      </c>
      <c r="O77" s="3">
        <f t="shared" si="20"/>
        <v>104.41563077028569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100.10349780331194</v>
      </c>
      <c r="I78" s="3">
        <f t="shared" si="20"/>
        <v>94.924566907151359</v>
      </c>
      <c r="J78" s="3">
        <f t="shared" si="20"/>
        <v>91.429212522836238</v>
      </c>
      <c r="K78" s="3">
        <f t="shared" si="20"/>
        <v>89.75218689235983</v>
      </c>
      <c r="L78" s="3">
        <f t="shared" si="20"/>
        <v>104.06365864887765</v>
      </c>
      <c r="M78" s="3">
        <f t="shared" si="20"/>
        <v>95.840649504581961</v>
      </c>
      <c r="N78" s="3">
        <f t="shared" si="20"/>
        <v>93.28776491274472</v>
      </c>
      <c r="O78" s="3">
        <f t="shared" si="20"/>
        <v>103.71664560588918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88.036100866430573</v>
      </c>
      <c r="I79" s="3">
        <f t="shared" si="20"/>
        <v>103.10098520357936</v>
      </c>
      <c r="J79" s="3">
        <f t="shared" si="20"/>
        <v>103.80388865215922</v>
      </c>
      <c r="K79" s="3">
        <f t="shared" si="20"/>
        <v>107.91998496358444</v>
      </c>
      <c r="L79" s="3">
        <f t="shared" si="20"/>
        <v>112.24864819195672</v>
      </c>
      <c r="M79" s="3">
        <f t="shared" si="20"/>
        <v>119.02709615959171</v>
      </c>
      <c r="N79" s="3">
        <f t="shared" si="20"/>
        <v>101.68513770319973</v>
      </c>
      <c r="O79" s="3">
        <f t="shared" si="20"/>
        <v>135.0806125747535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22</v>
      </c>
      <c r="I82" s="2" t="s">
        <v>23</v>
      </c>
      <c r="J82" s="2" t="s">
        <v>24</v>
      </c>
      <c r="K82" s="2" t="s">
        <v>25</v>
      </c>
      <c r="L82" s="2" t="s">
        <v>26</v>
      </c>
      <c r="M82" s="2" t="s">
        <v>27</v>
      </c>
      <c r="N82" s="2" t="s">
        <v>28</v>
      </c>
      <c r="O82" s="2" t="s">
        <v>29</v>
      </c>
      <c r="P82" s="2" t="s">
        <v>30</v>
      </c>
      <c r="Q82" s="2"/>
      <c r="R82" s="3"/>
    </row>
    <row r="83" spans="4:18" x14ac:dyDescent="0.25">
      <c r="D83" s="3"/>
      <c r="E83" s="3"/>
      <c r="F83" s="3" t="s">
        <v>37</v>
      </c>
      <c r="G83" s="3"/>
      <c r="H83" s="3">
        <f>AVERAGE(H76:H79)</f>
        <v>100.98529541413814</v>
      </c>
      <c r="I83" s="3">
        <f t="shared" ref="I83:O83" si="21">AVERAGE(I76:I79)</f>
        <v>99.014704585861836</v>
      </c>
      <c r="J83" s="3">
        <f>AVERAGE(J76:J79)</f>
        <v>101.03970752457498</v>
      </c>
      <c r="K83" s="3">
        <f t="shared" si="21"/>
        <v>108.33377720146346</v>
      </c>
      <c r="L83" s="3">
        <f t="shared" si="21"/>
        <v>107.8639963559957</v>
      </c>
      <c r="M83" s="3">
        <f t="shared" si="21"/>
        <v>108.09496084164743</v>
      </c>
      <c r="N83" s="3">
        <f t="shared" si="21"/>
        <v>101.61754730103686</v>
      </c>
      <c r="O83" s="3">
        <f t="shared" si="21"/>
        <v>111.12578426906857</v>
      </c>
      <c r="P83" s="3"/>
      <c r="Q83" s="3"/>
      <c r="R83" s="3"/>
    </row>
    <row r="84" spans="4:18" x14ac:dyDescent="0.25">
      <c r="D84" s="3"/>
      <c r="E84" s="3"/>
      <c r="F84" s="3" t="s">
        <v>39</v>
      </c>
      <c r="G84" s="3"/>
      <c r="H84" s="3">
        <f t="shared" ref="H84:O84" si="22">MEDIAN(H76:H79)</f>
        <v>103.88396858515655</v>
      </c>
      <c r="I84" s="3">
        <f t="shared" si="22"/>
        <v>99.016633116358321</v>
      </c>
      <c r="J84" s="3">
        <f t="shared" si="22"/>
        <v>102.90504038281637</v>
      </c>
      <c r="K84" s="3">
        <f t="shared" si="22"/>
        <v>107.1686539714259</v>
      </c>
      <c r="L84" s="3">
        <f t="shared" si="22"/>
        <v>108.15615342041718</v>
      </c>
      <c r="M84" s="3">
        <f t="shared" si="22"/>
        <v>108.75604885120805</v>
      </c>
      <c r="N84" s="3">
        <f t="shared" si="22"/>
        <v>103.3198274975388</v>
      </c>
      <c r="O84" s="3">
        <f t="shared" si="22"/>
        <v>104.06613818808744</v>
      </c>
      <c r="P84" s="3"/>
      <c r="Q84" s="3"/>
      <c r="R84" s="3"/>
    </row>
    <row r="85" spans="4:18" x14ac:dyDescent="0.25">
      <c r="D85" s="3"/>
      <c r="E85" s="3"/>
      <c r="F85" s="3" t="s">
        <v>41</v>
      </c>
      <c r="G85" s="3"/>
      <c r="H85" s="3">
        <f t="shared" ref="H85:O85" si="23">STDEV(H76:H79)</f>
        <v>9.3847234582034176</v>
      </c>
      <c r="I85" s="3">
        <f t="shared" si="23"/>
        <v>3.3739732294990885</v>
      </c>
      <c r="J85" s="3">
        <f t="shared" si="23"/>
        <v>6.7208331916231492</v>
      </c>
      <c r="K85" s="3">
        <f t="shared" si="23"/>
        <v>16.190783759884837</v>
      </c>
      <c r="L85" s="3">
        <f t="shared" si="23"/>
        <v>5.7776869148114978</v>
      </c>
      <c r="M85" s="3">
        <f t="shared" si="23"/>
        <v>10.753982859317732</v>
      </c>
      <c r="N85" s="3">
        <f t="shared" si="23"/>
        <v>5.9099640021862285</v>
      </c>
      <c r="O85" s="3">
        <f t="shared" si="23"/>
        <v>16.025948397279258</v>
      </c>
      <c r="P85" s="3"/>
      <c r="Q85" s="3"/>
      <c r="R85" s="3"/>
    </row>
    <row r="86" spans="4:18" x14ac:dyDescent="0.25">
      <c r="D86" s="3"/>
      <c r="E86" s="3"/>
      <c r="F86" s="3" t="s">
        <v>42</v>
      </c>
      <c r="G86" s="3"/>
      <c r="H86" s="3">
        <f t="shared" ref="H86:O86" si="24">H85/H83*100</f>
        <v>9.29315839471173</v>
      </c>
      <c r="I86" s="3">
        <f t="shared" si="24"/>
        <v>3.4075476401318814</v>
      </c>
      <c r="J86" s="3">
        <f t="shared" si="24"/>
        <v>6.6516752238108978</v>
      </c>
      <c r="K86" s="3">
        <f t="shared" si="24"/>
        <v>14.945277620825095</v>
      </c>
      <c r="L86" s="3">
        <f t="shared" si="24"/>
        <v>5.3564554531641368</v>
      </c>
      <c r="M86" s="3">
        <f t="shared" si="24"/>
        <v>9.9486440215022292</v>
      </c>
      <c r="N86" s="3">
        <f t="shared" si="24"/>
        <v>5.8158892427094875</v>
      </c>
      <c r="O86" s="3">
        <f t="shared" si="24"/>
        <v>14.4214490837479</v>
      </c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6"/>
  <sheetViews>
    <sheetView workbookViewId="0">
      <selection activeCell="S63" sqref="S63"/>
    </sheetView>
  </sheetViews>
  <sheetFormatPr baseColWidth="10" defaultRowHeight="15" x14ac:dyDescent="0.25"/>
  <sheetData>
    <row r="1" spans="1:1" x14ac:dyDescent="0.25">
      <c r="A1" t="s">
        <v>1</v>
      </c>
    </row>
    <row r="2" spans="1:1" x14ac:dyDescent="0.25">
      <c r="A2" t="s">
        <v>47</v>
      </c>
    </row>
    <row r="3" spans="1:1" x14ac:dyDescent="0.25">
      <c r="A3" t="s">
        <v>48</v>
      </c>
    </row>
    <row r="5" spans="1:1" x14ac:dyDescent="0.25">
      <c r="A5" t="s">
        <v>4</v>
      </c>
    </row>
    <row r="6" spans="1:1" x14ac:dyDescent="0.25">
      <c r="A6" t="s">
        <v>5</v>
      </c>
    </row>
    <row r="8" spans="1:1" x14ac:dyDescent="0.25">
      <c r="A8" t="s">
        <v>6</v>
      </c>
    </row>
    <row r="9" spans="1:1" x14ac:dyDescent="0.25">
      <c r="A9" t="s">
        <v>49</v>
      </c>
    </row>
    <row r="10" spans="1:1" x14ac:dyDescent="0.25">
      <c r="A10" t="s">
        <v>8</v>
      </c>
    </row>
    <row r="11" spans="1:1" x14ac:dyDescent="0.25">
      <c r="A11" t="s">
        <v>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20" x14ac:dyDescent="0.25">
      <c r="A17" t="s">
        <v>55</v>
      </c>
    </row>
    <row r="18" spans="1:20" x14ac:dyDescent="0.25">
      <c r="A18" t="s">
        <v>16</v>
      </c>
    </row>
    <row r="20" spans="1:20" x14ac:dyDescent="0.25">
      <c r="A20" t="s">
        <v>17</v>
      </c>
    </row>
    <row r="22" spans="1:20" x14ac:dyDescent="0.25">
      <c r="A22" s="1"/>
      <c r="S22" s="22"/>
      <c r="T22" s="3"/>
    </row>
    <row r="23" spans="1:20" x14ac:dyDescent="0.25">
      <c r="C23" s="4"/>
      <c r="S23" s="22"/>
      <c r="T23" s="3"/>
    </row>
    <row r="24" spans="1:20" x14ac:dyDescent="0.25">
      <c r="C24" s="4"/>
      <c r="S24" s="22"/>
      <c r="T24" s="3"/>
    </row>
    <row r="25" spans="1:20" x14ac:dyDescent="0.25">
      <c r="A25" s="1" t="s">
        <v>60</v>
      </c>
      <c r="D25" s="3"/>
      <c r="E25" s="3"/>
      <c r="F25" s="2"/>
      <c r="G25" s="2"/>
      <c r="H25" s="2" t="s">
        <v>22</v>
      </c>
      <c r="I25" s="2" t="s">
        <v>23</v>
      </c>
      <c r="J25" s="2" t="s">
        <v>24</v>
      </c>
      <c r="K25" s="2" t="s">
        <v>25</v>
      </c>
      <c r="L25" s="2" t="s">
        <v>26</v>
      </c>
      <c r="M25" s="2" t="s">
        <v>27</v>
      </c>
      <c r="N25" s="2" t="s">
        <v>28</v>
      </c>
      <c r="O25" s="2" t="s">
        <v>29</v>
      </c>
      <c r="P25" s="2" t="s">
        <v>30</v>
      </c>
      <c r="Q25" s="2"/>
      <c r="R25" s="3"/>
      <c r="S25" s="22"/>
      <c r="T25" s="3"/>
    </row>
    <row r="26" spans="1:20" x14ac:dyDescent="0.25">
      <c r="A26" t="s">
        <v>31</v>
      </c>
      <c r="C26" t="s">
        <v>61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2"/>
      <c r="T26" s="3"/>
    </row>
    <row r="27" spans="1:20" x14ac:dyDescent="0.25">
      <c r="A27" t="s">
        <v>32</v>
      </c>
      <c r="C27" s="4">
        <v>43903</v>
      </c>
      <c r="D27" s="3"/>
      <c r="E27" s="3"/>
      <c r="F27" s="5"/>
      <c r="G27" s="5">
        <v>551.70699999999999</v>
      </c>
      <c r="H27" s="5">
        <v>551.995</v>
      </c>
      <c r="I27" s="5">
        <v>549.47699999999998</v>
      </c>
      <c r="J27" s="5">
        <v>547.78300000000002</v>
      </c>
      <c r="K27" s="5">
        <v>550.66999999999996</v>
      </c>
      <c r="L27" s="5">
        <v>550.27200000000005</v>
      </c>
      <c r="M27" s="5">
        <v>550.29399999999998</v>
      </c>
      <c r="N27" s="5">
        <v>550.04600000000005</v>
      </c>
      <c r="O27" s="5">
        <v>548.94899999999996</v>
      </c>
      <c r="P27" s="5">
        <v>547.97699999999998</v>
      </c>
      <c r="Q27" s="5"/>
      <c r="R27" s="3"/>
      <c r="S27" s="22"/>
      <c r="T27" s="3"/>
    </row>
    <row r="28" spans="1:20" x14ac:dyDescent="0.25">
      <c r="A28" t="s">
        <v>33</v>
      </c>
      <c r="C28" t="s">
        <v>34</v>
      </c>
      <c r="D28" s="3"/>
      <c r="E28" s="3"/>
      <c r="F28" s="5"/>
      <c r="G28" s="5">
        <v>551.245</v>
      </c>
      <c r="H28" s="6">
        <v>4059.11</v>
      </c>
      <c r="I28" s="7">
        <v>4140.3100000000004</v>
      </c>
      <c r="J28" s="7">
        <v>4032.58</v>
      </c>
      <c r="K28" s="7">
        <v>3885.25</v>
      </c>
      <c r="L28" s="7">
        <v>4136.16</v>
      </c>
      <c r="M28" s="7">
        <v>4035.99</v>
      </c>
      <c r="N28" s="7">
        <v>4060.15</v>
      </c>
      <c r="O28" s="7">
        <v>4410.32</v>
      </c>
      <c r="P28" s="8">
        <v>2301.36</v>
      </c>
      <c r="Q28" s="5"/>
      <c r="R28" s="3"/>
    </row>
    <row r="29" spans="1:20" x14ac:dyDescent="0.25">
      <c r="A29" t="s">
        <v>35</v>
      </c>
      <c r="C29" t="s">
        <v>62</v>
      </c>
      <c r="D29" s="3"/>
      <c r="E29" s="3"/>
      <c r="F29" s="5"/>
      <c r="G29" s="5">
        <v>549.803</v>
      </c>
      <c r="H29" s="9">
        <v>3887.33</v>
      </c>
      <c r="I29" s="5">
        <v>3942.15</v>
      </c>
      <c r="J29" s="5">
        <v>3905.19</v>
      </c>
      <c r="K29" s="5">
        <v>3736.24</v>
      </c>
      <c r="L29" s="5">
        <v>3891.08</v>
      </c>
      <c r="M29" s="5">
        <v>3917.99</v>
      </c>
      <c r="N29" s="5">
        <v>3965.61</v>
      </c>
      <c r="O29" s="5">
        <v>4127.82</v>
      </c>
      <c r="P29" s="10">
        <v>2339.92</v>
      </c>
      <c r="Q29" s="5"/>
      <c r="R29" s="3"/>
    </row>
    <row r="30" spans="1:20" x14ac:dyDescent="0.25">
      <c r="A30" t="s">
        <v>19</v>
      </c>
      <c r="C30" s="4">
        <v>43935</v>
      </c>
      <c r="D30" s="3"/>
      <c r="E30" s="3"/>
      <c r="F30" s="5"/>
      <c r="G30" s="5">
        <v>548.83100000000002</v>
      </c>
      <c r="H30" s="9">
        <v>3764.55</v>
      </c>
      <c r="I30" s="5">
        <v>3778.83</v>
      </c>
      <c r="J30" s="5">
        <v>3780.84</v>
      </c>
      <c r="K30" s="5">
        <v>3732.26</v>
      </c>
      <c r="L30" s="5">
        <v>4023.32</v>
      </c>
      <c r="M30" s="5">
        <v>3852.2</v>
      </c>
      <c r="N30" s="5">
        <v>4032.59</v>
      </c>
      <c r="O30" s="5">
        <v>4133.78</v>
      </c>
      <c r="P30" s="10">
        <v>2350.2800000000002</v>
      </c>
      <c r="Q30" s="5"/>
      <c r="R30" s="3"/>
    </row>
    <row r="31" spans="1:20" x14ac:dyDescent="0.25">
      <c r="A31" t="s">
        <v>20</v>
      </c>
      <c r="C31" t="s">
        <v>21</v>
      </c>
      <c r="D31" s="3"/>
      <c r="E31" s="3"/>
      <c r="F31" s="5"/>
      <c r="G31" s="5">
        <v>549.65499999999997</v>
      </c>
      <c r="H31" s="11">
        <v>3869.48</v>
      </c>
      <c r="I31" s="12">
        <v>3979.53</v>
      </c>
      <c r="J31" s="12">
        <v>3929.03</v>
      </c>
      <c r="K31" s="12">
        <v>4011.75</v>
      </c>
      <c r="L31" s="12">
        <v>3753.96</v>
      </c>
      <c r="M31" s="12">
        <v>4043.45</v>
      </c>
      <c r="N31" s="12">
        <v>4170.96</v>
      </c>
      <c r="O31" s="12">
        <v>4677.16</v>
      </c>
      <c r="P31" s="13">
        <v>547.75599999999997</v>
      </c>
      <c r="Q31" s="5"/>
      <c r="R31" s="3"/>
    </row>
    <row r="32" spans="1:20" x14ac:dyDescent="0.25">
      <c r="A32" s="1" t="s">
        <v>36</v>
      </c>
      <c r="D32" s="3"/>
      <c r="E32" s="3"/>
      <c r="F32" s="3"/>
      <c r="G32" s="3">
        <v>548.73699999999997</v>
      </c>
      <c r="H32" s="3">
        <v>547.08100000000002</v>
      </c>
      <c r="I32" s="3">
        <v>548.72</v>
      </c>
      <c r="J32" s="3">
        <v>546.70500000000004</v>
      </c>
      <c r="K32" s="3">
        <v>546.27200000000005</v>
      </c>
      <c r="L32" s="3">
        <v>549.99900000000002</v>
      </c>
      <c r="M32" s="3">
        <v>547.58600000000001</v>
      </c>
      <c r="N32" s="3">
        <v>548.27800000000002</v>
      </c>
      <c r="O32" s="3">
        <v>546.86400000000003</v>
      </c>
      <c r="P32" s="3">
        <v>547.19799999999998</v>
      </c>
      <c r="Q32" s="3"/>
      <c r="R32" s="3"/>
    </row>
    <row r="33" spans="1:18" x14ac:dyDescent="0.25"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1"/>
      <c r="B35" s="14"/>
      <c r="C35" s="15"/>
      <c r="D35" s="3"/>
      <c r="E35" s="3"/>
      <c r="F35" s="3" t="s">
        <v>37</v>
      </c>
      <c r="G35" s="3"/>
      <c r="H35" s="16">
        <f t="shared" ref="H35:O35" si="0">AVERAGE(H28:H31)</f>
        <v>3895.1175000000003</v>
      </c>
      <c r="I35" s="3">
        <f t="shared" si="0"/>
        <v>3960.2050000000004</v>
      </c>
      <c r="J35" s="3">
        <f t="shared" si="0"/>
        <v>3911.9100000000003</v>
      </c>
      <c r="K35" s="3">
        <f t="shared" si="0"/>
        <v>3841.375</v>
      </c>
      <c r="L35" s="3">
        <f>AVERAGE(L28:L31)</f>
        <v>3951.13</v>
      </c>
      <c r="M35" s="3">
        <f t="shared" si="0"/>
        <v>3962.4075000000003</v>
      </c>
      <c r="N35" s="3">
        <f>AVERAGE(N28:N31)</f>
        <v>4057.3275000000003</v>
      </c>
      <c r="O35" s="3">
        <f t="shared" si="0"/>
        <v>4337.2699999999995</v>
      </c>
      <c r="P35" s="3">
        <f>AVERAGE(P28:P30)</f>
        <v>2330.5200000000004</v>
      </c>
      <c r="Q35" s="3"/>
      <c r="R35" s="3"/>
    </row>
    <row r="36" spans="1:18" x14ac:dyDescent="0.25">
      <c r="B36" s="14"/>
      <c r="D36" s="3"/>
      <c r="E36" s="3"/>
      <c r="F36" s="3" t="s">
        <v>38</v>
      </c>
      <c r="G36" s="3"/>
      <c r="H36" s="3">
        <f>H35/1000</f>
        <v>3.8951175000000005</v>
      </c>
      <c r="I36" s="3">
        <f t="shared" ref="I36:P36" si="1">I35/1000</f>
        <v>3.9602050000000002</v>
      </c>
      <c r="J36" s="3">
        <f t="shared" si="1"/>
        <v>3.9119100000000002</v>
      </c>
      <c r="K36" s="3">
        <f t="shared" si="1"/>
        <v>3.8413750000000002</v>
      </c>
      <c r="L36" s="3">
        <f t="shared" si="1"/>
        <v>3.95113</v>
      </c>
      <c r="M36" s="3">
        <f t="shared" si="1"/>
        <v>3.9624075000000003</v>
      </c>
      <c r="N36" s="3">
        <f t="shared" si="1"/>
        <v>4.0573275000000004</v>
      </c>
      <c r="O36" s="3">
        <f t="shared" si="1"/>
        <v>4.3372699999999993</v>
      </c>
      <c r="P36" s="3">
        <f t="shared" si="1"/>
        <v>2.3305200000000004</v>
      </c>
      <c r="Q36" s="3"/>
      <c r="R36" s="3"/>
    </row>
    <row r="37" spans="1:18" x14ac:dyDescent="0.25">
      <c r="B37" s="14"/>
      <c r="D37" s="3"/>
      <c r="E37" s="3"/>
      <c r="F37" s="3" t="s">
        <v>39</v>
      </c>
      <c r="G37" s="3"/>
      <c r="H37" s="3">
        <f>MEDIAN(H28:H31)</f>
        <v>3878.4049999999997</v>
      </c>
      <c r="I37" s="3">
        <f t="shared" ref="I37:P37" si="2">MEDIAN(I28:I31)</f>
        <v>3960.84</v>
      </c>
      <c r="J37" s="3">
        <f t="shared" si="2"/>
        <v>3917.11</v>
      </c>
      <c r="K37" s="3">
        <f t="shared" si="2"/>
        <v>3810.7449999999999</v>
      </c>
      <c r="L37" s="3">
        <f t="shared" si="2"/>
        <v>3957.2</v>
      </c>
      <c r="M37" s="3">
        <f t="shared" si="2"/>
        <v>3976.99</v>
      </c>
      <c r="N37" s="3">
        <f t="shared" si="2"/>
        <v>4046.37</v>
      </c>
      <c r="O37" s="3">
        <f t="shared" si="2"/>
        <v>4272.0499999999993</v>
      </c>
      <c r="P37" s="3">
        <f t="shared" si="2"/>
        <v>2320.6400000000003</v>
      </c>
      <c r="Q37" s="3"/>
      <c r="R37" s="3"/>
    </row>
    <row r="38" spans="1:18" x14ac:dyDescent="0.25">
      <c r="B38" s="17"/>
      <c r="D38" s="3"/>
      <c r="E38" s="3"/>
      <c r="F38" s="3" t="s">
        <v>40</v>
      </c>
      <c r="G38" s="3"/>
      <c r="H38" s="3">
        <f>H37/1000</f>
        <v>3.8784049999999999</v>
      </c>
      <c r="I38" s="3">
        <f t="shared" ref="I38:P38" si="3">I37/1000</f>
        <v>3.9608400000000001</v>
      </c>
      <c r="J38" s="3">
        <f t="shared" si="3"/>
        <v>3.9171100000000001</v>
      </c>
      <c r="K38" s="3">
        <f t="shared" si="3"/>
        <v>3.8107449999999998</v>
      </c>
      <c r="L38" s="3">
        <f t="shared" si="3"/>
        <v>3.9571999999999998</v>
      </c>
      <c r="M38" s="3">
        <f t="shared" si="3"/>
        <v>3.9769899999999998</v>
      </c>
      <c r="N38" s="3">
        <f t="shared" si="3"/>
        <v>4.0463699999999996</v>
      </c>
      <c r="O38" s="3">
        <f t="shared" si="3"/>
        <v>4.2720499999999992</v>
      </c>
      <c r="P38" s="3">
        <f t="shared" si="3"/>
        <v>2.3206400000000005</v>
      </c>
      <c r="Q38" s="3"/>
      <c r="R38" s="3"/>
    </row>
    <row r="39" spans="1:18" x14ac:dyDescent="0.25">
      <c r="B39" s="14"/>
      <c r="C39" s="14"/>
      <c r="D39" s="3"/>
      <c r="E39" s="3"/>
      <c r="F39" s="3" t="s">
        <v>41</v>
      </c>
      <c r="G39" s="3"/>
      <c r="H39" s="3">
        <f>STDEV(H28:H31)</f>
        <v>122.01002510039902</v>
      </c>
      <c r="I39" s="3">
        <f t="shared" ref="I39:P39" si="4">STDEV(I28:I31)</f>
        <v>148.36232709148254</v>
      </c>
      <c r="J39" s="3">
        <f t="shared" si="4"/>
        <v>103.40671577159121</v>
      </c>
      <c r="K39" s="3">
        <f t="shared" si="4"/>
        <v>134.0548490979221</v>
      </c>
      <c r="L39" s="3">
        <f t="shared" si="4"/>
        <v>165.25687923149619</v>
      </c>
      <c r="M39" s="3">
        <f t="shared" si="4"/>
        <v>93.275360224445123</v>
      </c>
      <c r="N39" s="3">
        <f t="shared" si="4"/>
        <v>85.526516891936268</v>
      </c>
      <c r="O39" s="3">
        <f t="shared" si="4"/>
        <v>262.13164453508222</v>
      </c>
      <c r="P39" s="3">
        <f t="shared" si="4"/>
        <v>891.63047894891145</v>
      </c>
      <c r="Q39" s="3"/>
      <c r="R39" s="3"/>
    </row>
    <row r="40" spans="1:18" x14ac:dyDescent="0.25">
      <c r="D40" s="3"/>
      <c r="E40" s="3"/>
      <c r="F40" s="3" t="s">
        <v>42</v>
      </c>
      <c r="G40" s="3"/>
      <c r="H40" s="3">
        <f>H39/H35*100</f>
        <v>3.1323836854831471</v>
      </c>
      <c r="I40" s="3">
        <f t="shared" ref="I40:P40" si="5">I39/I35*100</f>
        <v>3.74632947262787</v>
      </c>
      <c r="J40" s="3">
        <f t="shared" si="5"/>
        <v>2.6433817693042836</v>
      </c>
      <c r="K40" s="3">
        <f t="shared" si="5"/>
        <v>3.4897621059626336</v>
      </c>
      <c r="L40" s="3">
        <f t="shared" si="5"/>
        <v>4.1825219426213813</v>
      </c>
      <c r="M40" s="3">
        <f t="shared" si="5"/>
        <v>2.3540072600923838</v>
      </c>
      <c r="N40" s="3">
        <f t="shared" si="5"/>
        <v>2.1079520174779152</v>
      </c>
      <c r="O40" s="3">
        <f t="shared" si="5"/>
        <v>6.0437013267581277</v>
      </c>
      <c r="P40" s="3">
        <f t="shared" si="5"/>
        <v>38.258864071061879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43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22</v>
      </c>
      <c r="I44" s="2" t="s">
        <v>23</v>
      </c>
      <c r="J44" s="2" t="s">
        <v>24</v>
      </c>
      <c r="K44" s="2" t="s">
        <v>25</v>
      </c>
      <c r="L44" s="2" t="s">
        <v>26</v>
      </c>
      <c r="M44" s="2" t="s">
        <v>27</v>
      </c>
      <c r="N44" s="2" t="s">
        <v>28</v>
      </c>
      <c r="O44" s="2" t="s">
        <v>29</v>
      </c>
      <c r="P44" s="2" t="s">
        <v>30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1728.5899999999997</v>
      </c>
      <c r="I47" s="3">
        <f t="shared" ref="I47:N47" si="6">I28-$P$35</f>
        <v>1809.79</v>
      </c>
      <c r="J47" s="3">
        <f t="shared" si="6"/>
        <v>1702.0599999999995</v>
      </c>
      <c r="K47" s="3">
        <f t="shared" si="6"/>
        <v>1554.7299999999996</v>
      </c>
      <c r="L47" s="3">
        <f t="shared" si="6"/>
        <v>1805.6399999999994</v>
      </c>
      <c r="M47" s="3">
        <f t="shared" si="6"/>
        <v>1705.4699999999993</v>
      </c>
      <c r="N47" s="3">
        <f t="shared" si="6"/>
        <v>1729.6299999999997</v>
      </c>
      <c r="O47" s="3">
        <f>O28-$P$35</f>
        <v>2079.7999999999993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1556.8099999999995</v>
      </c>
      <c r="I48" s="3">
        <f t="shared" si="7"/>
        <v>1611.6299999999997</v>
      </c>
      <c r="J48" s="3">
        <f t="shared" si="7"/>
        <v>1574.6699999999996</v>
      </c>
      <c r="K48" s="3">
        <f t="shared" si="7"/>
        <v>1405.7199999999993</v>
      </c>
      <c r="L48" s="3">
        <f t="shared" si="7"/>
        <v>1560.5599999999995</v>
      </c>
      <c r="M48" s="3">
        <f t="shared" si="7"/>
        <v>1587.4699999999993</v>
      </c>
      <c r="N48" s="3">
        <f t="shared" si="7"/>
        <v>1635.0899999999997</v>
      </c>
      <c r="O48" s="3">
        <f t="shared" si="7"/>
        <v>1797.2999999999993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1434.0299999999997</v>
      </c>
      <c r="I49" s="3">
        <f t="shared" si="7"/>
        <v>1448.3099999999995</v>
      </c>
      <c r="J49" s="3">
        <f t="shared" si="7"/>
        <v>1450.3199999999997</v>
      </c>
      <c r="K49" s="3">
        <f t="shared" si="7"/>
        <v>1401.7399999999998</v>
      </c>
      <c r="L49" s="3">
        <f>L30-$P$35</f>
        <v>1692.7999999999997</v>
      </c>
      <c r="M49" s="3">
        <f t="shared" si="7"/>
        <v>1521.6799999999994</v>
      </c>
      <c r="N49" s="3">
        <f t="shared" si="7"/>
        <v>1702.0699999999997</v>
      </c>
      <c r="O49" s="3">
        <f>O30-$P$35</f>
        <v>1803.2599999999993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1538.9599999999996</v>
      </c>
      <c r="I50" s="3">
        <f t="shared" si="7"/>
        <v>1649.0099999999998</v>
      </c>
      <c r="J50" s="3">
        <f t="shared" si="7"/>
        <v>1598.5099999999998</v>
      </c>
      <c r="K50" s="3">
        <f t="shared" si="7"/>
        <v>1681.2299999999996</v>
      </c>
      <c r="L50" s="3">
        <f t="shared" si="7"/>
        <v>1423.4399999999996</v>
      </c>
      <c r="M50" s="3">
        <f t="shared" si="7"/>
        <v>1712.9299999999994</v>
      </c>
      <c r="N50" s="3">
        <f t="shared" si="7"/>
        <v>1840.4399999999996</v>
      </c>
      <c r="O50" s="3">
        <f t="shared" si="7"/>
        <v>2346.6399999999994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22</v>
      </c>
      <c r="I53" s="2" t="s">
        <v>23</v>
      </c>
      <c r="J53" s="2" t="s">
        <v>24</v>
      </c>
      <c r="K53" s="2" t="s">
        <v>25</v>
      </c>
      <c r="L53" s="2" t="s">
        <v>26</v>
      </c>
      <c r="M53" s="2" t="s">
        <v>27</v>
      </c>
      <c r="N53" s="2" t="s">
        <v>28</v>
      </c>
      <c r="O53" s="2" t="s">
        <v>29</v>
      </c>
      <c r="P53" s="2" t="s">
        <v>30</v>
      </c>
      <c r="Q53" s="2"/>
      <c r="R53" s="3"/>
      <c r="S53" s="18" t="s">
        <v>44</v>
      </c>
      <c r="T53" s="19"/>
    </row>
    <row r="54" spans="4:20" x14ac:dyDescent="0.25">
      <c r="D54" s="3"/>
      <c r="E54" s="3"/>
      <c r="F54" s="3" t="s">
        <v>37</v>
      </c>
      <c r="G54" s="3"/>
      <c r="H54" s="3">
        <f>AVERAGE(H47:H50)</f>
        <v>1564.5974999999994</v>
      </c>
      <c r="I54" s="3">
        <f>AVERAGE(I47:I50)</f>
        <v>1629.6849999999999</v>
      </c>
      <c r="J54" s="3">
        <f t="shared" ref="J54:N54" si="8">AVERAGE(J47:J50)</f>
        <v>1581.3899999999999</v>
      </c>
      <c r="K54" s="3">
        <f t="shared" si="8"/>
        <v>1510.8549999999996</v>
      </c>
      <c r="L54" s="3">
        <f t="shared" si="8"/>
        <v>1620.6099999999994</v>
      </c>
      <c r="M54" s="3">
        <f t="shared" si="8"/>
        <v>1631.8874999999994</v>
      </c>
      <c r="N54" s="3">
        <f t="shared" si="8"/>
        <v>1726.8074999999997</v>
      </c>
      <c r="O54" s="3">
        <f>AVERAGE(O47:O50)</f>
        <v>2006.7499999999993</v>
      </c>
      <c r="P54" s="3"/>
      <c r="Q54" s="3"/>
      <c r="R54" s="3"/>
      <c r="S54" s="20">
        <f>AVERAGE(H47:I50)</f>
        <v>1597.1412499999994</v>
      </c>
      <c r="T54" s="21"/>
    </row>
    <row r="55" spans="4:20" x14ac:dyDescent="0.25">
      <c r="D55" s="3"/>
      <c r="E55" s="3"/>
      <c r="F55" s="3" t="s">
        <v>38</v>
      </c>
      <c r="G55" s="3"/>
      <c r="H55" s="3">
        <f>H54/1000</f>
        <v>1.5645974999999994</v>
      </c>
      <c r="I55" s="3">
        <f t="shared" ref="I55:O55" si="9">I54/1000</f>
        <v>1.6296850000000001</v>
      </c>
      <c r="J55" s="3">
        <f t="shared" si="9"/>
        <v>1.5813899999999999</v>
      </c>
      <c r="K55" s="3">
        <f t="shared" si="9"/>
        <v>1.5108549999999996</v>
      </c>
      <c r="L55" s="3">
        <f t="shared" si="9"/>
        <v>1.6206099999999994</v>
      </c>
      <c r="M55" s="3">
        <f t="shared" si="9"/>
        <v>1.6318874999999993</v>
      </c>
      <c r="N55" s="3">
        <f t="shared" si="9"/>
        <v>1.7268074999999996</v>
      </c>
      <c r="O55" s="3">
        <f t="shared" si="9"/>
        <v>2.0067499999999994</v>
      </c>
      <c r="P55" s="3"/>
      <c r="Q55" s="3"/>
      <c r="R55" s="3"/>
    </row>
    <row r="56" spans="4:20" x14ac:dyDescent="0.25">
      <c r="D56" s="3"/>
      <c r="E56" s="3"/>
      <c r="F56" s="3" t="s">
        <v>39</v>
      </c>
      <c r="G56" s="3"/>
      <c r="H56" s="3">
        <f>MEDIAN(H47:H50)</f>
        <v>1547.8849999999995</v>
      </c>
      <c r="I56" s="3">
        <f t="shared" ref="I56:N56" si="10">MEDIAN(I47:I50)</f>
        <v>1630.3199999999997</v>
      </c>
      <c r="J56" s="3">
        <f>MEDIAN(J47:J50)</f>
        <v>1586.5899999999997</v>
      </c>
      <c r="K56" s="3">
        <f t="shared" si="10"/>
        <v>1480.2249999999995</v>
      </c>
      <c r="L56" s="3">
        <f t="shared" si="10"/>
        <v>1626.6799999999996</v>
      </c>
      <c r="M56" s="3">
        <f t="shared" si="10"/>
        <v>1646.4699999999993</v>
      </c>
      <c r="N56" s="3">
        <f t="shared" si="10"/>
        <v>1715.8499999999997</v>
      </c>
      <c r="O56" s="3">
        <f>MEDIAN(O47:O50)</f>
        <v>1941.5299999999993</v>
      </c>
      <c r="P56" s="3"/>
      <c r="Q56" s="3"/>
      <c r="R56" s="3"/>
    </row>
    <row r="57" spans="4:20" x14ac:dyDescent="0.25">
      <c r="D57" s="3"/>
      <c r="E57" s="3"/>
      <c r="F57" s="3" t="s">
        <v>40</v>
      </c>
      <c r="G57" s="3"/>
      <c r="H57" s="3">
        <f>H56/1000</f>
        <v>1.5478849999999995</v>
      </c>
      <c r="I57" s="3">
        <f t="shared" ref="I57:O57" si="11">I56/1000</f>
        <v>1.6303199999999998</v>
      </c>
      <c r="J57" s="3">
        <f t="shared" si="11"/>
        <v>1.5865899999999997</v>
      </c>
      <c r="K57" s="3">
        <f t="shared" si="11"/>
        <v>1.4802249999999995</v>
      </c>
      <c r="L57" s="3">
        <f t="shared" si="11"/>
        <v>1.6266799999999997</v>
      </c>
      <c r="M57" s="3">
        <f t="shared" si="11"/>
        <v>1.6464699999999994</v>
      </c>
      <c r="N57" s="3">
        <f t="shared" si="11"/>
        <v>1.7158499999999997</v>
      </c>
      <c r="O57" s="3">
        <f t="shared" si="11"/>
        <v>1.9415299999999993</v>
      </c>
      <c r="P57" s="3"/>
      <c r="Q57" s="3"/>
      <c r="R57" s="3"/>
    </row>
    <row r="58" spans="4:20" x14ac:dyDescent="0.25">
      <c r="D58" s="3"/>
      <c r="E58" s="3"/>
      <c r="F58" s="3" t="s">
        <v>41</v>
      </c>
      <c r="G58" s="3"/>
      <c r="H58" s="3">
        <f>STDEV(H47:H50)</f>
        <v>122.01002510039902</v>
      </c>
      <c r="I58" s="3">
        <f t="shared" ref="I58:O58" si="12">STDEV(I47:I50)</f>
        <v>148.36232709148254</v>
      </c>
      <c r="J58" s="3">
        <f t="shared" si="12"/>
        <v>103.40671577159121</v>
      </c>
      <c r="K58" s="3">
        <f t="shared" si="12"/>
        <v>134.0548490979221</v>
      </c>
      <c r="L58" s="3">
        <f t="shared" si="12"/>
        <v>165.25687923149619</v>
      </c>
      <c r="M58" s="3">
        <f t="shared" si="12"/>
        <v>93.275360224445123</v>
      </c>
      <c r="N58" s="3">
        <f t="shared" si="12"/>
        <v>85.526516891936268</v>
      </c>
      <c r="O58" s="3">
        <f t="shared" si="12"/>
        <v>262.13164453508278</v>
      </c>
      <c r="P58" s="3"/>
      <c r="Q58" s="3"/>
      <c r="R58" s="3"/>
    </row>
    <row r="59" spans="4:20" x14ac:dyDescent="0.25">
      <c r="D59" s="3"/>
      <c r="E59" s="3"/>
      <c r="F59" s="3" t="s">
        <v>42</v>
      </c>
      <c r="G59" s="3"/>
      <c r="H59" s="3">
        <f>H58/H54*100</f>
        <v>7.7981733385358893</v>
      </c>
      <c r="I59" s="3">
        <f t="shared" ref="I59:O59" si="13">I58/I54*100</f>
        <v>9.1037425693604934</v>
      </c>
      <c r="J59" s="3">
        <f t="shared" si="13"/>
        <v>6.5389762026818952</v>
      </c>
      <c r="K59" s="3">
        <f t="shared" si="13"/>
        <v>8.8727805843659482</v>
      </c>
      <c r="L59" s="3">
        <f t="shared" si="13"/>
        <v>10.1972022406067</v>
      </c>
      <c r="M59" s="3">
        <f t="shared" si="13"/>
        <v>5.7157959862089243</v>
      </c>
      <c r="N59" s="3">
        <f t="shared" si="13"/>
        <v>4.9528692046992084</v>
      </c>
      <c r="O59" s="3">
        <f t="shared" si="13"/>
        <v>13.062496301735784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45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110.48144970192017</v>
      </c>
      <c r="I63" s="3">
        <f t="shared" ref="H63:O66" si="14">I47/$H$54*100</f>
        <v>115.67128286987551</v>
      </c>
      <c r="J63" s="3">
        <f t="shared" si="14"/>
        <v>108.78580593411404</v>
      </c>
      <c r="K63" s="3">
        <f t="shared" si="14"/>
        <v>99.369326615950754</v>
      </c>
      <c r="L63" s="3">
        <f t="shared" si="14"/>
        <v>115.40603893333589</v>
      </c>
      <c r="M63" s="3">
        <f t="shared" si="14"/>
        <v>109.00375336148753</v>
      </c>
      <c r="N63" s="3">
        <f t="shared" si="14"/>
        <v>110.547920471559</v>
      </c>
      <c r="O63" s="3">
        <f>O47/$H$54*100</f>
        <v>132.92875643735849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99.502268155228421</v>
      </c>
      <c r="I64" s="3">
        <f t="shared" si="14"/>
        <v>103.00604468561406</v>
      </c>
      <c r="J64" s="3">
        <f t="shared" si="14"/>
        <v>100.64377579537232</v>
      </c>
      <c r="K64" s="3">
        <f t="shared" si="14"/>
        <v>89.845471439140084</v>
      </c>
      <c r="L64" s="3">
        <f t="shared" si="14"/>
        <v>99.74194641113769</v>
      </c>
      <c r="M64" s="3">
        <f t="shared" si="14"/>
        <v>101.46187757554259</v>
      </c>
      <c r="N64" s="3">
        <f t="shared" si="14"/>
        <v>104.50547185458244</v>
      </c>
      <c r="O64" s="3">
        <f t="shared" si="14"/>
        <v>114.87299449219368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91.654882485751145</v>
      </c>
      <c r="I65" s="3">
        <f t="shared" si="14"/>
        <v>92.567577284253616</v>
      </c>
      <c r="J65" s="3">
        <f t="shared" si="14"/>
        <v>92.696044829420998</v>
      </c>
      <c r="K65" s="3">
        <f t="shared" si="14"/>
        <v>89.591092916868419</v>
      </c>
      <c r="L65" s="3">
        <f t="shared" si="14"/>
        <v>108.19396042752211</v>
      </c>
      <c r="M65" s="3">
        <f t="shared" si="14"/>
        <v>97.256962253870398</v>
      </c>
      <c r="N65" s="3">
        <f t="shared" si="14"/>
        <v>108.78644507612982</v>
      </c>
      <c r="O65" s="3">
        <f t="shared" si="14"/>
        <v>115.25392313358547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98.361399657100321</v>
      </c>
      <c r="I66" s="3">
        <f t="shared" si="14"/>
        <v>105.39515754051763</v>
      </c>
      <c r="J66" s="3">
        <f t="shared" si="14"/>
        <v>102.16749036093951</v>
      </c>
      <c r="K66" s="3">
        <f t="shared" si="14"/>
        <v>107.45447311529004</v>
      </c>
      <c r="L66" s="3">
        <f t="shared" si="14"/>
        <v>90.978031091063357</v>
      </c>
      <c r="M66" s="3">
        <f t="shared" si="14"/>
        <v>109.48055330524305</v>
      </c>
      <c r="N66" s="3">
        <f t="shared" si="14"/>
        <v>117.63025314817391</v>
      </c>
      <c r="O66" s="3">
        <f t="shared" si="14"/>
        <v>149.98362198584624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22</v>
      </c>
      <c r="I69" s="2" t="s">
        <v>23</v>
      </c>
      <c r="J69" s="2" t="s">
        <v>24</v>
      </c>
      <c r="K69" s="2" t="s">
        <v>25</v>
      </c>
      <c r="L69" s="2" t="s">
        <v>26</v>
      </c>
      <c r="M69" s="2" t="s">
        <v>27</v>
      </c>
      <c r="N69" s="2" t="s">
        <v>28</v>
      </c>
      <c r="O69" s="2" t="s">
        <v>29</v>
      </c>
      <c r="P69" s="2" t="s">
        <v>30</v>
      </c>
      <c r="Q69" s="2"/>
      <c r="R69" s="3"/>
    </row>
    <row r="70" spans="4:18" x14ac:dyDescent="0.25">
      <c r="D70" s="3"/>
      <c r="E70" s="3"/>
      <c r="F70" s="3" t="s">
        <v>37</v>
      </c>
      <c r="G70" s="3"/>
      <c r="H70" s="3">
        <f>AVERAGE(H63:H66)</f>
        <v>100.00000000000001</v>
      </c>
      <c r="I70" s="3">
        <f t="shared" ref="I70:N70" si="15">AVERAGE(I63:I66)</f>
        <v>104.1600155950652</v>
      </c>
      <c r="J70" s="3">
        <f>AVERAGE(J63:J66)</f>
        <v>101.07327922996171</v>
      </c>
      <c r="K70" s="3">
        <f t="shared" si="15"/>
        <v>96.565091021812336</v>
      </c>
      <c r="L70" s="3">
        <f t="shared" si="15"/>
        <v>103.57999421576477</v>
      </c>
      <c r="M70" s="3">
        <f t="shared" si="15"/>
        <v>104.30078662403589</v>
      </c>
      <c r="N70" s="3">
        <f t="shared" si="15"/>
        <v>110.36752263761129</v>
      </c>
      <c r="O70" s="3">
        <f>AVERAGE(O63:O66)</f>
        <v>128.25982401224599</v>
      </c>
      <c r="P70" s="3"/>
      <c r="Q70" s="3"/>
      <c r="R70" s="3"/>
    </row>
    <row r="71" spans="4:18" x14ac:dyDescent="0.25">
      <c r="D71" s="3"/>
      <c r="E71" s="3"/>
      <c r="F71" s="3" t="s">
        <v>39</v>
      </c>
      <c r="G71" s="3"/>
      <c r="H71" s="3">
        <f>MEDIAN(H63:H66)</f>
        <v>98.931833906164371</v>
      </c>
      <c r="I71" s="3">
        <f t="shared" ref="I71:O71" si="16">MEDIAN(I63:I66)</f>
        <v>104.20060111306584</v>
      </c>
      <c r="J71" s="3">
        <f t="shared" si="16"/>
        <v>101.40563307815592</v>
      </c>
      <c r="K71" s="3">
        <f t="shared" si="16"/>
        <v>94.607399027545426</v>
      </c>
      <c r="L71" s="3">
        <f t="shared" si="16"/>
        <v>103.9679534193299</v>
      </c>
      <c r="M71" s="3">
        <f t="shared" si="16"/>
        <v>105.23281546851506</v>
      </c>
      <c r="N71" s="3">
        <f t="shared" si="16"/>
        <v>109.66718277384442</v>
      </c>
      <c r="O71" s="3">
        <f t="shared" si="16"/>
        <v>124.09133978547197</v>
      </c>
      <c r="P71" s="3"/>
      <c r="Q71" s="3"/>
      <c r="R71" s="3"/>
    </row>
    <row r="72" spans="4:18" x14ac:dyDescent="0.25">
      <c r="D72" s="3"/>
      <c r="E72" s="3"/>
      <c r="F72" s="3" t="s">
        <v>41</v>
      </c>
      <c r="G72" s="3"/>
      <c r="H72" s="3">
        <f>STDEV(H63:H66)</f>
        <v>7.7981733385358929</v>
      </c>
      <c r="I72" s="3">
        <f t="shared" ref="I72:O72" si="17">STDEV(I63:I66)</f>
        <v>9.4824596799804795</v>
      </c>
      <c r="J72" s="3">
        <f t="shared" si="17"/>
        <v>6.609157676117416</v>
      </c>
      <c r="K72" s="3">
        <f t="shared" si="17"/>
        <v>8.568008647458667</v>
      </c>
      <c r="L72" s="3">
        <f t="shared" si="17"/>
        <v>10.562261490990258</v>
      </c>
      <c r="M72" s="3">
        <f t="shared" si="17"/>
        <v>5.9616201754409781</v>
      </c>
      <c r="N72" s="3">
        <f t="shared" si="17"/>
        <v>5.4663590407076716</v>
      </c>
      <c r="O72" s="3">
        <f t="shared" si="17"/>
        <v>16.753934768212382</v>
      </c>
      <c r="P72" s="3"/>
      <c r="Q72" s="3"/>
      <c r="R72" s="3"/>
    </row>
    <row r="73" spans="4:18" x14ac:dyDescent="0.25">
      <c r="D73" s="3"/>
      <c r="E73" s="3"/>
      <c r="F73" s="3" t="s">
        <v>42</v>
      </c>
      <c r="G73" s="3"/>
      <c r="H73" s="3">
        <f t="shared" ref="H73:O73" si="18">H72/H70*100</f>
        <v>7.798173338535892</v>
      </c>
      <c r="I73" s="3">
        <f t="shared" si="18"/>
        <v>9.1037425693604934</v>
      </c>
      <c r="J73" s="3">
        <f t="shared" si="18"/>
        <v>6.5389762026818925</v>
      </c>
      <c r="K73" s="3">
        <f t="shared" si="18"/>
        <v>8.8727805843659446</v>
      </c>
      <c r="L73" s="3">
        <f t="shared" si="18"/>
        <v>10.197202240606702</v>
      </c>
      <c r="M73" s="3">
        <f t="shared" si="18"/>
        <v>5.7157959862089243</v>
      </c>
      <c r="N73" s="3">
        <f t="shared" si="18"/>
        <v>4.9528692046992031</v>
      </c>
      <c r="O73" s="3">
        <f t="shared" si="18"/>
        <v>13.062496301735727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46</v>
      </c>
      <c r="E76" s="3"/>
      <c r="F76" s="3"/>
      <c r="G76" s="3"/>
      <c r="H76" s="3">
        <f>H47/$S$54*100</f>
        <v>108.23025202060246</v>
      </c>
      <c r="I76" s="3">
        <f t="shared" ref="I76:O76" si="19">I47/$S$54*100</f>
        <v>113.31433584850437</v>
      </c>
      <c r="J76" s="3">
        <f t="shared" si="19"/>
        <v>106.56915911476207</v>
      </c>
      <c r="K76" s="3">
        <f t="shared" si="19"/>
        <v>97.344552336870649</v>
      </c>
      <c r="L76" s="3">
        <f t="shared" si="19"/>
        <v>113.05449658882706</v>
      </c>
      <c r="M76" s="3">
        <f t="shared" si="19"/>
        <v>106.78266559078604</v>
      </c>
      <c r="N76" s="3">
        <f t="shared" si="19"/>
        <v>108.29536836519627</v>
      </c>
      <c r="O76" s="3">
        <f t="shared" si="19"/>
        <v>130.22016681367413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97.474785026058271</v>
      </c>
      <c r="I77" s="3">
        <f t="shared" si="20"/>
        <v>100.90716772859008</v>
      </c>
      <c r="J77" s="3">
        <f t="shared" si="20"/>
        <v>98.593033020717485</v>
      </c>
      <c r="K77" s="3">
        <f t="shared" si="20"/>
        <v>88.014757617712263</v>
      </c>
      <c r="L77" s="3">
        <f t="shared" si="20"/>
        <v>97.709579537814832</v>
      </c>
      <c r="M77" s="3">
        <f t="shared" si="20"/>
        <v>99.394464954179838</v>
      </c>
      <c r="N77" s="3">
        <f t="shared" si="20"/>
        <v>102.37604219413907</v>
      </c>
      <c r="O77" s="3">
        <f t="shared" si="20"/>
        <v>112.5323135946805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89.787299651799756</v>
      </c>
      <c r="I78" s="3">
        <f t="shared" si="20"/>
        <v>90.681397152568692</v>
      </c>
      <c r="J78" s="3">
        <f t="shared" si="20"/>
        <v>90.807247010870213</v>
      </c>
      <c r="K78" s="3">
        <f t="shared" si="20"/>
        <v>87.765562375901325</v>
      </c>
      <c r="L78" s="3">
        <f t="shared" si="20"/>
        <v>105.98937320039792</v>
      </c>
      <c r="M78" s="3">
        <f t="shared" si="20"/>
        <v>95.275230039922889</v>
      </c>
      <c r="N78" s="3">
        <f t="shared" si="20"/>
        <v>106.56978523346012</v>
      </c>
      <c r="O78" s="3">
        <f t="shared" si="20"/>
        <v>112.90548033869892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96.357163150097094</v>
      </c>
      <c r="I79" s="3">
        <f t="shared" si="20"/>
        <v>103.24759942177941</v>
      </c>
      <c r="J79" s="3">
        <f t="shared" si="20"/>
        <v>100.08569999679115</v>
      </c>
      <c r="K79" s="3">
        <f t="shared" si="20"/>
        <v>105.26495386679169</v>
      </c>
      <c r="L79" s="3">
        <f t="shared" si="20"/>
        <v>89.124239950599232</v>
      </c>
      <c r="M79" s="3">
        <f t="shared" si="20"/>
        <v>107.24975013950706</v>
      </c>
      <c r="N79" s="3">
        <f t="shared" si="20"/>
        <v>115.23338965792789</v>
      </c>
      <c r="O79" s="3">
        <f t="shared" si="20"/>
        <v>146.9275181515724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22</v>
      </c>
      <c r="I82" s="2" t="s">
        <v>23</v>
      </c>
      <c r="J82" s="2" t="s">
        <v>24</v>
      </c>
      <c r="K82" s="2" t="s">
        <v>25</v>
      </c>
      <c r="L82" s="2" t="s">
        <v>26</v>
      </c>
      <c r="M82" s="2" t="s">
        <v>27</v>
      </c>
      <c r="N82" s="2" t="s">
        <v>28</v>
      </c>
      <c r="O82" s="2" t="s">
        <v>29</v>
      </c>
      <c r="P82" s="2" t="s">
        <v>30</v>
      </c>
      <c r="Q82" s="2"/>
      <c r="R82" s="3"/>
    </row>
    <row r="83" spans="4:18" x14ac:dyDescent="0.25">
      <c r="D83" s="3"/>
      <c r="E83" s="3"/>
      <c r="F83" s="3" t="s">
        <v>37</v>
      </c>
      <c r="G83" s="3"/>
      <c r="H83" s="3">
        <f>AVERAGE(H76:H79)</f>
        <v>97.962374962139393</v>
      </c>
      <c r="I83" s="3">
        <f t="shared" ref="I83:O83" si="21">AVERAGE(I76:I79)</f>
        <v>102.03762503786064</v>
      </c>
      <c r="J83" s="3">
        <f>AVERAGE(J76:J79)</f>
        <v>99.013784785785234</v>
      </c>
      <c r="K83" s="3">
        <f t="shared" si="21"/>
        <v>94.597456549318977</v>
      </c>
      <c r="L83" s="3">
        <f t="shared" si="21"/>
        <v>101.46942231940976</v>
      </c>
      <c r="M83" s="3">
        <f t="shared" si="21"/>
        <v>102.17552768109896</v>
      </c>
      <c r="N83" s="3">
        <f t="shared" si="21"/>
        <v>108.11864636268083</v>
      </c>
      <c r="O83" s="3">
        <f t="shared" si="21"/>
        <v>125.64636972465649</v>
      </c>
      <c r="P83" s="3"/>
      <c r="Q83" s="3"/>
      <c r="R83" s="3"/>
    </row>
    <row r="84" spans="4:18" x14ac:dyDescent="0.25">
      <c r="D84" s="3"/>
      <c r="E84" s="3"/>
      <c r="F84" s="3" t="s">
        <v>39</v>
      </c>
      <c r="G84" s="3"/>
      <c r="H84" s="3">
        <f t="shared" ref="H84:O84" si="22">MEDIAN(H76:H79)</f>
        <v>96.915974088077689</v>
      </c>
      <c r="I84" s="3">
        <f t="shared" si="22"/>
        <v>102.07738357518474</v>
      </c>
      <c r="J84" s="3">
        <f t="shared" si="22"/>
        <v>99.339366508754324</v>
      </c>
      <c r="K84" s="3">
        <f t="shared" si="22"/>
        <v>92.679654977291449</v>
      </c>
      <c r="L84" s="3">
        <f t="shared" si="22"/>
        <v>101.84947636910638</v>
      </c>
      <c r="M84" s="3">
        <f t="shared" si="22"/>
        <v>103.08856527248294</v>
      </c>
      <c r="N84" s="3">
        <f t="shared" si="22"/>
        <v>107.43257679932819</v>
      </c>
      <c r="O84" s="3">
        <f t="shared" si="22"/>
        <v>121.56282357618653</v>
      </c>
      <c r="P84" s="3"/>
      <c r="Q84" s="3"/>
      <c r="R84" s="3"/>
    </row>
    <row r="85" spans="4:18" x14ac:dyDescent="0.25">
      <c r="D85" s="3"/>
      <c r="E85" s="3"/>
      <c r="F85" s="3" t="s">
        <v>41</v>
      </c>
      <c r="G85" s="3"/>
      <c r="H85" s="3">
        <f t="shared" ref="H85:O85" si="23">STDEV(H76:H79)</f>
        <v>7.6392758060941146</v>
      </c>
      <c r="I85" s="3">
        <f t="shared" si="23"/>
        <v>9.2892427073361663</v>
      </c>
      <c r="J85" s="3">
        <f t="shared" si="23"/>
        <v>6.4744878245171602</v>
      </c>
      <c r="K85" s="3">
        <f t="shared" si="23"/>
        <v>8.3934247580119887</v>
      </c>
      <c r="L85" s="3">
        <f t="shared" si="23"/>
        <v>10.347042206285529</v>
      </c>
      <c r="M85" s="3">
        <f t="shared" si="23"/>
        <v>5.8401447100840409</v>
      </c>
      <c r="N85" s="3">
        <f t="shared" si="23"/>
        <v>5.354975140234858</v>
      </c>
      <c r="O85" s="3">
        <f t="shared" si="23"/>
        <v>16.412552398548293</v>
      </c>
      <c r="P85" s="3"/>
      <c r="Q85" s="3"/>
      <c r="R85" s="3"/>
    </row>
    <row r="86" spans="4:18" x14ac:dyDescent="0.25">
      <c r="D86" s="3"/>
      <c r="E86" s="3"/>
      <c r="F86" s="3" t="s">
        <v>42</v>
      </c>
      <c r="G86" s="3"/>
      <c r="H86" s="3">
        <f t="shared" ref="H86:O86" si="24">H85/H83*100</f>
        <v>7.798173338535892</v>
      </c>
      <c r="I86" s="3">
        <f t="shared" si="24"/>
        <v>9.1037425693605005</v>
      </c>
      <c r="J86" s="3">
        <f t="shared" si="24"/>
        <v>6.5389762026818925</v>
      </c>
      <c r="K86" s="3">
        <f t="shared" si="24"/>
        <v>8.8727805843659482</v>
      </c>
      <c r="L86" s="3">
        <f t="shared" si="24"/>
        <v>10.197202240606702</v>
      </c>
      <c r="M86" s="3">
        <f t="shared" si="24"/>
        <v>5.7157959862089225</v>
      </c>
      <c r="N86" s="3">
        <f t="shared" si="24"/>
        <v>4.9528692046992067</v>
      </c>
      <c r="O86" s="3">
        <f t="shared" si="24"/>
        <v>13.0624963017356</v>
      </c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58"/>
  <sheetViews>
    <sheetView tabSelected="1" workbookViewId="0">
      <selection activeCell="A9" sqref="A9"/>
    </sheetView>
  </sheetViews>
  <sheetFormatPr baseColWidth="10" defaultRowHeight="15" x14ac:dyDescent="0.25"/>
  <sheetData>
    <row r="1" spans="1:4" x14ac:dyDescent="0.25">
      <c r="A1" s="1" t="s">
        <v>60</v>
      </c>
      <c r="D1" s="3"/>
    </row>
    <row r="2" spans="1:4" x14ac:dyDescent="0.25">
      <c r="A2" t="s">
        <v>31</v>
      </c>
      <c r="C2" t="s">
        <v>61</v>
      </c>
      <c r="D2" s="3"/>
    </row>
    <row r="3" spans="1:4" x14ac:dyDescent="0.25">
      <c r="A3" t="s">
        <v>32</v>
      </c>
      <c r="C3" s="4">
        <v>43903</v>
      </c>
      <c r="D3" s="3"/>
    </row>
    <row r="4" spans="1:4" x14ac:dyDescent="0.25">
      <c r="A4" t="s">
        <v>33</v>
      </c>
      <c r="C4" t="s">
        <v>34</v>
      </c>
      <c r="D4" s="3"/>
    </row>
    <row r="5" spans="1:4" x14ac:dyDescent="0.25">
      <c r="A5" t="s">
        <v>35</v>
      </c>
      <c r="C5" t="s">
        <v>62</v>
      </c>
      <c r="D5" s="3"/>
    </row>
    <row r="6" spans="1:4" x14ac:dyDescent="0.25">
      <c r="A6" t="s">
        <v>19</v>
      </c>
      <c r="C6" s="4">
        <v>43935</v>
      </c>
      <c r="D6" s="3"/>
    </row>
    <row r="7" spans="1:4" x14ac:dyDescent="0.25">
      <c r="A7" t="s">
        <v>20</v>
      </c>
      <c r="C7" t="s">
        <v>21</v>
      </c>
      <c r="D7" s="3"/>
    </row>
    <row r="8" spans="1:4" x14ac:dyDescent="0.25">
      <c r="A8" s="1" t="s">
        <v>36</v>
      </c>
      <c r="D8" s="3"/>
    </row>
    <row r="9" spans="1:4" x14ac:dyDescent="0.25">
      <c r="C9" s="4"/>
      <c r="D9" s="3"/>
    </row>
    <row r="10" spans="1:4" x14ac:dyDescent="0.25">
      <c r="D10" s="3"/>
    </row>
    <row r="11" spans="1:4" x14ac:dyDescent="0.25">
      <c r="D11" s="3"/>
    </row>
    <row r="12" spans="1:4" x14ac:dyDescent="0.25">
      <c r="D12" s="3"/>
    </row>
    <row r="13" spans="1:4" x14ac:dyDescent="0.25">
      <c r="D13" s="3"/>
    </row>
    <row r="14" spans="1:4" x14ac:dyDescent="0.25">
      <c r="A14" s="1" t="s">
        <v>36</v>
      </c>
      <c r="B14" s="14"/>
      <c r="C14" s="15"/>
      <c r="D14" s="3"/>
    </row>
    <row r="19" spans="2:14" x14ac:dyDescent="0.25">
      <c r="B19" s="1" t="s">
        <v>18</v>
      </c>
    </row>
    <row r="20" spans="2:14" x14ac:dyDescent="0.25">
      <c r="B20" s="1" t="s">
        <v>43</v>
      </c>
    </row>
    <row r="21" spans="2:14" x14ac:dyDescent="0.25">
      <c r="F21" t="s">
        <v>22</v>
      </c>
      <c r="G21" t="s">
        <v>23</v>
      </c>
      <c r="H21" t="s">
        <v>24</v>
      </c>
      <c r="I21" t="s">
        <v>25</v>
      </c>
      <c r="J21" t="s">
        <v>26</v>
      </c>
      <c r="K21" t="s">
        <v>27</v>
      </c>
      <c r="L21" t="s">
        <v>28</v>
      </c>
      <c r="M21" t="s">
        <v>29</v>
      </c>
      <c r="N21" t="s">
        <v>30</v>
      </c>
    </row>
    <row r="24" spans="2:14" x14ac:dyDescent="0.25">
      <c r="F24">
        <v>0.17585564999999997</v>
      </c>
      <c r="G24">
        <v>0.16271344999999998</v>
      </c>
      <c r="H24">
        <v>0.16661365</v>
      </c>
      <c r="I24">
        <v>0.17381864999999996</v>
      </c>
      <c r="J24">
        <v>0.16629964999999997</v>
      </c>
      <c r="K24">
        <v>0.18773324999999996</v>
      </c>
      <c r="L24">
        <v>0.17142934999999998</v>
      </c>
      <c r="M24">
        <v>0.16544425000000001</v>
      </c>
    </row>
    <row r="25" spans="2:14" x14ac:dyDescent="0.25">
      <c r="F25">
        <v>0.17662774999999997</v>
      </c>
      <c r="G25">
        <v>0.16074774999999997</v>
      </c>
      <c r="H25">
        <v>0.17463894999999996</v>
      </c>
      <c r="I25">
        <v>0.21110564999999998</v>
      </c>
      <c r="J25">
        <v>0.18510915</v>
      </c>
      <c r="K25">
        <v>0.16754405</v>
      </c>
      <c r="L25">
        <v>0.17402354999999997</v>
      </c>
      <c r="M25">
        <v>0.17054914999999998</v>
      </c>
    </row>
    <row r="26" spans="2:14" x14ac:dyDescent="0.25">
      <c r="F26">
        <v>0.16350585000000001</v>
      </c>
      <c r="G26">
        <v>0.15504675000000001</v>
      </c>
      <c r="H26">
        <v>0.14933754999999999</v>
      </c>
      <c r="I26">
        <v>0.14659834999999999</v>
      </c>
      <c r="J26">
        <v>0.16997424999999999</v>
      </c>
      <c r="K26">
        <v>0.15654305000000002</v>
      </c>
      <c r="L26">
        <v>0.15237325000000002</v>
      </c>
      <c r="M26">
        <v>0.16940745000000001</v>
      </c>
    </row>
    <row r="27" spans="2:14" x14ac:dyDescent="0.25">
      <c r="F27">
        <v>0.14379534999999999</v>
      </c>
      <c r="G27">
        <v>0.16840185000000002</v>
      </c>
      <c r="H27">
        <v>0.16954995</v>
      </c>
      <c r="I27">
        <v>0.17627304999999999</v>
      </c>
      <c r="J27">
        <v>0.18334334999999996</v>
      </c>
      <c r="K27">
        <v>0.19441504999999998</v>
      </c>
      <c r="L27">
        <v>0.16608924999999997</v>
      </c>
      <c r="M27">
        <v>0.22063634999999998</v>
      </c>
    </row>
    <row r="29" spans="2:14" x14ac:dyDescent="0.25">
      <c r="B29" s="1" t="s">
        <v>56</v>
      </c>
    </row>
    <row r="30" spans="2:14" x14ac:dyDescent="0.25">
      <c r="B30" s="1" t="s">
        <v>43</v>
      </c>
    </row>
    <row r="31" spans="2:14" x14ac:dyDescent="0.25">
      <c r="F31" t="s">
        <v>22</v>
      </c>
      <c r="G31" t="s">
        <v>23</v>
      </c>
      <c r="H31" t="s">
        <v>24</v>
      </c>
      <c r="I31" t="s">
        <v>25</v>
      </c>
      <c r="J31" t="s">
        <v>26</v>
      </c>
      <c r="K31" t="s">
        <v>27</v>
      </c>
      <c r="L31" t="s">
        <v>28</v>
      </c>
      <c r="M31" t="s">
        <v>29</v>
      </c>
      <c r="N31" t="s">
        <v>30</v>
      </c>
    </row>
    <row r="34" spans="2:15" x14ac:dyDescent="0.25">
      <c r="F34">
        <v>1728.59</v>
      </c>
      <c r="G34">
        <v>1809.79</v>
      </c>
      <c r="H34">
        <v>1702.0599999999995</v>
      </c>
      <c r="I34">
        <v>1554.7299999999996</v>
      </c>
      <c r="J34">
        <v>1805.6399999999994</v>
      </c>
      <c r="K34">
        <v>1705.4699999999993</v>
      </c>
      <c r="L34">
        <v>1729.6299999999997</v>
      </c>
      <c r="M34">
        <v>2079.7999999999993</v>
      </c>
    </row>
    <row r="35" spans="2:15" x14ac:dyDescent="0.25">
      <c r="F35">
        <v>1556.8099999999995</v>
      </c>
      <c r="G35">
        <v>1611.6299999999997</v>
      </c>
      <c r="H35">
        <v>1574.6699999999996</v>
      </c>
      <c r="I35">
        <v>1405.7199999999993</v>
      </c>
      <c r="J35">
        <v>1560.5599999999995</v>
      </c>
      <c r="K35">
        <v>1587.4699999999993</v>
      </c>
      <c r="L35">
        <v>1635.0899999999997</v>
      </c>
      <c r="M35">
        <v>1797.2999999999993</v>
      </c>
    </row>
    <row r="36" spans="2:15" x14ac:dyDescent="0.25">
      <c r="F36">
        <v>1434.0299999999997</v>
      </c>
      <c r="G36">
        <v>1448.3099999999995</v>
      </c>
      <c r="H36">
        <v>1450.3199999999997</v>
      </c>
      <c r="I36">
        <v>1401.7399999999998</v>
      </c>
      <c r="J36">
        <v>1692.7999999999997</v>
      </c>
      <c r="K36">
        <v>1521.6799999999994</v>
      </c>
      <c r="L36">
        <v>1702.0699999999997</v>
      </c>
      <c r="M36">
        <v>1803.2599999999993</v>
      </c>
    </row>
    <row r="37" spans="2:15" x14ac:dyDescent="0.25">
      <c r="F37">
        <v>1538.9599999999996</v>
      </c>
      <c r="G37">
        <v>1649.0099999999998</v>
      </c>
      <c r="H37">
        <v>1598.5099999999998</v>
      </c>
      <c r="I37">
        <v>1681.2299999999996</v>
      </c>
      <c r="J37">
        <v>1423.4399999999996</v>
      </c>
      <c r="K37">
        <v>1712.9299999999994</v>
      </c>
      <c r="L37">
        <v>1840.4399999999996</v>
      </c>
      <c r="M37">
        <v>2346.6399999999994</v>
      </c>
    </row>
    <row r="40" spans="2:15" x14ac:dyDescent="0.25">
      <c r="B40" s="1" t="s">
        <v>57</v>
      </c>
    </row>
    <row r="41" spans="2:15" x14ac:dyDescent="0.25">
      <c r="F41">
        <f>F24/F34</f>
        <v>1.0173358054830815E-4</v>
      </c>
      <c r="G41">
        <f t="shared" ref="G41:M41" si="0">G24/G34</f>
        <v>8.9907364942893916E-5</v>
      </c>
      <c r="H41">
        <f t="shared" si="0"/>
        <v>9.7889410479066574E-5</v>
      </c>
      <c r="I41">
        <f t="shared" si="0"/>
        <v>1.1179989451544642E-4</v>
      </c>
      <c r="J41">
        <f t="shared" si="0"/>
        <v>9.2100114086971941E-5</v>
      </c>
      <c r="K41">
        <f t="shared" si="0"/>
        <v>1.1007713416243032E-4</v>
      </c>
      <c r="L41">
        <f t="shared" si="0"/>
        <v>9.9113307470383841E-5</v>
      </c>
      <c r="M41">
        <f t="shared" si="0"/>
        <v>7.9548153668622021E-5</v>
      </c>
      <c r="O41" s="1" t="s">
        <v>58</v>
      </c>
    </row>
    <row r="42" spans="2:15" x14ac:dyDescent="0.25">
      <c r="F42">
        <f t="shared" ref="F42:M42" si="1">F25/F35</f>
        <v>1.1345491742730329E-4</v>
      </c>
      <c r="G42">
        <f t="shared" si="1"/>
        <v>9.9742341604462567E-5</v>
      </c>
      <c r="H42">
        <f t="shared" si="1"/>
        <v>1.1090511027707393E-4</v>
      </c>
      <c r="I42">
        <f t="shared" si="1"/>
        <v>1.5017617306433719E-4</v>
      </c>
      <c r="J42">
        <f t="shared" si="1"/>
        <v>1.1861713102988675E-4</v>
      </c>
      <c r="K42">
        <f t="shared" si="1"/>
        <v>1.0554155354116932E-4</v>
      </c>
      <c r="L42">
        <f t="shared" si="1"/>
        <v>1.0643056345522265E-4</v>
      </c>
      <c r="M42">
        <f t="shared" si="1"/>
        <v>9.4891865576142022E-5</v>
      </c>
      <c r="O42">
        <f>AVERAGE(F41:G44)</f>
        <v>1.0268373825765497E-4</v>
      </c>
    </row>
    <row r="43" spans="2:15" x14ac:dyDescent="0.25">
      <c r="F43">
        <f t="shared" ref="F43:M43" si="2">F26/F36</f>
        <v>1.1401843057676621E-4</v>
      </c>
      <c r="G43">
        <f t="shared" si="2"/>
        <v>1.0705356588023287E-4</v>
      </c>
      <c r="H43">
        <f t="shared" si="2"/>
        <v>1.0296868966848696E-4</v>
      </c>
      <c r="I43">
        <f t="shared" si="2"/>
        <v>1.0458312525860717E-4</v>
      </c>
      <c r="J43">
        <f t="shared" si="2"/>
        <v>1.0041011932892251E-4</v>
      </c>
      <c r="K43">
        <f t="shared" si="2"/>
        <v>1.0287514457704648E-4</v>
      </c>
      <c r="L43">
        <f t="shared" si="2"/>
        <v>8.9522316943486485E-5</v>
      </c>
      <c r="M43">
        <f t="shared" si="2"/>
        <v>9.3945104976542523E-5</v>
      </c>
    </row>
    <row r="44" spans="2:15" x14ac:dyDescent="0.25">
      <c r="F44">
        <f t="shared" ref="F44:M44" si="3">F27/F37</f>
        <v>9.3436704007901459E-5</v>
      </c>
      <c r="G44">
        <f t="shared" si="3"/>
        <v>1.0212300107337132E-4</v>
      </c>
      <c r="H44">
        <f t="shared" si="3"/>
        <v>1.0606749410388426E-4</v>
      </c>
      <c r="I44">
        <f t="shared" si="3"/>
        <v>1.0484767105036196E-4</v>
      </c>
      <c r="J44">
        <f t="shared" si="3"/>
        <v>1.2880300539538022E-4</v>
      </c>
      <c r="K44">
        <f t="shared" si="3"/>
        <v>1.1349853759348021E-4</v>
      </c>
      <c r="L44">
        <f t="shared" si="3"/>
        <v>9.0244316576470847E-5</v>
      </c>
      <c r="M44">
        <f t="shared" si="3"/>
        <v>9.4022240309548982E-5</v>
      </c>
    </row>
    <row r="47" spans="2:15" x14ac:dyDescent="0.25">
      <c r="B47" s="1" t="s">
        <v>59</v>
      </c>
    </row>
    <row r="48" spans="2:15" x14ac:dyDescent="0.25">
      <c r="F48">
        <f>F41/$O$42*100</f>
        <v>99.074675576221566</v>
      </c>
      <c r="G48">
        <f t="shared" ref="G48:M48" si="4">G41/$O$42*100</f>
        <v>87.557549489771731</v>
      </c>
      <c r="H48">
        <f t="shared" si="4"/>
        <v>95.330976588952751</v>
      </c>
      <c r="I48">
        <f t="shared" si="4"/>
        <v>108.87789674633497</v>
      </c>
      <c r="J48">
        <f t="shared" si="4"/>
        <v>89.692989026045694</v>
      </c>
      <c r="K48">
        <f t="shared" si="4"/>
        <v>107.20016239204671</v>
      </c>
      <c r="L48">
        <f t="shared" si="4"/>
        <v>96.522885855292714</v>
      </c>
      <c r="M48">
        <f t="shared" si="4"/>
        <v>77.469086165346909</v>
      </c>
    </row>
    <row r="49" spans="4:15" x14ac:dyDescent="0.25">
      <c r="F49">
        <f t="shared" ref="F49:M49" si="5">F42/$O$42*100</f>
        <v>110.4896640426366</v>
      </c>
      <c r="G49">
        <f t="shared" si="5"/>
        <v>97.135479577290212</v>
      </c>
      <c r="H49">
        <f t="shared" si="5"/>
        <v>108.00649855461029</v>
      </c>
      <c r="I49">
        <f t="shared" si="5"/>
        <v>146.25117434614017</v>
      </c>
      <c r="J49">
        <f t="shared" si="5"/>
        <v>115.51695822784671</v>
      </c>
      <c r="K49">
        <f t="shared" si="5"/>
        <v>102.78312353251447</v>
      </c>
      <c r="L49">
        <f t="shared" si="5"/>
        <v>103.64889831743962</v>
      </c>
      <c r="M49">
        <f t="shared" si="5"/>
        <v>92.411775405019341</v>
      </c>
    </row>
    <row r="50" spans="4:15" x14ac:dyDescent="0.25">
      <c r="F50">
        <f t="shared" ref="F50:M50" si="6">F43/$O$42*100</f>
        <v>111.03844923396744</v>
      </c>
      <c r="G50">
        <f t="shared" si="6"/>
        <v>104.25561797488625</v>
      </c>
      <c r="H50">
        <f t="shared" si="6"/>
        <v>100.27750393165175</v>
      </c>
      <c r="I50">
        <f t="shared" si="6"/>
        <v>101.84974469490606</v>
      </c>
      <c r="J50">
        <f t="shared" si="6"/>
        <v>97.785804288671812</v>
      </c>
      <c r="K50">
        <f t="shared" si="6"/>
        <v>100.18640373114506</v>
      </c>
      <c r="L50">
        <f t="shared" si="6"/>
        <v>87.182565090156999</v>
      </c>
      <c r="M50">
        <f t="shared" si="6"/>
        <v>91.489759304257717</v>
      </c>
    </row>
    <row r="51" spans="4:15" x14ac:dyDescent="0.25">
      <c r="F51">
        <f t="shared" ref="F51:M51" si="7">F44/$O$42*100</f>
        <v>90.994645883897647</v>
      </c>
      <c r="G51">
        <f t="shared" si="7"/>
        <v>99.453918221328635</v>
      </c>
      <c r="H51">
        <f t="shared" si="7"/>
        <v>103.29531813278821</v>
      </c>
      <c r="I51">
        <f t="shared" si="7"/>
        <v>102.10737632796074</v>
      </c>
      <c r="J51">
        <f t="shared" si="7"/>
        <v>125.43661497031454</v>
      </c>
      <c r="K51">
        <f t="shared" si="7"/>
        <v>110.53214415381787</v>
      </c>
      <c r="L51">
        <f t="shared" si="7"/>
        <v>87.885694568334657</v>
      </c>
      <c r="M51">
        <f t="shared" si="7"/>
        <v>91.564878631149483</v>
      </c>
    </row>
    <row r="54" spans="4:15" x14ac:dyDescent="0.25">
      <c r="D54" s="2"/>
      <c r="E54" s="2"/>
      <c r="F54" s="2" t="s">
        <v>22</v>
      </c>
      <c r="G54" s="2" t="s">
        <v>23</v>
      </c>
      <c r="H54" s="2" t="s">
        <v>24</v>
      </c>
      <c r="I54" s="2" t="s">
        <v>25</v>
      </c>
      <c r="J54" s="2" t="s">
        <v>26</v>
      </c>
      <c r="K54" s="2" t="s">
        <v>27</v>
      </c>
      <c r="L54" s="2" t="s">
        <v>28</v>
      </c>
      <c r="M54" s="2" t="s">
        <v>29</v>
      </c>
      <c r="N54" s="2" t="s">
        <v>30</v>
      </c>
      <c r="O54" s="2"/>
    </row>
    <row r="55" spans="4:15" x14ac:dyDescent="0.25">
      <c r="D55" s="3" t="s">
        <v>37</v>
      </c>
      <c r="E55" s="3"/>
      <c r="F55" s="3">
        <f>AVERAGE(F48:F51)</f>
        <v>102.89935868418081</v>
      </c>
      <c r="G55" s="3">
        <f t="shared" ref="G55:L55" si="8">AVERAGE(G48:G51)</f>
        <v>97.100641315819217</v>
      </c>
      <c r="H55" s="3">
        <f>AVERAGE(H48:H51)</f>
        <v>101.72757430200076</v>
      </c>
      <c r="I55" s="3">
        <f>AVERAGE(I48:I51)</f>
        <v>114.7715480288355</v>
      </c>
      <c r="J55" s="3">
        <f t="shared" si="8"/>
        <v>107.10809162821968</v>
      </c>
      <c r="K55" s="3">
        <f t="shared" si="8"/>
        <v>105.17545845238102</v>
      </c>
      <c r="L55" s="3">
        <f t="shared" si="8"/>
        <v>93.810010957805986</v>
      </c>
      <c r="M55" s="3">
        <f>AVERAGE(M48:M51)</f>
        <v>88.233874876443366</v>
      </c>
      <c r="N55" s="3"/>
      <c r="O55" s="3"/>
    </row>
    <row r="56" spans="4:15" x14ac:dyDescent="0.25">
      <c r="D56" s="3" t="s">
        <v>39</v>
      </c>
      <c r="E56" s="3"/>
      <c r="F56" s="3">
        <f t="shared" ref="F56:M56" si="9">MEDIAN(F48:F51)</f>
        <v>104.78216980942909</v>
      </c>
      <c r="G56" s="3">
        <f t="shared" si="9"/>
        <v>98.294698899309424</v>
      </c>
      <c r="H56" s="3">
        <f t="shared" si="9"/>
        <v>101.78641103221997</v>
      </c>
      <c r="I56" s="3">
        <f t="shared" si="9"/>
        <v>105.49263653714786</v>
      </c>
      <c r="J56" s="3">
        <f t="shared" si="9"/>
        <v>106.65138125825926</v>
      </c>
      <c r="K56" s="3">
        <f t="shared" si="9"/>
        <v>104.99164296228059</v>
      </c>
      <c r="L56" s="3">
        <f t="shared" si="9"/>
        <v>92.204290211813685</v>
      </c>
      <c r="M56" s="3">
        <f t="shared" si="9"/>
        <v>91.527318967703593</v>
      </c>
      <c r="N56" s="3"/>
      <c r="O56" s="3"/>
    </row>
    <row r="57" spans="4:15" x14ac:dyDescent="0.25">
      <c r="D57" s="3" t="s">
        <v>41</v>
      </c>
      <c r="E57" s="3"/>
      <c r="F57" s="3">
        <f t="shared" ref="F57:M57" si="10">STDEV(F48:F51)</f>
        <v>9.6645040939471443</v>
      </c>
      <c r="G57" s="3">
        <f t="shared" si="10"/>
        <v>7.0191029457862273</v>
      </c>
      <c r="H57" s="3">
        <f t="shared" si="10"/>
        <v>5.3198332326779871</v>
      </c>
      <c r="I57" s="3">
        <f t="shared" si="10"/>
        <v>21.237201987603761</v>
      </c>
      <c r="J57" s="3">
        <f t="shared" si="10"/>
        <v>16.297593332323551</v>
      </c>
      <c r="K57" s="3">
        <f t="shared" si="10"/>
        <v>4.5973703036835971</v>
      </c>
      <c r="L57" s="3">
        <f t="shared" si="10"/>
        <v>7.8141742599831217</v>
      </c>
      <c r="M57" s="3">
        <f t="shared" si="10"/>
        <v>7.1886924690186271</v>
      </c>
      <c r="N57" s="3"/>
      <c r="O57" s="3"/>
    </row>
    <row r="58" spans="4:15" x14ac:dyDescent="0.25">
      <c r="D58" s="3" t="s">
        <v>42</v>
      </c>
      <c r="E58" s="3"/>
      <c r="F58" s="3">
        <f t="shared" ref="F58:M58" si="11">F57/F55*100</f>
        <v>9.3921907945116399</v>
      </c>
      <c r="G58" s="3">
        <f t="shared" si="11"/>
        <v>7.2286885551627194</v>
      </c>
      <c r="H58" s="3">
        <f t="shared" si="11"/>
        <v>5.229489908886344</v>
      </c>
      <c r="I58" s="3">
        <f t="shared" si="11"/>
        <v>18.503890861756151</v>
      </c>
      <c r="J58" s="3">
        <f t="shared" si="11"/>
        <v>15.216024377405335</v>
      </c>
      <c r="K58" s="3">
        <f t="shared" si="11"/>
        <v>4.3711435836194541</v>
      </c>
      <c r="L58" s="3">
        <f t="shared" si="11"/>
        <v>8.3297871732450748</v>
      </c>
      <c r="M58" s="3">
        <f t="shared" si="11"/>
        <v>8.1473158456263839</v>
      </c>
      <c r="N58" s="3"/>
      <c r="O58" s="3"/>
    </row>
  </sheetData>
  <pageMargins left="0.7" right="0.7" top="0.78740157499999996" bottom="0.78740157499999996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Prism9.Document" shapeId="3074" r:id="rId4">
          <objectPr defaultSize="0" r:id="rId5">
            <anchor moveWithCells="1">
              <from>
                <xdr:col>9</xdr:col>
                <xdr:colOff>695325</xdr:colOff>
                <xdr:row>0</xdr:row>
                <xdr:rowOff>95250</xdr:rowOff>
              </from>
              <to>
                <xdr:col>14</xdr:col>
                <xdr:colOff>752475</xdr:colOff>
                <xdr:row>16</xdr:row>
                <xdr:rowOff>57150</xdr:rowOff>
              </to>
            </anchor>
          </objectPr>
        </oleObject>
      </mc:Choice>
      <mc:Fallback>
        <oleObject progId="Prism9.Document" shapeId="307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2020-04-25T08:32:25Z</dcterms:created>
  <dcterms:modified xsi:type="dcterms:W3CDTF">2021-07-15T16:39:48Z</dcterms:modified>
</cp:coreProperties>
</file>