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1.bin" ContentType="application/vnd.openxmlformats-officedocument.oleObject"/>
  <Override PartName="/xl/drawings/drawing5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E54AF743-4B31-40C5-8DAC-EFE6A37B78EC}" xr6:coauthVersionLast="45" xr6:coauthVersionMax="45" xr10:uidLastSave="{7ABBBEE2-F760-40CB-A8B4-007F94C4BD8E}"/>
  <bookViews>
    <workbookView xWindow="-120" yWindow="-120" windowWidth="29040" windowHeight="15840" activeTab="4" xr2:uid="{00000000-000D-0000-FFFF-FFFF00000000}"/>
  </bookViews>
  <sheets>
    <sheet name="MTT" sheetId="1" r:id="rId1"/>
    <sheet name="Cytotox" sheetId="2" r:id="rId2"/>
    <sheet name="Cytotox_corrected" sheetId="3" r:id="rId3"/>
    <sheet name="Combined" sheetId="4" r:id="rId4"/>
    <sheet name="Combined corrected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5" i="5" l="1"/>
  <c r="L45" i="5"/>
  <c r="K45" i="5"/>
  <c r="J45" i="5"/>
  <c r="I45" i="5"/>
  <c r="H45" i="5"/>
  <c r="G45" i="5"/>
  <c r="M44" i="5"/>
  <c r="L44" i="5"/>
  <c r="K44" i="5"/>
  <c r="J44" i="5"/>
  <c r="I44" i="5"/>
  <c r="H44" i="5"/>
  <c r="G44" i="5"/>
  <c r="F44" i="5"/>
  <c r="M43" i="5"/>
  <c r="L43" i="5"/>
  <c r="K43" i="5"/>
  <c r="J43" i="5"/>
  <c r="I43" i="5"/>
  <c r="H43" i="5"/>
  <c r="G43" i="5"/>
  <c r="F43" i="5"/>
  <c r="M42" i="5"/>
  <c r="L42" i="5"/>
  <c r="K42" i="5"/>
  <c r="J42" i="5"/>
  <c r="I42" i="5"/>
  <c r="H42" i="5"/>
  <c r="G42" i="5"/>
  <c r="F42" i="5"/>
  <c r="M45" i="4"/>
  <c r="L45" i="4"/>
  <c r="K45" i="4"/>
  <c r="J45" i="4"/>
  <c r="I45" i="4"/>
  <c r="H45" i="4"/>
  <c r="G45" i="4"/>
  <c r="F45" i="4"/>
  <c r="M44" i="4"/>
  <c r="L44" i="4"/>
  <c r="K44" i="4"/>
  <c r="J44" i="4"/>
  <c r="I44" i="4"/>
  <c r="H44" i="4"/>
  <c r="G44" i="4"/>
  <c r="F44" i="4"/>
  <c r="M43" i="4"/>
  <c r="L43" i="4"/>
  <c r="K43" i="4"/>
  <c r="J43" i="4"/>
  <c r="I43" i="4"/>
  <c r="H43" i="4"/>
  <c r="G43" i="4"/>
  <c r="F43" i="4"/>
  <c r="M42" i="4"/>
  <c r="L42" i="4"/>
  <c r="K42" i="4"/>
  <c r="J42" i="4"/>
  <c r="I42" i="4"/>
  <c r="H42" i="4"/>
  <c r="G42" i="4"/>
  <c r="F42" i="4"/>
  <c r="P39" i="3"/>
  <c r="O39" i="3"/>
  <c r="N39" i="3"/>
  <c r="M39" i="3"/>
  <c r="L39" i="3"/>
  <c r="K39" i="3"/>
  <c r="J39" i="3"/>
  <c r="I39" i="3"/>
  <c r="H39" i="3"/>
  <c r="P37" i="3"/>
  <c r="P38" i="3" s="1"/>
  <c r="O37" i="3"/>
  <c r="O38" i="3" s="1"/>
  <c r="N37" i="3"/>
  <c r="N38" i="3" s="1"/>
  <c r="M37" i="3"/>
  <c r="M38" i="3" s="1"/>
  <c r="L37" i="3"/>
  <c r="L38" i="3" s="1"/>
  <c r="K37" i="3"/>
  <c r="K38" i="3" s="1"/>
  <c r="J37" i="3"/>
  <c r="J38" i="3" s="1"/>
  <c r="I37" i="3"/>
  <c r="I38" i="3" s="1"/>
  <c r="H37" i="3"/>
  <c r="H38" i="3" s="1"/>
  <c r="O36" i="3"/>
  <c r="P35" i="3"/>
  <c r="M50" i="3" s="1"/>
  <c r="O35" i="3"/>
  <c r="N35" i="3"/>
  <c r="N36" i="3" s="1"/>
  <c r="M35" i="3"/>
  <c r="M36" i="3" s="1"/>
  <c r="L35" i="3"/>
  <c r="L36" i="3" s="1"/>
  <c r="K35" i="3"/>
  <c r="K36" i="3" s="1"/>
  <c r="J35" i="3"/>
  <c r="J36" i="3" s="1"/>
  <c r="I35" i="3"/>
  <c r="I36" i="3" s="1"/>
  <c r="H35" i="3"/>
  <c r="H36" i="3" s="1"/>
  <c r="P39" i="2"/>
  <c r="O39" i="2"/>
  <c r="N39" i="2"/>
  <c r="M39" i="2"/>
  <c r="L39" i="2"/>
  <c r="L40" i="2" s="1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P35" i="2"/>
  <c r="H50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H50" i="1" s="1"/>
  <c r="O35" i="1"/>
  <c r="O36" i="1" s="1"/>
  <c r="N35" i="1"/>
  <c r="N36" i="1" s="1"/>
  <c r="M35" i="1"/>
  <c r="M36" i="1" s="1"/>
  <c r="L35" i="1"/>
  <c r="K35" i="1"/>
  <c r="K36" i="1" s="1"/>
  <c r="J35" i="1"/>
  <c r="J36" i="1" s="1"/>
  <c r="I35" i="1"/>
  <c r="I36" i="1" s="1"/>
  <c r="H35" i="1"/>
  <c r="H36" i="1" s="1"/>
  <c r="I40" i="3" l="1"/>
  <c r="K40" i="3"/>
  <c r="M50" i="4"/>
  <c r="M51" i="4"/>
  <c r="O43" i="4"/>
  <c r="F48" i="4" s="1"/>
  <c r="O43" i="5"/>
  <c r="I48" i="5" s="1"/>
  <c r="L40" i="3"/>
  <c r="O40" i="3"/>
  <c r="I51" i="4"/>
  <c r="I50" i="4"/>
  <c r="I48" i="4"/>
  <c r="F50" i="4"/>
  <c r="G48" i="4"/>
  <c r="G49" i="4"/>
  <c r="H51" i="4"/>
  <c r="J48" i="4"/>
  <c r="J49" i="4"/>
  <c r="J50" i="4"/>
  <c r="K51" i="4"/>
  <c r="L48" i="4"/>
  <c r="L49" i="4"/>
  <c r="L50" i="4"/>
  <c r="N50" i="3"/>
  <c r="J40" i="3"/>
  <c r="O50" i="3"/>
  <c r="N47" i="3"/>
  <c r="N56" i="3" s="1"/>
  <c r="N57" i="3" s="1"/>
  <c r="M40" i="3"/>
  <c r="N48" i="3"/>
  <c r="O47" i="3"/>
  <c r="O58" i="3" s="1"/>
  <c r="O59" i="3" s="1"/>
  <c r="N40" i="3"/>
  <c r="O48" i="3"/>
  <c r="N49" i="3"/>
  <c r="L40" i="1"/>
  <c r="H40" i="3"/>
  <c r="P40" i="3"/>
  <c r="O49" i="3"/>
  <c r="I49" i="5"/>
  <c r="H50" i="5"/>
  <c r="J50" i="5"/>
  <c r="L48" i="5"/>
  <c r="O54" i="3"/>
  <c r="O55" i="3" s="1"/>
  <c r="H47" i="3"/>
  <c r="H48" i="3"/>
  <c r="H49" i="3"/>
  <c r="I47" i="3"/>
  <c r="I48" i="3"/>
  <c r="I49" i="3"/>
  <c r="I50" i="3"/>
  <c r="J49" i="3"/>
  <c r="J50" i="3"/>
  <c r="P36" i="3"/>
  <c r="K47" i="3"/>
  <c r="K48" i="3"/>
  <c r="K49" i="3"/>
  <c r="K50" i="3"/>
  <c r="J47" i="3"/>
  <c r="L47" i="3"/>
  <c r="L48" i="3"/>
  <c r="L49" i="3"/>
  <c r="L50" i="3"/>
  <c r="J48" i="3"/>
  <c r="M47" i="3"/>
  <c r="M48" i="3"/>
  <c r="M49" i="3"/>
  <c r="H40" i="2"/>
  <c r="P40" i="2"/>
  <c r="I47" i="2"/>
  <c r="I49" i="2"/>
  <c r="I50" i="2"/>
  <c r="M40" i="2"/>
  <c r="N40" i="2"/>
  <c r="O40" i="2"/>
  <c r="I40" i="2"/>
  <c r="J40" i="2"/>
  <c r="K40" i="2"/>
  <c r="I48" i="2"/>
  <c r="J47" i="2"/>
  <c r="J48" i="2"/>
  <c r="J49" i="2"/>
  <c r="J50" i="2"/>
  <c r="P36" i="2"/>
  <c r="K47" i="2"/>
  <c r="K48" i="2"/>
  <c r="K49" i="2"/>
  <c r="K50" i="2"/>
  <c r="L47" i="2"/>
  <c r="L48" i="2"/>
  <c r="L49" i="2"/>
  <c r="L50" i="2"/>
  <c r="M47" i="2"/>
  <c r="M48" i="2"/>
  <c r="M49" i="2"/>
  <c r="M50" i="2"/>
  <c r="N47" i="2"/>
  <c r="N48" i="2"/>
  <c r="N49" i="2"/>
  <c r="N50" i="2"/>
  <c r="O47" i="2"/>
  <c r="O48" i="2"/>
  <c r="O49" i="2"/>
  <c r="O50" i="2"/>
  <c r="H47" i="2"/>
  <c r="H48" i="2"/>
  <c r="H49" i="2"/>
  <c r="J40" i="1"/>
  <c r="O40" i="1"/>
  <c r="H40" i="1"/>
  <c r="P40" i="1"/>
  <c r="O47" i="1"/>
  <c r="K50" i="1"/>
  <c r="I48" i="1"/>
  <c r="O50" i="1"/>
  <c r="L36" i="1"/>
  <c r="I40" i="1"/>
  <c r="K48" i="1"/>
  <c r="O48" i="1"/>
  <c r="O58" i="1" s="1"/>
  <c r="P36" i="1"/>
  <c r="K40" i="1"/>
  <c r="I49" i="1"/>
  <c r="M40" i="1"/>
  <c r="I47" i="1"/>
  <c r="O49" i="1"/>
  <c r="K49" i="1"/>
  <c r="N40" i="1"/>
  <c r="K47" i="1"/>
  <c r="I50" i="1"/>
  <c r="J47" i="1"/>
  <c r="J48" i="1"/>
  <c r="J49" i="1"/>
  <c r="J50" i="1"/>
  <c r="L47" i="1"/>
  <c r="L48" i="1"/>
  <c r="L49" i="1"/>
  <c r="L50" i="1"/>
  <c r="M47" i="1"/>
  <c r="M48" i="1"/>
  <c r="M49" i="1"/>
  <c r="M50" i="1"/>
  <c r="N47" i="1"/>
  <c r="N48" i="1"/>
  <c r="N49" i="1"/>
  <c r="N50" i="1"/>
  <c r="H47" i="1"/>
  <c r="H48" i="1"/>
  <c r="H49" i="1"/>
  <c r="K54" i="1" l="1"/>
  <c r="K55" i="1" s="1"/>
  <c r="O54" i="1"/>
  <c r="O55" i="1" s="1"/>
  <c r="I56" i="2"/>
  <c r="I57" i="2" s="1"/>
  <c r="G49" i="5"/>
  <c r="J49" i="5"/>
  <c r="J57" i="5" s="1"/>
  <c r="H49" i="5"/>
  <c r="H57" i="5" s="1"/>
  <c r="H58" i="5" s="1"/>
  <c r="M51" i="5"/>
  <c r="G51" i="5"/>
  <c r="O56" i="3"/>
  <c r="O57" i="3" s="1"/>
  <c r="M50" i="5"/>
  <c r="K49" i="5"/>
  <c r="I51" i="5"/>
  <c r="G50" i="5"/>
  <c r="G57" i="5" s="1"/>
  <c r="K50" i="4"/>
  <c r="H50" i="4"/>
  <c r="I49" i="4"/>
  <c r="M49" i="4"/>
  <c r="K51" i="5"/>
  <c r="H48" i="5"/>
  <c r="K50" i="5"/>
  <c r="F49" i="5"/>
  <c r="F56" i="5" s="1"/>
  <c r="L51" i="5"/>
  <c r="L56" i="5" s="1"/>
  <c r="K48" i="5"/>
  <c r="I50" i="5"/>
  <c r="M48" i="5"/>
  <c r="N54" i="3"/>
  <c r="N55" i="3" s="1"/>
  <c r="K49" i="4"/>
  <c r="H48" i="4"/>
  <c r="F49" i="4"/>
  <c r="F55" i="4" s="1"/>
  <c r="M48" i="4"/>
  <c r="J48" i="5"/>
  <c r="O56" i="1"/>
  <c r="O57" i="1" s="1"/>
  <c r="L50" i="5"/>
  <c r="F50" i="5"/>
  <c r="G48" i="5"/>
  <c r="M49" i="5"/>
  <c r="K48" i="4"/>
  <c r="K56" i="4" s="1"/>
  <c r="G51" i="4"/>
  <c r="G56" i="4" s="1"/>
  <c r="F51" i="4"/>
  <c r="H49" i="4"/>
  <c r="H55" i="4" s="1"/>
  <c r="F48" i="5"/>
  <c r="S54" i="3"/>
  <c r="L49" i="5"/>
  <c r="J51" i="5"/>
  <c r="H51" i="5"/>
  <c r="L51" i="4"/>
  <c r="L57" i="4" s="1"/>
  <c r="J51" i="4"/>
  <c r="G50" i="4"/>
  <c r="G57" i="4" s="1"/>
  <c r="N58" i="3"/>
  <c r="F57" i="4"/>
  <c r="F56" i="4"/>
  <c r="O76" i="3"/>
  <c r="G55" i="4"/>
  <c r="I55" i="4"/>
  <c r="I57" i="4"/>
  <c r="I58" i="4" s="1"/>
  <c r="I56" i="4"/>
  <c r="K56" i="1"/>
  <c r="K57" i="1" s="1"/>
  <c r="I54" i="1"/>
  <c r="I55" i="1" s="1"/>
  <c r="L56" i="4"/>
  <c r="J55" i="4"/>
  <c r="J57" i="4"/>
  <c r="J58" i="4" s="1"/>
  <c r="J56" i="4"/>
  <c r="K58" i="1"/>
  <c r="J76" i="3"/>
  <c r="H55" i="5"/>
  <c r="K57" i="5"/>
  <c r="K56" i="5"/>
  <c r="K55" i="5"/>
  <c r="M56" i="5"/>
  <c r="M57" i="5"/>
  <c r="M55" i="5"/>
  <c r="G55" i="5"/>
  <c r="L57" i="5"/>
  <c r="I56" i="5"/>
  <c r="I57" i="5"/>
  <c r="I55" i="5"/>
  <c r="J54" i="3"/>
  <c r="J55" i="3" s="1"/>
  <c r="J58" i="3"/>
  <c r="J59" i="3" s="1"/>
  <c r="J56" i="3"/>
  <c r="J57" i="3" s="1"/>
  <c r="J78" i="3"/>
  <c r="H58" i="3"/>
  <c r="H56" i="3"/>
  <c r="H57" i="3" s="1"/>
  <c r="H54" i="3"/>
  <c r="H63" i="3" s="1"/>
  <c r="J79" i="3"/>
  <c r="M54" i="3"/>
  <c r="M55" i="3" s="1"/>
  <c r="M56" i="3"/>
  <c r="M57" i="3" s="1"/>
  <c r="M76" i="3"/>
  <c r="M58" i="3"/>
  <c r="M59" i="3" s="1"/>
  <c r="I79" i="3"/>
  <c r="L58" i="3"/>
  <c r="L56" i="3"/>
  <c r="L57" i="3" s="1"/>
  <c r="L54" i="3"/>
  <c r="L55" i="3" s="1"/>
  <c r="J77" i="3"/>
  <c r="K79" i="3"/>
  <c r="I77" i="3"/>
  <c r="N59" i="3"/>
  <c r="K77" i="3"/>
  <c r="I76" i="3"/>
  <c r="I58" i="3"/>
  <c r="I56" i="3"/>
  <c r="I57" i="3" s="1"/>
  <c r="I63" i="3"/>
  <c r="I54" i="3"/>
  <c r="I55" i="3" s="1"/>
  <c r="M78" i="3"/>
  <c r="K78" i="3"/>
  <c r="K65" i="3"/>
  <c r="L79" i="3"/>
  <c r="K76" i="3"/>
  <c r="K58" i="3"/>
  <c r="K56" i="3"/>
  <c r="K57" i="3" s="1"/>
  <c r="K54" i="3"/>
  <c r="K55" i="3" s="1"/>
  <c r="I54" i="2"/>
  <c r="I55" i="2" s="1"/>
  <c r="I58" i="2"/>
  <c r="S54" i="2"/>
  <c r="H76" i="2" s="1"/>
  <c r="H54" i="2"/>
  <c r="L64" i="2" s="1"/>
  <c r="H58" i="2"/>
  <c r="H59" i="2" s="1"/>
  <c r="H56" i="2"/>
  <c r="H57" i="2" s="1"/>
  <c r="N58" i="2"/>
  <c r="N56" i="2"/>
  <c r="N57" i="2" s="1"/>
  <c r="N54" i="2"/>
  <c r="N55" i="2" s="1"/>
  <c r="L58" i="2"/>
  <c r="L56" i="2"/>
  <c r="L57" i="2" s="1"/>
  <c r="L54" i="2"/>
  <c r="L55" i="2" s="1"/>
  <c r="J58" i="2"/>
  <c r="J56" i="2"/>
  <c r="J57" i="2" s="1"/>
  <c r="J54" i="2"/>
  <c r="J55" i="2" s="1"/>
  <c r="O66" i="2"/>
  <c r="M65" i="2"/>
  <c r="M64" i="2"/>
  <c r="O58" i="2"/>
  <c r="O56" i="2"/>
  <c r="O57" i="2" s="1"/>
  <c r="O54" i="2"/>
  <c r="O55" i="2" s="1"/>
  <c r="K58" i="2"/>
  <c r="K56" i="2"/>
  <c r="K57" i="2" s="1"/>
  <c r="K54" i="2"/>
  <c r="K55" i="2" s="1"/>
  <c r="M58" i="2"/>
  <c r="M56" i="2"/>
  <c r="M57" i="2" s="1"/>
  <c r="M54" i="2"/>
  <c r="M55" i="2" s="1"/>
  <c r="I58" i="1"/>
  <c r="I59" i="1" s="1"/>
  <c r="I56" i="1"/>
  <c r="I57" i="1" s="1"/>
  <c r="O59" i="1"/>
  <c r="N58" i="1"/>
  <c r="N56" i="1"/>
  <c r="N57" i="1" s="1"/>
  <c r="N54" i="1"/>
  <c r="N55" i="1" s="1"/>
  <c r="K59" i="1"/>
  <c r="J58" i="1"/>
  <c r="J56" i="1"/>
  <c r="J57" i="1" s="1"/>
  <c r="J54" i="1"/>
  <c r="J55" i="1" s="1"/>
  <c r="L58" i="1"/>
  <c r="L56" i="1"/>
  <c r="L57" i="1" s="1"/>
  <c r="L54" i="1"/>
  <c r="L55" i="1" s="1"/>
  <c r="M58" i="1"/>
  <c r="M59" i="1" s="1"/>
  <c r="M56" i="1"/>
  <c r="M57" i="1" s="1"/>
  <c r="M54" i="1"/>
  <c r="M55" i="1" s="1"/>
  <c r="S54" i="1"/>
  <c r="J76" i="1" s="1"/>
  <c r="H54" i="1"/>
  <c r="J65" i="1" s="1"/>
  <c r="H56" i="1"/>
  <c r="H57" i="1" s="1"/>
  <c r="H58" i="1"/>
  <c r="M56" i="4" l="1"/>
  <c r="M55" i="4"/>
  <c r="M57" i="4"/>
  <c r="M58" i="4" s="1"/>
  <c r="L55" i="5"/>
  <c r="L58" i="5" s="1"/>
  <c r="F55" i="5"/>
  <c r="F58" i="5" s="1"/>
  <c r="I59" i="2"/>
  <c r="F57" i="5"/>
  <c r="H56" i="5"/>
  <c r="G56" i="5"/>
  <c r="J55" i="5"/>
  <c r="L55" i="4"/>
  <c r="L58" i="4" s="1"/>
  <c r="K57" i="4"/>
  <c r="K58" i="4" s="1"/>
  <c r="J56" i="5"/>
  <c r="H56" i="4"/>
  <c r="K55" i="4"/>
  <c r="H57" i="4"/>
  <c r="H58" i="4" s="1"/>
  <c r="H59" i="1"/>
  <c r="M64" i="1"/>
  <c r="N79" i="2"/>
  <c r="M77" i="2"/>
  <c r="K76" i="2"/>
  <c r="O77" i="2"/>
  <c r="O79" i="2"/>
  <c r="J78" i="2"/>
  <c r="N78" i="2"/>
  <c r="F58" i="4"/>
  <c r="L79" i="2"/>
  <c r="K78" i="2"/>
  <c r="G58" i="4"/>
  <c r="M76" i="2"/>
  <c r="J83" i="3"/>
  <c r="K79" i="2"/>
  <c r="H78" i="2"/>
  <c r="O76" i="2"/>
  <c r="M78" i="2"/>
  <c r="I59" i="3"/>
  <c r="J66" i="1"/>
  <c r="J79" i="2"/>
  <c r="J85" i="2" s="1"/>
  <c r="K77" i="2"/>
  <c r="O78" i="2"/>
  <c r="G58" i="5"/>
  <c r="J58" i="5"/>
  <c r="K58" i="5"/>
  <c r="M58" i="5"/>
  <c r="I58" i="5"/>
  <c r="K59" i="3"/>
  <c r="N79" i="3"/>
  <c r="O79" i="3"/>
  <c r="N78" i="3"/>
  <c r="N76" i="3"/>
  <c r="N77" i="3"/>
  <c r="O77" i="3"/>
  <c r="O83" i="3" s="1"/>
  <c r="O78" i="3"/>
  <c r="M79" i="3"/>
  <c r="J63" i="3"/>
  <c r="J64" i="3"/>
  <c r="H59" i="3"/>
  <c r="K63" i="3"/>
  <c r="H65" i="3"/>
  <c r="L59" i="3"/>
  <c r="M63" i="3"/>
  <c r="H55" i="3"/>
  <c r="N64" i="3"/>
  <c r="O66" i="3"/>
  <c r="N63" i="3"/>
  <c r="O64" i="3"/>
  <c r="O65" i="3"/>
  <c r="N65" i="3"/>
  <c r="N66" i="3"/>
  <c r="O63" i="3"/>
  <c r="M66" i="3"/>
  <c r="K85" i="3"/>
  <c r="K84" i="3"/>
  <c r="K83" i="3"/>
  <c r="K64" i="3"/>
  <c r="L65" i="3"/>
  <c r="I65" i="3"/>
  <c r="H64" i="3"/>
  <c r="L78" i="3"/>
  <c r="H78" i="3"/>
  <c r="L64" i="3"/>
  <c r="I78" i="3"/>
  <c r="I85" i="3" s="1"/>
  <c r="L63" i="3"/>
  <c r="H76" i="3"/>
  <c r="H83" i="3" s="1"/>
  <c r="M77" i="3"/>
  <c r="I66" i="3"/>
  <c r="M65" i="3"/>
  <c r="I64" i="3"/>
  <c r="H77" i="3"/>
  <c r="L66" i="3"/>
  <c r="L77" i="3"/>
  <c r="K66" i="3"/>
  <c r="L76" i="3"/>
  <c r="J66" i="3"/>
  <c r="J65" i="3"/>
  <c r="M64" i="3"/>
  <c r="O65" i="2"/>
  <c r="L63" i="2"/>
  <c r="N65" i="2"/>
  <c r="O64" i="2"/>
  <c r="L76" i="2"/>
  <c r="J77" i="2"/>
  <c r="L77" i="2"/>
  <c r="M63" i="2"/>
  <c r="M70" i="2" s="1"/>
  <c r="K66" i="2"/>
  <c r="J65" i="2"/>
  <c r="L66" i="2"/>
  <c r="O63" i="2"/>
  <c r="O71" i="2" s="1"/>
  <c r="M79" i="2"/>
  <c r="M83" i="2" s="1"/>
  <c r="J76" i="2"/>
  <c r="H63" i="2"/>
  <c r="N66" i="2"/>
  <c r="H65" i="2"/>
  <c r="O59" i="2"/>
  <c r="L59" i="2"/>
  <c r="K59" i="2"/>
  <c r="K64" i="2"/>
  <c r="K71" i="2" s="1"/>
  <c r="K65" i="2"/>
  <c r="M66" i="2"/>
  <c r="J59" i="2"/>
  <c r="J66" i="2"/>
  <c r="K63" i="2"/>
  <c r="J63" i="2"/>
  <c r="J64" i="2"/>
  <c r="H55" i="2"/>
  <c r="H66" i="2"/>
  <c r="I63" i="2"/>
  <c r="I64" i="2"/>
  <c r="I65" i="2"/>
  <c r="I66" i="2"/>
  <c r="N64" i="2"/>
  <c r="M72" i="2"/>
  <c r="N59" i="2"/>
  <c r="H79" i="2"/>
  <c r="I77" i="2"/>
  <c r="I78" i="2"/>
  <c r="I76" i="2"/>
  <c r="I79" i="2"/>
  <c r="N77" i="2"/>
  <c r="M59" i="2"/>
  <c r="M84" i="2"/>
  <c r="N63" i="2"/>
  <c r="L65" i="2"/>
  <c r="L72" i="2" s="1"/>
  <c r="H64" i="2"/>
  <c r="H71" i="2" s="1"/>
  <c r="N76" i="2"/>
  <c r="L78" i="2"/>
  <c r="H77" i="2"/>
  <c r="L79" i="1"/>
  <c r="J78" i="1"/>
  <c r="M78" i="1"/>
  <c r="M83" i="1" s="1"/>
  <c r="L77" i="1"/>
  <c r="N79" i="1"/>
  <c r="J59" i="1"/>
  <c r="M76" i="1"/>
  <c r="M85" i="1" s="1"/>
  <c r="H78" i="1"/>
  <c r="H63" i="1"/>
  <c r="J79" i="1"/>
  <c r="N64" i="1"/>
  <c r="J64" i="1"/>
  <c r="J77" i="1"/>
  <c r="J83" i="1" s="1"/>
  <c r="M77" i="1"/>
  <c r="N78" i="1"/>
  <c r="N77" i="1"/>
  <c r="H76" i="1"/>
  <c r="N63" i="1"/>
  <c r="M79" i="1"/>
  <c r="N76" i="1"/>
  <c r="N85" i="1" s="1"/>
  <c r="L59" i="1"/>
  <c r="H65" i="1"/>
  <c r="M63" i="1"/>
  <c r="J63" i="1"/>
  <c r="L64" i="1"/>
  <c r="N65" i="1"/>
  <c r="H55" i="1"/>
  <c r="K66" i="1"/>
  <c r="O64" i="1"/>
  <c r="I64" i="1"/>
  <c r="O66" i="1"/>
  <c r="I63" i="1"/>
  <c r="O65" i="1"/>
  <c r="I65" i="1"/>
  <c r="H66" i="1"/>
  <c r="K64" i="1"/>
  <c r="K65" i="1"/>
  <c r="O63" i="1"/>
  <c r="I66" i="1"/>
  <c r="K63" i="1"/>
  <c r="O79" i="1"/>
  <c r="K78" i="1"/>
  <c r="O77" i="1"/>
  <c r="K77" i="1"/>
  <c r="K76" i="1"/>
  <c r="I79" i="1"/>
  <c r="K79" i="1"/>
  <c r="H79" i="1"/>
  <c r="O76" i="1"/>
  <c r="I77" i="1"/>
  <c r="I78" i="1"/>
  <c r="O78" i="1"/>
  <c r="I76" i="1"/>
  <c r="L78" i="1"/>
  <c r="H77" i="1"/>
  <c r="L76" i="1"/>
  <c r="N66" i="1"/>
  <c r="L65" i="1"/>
  <c r="L63" i="1"/>
  <c r="L66" i="1"/>
  <c r="M65" i="1"/>
  <c r="H64" i="1"/>
  <c r="M66" i="1"/>
  <c r="N59" i="1"/>
  <c r="O72" i="2" l="1"/>
  <c r="K85" i="2"/>
  <c r="O85" i="2"/>
  <c r="J83" i="2"/>
  <c r="J84" i="1"/>
  <c r="J84" i="2"/>
  <c r="M84" i="1"/>
  <c r="J85" i="1"/>
  <c r="J86" i="1" s="1"/>
  <c r="M71" i="2"/>
  <c r="H83" i="2"/>
  <c r="M85" i="2"/>
  <c r="L85" i="2"/>
  <c r="O83" i="2"/>
  <c r="O84" i="2"/>
  <c r="J70" i="2"/>
  <c r="K83" i="2"/>
  <c r="K86" i="2" s="1"/>
  <c r="H70" i="1"/>
  <c r="K84" i="2"/>
  <c r="O70" i="2"/>
  <c r="N72" i="1"/>
  <c r="K72" i="2"/>
  <c r="I72" i="3"/>
  <c r="I71" i="3"/>
  <c r="M85" i="3"/>
  <c r="H72" i="3"/>
  <c r="K86" i="3"/>
  <c r="I84" i="3"/>
  <c r="I83" i="3"/>
  <c r="L85" i="3"/>
  <c r="L84" i="3"/>
  <c r="L83" i="3"/>
  <c r="H85" i="3"/>
  <c r="H84" i="3"/>
  <c r="L72" i="3"/>
  <c r="L71" i="3"/>
  <c r="L70" i="3"/>
  <c r="O85" i="3"/>
  <c r="O86" i="3" s="1"/>
  <c r="O84" i="3"/>
  <c r="M71" i="3"/>
  <c r="M70" i="3"/>
  <c r="M72" i="3"/>
  <c r="I86" i="3"/>
  <c r="K72" i="3"/>
  <c r="K71" i="3"/>
  <c r="K70" i="3"/>
  <c r="J72" i="3"/>
  <c r="J71" i="3"/>
  <c r="J70" i="3"/>
  <c r="N72" i="3"/>
  <c r="N70" i="3"/>
  <c r="N71" i="3"/>
  <c r="M84" i="3"/>
  <c r="H70" i="3"/>
  <c r="O72" i="3"/>
  <c r="O71" i="3"/>
  <c r="O70" i="3"/>
  <c r="I70" i="3"/>
  <c r="M83" i="3"/>
  <c r="H71" i="3"/>
  <c r="J85" i="3"/>
  <c r="J84" i="3"/>
  <c r="N85" i="3"/>
  <c r="N84" i="3"/>
  <c r="N83" i="3"/>
  <c r="H70" i="2"/>
  <c r="J71" i="2"/>
  <c r="H84" i="2"/>
  <c r="J72" i="2"/>
  <c r="K70" i="2"/>
  <c r="M73" i="2"/>
  <c r="K73" i="2"/>
  <c r="N85" i="2"/>
  <c r="N84" i="2"/>
  <c r="N83" i="2"/>
  <c r="L83" i="2"/>
  <c r="L86" i="2" s="1"/>
  <c r="H72" i="2"/>
  <c r="I72" i="2"/>
  <c r="I71" i="2"/>
  <c r="I70" i="2"/>
  <c r="J86" i="2"/>
  <c r="L84" i="2"/>
  <c r="L70" i="2"/>
  <c r="L73" i="2" s="1"/>
  <c r="I85" i="2"/>
  <c r="I84" i="2"/>
  <c r="I83" i="2"/>
  <c r="L71" i="2"/>
  <c r="J73" i="2"/>
  <c r="N72" i="2"/>
  <c r="N71" i="2"/>
  <c r="N70" i="2"/>
  <c r="H85" i="2"/>
  <c r="H86" i="2" s="1"/>
  <c r="O86" i="2"/>
  <c r="M86" i="2"/>
  <c r="O73" i="2"/>
  <c r="H84" i="1"/>
  <c r="H85" i="1"/>
  <c r="N84" i="1"/>
  <c r="H72" i="1"/>
  <c r="H71" i="1"/>
  <c r="N83" i="1"/>
  <c r="N71" i="1"/>
  <c r="J72" i="1"/>
  <c r="J71" i="1"/>
  <c r="J70" i="1"/>
  <c r="O85" i="1"/>
  <c r="O84" i="1"/>
  <c r="O83" i="1"/>
  <c r="M72" i="1"/>
  <c r="M71" i="1"/>
  <c r="M70" i="1"/>
  <c r="L85" i="1"/>
  <c r="L84" i="1"/>
  <c r="L83" i="1"/>
  <c r="K72" i="1"/>
  <c r="K71" i="1"/>
  <c r="K70" i="1"/>
  <c r="I72" i="1"/>
  <c r="I71" i="1"/>
  <c r="I70" i="1"/>
  <c r="M86" i="1"/>
  <c r="N86" i="1"/>
  <c r="N70" i="1"/>
  <c r="N73" i="1" s="1"/>
  <c r="L72" i="1"/>
  <c r="L71" i="1"/>
  <c r="L70" i="1"/>
  <c r="O72" i="1"/>
  <c r="O71" i="1"/>
  <c r="O70" i="1"/>
  <c r="H83" i="1"/>
  <c r="I85" i="1"/>
  <c r="I84" i="1"/>
  <c r="I83" i="1"/>
  <c r="K85" i="1"/>
  <c r="K84" i="1"/>
  <c r="K83" i="1"/>
  <c r="I73" i="3" l="1"/>
  <c r="M73" i="3"/>
  <c r="H73" i="2"/>
  <c r="H73" i="1"/>
  <c r="H86" i="1"/>
  <c r="M86" i="3"/>
  <c r="H73" i="3"/>
  <c r="N86" i="3"/>
  <c r="O73" i="3"/>
  <c r="J73" i="3"/>
  <c r="H86" i="3"/>
  <c r="K73" i="3"/>
  <c r="L86" i="3"/>
  <c r="J86" i="3"/>
  <c r="N73" i="3"/>
  <c r="L73" i="3"/>
  <c r="I73" i="2"/>
  <c r="I86" i="2"/>
  <c r="N73" i="2"/>
  <c r="N86" i="2"/>
  <c r="J73" i="1"/>
  <c r="I73" i="1"/>
  <c r="K86" i="1"/>
  <c r="O73" i="1"/>
  <c r="K73" i="1"/>
  <c r="O86" i="1"/>
  <c r="M73" i="1"/>
  <c r="I86" i="1"/>
  <c r="L73" i="1"/>
  <c r="L86" i="1"/>
</calcChain>
</file>

<file path=xl/sharedStrings.xml><?xml version="1.0" encoding="utf-8"?>
<sst xmlns="http://schemas.openxmlformats.org/spreadsheetml/2006/main" count="395" uniqueCount="63">
  <si>
    <t>version,4</t>
  </si>
  <si>
    <t>ProtocolHeader</t>
  </si>
  <si>
    <t>,Version,1.0,Label,MTT_d43,ReaderType,0,DateRead,4/27/2020 11:30:40 PM,InstrumentSN,SN: 512734004,</t>
  </si>
  <si>
    <t xml:space="preserve">,Result,0,Prefix,4b_Cis,WellMap,0007FE7FE7FE7FE7FE7FE000,RefWellMap,000000000000000000000000,RunCount,1,Kinetics,False,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</si>
  <si>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</si>
  <si>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</si>
  <si>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</si>
  <si>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</si>
  <si>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</si>
  <si>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</si>
  <si>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,B,X,0.05182838,0.05428661,0.05537836,0.05517818,0.05598412,0.05748585,0.05685814,0.05780653,0.05724961,0.0570813,X</t>
  </si>
  <si>
    <t>,C,X,0.05324974,0.2972458,0.2910047,0.3117039,0.3105292,0.293868,0.3020201,0.2521172,0.2063966,0.09219923,X</t>
  </si>
  <si>
    <t>,D,X,0.05456307,0.2784368,0.2643462,0.2757408,0.2962575,0.2704978,0.2763503,0.2468642,0.192426,0.09585889,X</t>
  </si>
  <si>
    <t>,E,X,0.05466534,0.2611766,0.2514987,0.2748677,0.2488443,0.2928652,0.2469184,0.2288941,0.1845761,0.0959445,X</t>
  </si>
  <si>
    <t>,F,X,0.05305633,0.3084561,0.2494263,0.2467303,0.2284985,0.2422625,0.2692445,0.2123628,0.1951943,0.05488388,X</t>
  </si>
  <si>
    <t>,G,X,0.05260959,0.05752214,0.05394537,0.05729524,0.05470483,0.05633984,0.05447711,0.05503741,0.05682194,0.05604243,X</t>
  </si>
  <si>
    <t>,H,X,X,X,X,X,X,X,X,X,X,X,X</t>
  </si>
  <si>
    <t>MTT</t>
  </si>
  <si>
    <t>Date of intoxication:</t>
  </si>
  <si>
    <t>Reader:</t>
  </si>
  <si>
    <t>Promega GloMax</t>
  </si>
  <si>
    <t>Vehicle</t>
  </si>
  <si>
    <t>Vehicle 2</t>
  </si>
  <si>
    <t>1nM</t>
  </si>
  <si>
    <t>10nM</t>
  </si>
  <si>
    <t>100nM</t>
  </si>
  <si>
    <t>Empty value</t>
  </si>
  <si>
    <t>Cells</t>
  </si>
  <si>
    <t>Differentiation started</t>
  </si>
  <si>
    <t>Age of cells</t>
  </si>
  <si>
    <t>43d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</si>
  <si>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</si>
  <si>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</si>
  <si>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</si>
  <si>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</si>
  <si>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</si>
  <si>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</si>
  <si>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</si>
  <si>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</si>
  <si>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</si>
  <si>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</si>
  <si>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</si>
  <si>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Viability [% of vehicles pooled]</t>
  </si>
  <si>
    <t>1µM</t>
  </si>
  <si>
    <t>10µM</t>
  </si>
  <si>
    <t>100µM</t>
  </si>
  <si>
    <t>,Version,1,Label,CytoTox-Fluor,ReaderType,2,DateRead,4/27/2020 2:37:56 AM,InstrumentSN,SN: 512734004,FluoOpticalKitID,PN:9300-046 SN:31000001DD35142D SIG:BLUE,</t>
  </si>
  <si>
    <t xml:space="preserve">,Result,0,Prefix,4b_Cis4,WellMap,0000003FE3FE3FE3FE000000,RunCount,1,Kinetics,False, </t>
  </si>
  <si>
    <t>,Read 1</t>
  </si>
  <si>
    <t>,B,X,X,X,X,X,X,X,X,X,X,X,X</t>
  </si>
  <si>
    <t>,C,X,X,4108.28,4014.73,3554.42,4176.57,3620.5,3736.76,4208.3,4334.2,2091.75,X</t>
  </si>
  <si>
    <t>,D,X,X,3809.81,3583.22,3400.78,3549.45,3396.5,3504.12,3858.17,3827.95,2141.42,X</t>
  </si>
  <si>
    <t>,E,X,X,3643.15,3586.58,3357.07,3423.78,3424.25,3344.41,4098.22,4232.96,2163.43,X</t>
  </si>
  <si>
    <t>,F,X,X,8807.54,3413.81,3231.23,3514.02,3248.73,3363.61,3526.21,3559.4,537.637,X</t>
  </si>
  <si>
    <t>,G,X,X,X,X,X,X,X,X,X,X,X,X</t>
  </si>
  <si>
    <t>Cytotox</t>
  </si>
  <si>
    <t>Cisplatin in 0.9% NaCl</t>
  </si>
  <si>
    <t>Live/Dead</t>
  </si>
  <si>
    <t>% of Vehicle</t>
  </si>
  <si>
    <t>Vehicle pooled</t>
  </si>
  <si>
    <t>36) Exp_20200425</t>
  </si>
  <si>
    <t>iPSC_DSN_004b_20200125_Thawed</t>
  </si>
  <si>
    <t>One outlier excluded.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</si>
</sst>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4">
    <xf numFmtId="0" fontId="0" fillId="0" borderId="0" xfId="0"/>
    <xf numFmtId="0" fontId="16" fillId="0" borderId="0" xfId="0" applyFont="1"/>
    <xf numFmtId="0" fontId="18" fillId="0" borderId="10" xfId="0" applyFont="1" applyBorder="1"/>
    <xf numFmtId="0" fontId="18" fillId="0" borderId="0" xfId="0" applyFont="1"/>
    <xf numFmtId="14" fontId="0" fillId="0" borderId="0" xfId="0" applyNumberFormat="1"/>
    <xf numFmtId="0" fontId="18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0" fontId="19" fillId="0" borderId="0" xfId="0" applyFont="1"/>
    <xf numFmtId="0" fontId="20" fillId="0" borderId="0" xfId="0" applyFont="1"/>
    <xf numFmtId="164" fontId="18" fillId="0" borderId="0" xfId="0" applyNumberFormat="1" applyFont="1"/>
    <xf numFmtId="0" fontId="19" fillId="0" borderId="0" xfId="0" quotePrefix="1" applyFont="1"/>
    <xf numFmtId="0" fontId="0" fillId="0" borderId="11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0" xfId="0" applyBorder="1"/>
    <xf numFmtId="0" fontId="18" fillId="0" borderId="0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152402</xdr:colOff>
      <xdr:row>2</xdr:row>
      <xdr:rowOff>38101</xdr:rowOff>
    </xdr:from>
    <xdr:to>
      <xdr:col>16</xdr:col>
      <xdr:colOff>514352</xdr:colOff>
      <xdr:row>21</xdr:row>
      <xdr:rowOff>119064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8389145" y="-197642"/>
          <a:ext cx="3700463" cy="4933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466724</xdr:colOff>
      <xdr:row>3</xdr:row>
      <xdr:rowOff>47624</xdr:rowOff>
    </xdr:from>
    <xdr:to>
      <xdr:col>13</xdr:col>
      <xdr:colOff>225423</xdr:colOff>
      <xdr:row>23</xdr:row>
      <xdr:rowOff>57149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5675311" y="-17463"/>
          <a:ext cx="3819525" cy="5092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466724</xdr:colOff>
      <xdr:row>3</xdr:row>
      <xdr:rowOff>47624</xdr:rowOff>
    </xdr:from>
    <xdr:to>
      <xdr:col>13</xdr:col>
      <xdr:colOff>225423</xdr:colOff>
      <xdr:row>23</xdr:row>
      <xdr:rowOff>57149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5675311" y="-17463"/>
          <a:ext cx="3819525" cy="509269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95252</xdr:colOff>
      <xdr:row>0</xdr:row>
      <xdr:rowOff>104212</xdr:rowOff>
    </xdr:from>
    <xdr:to>
      <xdr:col>10</xdr:col>
      <xdr:colOff>553198</xdr:colOff>
      <xdr:row>17</xdr:row>
      <xdr:rowOff>66673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3840574C-A855-4C74-842C-08E3F7D9FA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4438744" y="-429280"/>
          <a:ext cx="3200961" cy="426794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687668</xdr:colOff>
          <xdr:row>0</xdr:row>
          <xdr:rowOff>133350</xdr:rowOff>
        </xdr:from>
        <xdr:to>
          <xdr:col>16</xdr:col>
          <xdr:colOff>159057</xdr:colOff>
          <xdr:row>17</xdr:row>
          <xdr:rowOff>47625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E897BE66-70E4-4F3B-A540-3F25E9640C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</xdr:colOff>
      <xdr:row>0</xdr:row>
      <xdr:rowOff>123262</xdr:rowOff>
    </xdr:from>
    <xdr:to>
      <xdr:col>11</xdr:col>
      <xdr:colOff>169022</xdr:colOff>
      <xdr:row>19</xdr:row>
      <xdr:rowOff>38099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FCA79B3-A4C5-4786-9B52-D918802AD1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4427630" y="-465793"/>
          <a:ext cx="3534337" cy="471244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316193</xdr:colOff>
          <xdr:row>0</xdr:row>
          <xdr:rowOff>152400</xdr:rowOff>
        </xdr:from>
        <xdr:to>
          <xdr:col>17</xdr:col>
          <xdr:colOff>215131</xdr:colOff>
          <xdr:row>19</xdr:row>
          <xdr:rowOff>19050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A52470EB-A36A-44BF-B740-30DBE6E678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5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6"/>
  <sheetViews>
    <sheetView topLeftCell="A7" workbookViewId="0">
      <selection activeCell="A25" sqref="A25:D32"/>
    </sheetView>
  </sheetViews>
  <sheetFormatPr baseColWidth="10" defaultRowHeight="15" x14ac:dyDescent="0.25"/>
  <sheetData>
    <row r="1" spans="1:31" x14ac:dyDescent="0.25">
      <c r="B1" t="s">
        <v>0</v>
      </c>
    </row>
    <row r="2" spans="1:31" x14ac:dyDescent="0.25">
      <c r="A2" t="s">
        <v>1</v>
      </c>
    </row>
    <row r="3" spans="1:31" x14ac:dyDescent="0.25">
      <c r="A3" t="s">
        <v>2</v>
      </c>
    </row>
    <row r="4" spans="1:31" x14ac:dyDescent="0.25">
      <c r="A4" t="s">
        <v>3</v>
      </c>
    </row>
    <row r="6" spans="1:31" x14ac:dyDescent="0.25">
      <c r="A6" t="s">
        <v>4</v>
      </c>
    </row>
    <row r="7" spans="1:31" x14ac:dyDescent="0.25">
      <c r="A7" t="s">
        <v>5</v>
      </c>
    </row>
    <row r="9" spans="1:31" x14ac:dyDescent="0.25">
      <c r="A9" t="s">
        <v>6</v>
      </c>
    </row>
    <row r="10" spans="1:31" x14ac:dyDescent="0.25">
      <c r="A10" t="s">
        <v>7</v>
      </c>
    </row>
    <row r="11" spans="1:31" x14ac:dyDescent="0.25">
      <c r="A11" t="s">
        <v>8</v>
      </c>
    </row>
    <row r="12" spans="1:31" x14ac:dyDescent="0.25">
      <c r="A12" t="s">
        <v>9</v>
      </c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pans="1:31" x14ac:dyDescent="0.25">
      <c r="A13" t="s">
        <v>10</v>
      </c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pans="1:31" x14ac:dyDescent="0.25">
      <c r="A14" t="s">
        <v>11</v>
      </c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pans="1:31" x14ac:dyDescent="0.25">
      <c r="A15" t="s">
        <v>12</v>
      </c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pans="1:31" x14ac:dyDescent="0.25">
      <c r="A16" t="s">
        <v>13</v>
      </c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pans="1:31" x14ac:dyDescent="0.25">
      <c r="A17" t="s">
        <v>14</v>
      </c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pans="1:31" x14ac:dyDescent="0.25">
      <c r="A18" t="s">
        <v>15</v>
      </c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pans="1:31" x14ac:dyDescent="0.25">
      <c r="A19" t="s">
        <v>16</v>
      </c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pans="1:31" x14ac:dyDescent="0.25"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pans="1:31" x14ac:dyDescent="0.25"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pans="1:31" x14ac:dyDescent="0.25">
      <c r="A22" s="1"/>
      <c r="S22" s="23"/>
      <c r="T22" s="23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pans="1:31" x14ac:dyDescent="0.25">
      <c r="C23" s="4"/>
      <c r="S23" s="23"/>
      <c r="T23" s="23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pans="1:31" x14ac:dyDescent="0.25">
      <c r="C24" s="4"/>
      <c r="S24" s="23"/>
      <c r="T24" s="23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pans="1:31" x14ac:dyDescent="0.25">
      <c r="A25" s="1" t="s">
        <v>60</v>
      </c>
      <c r="D25" s="3"/>
      <c r="E25" s="3"/>
      <c r="F25" s="2"/>
      <c r="G25" s="2"/>
      <c r="H25" s="2" t="s">
        <v>21</v>
      </c>
      <c r="I25" s="2" t="s">
        <v>22</v>
      </c>
      <c r="J25" s="2" t="s">
        <v>23</v>
      </c>
      <c r="K25" s="2" t="s">
        <v>24</v>
      </c>
      <c r="L25" s="2" t="s">
        <v>25</v>
      </c>
      <c r="M25" s="2" t="s">
        <v>43</v>
      </c>
      <c r="N25" s="2" t="s">
        <v>44</v>
      </c>
      <c r="O25" s="2" t="s">
        <v>45</v>
      </c>
      <c r="P25" s="2" t="s">
        <v>26</v>
      </c>
      <c r="Q25" s="2"/>
      <c r="R25" s="3"/>
      <c r="S25" s="23"/>
      <c r="T25" s="23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spans="1:31" x14ac:dyDescent="0.25">
      <c r="A26" t="s">
        <v>27</v>
      </c>
      <c r="C26" t="s">
        <v>61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3"/>
      <c r="T26" s="23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pans="1:31" x14ac:dyDescent="0.25">
      <c r="A27" t="s">
        <v>28</v>
      </c>
      <c r="C27" s="4">
        <v>43855</v>
      </c>
      <c r="D27" s="3"/>
      <c r="E27" s="3"/>
      <c r="F27" s="5"/>
      <c r="G27" s="5">
        <v>5.182838E-2</v>
      </c>
      <c r="H27" s="5">
        <v>5.4286609999999999E-2</v>
      </c>
      <c r="I27" s="5">
        <v>5.5378360000000001E-2</v>
      </c>
      <c r="J27" s="5">
        <v>5.517818E-2</v>
      </c>
      <c r="K27" s="5">
        <v>5.5984119999999998E-2</v>
      </c>
      <c r="L27" s="5">
        <v>5.7485849999999998E-2</v>
      </c>
      <c r="M27" s="5">
        <v>5.6858140000000001E-2</v>
      </c>
      <c r="N27" s="5">
        <v>5.7806530000000002E-2</v>
      </c>
      <c r="O27" s="5">
        <v>5.7249609999999999E-2</v>
      </c>
      <c r="P27" s="5">
        <v>5.7081300000000001E-2</v>
      </c>
      <c r="Q27" s="5"/>
      <c r="R27" s="3"/>
      <c r="S27" s="23"/>
      <c r="T27" s="23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pans="1:31" x14ac:dyDescent="0.25">
      <c r="A28" t="s">
        <v>29</v>
      </c>
      <c r="C28" t="s">
        <v>30</v>
      </c>
      <c r="D28" s="3"/>
      <c r="E28" s="3"/>
      <c r="F28" s="5"/>
      <c r="G28" s="5">
        <v>5.3249739999999997E-2</v>
      </c>
      <c r="H28" s="6">
        <v>0.2972458</v>
      </c>
      <c r="I28" s="7">
        <v>0.29100470000000001</v>
      </c>
      <c r="J28" s="7">
        <v>0.31170389999999998</v>
      </c>
      <c r="K28" s="7">
        <v>0.31052920000000001</v>
      </c>
      <c r="L28" s="7">
        <v>0.29386800000000002</v>
      </c>
      <c r="M28" s="7">
        <v>0.30202010000000001</v>
      </c>
      <c r="N28" s="7">
        <v>0.25211719999999999</v>
      </c>
      <c r="O28" s="7">
        <v>0.20639660000000001</v>
      </c>
      <c r="P28" s="8">
        <v>9.2199229999999993E-2</v>
      </c>
      <c r="Q28" s="5"/>
      <c r="R28" s="3"/>
    </row>
    <row r="29" spans="1:31" x14ac:dyDescent="0.25">
      <c r="A29" t="s">
        <v>31</v>
      </c>
      <c r="C29" t="s">
        <v>56</v>
      </c>
      <c r="D29" s="3"/>
      <c r="E29" s="3"/>
      <c r="F29" s="5"/>
      <c r="G29" s="5">
        <v>5.4563069999999998E-2</v>
      </c>
      <c r="H29" s="9">
        <v>0.27843679999999998</v>
      </c>
      <c r="I29" s="5">
        <v>0.26434619999999998</v>
      </c>
      <c r="J29" s="5">
        <v>0.27574080000000001</v>
      </c>
      <c r="K29" s="5">
        <v>0.29625750000000001</v>
      </c>
      <c r="L29" s="5">
        <v>0.27049780000000001</v>
      </c>
      <c r="M29" s="5">
        <v>0.27635029999999999</v>
      </c>
      <c r="N29" s="5">
        <v>0.24686420000000001</v>
      </c>
      <c r="O29" s="5">
        <v>0.19242600000000001</v>
      </c>
      <c r="P29" s="10">
        <v>9.5858890000000002E-2</v>
      </c>
      <c r="Q29" s="5"/>
      <c r="R29" s="3"/>
    </row>
    <row r="30" spans="1:31" x14ac:dyDescent="0.25">
      <c r="A30" t="s">
        <v>18</v>
      </c>
      <c r="C30" s="4">
        <v>43946</v>
      </c>
      <c r="D30" s="3"/>
      <c r="E30" s="3"/>
      <c r="F30" s="5"/>
      <c r="G30" s="5">
        <v>5.466534E-2</v>
      </c>
      <c r="H30" s="9">
        <v>0.26117659999999998</v>
      </c>
      <c r="I30" s="5">
        <v>0.25149870000000002</v>
      </c>
      <c r="J30" s="5">
        <v>0.27486769999999999</v>
      </c>
      <c r="K30" s="5">
        <v>0.24884429999999999</v>
      </c>
      <c r="L30" s="5">
        <v>0.29286519999999999</v>
      </c>
      <c r="M30" s="5">
        <v>0.24691840000000001</v>
      </c>
      <c r="N30" s="5">
        <v>0.22889409999999999</v>
      </c>
      <c r="O30" s="5">
        <v>0.18457609999999999</v>
      </c>
      <c r="P30" s="10">
        <v>9.5944500000000002E-2</v>
      </c>
      <c r="Q30" s="5"/>
      <c r="R30" s="3"/>
    </row>
    <row r="31" spans="1:31" x14ac:dyDescent="0.25">
      <c r="A31" t="s">
        <v>19</v>
      </c>
      <c r="C31" t="s">
        <v>20</v>
      </c>
      <c r="D31" s="3"/>
      <c r="E31" s="3"/>
      <c r="F31" s="5"/>
      <c r="G31" s="5">
        <v>5.3056329999999999E-2</v>
      </c>
      <c r="H31" s="11">
        <v>0.30845610000000001</v>
      </c>
      <c r="I31" s="12">
        <v>0.24942629999999999</v>
      </c>
      <c r="J31" s="12">
        <v>0.24673030000000001</v>
      </c>
      <c r="K31" s="12">
        <v>0.22849849999999999</v>
      </c>
      <c r="L31" s="12">
        <v>0.24226249999999999</v>
      </c>
      <c r="M31" s="12">
        <v>0.2692445</v>
      </c>
      <c r="N31" s="12">
        <v>0.21236279999999999</v>
      </c>
      <c r="O31" s="12">
        <v>0.19519429999999999</v>
      </c>
      <c r="P31" s="13">
        <v>5.4883880000000003E-2</v>
      </c>
      <c r="Q31" s="5"/>
      <c r="R31" s="3"/>
    </row>
    <row r="32" spans="1:31" x14ac:dyDescent="0.25">
      <c r="A32" s="1" t="s">
        <v>32</v>
      </c>
      <c r="D32" s="3"/>
      <c r="E32" s="3"/>
      <c r="F32" s="3"/>
      <c r="G32" s="3">
        <v>5.2609589999999998E-2</v>
      </c>
      <c r="H32" s="3">
        <v>5.7522139999999999E-2</v>
      </c>
      <c r="I32" s="3">
        <v>5.3945369999999999E-2</v>
      </c>
      <c r="J32" s="3">
        <v>5.7295239999999997E-2</v>
      </c>
      <c r="K32" s="3">
        <v>5.4704830000000003E-2</v>
      </c>
      <c r="L32" s="3">
        <v>5.6339840000000002E-2</v>
      </c>
      <c r="M32" s="3">
        <v>5.4477110000000002E-2</v>
      </c>
      <c r="N32" s="3">
        <v>5.5037410000000002E-2</v>
      </c>
      <c r="O32" s="3">
        <v>5.6821940000000001E-2</v>
      </c>
      <c r="P32" s="3">
        <v>5.6042429999999997E-2</v>
      </c>
      <c r="Q32" s="3"/>
      <c r="R32" s="3"/>
    </row>
    <row r="33" spans="2:18" x14ac:dyDescent="0.25"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2:18" x14ac:dyDescent="0.25"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2:18" x14ac:dyDescent="0.25">
      <c r="B35" s="14"/>
      <c r="C35" s="15"/>
      <c r="D35" s="3"/>
      <c r="E35" s="3"/>
      <c r="F35" s="3" t="s">
        <v>33</v>
      </c>
      <c r="G35" s="3"/>
      <c r="H35" s="16">
        <f t="shared" ref="H35:M35" si="0">AVERAGE(H28:H31)</f>
        <v>0.28632882500000001</v>
      </c>
      <c r="I35" s="3">
        <f t="shared" si="0"/>
        <v>0.26406897500000004</v>
      </c>
      <c r="J35" s="3">
        <f t="shared" si="0"/>
        <v>0.27726067500000001</v>
      </c>
      <c r="K35" s="3">
        <f t="shared" si="0"/>
        <v>0.27103237499999999</v>
      </c>
      <c r="L35" s="3">
        <f t="shared" si="0"/>
        <v>0.27487337500000003</v>
      </c>
      <c r="M35" s="3">
        <f t="shared" si="0"/>
        <v>0.27363332500000004</v>
      </c>
      <c r="N35" s="3">
        <f>AVERAGE(N28:N31)</f>
        <v>0.23505957499999999</v>
      </c>
      <c r="O35" s="3">
        <f>AVERAGE(O28:O31)</f>
        <v>0.19464825000000002</v>
      </c>
      <c r="P35" s="3">
        <f>AVERAGE(P28:P30)</f>
        <v>9.4667539999999994E-2</v>
      </c>
      <c r="Q35" s="3"/>
      <c r="R35" s="3"/>
    </row>
    <row r="36" spans="2:18" x14ac:dyDescent="0.25">
      <c r="B36" s="14"/>
      <c r="D36" s="3"/>
      <c r="E36" s="3"/>
      <c r="F36" s="3" t="s">
        <v>34</v>
      </c>
      <c r="G36" s="3"/>
      <c r="H36" s="3">
        <f>H35/1000</f>
        <v>2.8632882499999998E-4</v>
      </c>
      <c r="I36" s="3">
        <f t="shared" ref="I36:P36" si="1">I35/1000</f>
        <v>2.6406897500000001E-4</v>
      </c>
      <c r="J36" s="3">
        <f t="shared" si="1"/>
        <v>2.77260675E-4</v>
      </c>
      <c r="K36" s="3">
        <f t="shared" si="1"/>
        <v>2.7103237500000001E-4</v>
      </c>
      <c r="L36" s="3">
        <f t="shared" si="1"/>
        <v>2.7487337500000004E-4</v>
      </c>
      <c r="M36" s="3">
        <f t="shared" si="1"/>
        <v>2.7363332500000002E-4</v>
      </c>
      <c r="N36" s="3">
        <f t="shared" si="1"/>
        <v>2.3505957499999998E-4</v>
      </c>
      <c r="O36" s="3">
        <f t="shared" si="1"/>
        <v>1.9464825000000001E-4</v>
      </c>
      <c r="P36" s="3">
        <f t="shared" si="1"/>
        <v>9.466753999999999E-5</v>
      </c>
      <c r="Q36" s="3"/>
      <c r="R36" s="3"/>
    </row>
    <row r="37" spans="2:18" x14ac:dyDescent="0.25">
      <c r="B37" s="14"/>
      <c r="D37" s="3"/>
      <c r="E37" s="3"/>
      <c r="F37" s="3" t="s">
        <v>35</v>
      </c>
      <c r="G37" s="3"/>
      <c r="H37" s="3">
        <f>MEDIAN(H28:H31)</f>
        <v>0.28784129999999997</v>
      </c>
      <c r="I37" s="3">
        <f t="shared" ref="I37:P37" si="2">MEDIAN(I28:I31)</f>
        <v>0.25792245000000003</v>
      </c>
      <c r="J37" s="3">
        <f t="shared" si="2"/>
        <v>0.27530425000000003</v>
      </c>
      <c r="K37" s="3">
        <f t="shared" si="2"/>
        <v>0.27255089999999998</v>
      </c>
      <c r="L37" s="3">
        <f t="shared" si="2"/>
        <v>0.28168150000000003</v>
      </c>
      <c r="M37" s="3">
        <f t="shared" si="2"/>
        <v>0.27279739999999997</v>
      </c>
      <c r="N37" s="3">
        <f t="shared" si="2"/>
        <v>0.23787914999999998</v>
      </c>
      <c r="O37" s="3">
        <f t="shared" si="2"/>
        <v>0.19381015000000001</v>
      </c>
      <c r="P37" s="3">
        <f t="shared" si="2"/>
        <v>9.4029059999999998E-2</v>
      </c>
      <c r="Q37" s="3"/>
      <c r="R37" s="3"/>
    </row>
    <row r="38" spans="2:18" x14ac:dyDescent="0.25">
      <c r="B38" s="17"/>
      <c r="D38" s="3"/>
      <c r="E38" s="3"/>
      <c r="F38" s="3" t="s">
        <v>36</v>
      </c>
      <c r="G38" s="3"/>
      <c r="H38" s="3">
        <f>H37/1000</f>
        <v>2.8784129999999999E-4</v>
      </c>
      <c r="I38" s="3">
        <f t="shared" ref="I38:P38" si="3">I37/1000</f>
        <v>2.5792245000000005E-4</v>
      </c>
      <c r="J38" s="3">
        <f t="shared" si="3"/>
        <v>2.7530425000000001E-4</v>
      </c>
      <c r="K38" s="3">
        <f t="shared" si="3"/>
        <v>2.7255089999999997E-4</v>
      </c>
      <c r="L38" s="3">
        <f t="shared" si="3"/>
        <v>2.8168150000000005E-4</v>
      </c>
      <c r="M38" s="3">
        <f t="shared" si="3"/>
        <v>2.7279739999999994E-4</v>
      </c>
      <c r="N38" s="3">
        <f t="shared" si="3"/>
        <v>2.3787914999999997E-4</v>
      </c>
      <c r="O38" s="3">
        <f t="shared" si="3"/>
        <v>1.9381015000000001E-4</v>
      </c>
      <c r="P38" s="3">
        <f t="shared" si="3"/>
        <v>9.4029059999999994E-5</v>
      </c>
      <c r="Q38" s="3"/>
      <c r="R38" s="3"/>
    </row>
    <row r="39" spans="2:18" x14ac:dyDescent="0.25">
      <c r="B39" s="14"/>
      <c r="C39" s="14"/>
      <c r="D39" s="3"/>
      <c r="E39" s="3"/>
      <c r="F39" s="3" t="s">
        <v>37</v>
      </c>
      <c r="G39" s="3"/>
      <c r="H39" s="3">
        <f>STDEV(H28:H31)</f>
        <v>2.0846383564282013E-2</v>
      </c>
      <c r="I39" s="3">
        <f t="shared" ref="I39:P39" si="4">STDEV(I28:I31)</f>
        <v>1.9131386774159889E-2</v>
      </c>
      <c r="J39" s="3">
        <f t="shared" si="4"/>
        <v>2.6623773182424121E-2</v>
      </c>
      <c r="K39" s="3">
        <f t="shared" si="4"/>
        <v>3.8720138218880179E-2</v>
      </c>
      <c r="L39" s="3">
        <f t="shared" si="4"/>
        <v>2.4270121346815863E-2</v>
      </c>
      <c r="M39" s="3">
        <f t="shared" si="4"/>
        <v>2.2701981930274284E-2</v>
      </c>
      <c r="N39" s="3">
        <f t="shared" si="4"/>
        <v>1.8105877677405388E-2</v>
      </c>
      <c r="O39" s="3">
        <f t="shared" si="4"/>
        <v>9.0315834530828604E-3</v>
      </c>
      <c r="P39" s="3">
        <f t="shared" si="4"/>
        <v>1.9968284838437392E-2</v>
      </c>
      <c r="Q39" s="3"/>
      <c r="R39" s="3"/>
    </row>
    <row r="40" spans="2:18" x14ac:dyDescent="0.25">
      <c r="D40" s="3"/>
      <c r="E40" s="3"/>
      <c r="F40" s="3" t="s">
        <v>38</v>
      </c>
      <c r="G40" s="3"/>
      <c r="H40" s="3">
        <f>H39/H35*100</f>
        <v>7.2805745507047757</v>
      </c>
      <c r="I40" s="3">
        <f t="shared" ref="I40:P40" si="5">I39/I35*100</f>
        <v>7.2448445615998196</v>
      </c>
      <c r="J40" s="3">
        <f t="shared" si="5"/>
        <v>9.6024339486384509</v>
      </c>
      <c r="K40" s="3">
        <f t="shared" si="5"/>
        <v>14.286167185333554</v>
      </c>
      <c r="L40" s="3">
        <f t="shared" si="5"/>
        <v>8.8295642845786215</v>
      </c>
      <c r="M40" s="3">
        <f t="shared" si="5"/>
        <v>8.2964974862890983</v>
      </c>
      <c r="N40" s="3">
        <f t="shared" si="5"/>
        <v>7.7026760885640959</v>
      </c>
      <c r="O40" s="3">
        <f t="shared" si="5"/>
        <v>4.6399510157850683</v>
      </c>
      <c r="P40" s="3">
        <f t="shared" si="5"/>
        <v>21.09306404120926</v>
      </c>
      <c r="Q40" s="3"/>
      <c r="R40" s="3"/>
    </row>
    <row r="41" spans="2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2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2:18" x14ac:dyDescent="0.25">
      <c r="D43" s="3" t="s">
        <v>39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2:18" x14ac:dyDescent="0.25">
      <c r="D44" s="3"/>
      <c r="E44" s="3"/>
      <c r="F44" s="2"/>
      <c r="G44" s="2"/>
      <c r="H44" s="2" t="s">
        <v>21</v>
      </c>
      <c r="I44" s="2" t="s">
        <v>22</v>
      </c>
      <c r="J44" s="2" t="s">
        <v>23</v>
      </c>
      <c r="K44" s="2" t="s">
        <v>24</v>
      </c>
      <c r="L44" s="2" t="s">
        <v>25</v>
      </c>
      <c r="M44" s="2" t="s">
        <v>43</v>
      </c>
      <c r="N44" s="2" t="s">
        <v>44</v>
      </c>
      <c r="O44" s="2" t="s">
        <v>45</v>
      </c>
      <c r="P44" s="2" t="s">
        <v>26</v>
      </c>
      <c r="Q44" s="2"/>
      <c r="R44" s="3"/>
    </row>
    <row r="45" spans="2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2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2:18" x14ac:dyDescent="0.25">
      <c r="D47" s="3"/>
      <c r="E47" s="3"/>
      <c r="F47" s="3"/>
      <c r="G47" s="3"/>
      <c r="H47" s="3">
        <f>H28-$P$35</f>
        <v>0.20257826000000001</v>
      </c>
      <c r="I47" s="3">
        <f t="shared" ref="I47:N47" si="6">I28-$P$35</f>
        <v>0.19633716000000001</v>
      </c>
      <c r="J47" s="3">
        <f t="shared" si="6"/>
        <v>0.21703635999999998</v>
      </c>
      <c r="K47" s="3">
        <f t="shared" si="6"/>
        <v>0.21586166000000001</v>
      </c>
      <c r="L47" s="3">
        <f t="shared" si="6"/>
        <v>0.19920046000000002</v>
      </c>
      <c r="M47" s="3">
        <f t="shared" si="6"/>
        <v>0.20735256000000002</v>
      </c>
      <c r="N47" s="3">
        <f t="shared" si="6"/>
        <v>0.15744965999999999</v>
      </c>
      <c r="O47" s="3">
        <f>O28-$P$35</f>
        <v>0.11172906000000002</v>
      </c>
      <c r="P47" s="3"/>
      <c r="Q47" s="3"/>
      <c r="R47" s="3"/>
    </row>
    <row r="48" spans="2:18" x14ac:dyDescent="0.25">
      <c r="D48" s="3"/>
      <c r="E48" s="3"/>
      <c r="F48" s="3"/>
      <c r="G48" s="3"/>
      <c r="H48" s="3">
        <f t="shared" ref="H48:O50" si="7">H29-$P$35</f>
        <v>0.18376925999999999</v>
      </c>
      <c r="I48" s="3">
        <f t="shared" si="7"/>
        <v>0.16967865999999998</v>
      </c>
      <c r="J48" s="3">
        <f t="shared" si="7"/>
        <v>0.18107326000000001</v>
      </c>
      <c r="K48" s="3">
        <f t="shared" si="7"/>
        <v>0.20158996000000001</v>
      </c>
      <c r="L48" s="3">
        <f t="shared" si="7"/>
        <v>0.17583026000000002</v>
      </c>
      <c r="M48" s="3">
        <f t="shared" si="7"/>
        <v>0.18168276</v>
      </c>
      <c r="N48" s="3">
        <f t="shared" si="7"/>
        <v>0.15219666000000001</v>
      </c>
      <c r="O48" s="3">
        <f t="shared" si="7"/>
        <v>9.7758460000000019E-2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0.16650905999999999</v>
      </c>
      <c r="I49" s="3">
        <f t="shared" si="7"/>
        <v>0.15683116000000002</v>
      </c>
      <c r="J49" s="3">
        <f t="shared" si="7"/>
        <v>0.18020016</v>
      </c>
      <c r="K49" s="3">
        <f t="shared" si="7"/>
        <v>0.15417676</v>
      </c>
      <c r="L49" s="3">
        <f>L30-$P$35</f>
        <v>0.19819766</v>
      </c>
      <c r="M49" s="3">
        <f t="shared" si="7"/>
        <v>0.15225086000000002</v>
      </c>
      <c r="N49" s="3">
        <f t="shared" si="7"/>
        <v>0.13422655999999999</v>
      </c>
      <c r="O49" s="3">
        <f>O30-$P$35</f>
        <v>8.9908559999999998E-2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0.21378856000000002</v>
      </c>
      <c r="I50" s="3">
        <f t="shared" si="7"/>
        <v>0.15475876</v>
      </c>
      <c r="J50" s="3">
        <f t="shared" si="7"/>
        <v>0.15206276000000002</v>
      </c>
      <c r="K50" s="3">
        <f t="shared" si="7"/>
        <v>0.13383096</v>
      </c>
      <c r="L50" s="3">
        <f t="shared" si="7"/>
        <v>0.14759496</v>
      </c>
      <c r="M50" s="3">
        <f t="shared" si="7"/>
        <v>0.17457696</v>
      </c>
      <c r="N50" s="3">
        <f t="shared" si="7"/>
        <v>0.11769526</v>
      </c>
      <c r="O50" s="3">
        <f t="shared" si="7"/>
        <v>0.10052675999999999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21</v>
      </c>
      <c r="I53" s="2" t="s">
        <v>22</v>
      </c>
      <c r="J53" s="2" t="s">
        <v>23</v>
      </c>
      <c r="K53" s="2" t="s">
        <v>24</v>
      </c>
      <c r="L53" s="2" t="s">
        <v>25</v>
      </c>
      <c r="M53" s="2" t="s">
        <v>43</v>
      </c>
      <c r="N53" s="2" t="s">
        <v>44</v>
      </c>
      <c r="O53" s="2" t="s">
        <v>45</v>
      </c>
      <c r="P53" s="2" t="s">
        <v>26</v>
      </c>
      <c r="Q53" s="2"/>
      <c r="R53" s="3"/>
      <c r="S53" s="18" t="s">
        <v>40</v>
      </c>
      <c r="T53" s="19"/>
    </row>
    <row r="54" spans="4:20" x14ac:dyDescent="0.25">
      <c r="D54" s="3"/>
      <c r="E54" s="3"/>
      <c r="F54" s="3" t="s">
        <v>33</v>
      </c>
      <c r="G54" s="3"/>
      <c r="H54" s="3">
        <f>AVERAGE(H47:H50)</f>
        <v>0.19166128500000001</v>
      </c>
      <c r="I54" s="3">
        <f>AVERAGE(I47:I50)</f>
        <v>0.16940143499999999</v>
      </c>
      <c r="J54" s="3">
        <f t="shared" ref="J54:N54" si="8">AVERAGE(J47:J50)</f>
        <v>0.18259313500000002</v>
      </c>
      <c r="K54" s="3">
        <f t="shared" si="8"/>
        <v>0.176364835</v>
      </c>
      <c r="L54" s="3">
        <f t="shared" si="8"/>
        <v>0.18020583499999998</v>
      </c>
      <c r="M54" s="3">
        <f t="shared" si="8"/>
        <v>0.17896578500000002</v>
      </c>
      <c r="N54" s="3">
        <f t="shared" si="8"/>
        <v>0.140392035</v>
      </c>
      <c r="O54" s="3">
        <f>AVERAGE(O47:O50)</f>
        <v>9.9980710000000014E-2</v>
      </c>
      <c r="P54" s="3"/>
      <c r="Q54" s="3"/>
      <c r="R54" s="3"/>
      <c r="S54" s="20">
        <f>AVERAGE(H47:I50)</f>
        <v>0.18053136</v>
      </c>
      <c r="T54" s="21"/>
    </row>
    <row r="55" spans="4:20" x14ac:dyDescent="0.25">
      <c r="D55" s="3"/>
      <c r="E55" s="3"/>
      <c r="F55" s="3" t="s">
        <v>34</v>
      </c>
      <c r="G55" s="3"/>
      <c r="H55" s="3">
        <f>H54/1000</f>
        <v>1.9166128500000001E-4</v>
      </c>
      <c r="I55" s="3">
        <f t="shared" ref="I55:O55" si="9">I54/1000</f>
        <v>1.6940143499999998E-4</v>
      </c>
      <c r="J55" s="3">
        <f t="shared" si="9"/>
        <v>1.8259313500000002E-4</v>
      </c>
      <c r="K55" s="3">
        <f t="shared" si="9"/>
        <v>1.76364835E-4</v>
      </c>
      <c r="L55" s="3">
        <f t="shared" si="9"/>
        <v>1.8020583499999998E-4</v>
      </c>
      <c r="M55" s="3">
        <f t="shared" si="9"/>
        <v>1.7896578500000001E-4</v>
      </c>
      <c r="N55" s="3">
        <f t="shared" si="9"/>
        <v>1.40392035E-4</v>
      </c>
      <c r="O55" s="3">
        <f t="shared" si="9"/>
        <v>9.9980710000000011E-5</v>
      </c>
      <c r="P55" s="3"/>
      <c r="Q55" s="3"/>
      <c r="R55" s="3"/>
    </row>
    <row r="56" spans="4:20" x14ac:dyDescent="0.25">
      <c r="D56" s="3"/>
      <c r="E56" s="3"/>
      <c r="F56" s="3" t="s">
        <v>35</v>
      </c>
      <c r="G56" s="3"/>
      <c r="H56" s="3">
        <f>MEDIAN(H47:H50)</f>
        <v>0.19317376</v>
      </c>
      <c r="I56" s="3">
        <f t="shared" ref="I56:N56" si="10">MEDIAN(I47:I50)</f>
        <v>0.16325491</v>
      </c>
      <c r="J56" s="3">
        <f>MEDIAN(J47:J50)</f>
        <v>0.18063671000000001</v>
      </c>
      <c r="K56" s="3">
        <f t="shared" si="10"/>
        <v>0.17788335999999999</v>
      </c>
      <c r="L56" s="3">
        <f t="shared" si="10"/>
        <v>0.18701396000000001</v>
      </c>
      <c r="M56" s="3">
        <f t="shared" si="10"/>
        <v>0.17812986</v>
      </c>
      <c r="N56" s="3">
        <f t="shared" si="10"/>
        <v>0.14321160999999999</v>
      </c>
      <c r="O56" s="3">
        <f>MEDIAN(O47:O50)</f>
        <v>9.9142610000000006E-2</v>
      </c>
      <c r="P56" s="3"/>
      <c r="Q56" s="3"/>
      <c r="R56" s="3"/>
    </row>
    <row r="57" spans="4:20" x14ac:dyDescent="0.25">
      <c r="D57" s="3"/>
      <c r="E57" s="3"/>
      <c r="F57" s="3" t="s">
        <v>36</v>
      </c>
      <c r="G57" s="3"/>
      <c r="H57" s="3">
        <f>H56/1000</f>
        <v>1.9317375999999999E-4</v>
      </c>
      <c r="I57" s="3">
        <f t="shared" ref="I57:O57" si="11">I56/1000</f>
        <v>1.6325491000000002E-4</v>
      </c>
      <c r="J57" s="3">
        <f t="shared" si="11"/>
        <v>1.8063671000000001E-4</v>
      </c>
      <c r="K57" s="3">
        <f t="shared" si="11"/>
        <v>1.7788335999999999E-4</v>
      </c>
      <c r="L57" s="3">
        <f t="shared" si="11"/>
        <v>1.8701396000000002E-4</v>
      </c>
      <c r="M57" s="3">
        <f t="shared" si="11"/>
        <v>1.7812985999999999E-4</v>
      </c>
      <c r="N57" s="3">
        <f t="shared" si="11"/>
        <v>1.4321161E-4</v>
      </c>
      <c r="O57" s="3">
        <f t="shared" si="11"/>
        <v>9.9142610000000009E-5</v>
      </c>
      <c r="P57" s="3"/>
      <c r="Q57" s="3"/>
      <c r="R57" s="3"/>
    </row>
    <row r="58" spans="4:20" x14ac:dyDescent="0.25">
      <c r="D58" s="3"/>
      <c r="E58" s="3"/>
      <c r="F58" s="3" t="s">
        <v>37</v>
      </c>
      <c r="G58" s="3"/>
      <c r="H58" s="3">
        <f>STDEV(H47:H50)</f>
        <v>2.0846383564282013E-2</v>
      </c>
      <c r="I58" s="3">
        <f t="shared" ref="I58:O58" si="12">STDEV(I47:I50)</f>
        <v>1.9131386774159889E-2</v>
      </c>
      <c r="J58" s="3">
        <f t="shared" si="12"/>
        <v>2.6623773182424055E-2</v>
      </c>
      <c r="K58" s="3">
        <f t="shared" si="12"/>
        <v>3.8720138218880006E-2</v>
      </c>
      <c r="L58" s="3">
        <f t="shared" si="12"/>
        <v>2.4270121346816088E-2</v>
      </c>
      <c r="M58" s="3">
        <f t="shared" si="12"/>
        <v>2.2701981930274302E-2</v>
      </c>
      <c r="N58" s="3">
        <f t="shared" si="12"/>
        <v>1.8105877677405478E-2</v>
      </c>
      <c r="O58" s="3">
        <f t="shared" si="12"/>
        <v>9.0315834530828604E-3</v>
      </c>
      <c r="P58" s="3"/>
      <c r="Q58" s="3"/>
      <c r="R58" s="3"/>
    </row>
    <row r="59" spans="4:20" x14ac:dyDescent="0.25">
      <c r="D59" s="3"/>
      <c r="E59" s="3"/>
      <c r="F59" s="3" t="s">
        <v>38</v>
      </c>
      <c r="G59" s="3"/>
      <c r="H59" s="3">
        <f>H58/H54*100</f>
        <v>10.876679431780921</v>
      </c>
      <c r="I59" s="3">
        <f t="shared" ref="I59:O59" si="13">I58/I54*100</f>
        <v>11.293521081542131</v>
      </c>
      <c r="J59" s="3">
        <f t="shared" si="13"/>
        <v>14.580927800173896</v>
      </c>
      <c r="K59" s="3">
        <f t="shared" si="13"/>
        <v>21.954568334940468</v>
      </c>
      <c r="L59" s="3">
        <f t="shared" si="13"/>
        <v>13.467999716444304</v>
      </c>
      <c r="M59" s="3">
        <f t="shared" si="13"/>
        <v>12.685096165322493</v>
      </c>
      <c r="N59" s="3">
        <f t="shared" si="13"/>
        <v>12.896655908866538</v>
      </c>
      <c r="O59" s="3">
        <f t="shared" si="13"/>
        <v>9.0333259816647224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41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105.69597297649341</v>
      </c>
      <c r="I63" s="3">
        <f t="shared" ref="H63:O66" si="14">I47/$H$54*100</f>
        <v>102.43965545780411</v>
      </c>
      <c r="J63" s="3">
        <f t="shared" si="14"/>
        <v>113.23954130851203</v>
      </c>
      <c r="K63" s="3">
        <f t="shared" si="14"/>
        <v>112.62663714270724</v>
      </c>
      <c r="L63" s="3">
        <f t="shared" si="14"/>
        <v>103.93359305714766</v>
      </c>
      <c r="M63" s="3">
        <f t="shared" si="14"/>
        <v>108.18698205013078</v>
      </c>
      <c r="N63" s="3">
        <f t="shared" si="14"/>
        <v>82.149955323528161</v>
      </c>
      <c r="O63" s="3">
        <f>O47/$H$54*100</f>
        <v>58.295059432581809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95.882306121447527</v>
      </c>
      <c r="I64" s="3">
        <f t="shared" si="14"/>
        <v>88.530482303716155</v>
      </c>
      <c r="J64" s="3">
        <f t="shared" si="14"/>
        <v>94.475657929560469</v>
      </c>
      <c r="K64" s="3">
        <f t="shared" si="14"/>
        <v>105.18032371535023</v>
      </c>
      <c r="L64" s="3">
        <f t="shared" si="14"/>
        <v>91.74010285906202</v>
      </c>
      <c r="M64" s="3">
        <f t="shared" si="14"/>
        <v>94.793666858698131</v>
      </c>
      <c r="N64" s="3">
        <f t="shared" si="14"/>
        <v>79.409182715225981</v>
      </c>
      <c r="O64" s="3">
        <f t="shared" si="14"/>
        <v>51.005846068495266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86.876731521444185</v>
      </c>
      <c r="I65" s="3">
        <f t="shared" si="14"/>
        <v>81.827250610367145</v>
      </c>
      <c r="J65" s="3">
        <f t="shared" si="14"/>
        <v>94.020114703916335</v>
      </c>
      <c r="K65" s="3">
        <f t="shared" si="14"/>
        <v>80.44230737574361</v>
      </c>
      <c r="L65" s="3">
        <f t="shared" si="14"/>
        <v>103.41037836618906</v>
      </c>
      <c r="M65" s="3">
        <f t="shared" si="14"/>
        <v>79.437461770122226</v>
      </c>
      <c r="N65" s="3">
        <f t="shared" si="14"/>
        <v>70.033215106535465</v>
      </c>
      <c r="O65" s="3">
        <f t="shared" si="14"/>
        <v>46.910131067941023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111.54498938061488</v>
      </c>
      <c r="I66" s="3">
        <f t="shared" si="14"/>
        <v>80.745968075921013</v>
      </c>
      <c r="J66" s="3">
        <f t="shared" si="14"/>
        <v>79.339319884033969</v>
      </c>
      <c r="K66" s="3">
        <f t="shared" si="14"/>
        <v>69.826809311019687</v>
      </c>
      <c r="L66" s="3">
        <f t="shared" si="14"/>
        <v>77.008228344081061</v>
      </c>
      <c r="M66" s="3">
        <f t="shared" si="14"/>
        <v>91.086188846119853</v>
      </c>
      <c r="N66" s="3">
        <f t="shared" si="14"/>
        <v>61.407946837046403</v>
      </c>
      <c r="O66" s="3">
        <f t="shared" si="14"/>
        <v>52.450217058703316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21</v>
      </c>
      <c r="I69" s="2" t="s">
        <v>22</v>
      </c>
      <c r="J69" s="2" t="s">
        <v>23</v>
      </c>
      <c r="K69" s="2" t="s">
        <v>24</v>
      </c>
      <c r="L69" s="2" t="s">
        <v>25</v>
      </c>
      <c r="M69" s="2" t="s">
        <v>43</v>
      </c>
      <c r="N69" s="2" t="s">
        <v>44</v>
      </c>
      <c r="O69" s="2" t="s">
        <v>45</v>
      </c>
      <c r="P69" s="2" t="s">
        <v>26</v>
      </c>
      <c r="Q69" s="2"/>
      <c r="R69" s="3"/>
    </row>
    <row r="70" spans="4:18" x14ac:dyDescent="0.25">
      <c r="D70" s="3"/>
      <c r="E70" s="3"/>
      <c r="F70" s="3" t="s">
        <v>33</v>
      </c>
      <c r="G70" s="3"/>
      <c r="H70" s="3">
        <f>AVERAGE(H63:H66)</f>
        <v>100</v>
      </c>
      <c r="I70" s="3">
        <f t="shared" ref="I70:N70" si="15">AVERAGE(I63:I66)</f>
        <v>88.385839111952123</v>
      </c>
      <c r="J70" s="3">
        <f>AVERAGE(J63:J66)</f>
        <v>95.26865845650569</v>
      </c>
      <c r="K70" s="3">
        <f t="shared" si="15"/>
        <v>92.019019386205201</v>
      </c>
      <c r="L70" s="3">
        <f t="shared" si="15"/>
        <v>94.023075656619966</v>
      </c>
      <c r="M70" s="3">
        <f t="shared" si="15"/>
        <v>93.376074881267755</v>
      </c>
      <c r="N70" s="3">
        <f t="shared" si="15"/>
        <v>73.250074995584001</v>
      </c>
      <c r="O70" s="3">
        <f>AVERAGE(O63:O66)</f>
        <v>52.165313406930352</v>
      </c>
      <c r="P70" s="3"/>
      <c r="Q70" s="3"/>
      <c r="R70" s="3"/>
    </row>
    <row r="71" spans="4:18" x14ac:dyDescent="0.25">
      <c r="D71" s="3"/>
      <c r="E71" s="3"/>
      <c r="F71" s="3" t="s">
        <v>35</v>
      </c>
      <c r="G71" s="3"/>
      <c r="H71" s="3">
        <f>MEDIAN(H63:H66)</f>
        <v>100.78913954897047</v>
      </c>
      <c r="I71" s="3">
        <f t="shared" ref="I71:O71" si="16">MEDIAN(I63:I66)</f>
        <v>85.17886645704165</v>
      </c>
      <c r="J71" s="3">
        <f t="shared" si="16"/>
        <v>94.247886316738402</v>
      </c>
      <c r="K71" s="3">
        <f t="shared" si="16"/>
        <v>92.811315545546918</v>
      </c>
      <c r="L71" s="3">
        <f t="shared" si="16"/>
        <v>97.575240612625549</v>
      </c>
      <c r="M71" s="3">
        <f t="shared" si="16"/>
        <v>92.939927852408999</v>
      </c>
      <c r="N71" s="3">
        <f t="shared" si="16"/>
        <v>74.72119891088073</v>
      </c>
      <c r="O71" s="3">
        <f t="shared" si="16"/>
        <v>51.728031563599288</v>
      </c>
      <c r="P71" s="3"/>
      <c r="Q71" s="3"/>
      <c r="R71" s="3"/>
    </row>
    <row r="72" spans="4:18" x14ac:dyDescent="0.25">
      <c r="D72" s="3"/>
      <c r="E72" s="3"/>
      <c r="F72" s="3" t="s">
        <v>37</v>
      </c>
      <c r="G72" s="3"/>
      <c r="H72" s="3">
        <f>STDEV(H63:H66)</f>
        <v>10.876679431780925</v>
      </c>
      <c r="I72" s="3">
        <f t="shared" ref="I72:O72" si="17">STDEV(I63:I66)</f>
        <v>9.9818733732062181</v>
      </c>
      <c r="J72" s="3">
        <f t="shared" si="17"/>
        <v>13.891054305737509</v>
      </c>
      <c r="K72" s="3">
        <f t="shared" si="17"/>
        <v>20.20237849228646</v>
      </c>
      <c r="L72" s="3">
        <f t="shared" si="17"/>
        <v>12.663027562825494</v>
      </c>
      <c r="M72" s="3">
        <f t="shared" si="17"/>
        <v>11.844844894092297</v>
      </c>
      <c r="N72" s="3">
        <f t="shared" si="17"/>
        <v>9.4468101251671506</v>
      </c>
      <c r="O72" s="3">
        <f t="shared" si="17"/>
        <v>4.7122628094050709</v>
      </c>
      <c r="P72" s="3"/>
      <c r="Q72" s="3"/>
      <c r="R72" s="3"/>
    </row>
    <row r="73" spans="4:18" x14ac:dyDescent="0.25">
      <c r="D73" s="3"/>
      <c r="E73" s="3"/>
      <c r="F73" s="3" t="s">
        <v>38</v>
      </c>
      <c r="G73" s="3"/>
      <c r="H73" s="3">
        <f t="shared" ref="H73:O73" si="18">H72/H70*100</f>
        <v>10.876679431780925</v>
      </c>
      <c r="I73" s="3">
        <f t="shared" si="18"/>
        <v>11.293521081542126</v>
      </c>
      <c r="J73" s="3">
        <f t="shared" si="18"/>
        <v>14.580927800174054</v>
      </c>
      <c r="K73" s="3">
        <f t="shared" si="18"/>
        <v>21.954568334940383</v>
      </c>
      <c r="L73" s="3">
        <f t="shared" si="18"/>
        <v>13.467999716443991</v>
      </c>
      <c r="M73" s="3">
        <f t="shared" si="18"/>
        <v>12.685096165322429</v>
      </c>
      <c r="N73" s="3">
        <f t="shared" si="18"/>
        <v>12.896655908866533</v>
      </c>
      <c r="O73" s="3">
        <f t="shared" si="18"/>
        <v>9.0333259816647242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42</v>
      </c>
      <c r="E76" s="3"/>
      <c r="F76" s="3"/>
      <c r="G76" s="3"/>
      <c r="H76" s="3">
        <f>H47/$S$54*100</f>
        <v>112.21222728283884</v>
      </c>
      <c r="I76" s="3">
        <f t="shared" ref="I76:N76" si="19">I47/$S$54*100</f>
        <v>108.75515478308036</v>
      </c>
      <c r="J76" s="3">
        <f t="shared" si="19"/>
        <v>120.22086356630781</v>
      </c>
      <c r="K76" s="3">
        <f t="shared" si="19"/>
        <v>119.57017329288387</v>
      </c>
      <c r="L76" s="3">
        <f t="shared" si="19"/>
        <v>110.34119501453932</v>
      </c>
      <c r="M76" s="3">
        <f t="shared" si="19"/>
        <v>114.85680936541995</v>
      </c>
      <c r="N76" s="3">
        <f t="shared" si="19"/>
        <v>87.214575905261</v>
      </c>
      <c r="O76" s="3">
        <f>O47/$S$54*100</f>
        <v>61.889003661192163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101.79353880677573</v>
      </c>
      <c r="I77" s="3">
        <f t="shared" si="20"/>
        <v>93.988468263907151</v>
      </c>
      <c r="J77" s="3">
        <f t="shared" si="20"/>
        <v>100.30016945532346</v>
      </c>
      <c r="K77" s="3">
        <f t="shared" si="20"/>
        <v>111.66478776872894</v>
      </c>
      <c r="L77" s="3">
        <f t="shared" si="20"/>
        <v>97.395964889424206</v>
      </c>
      <c r="M77" s="3">
        <f t="shared" si="20"/>
        <v>100.63778392850971</v>
      </c>
      <c r="N77" s="3">
        <f t="shared" si="20"/>
        <v>84.304832135535904</v>
      </c>
      <c r="O77" s="3">
        <f t="shared" si="20"/>
        <v>54.150403564233955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92.232762219262071</v>
      </c>
      <c r="I78" s="3">
        <f t="shared" si="20"/>
        <v>86.871976148631475</v>
      </c>
      <c r="J78" s="3">
        <f t="shared" si="20"/>
        <v>99.816541569287466</v>
      </c>
      <c r="K78" s="3">
        <f t="shared" si="20"/>
        <v>85.401649885094756</v>
      </c>
      <c r="L78" s="3">
        <f t="shared" si="20"/>
        <v>109.78572365488191</v>
      </c>
      <c r="M78" s="3">
        <f t="shared" si="20"/>
        <v>84.334854620272068</v>
      </c>
      <c r="N78" s="3">
        <f t="shared" si="20"/>
        <v>74.350827468424313</v>
      </c>
      <c r="O78" s="3">
        <f t="shared" si="20"/>
        <v>49.802183952970829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118.42184094774449</v>
      </c>
      <c r="I79" s="3">
        <f t="shared" si="20"/>
        <v>85.724031547759893</v>
      </c>
      <c r="J79" s="3">
        <f t="shared" si="20"/>
        <v>84.23066219630762</v>
      </c>
      <c r="K79" s="3">
        <f t="shared" si="20"/>
        <v>74.131696565073241</v>
      </c>
      <c r="L79" s="3">
        <f t="shared" si="20"/>
        <v>81.755856710989164</v>
      </c>
      <c r="M79" s="3">
        <f t="shared" si="20"/>
        <v>96.701736473928975</v>
      </c>
      <c r="N79" s="3">
        <f t="shared" si="20"/>
        <v>65.193803447777711</v>
      </c>
      <c r="O79" s="3">
        <f t="shared" si="20"/>
        <v>55.683821359347206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21</v>
      </c>
      <c r="I82" s="2" t="s">
        <v>22</v>
      </c>
      <c r="J82" s="2" t="s">
        <v>23</v>
      </c>
      <c r="K82" s="2" t="s">
        <v>24</v>
      </c>
      <c r="L82" s="2" t="s">
        <v>25</v>
      </c>
      <c r="M82" s="2" t="s">
        <v>43</v>
      </c>
      <c r="N82" s="2" t="s">
        <v>44</v>
      </c>
      <c r="O82" s="2" t="s">
        <v>45</v>
      </c>
      <c r="P82" s="2" t="s">
        <v>26</v>
      </c>
      <c r="Q82" s="2"/>
      <c r="R82" s="3"/>
    </row>
    <row r="83" spans="4:18" x14ac:dyDescent="0.25">
      <c r="D83" s="3"/>
      <c r="E83" s="3"/>
      <c r="F83" s="3" t="s">
        <v>33</v>
      </c>
      <c r="G83" s="3"/>
      <c r="H83" s="3">
        <f>AVERAGE(H76:H79)</f>
        <v>106.16509231415529</v>
      </c>
      <c r="I83" s="3">
        <f t="shared" ref="I83:N83" si="21">AVERAGE(I76:I79)</f>
        <v>93.834907685844712</v>
      </c>
      <c r="J83" s="3">
        <f>AVERAGE(J76:J79)</f>
        <v>101.14205919680658</v>
      </c>
      <c r="K83" s="3">
        <f t="shared" si="21"/>
        <v>97.692076877945198</v>
      </c>
      <c r="L83" s="3">
        <f t="shared" si="21"/>
        <v>99.81968506745865</v>
      </c>
      <c r="M83" s="3">
        <f t="shared" si="21"/>
        <v>99.132796097032681</v>
      </c>
      <c r="N83" s="3">
        <f t="shared" si="21"/>
        <v>77.766009739249739</v>
      </c>
      <c r="O83" s="3">
        <f>AVERAGE(O76:O79)</f>
        <v>55.38135313443604</v>
      </c>
      <c r="P83" s="3"/>
      <c r="Q83" s="3"/>
      <c r="R83" s="3"/>
    </row>
    <row r="84" spans="4:18" x14ac:dyDescent="0.25">
      <c r="D84" s="3"/>
      <c r="E84" s="3"/>
      <c r="F84" s="3" t="s">
        <v>35</v>
      </c>
      <c r="G84" s="3"/>
      <c r="H84" s="3">
        <f t="shared" ref="H84:O84" si="22">MEDIAN(H76:H79)</f>
        <v>107.00288304480728</v>
      </c>
      <c r="I84" s="3">
        <f t="shared" si="22"/>
        <v>90.43022220626932</v>
      </c>
      <c r="J84" s="3">
        <f t="shared" si="22"/>
        <v>100.05835551230547</v>
      </c>
      <c r="K84" s="3">
        <f t="shared" si="22"/>
        <v>98.533218826911849</v>
      </c>
      <c r="L84" s="3">
        <f t="shared" si="22"/>
        <v>103.59084427215305</v>
      </c>
      <c r="M84" s="3">
        <f t="shared" si="22"/>
        <v>98.669760201219333</v>
      </c>
      <c r="N84" s="3">
        <f t="shared" si="22"/>
        <v>79.327829801980101</v>
      </c>
      <c r="O84" s="3">
        <f t="shared" si="22"/>
        <v>54.91711246179058</v>
      </c>
      <c r="P84" s="3"/>
      <c r="Q84" s="3"/>
      <c r="R84" s="3"/>
    </row>
    <row r="85" spans="4:18" x14ac:dyDescent="0.25">
      <c r="D85" s="3"/>
      <c r="E85" s="3"/>
      <c r="F85" s="3" t="s">
        <v>37</v>
      </c>
      <c r="G85" s="3"/>
      <c r="H85" s="3">
        <f t="shared" ref="H85:O85" si="23">STDEV(H76:H79)</f>
        <v>11.547236759464951</v>
      </c>
      <c r="I85" s="3">
        <f t="shared" si="23"/>
        <v>10.597265081346476</v>
      </c>
      <c r="J85" s="3">
        <f t="shared" si="23"/>
        <v>14.747450627095541</v>
      </c>
      <c r="K85" s="3">
        <f t="shared" si="23"/>
        <v>21.447873775991102</v>
      </c>
      <c r="L85" s="3">
        <f t="shared" si="23"/>
        <v>13.443714901840684</v>
      </c>
      <c r="M85" s="3">
        <f t="shared" si="23"/>
        <v>12.575090516281549</v>
      </c>
      <c r="N85" s="3">
        <f t="shared" si="23"/>
        <v>10.029214690126553</v>
      </c>
      <c r="O85" s="3">
        <f t="shared" si="23"/>
        <v>5.0027781616904976</v>
      </c>
      <c r="P85" s="3"/>
      <c r="Q85" s="3"/>
      <c r="R85" s="3"/>
    </row>
    <row r="86" spans="4:18" x14ac:dyDescent="0.25">
      <c r="D86" s="3"/>
      <c r="E86" s="3"/>
      <c r="F86" s="3" t="s">
        <v>38</v>
      </c>
      <c r="G86" s="3"/>
      <c r="H86" s="3">
        <f t="shared" ref="H86:O86" si="24">H85/H83*100</f>
        <v>10.876679431780916</v>
      </c>
      <c r="I86" s="3">
        <f t="shared" si="24"/>
        <v>11.293521081542139</v>
      </c>
      <c r="J86" s="3">
        <f t="shared" si="24"/>
        <v>14.580927800173926</v>
      </c>
      <c r="K86" s="3">
        <f t="shared" si="24"/>
        <v>21.954568334940518</v>
      </c>
      <c r="L86" s="3">
        <f t="shared" si="24"/>
        <v>13.46799971644406</v>
      </c>
      <c r="M86" s="3">
        <f t="shared" si="24"/>
        <v>12.685096165322381</v>
      </c>
      <c r="N86" s="3">
        <f t="shared" si="24"/>
        <v>12.896655908866375</v>
      </c>
      <c r="O86" s="3">
        <f t="shared" si="24"/>
        <v>9.0333259816647171</v>
      </c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6"/>
  <sheetViews>
    <sheetView topLeftCell="A16" workbookViewId="0">
      <selection activeCell="A25" sqref="A25:D32"/>
    </sheetView>
  </sheetViews>
  <sheetFormatPr baseColWidth="10" defaultRowHeight="15" x14ac:dyDescent="0.25"/>
  <sheetData>
    <row r="1" spans="1:1" x14ac:dyDescent="0.25">
      <c r="A1" t="s">
        <v>1</v>
      </c>
    </row>
    <row r="2" spans="1:1" x14ac:dyDescent="0.25">
      <c r="A2" t="s">
        <v>46</v>
      </c>
    </row>
    <row r="3" spans="1:1" x14ac:dyDescent="0.25">
      <c r="A3" t="s">
        <v>47</v>
      </c>
    </row>
    <row r="5" spans="1:1" x14ac:dyDescent="0.25">
      <c r="A5" t="s">
        <v>4</v>
      </c>
    </row>
    <row r="6" spans="1:1" x14ac:dyDescent="0.25">
      <c r="A6" t="s">
        <v>5</v>
      </c>
    </row>
    <row r="8" spans="1:1" x14ac:dyDescent="0.25">
      <c r="A8" t="s">
        <v>6</v>
      </c>
    </row>
    <row r="9" spans="1:1" x14ac:dyDescent="0.25">
      <c r="A9" t="s">
        <v>48</v>
      </c>
    </row>
    <row r="10" spans="1:1" x14ac:dyDescent="0.25">
      <c r="A10" t="s">
        <v>8</v>
      </c>
    </row>
    <row r="11" spans="1:1" x14ac:dyDescent="0.25">
      <c r="A11" t="s">
        <v>9</v>
      </c>
    </row>
    <row r="12" spans="1:1" x14ac:dyDescent="0.25">
      <c r="A12" t="s">
        <v>49</v>
      </c>
    </row>
    <row r="13" spans="1:1" x14ac:dyDescent="0.25">
      <c r="A13" t="s">
        <v>50</v>
      </c>
    </row>
    <row r="14" spans="1:1" x14ac:dyDescent="0.25">
      <c r="A14" t="s">
        <v>51</v>
      </c>
    </row>
    <row r="15" spans="1:1" x14ac:dyDescent="0.25">
      <c r="A15" t="s">
        <v>52</v>
      </c>
    </row>
    <row r="16" spans="1:1" x14ac:dyDescent="0.25">
      <c r="A16" t="s">
        <v>53</v>
      </c>
    </row>
    <row r="17" spans="1:20" x14ac:dyDescent="0.25">
      <c r="A17" t="s">
        <v>54</v>
      </c>
    </row>
    <row r="18" spans="1:20" x14ac:dyDescent="0.25">
      <c r="A18" t="s">
        <v>16</v>
      </c>
    </row>
    <row r="22" spans="1:20" x14ac:dyDescent="0.25">
      <c r="A22" s="1"/>
      <c r="S22" s="23"/>
      <c r="T22" s="3"/>
    </row>
    <row r="23" spans="1:20" x14ac:dyDescent="0.25">
      <c r="C23" s="4"/>
      <c r="S23" s="23"/>
      <c r="T23" s="3"/>
    </row>
    <row r="24" spans="1:20" x14ac:dyDescent="0.25">
      <c r="C24" s="4"/>
      <c r="S24" s="23"/>
      <c r="T24" s="3"/>
    </row>
    <row r="25" spans="1:20" x14ac:dyDescent="0.25">
      <c r="A25" s="1" t="s">
        <v>60</v>
      </c>
      <c r="D25" s="3"/>
      <c r="E25" s="3"/>
      <c r="F25" s="2"/>
      <c r="G25" s="2"/>
      <c r="H25" s="2" t="s">
        <v>21</v>
      </c>
      <c r="I25" s="2" t="s">
        <v>22</v>
      </c>
      <c r="J25" s="2" t="s">
        <v>23</v>
      </c>
      <c r="K25" s="2" t="s">
        <v>24</v>
      </c>
      <c r="L25" s="2" t="s">
        <v>25</v>
      </c>
      <c r="M25" s="2" t="s">
        <v>43</v>
      </c>
      <c r="N25" s="2" t="s">
        <v>44</v>
      </c>
      <c r="O25" s="2" t="s">
        <v>45</v>
      </c>
      <c r="P25" s="2" t="s">
        <v>26</v>
      </c>
      <c r="Q25" s="2"/>
      <c r="R25" s="3"/>
      <c r="S25" s="23"/>
      <c r="T25" s="3"/>
    </row>
    <row r="26" spans="1:20" x14ac:dyDescent="0.25">
      <c r="A26" t="s">
        <v>27</v>
      </c>
      <c r="C26" t="s">
        <v>61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3"/>
      <c r="T26" s="3"/>
    </row>
    <row r="27" spans="1:20" x14ac:dyDescent="0.25">
      <c r="A27" t="s">
        <v>28</v>
      </c>
      <c r="C27" s="4">
        <v>43855</v>
      </c>
      <c r="D27" s="3"/>
      <c r="E27" s="3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3"/>
      <c r="S27" s="23"/>
      <c r="T27" s="3"/>
    </row>
    <row r="28" spans="1:20" x14ac:dyDescent="0.25">
      <c r="A28" t="s">
        <v>29</v>
      </c>
      <c r="C28" t="s">
        <v>30</v>
      </c>
      <c r="D28" s="3"/>
      <c r="E28" s="3"/>
      <c r="F28" s="5"/>
      <c r="G28" s="5"/>
      <c r="H28" s="6">
        <v>4108.28</v>
      </c>
      <c r="I28" s="7">
        <v>4014.73</v>
      </c>
      <c r="J28" s="7">
        <v>3554.42</v>
      </c>
      <c r="K28" s="7">
        <v>4176.57</v>
      </c>
      <c r="L28" s="7">
        <v>3620.5</v>
      </c>
      <c r="M28" s="7">
        <v>3736.76</v>
      </c>
      <c r="N28" s="7">
        <v>4208.3</v>
      </c>
      <c r="O28" s="7">
        <v>4334.2</v>
      </c>
      <c r="P28" s="8">
        <v>2091.75</v>
      </c>
      <c r="Q28" s="5"/>
      <c r="R28" s="3"/>
    </row>
    <row r="29" spans="1:20" x14ac:dyDescent="0.25">
      <c r="A29" t="s">
        <v>31</v>
      </c>
      <c r="C29" t="s">
        <v>56</v>
      </c>
      <c r="D29" s="3"/>
      <c r="E29" s="3"/>
      <c r="F29" s="5"/>
      <c r="G29" s="5"/>
      <c r="H29" s="9">
        <v>3809.81</v>
      </c>
      <c r="I29" s="5">
        <v>3583.22</v>
      </c>
      <c r="J29" s="5">
        <v>3400.78</v>
      </c>
      <c r="K29" s="5">
        <v>3549.45</v>
      </c>
      <c r="L29" s="5">
        <v>3396.5</v>
      </c>
      <c r="M29" s="5">
        <v>3504.12</v>
      </c>
      <c r="N29" s="5">
        <v>3858.17</v>
      </c>
      <c r="O29" s="5">
        <v>3827.95</v>
      </c>
      <c r="P29" s="10">
        <v>2141.42</v>
      </c>
      <c r="Q29" s="5"/>
      <c r="R29" s="3"/>
    </row>
    <row r="30" spans="1:20" x14ac:dyDescent="0.25">
      <c r="A30" t="s">
        <v>18</v>
      </c>
      <c r="C30" s="4">
        <v>43946</v>
      </c>
      <c r="D30" s="3"/>
      <c r="E30" s="3"/>
      <c r="F30" s="5"/>
      <c r="G30" s="5"/>
      <c r="H30" s="9">
        <v>3643.15</v>
      </c>
      <c r="I30" s="5">
        <v>3586.58</v>
      </c>
      <c r="J30" s="5">
        <v>3357.07</v>
      </c>
      <c r="K30" s="5">
        <v>3423.78</v>
      </c>
      <c r="L30" s="5">
        <v>3424.25</v>
      </c>
      <c r="M30" s="5">
        <v>3344.41</v>
      </c>
      <c r="N30" s="5">
        <v>4098.22</v>
      </c>
      <c r="O30" s="5">
        <v>4232.96</v>
      </c>
      <c r="P30" s="10">
        <v>2163.4299999999998</v>
      </c>
      <c r="Q30" s="5"/>
      <c r="R30" s="3"/>
    </row>
    <row r="31" spans="1:20" x14ac:dyDescent="0.25">
      <c r="A31" t="s">
        <v>19</v>
      </c>
      <c r="C31" t="s">
        <v>20</v>
      </c>
      <c r="D31" s="3"/>
      <c r="E31" s="3"/>
      <c r="F31" s="5"/>
      <c r="G31" s="5"/>
      <c r="H31" s="11">
        <v>8807.5400000000009</v>
      </c>
      <c r="I31" s="12">
        <v>3413.81</v>
      </c>
      <c r="J31" s="12">
        <v>3231.23</v>
      </c>
      <c r="K31" s="12">
        <v>3514.02</v>
      </c>
      <c r="L31" s="12">
        <v>3248.73</v>
      </c>
      <c r="M31" s="12">
        <v>3363.61</v>
      </c>
      <c r="N31" s="12">
        <v>3526.21</v>
      </c>
      <c r="O31" s="12">
        <v>3559.4</v>
      </c>
      <c r="P31" s="13">
        <v>537.63699999999994</v>
      </c>
      <c r="Q31" s="5"/>
      <c r="R31" s="3"/>
    </row>
    <row r="32" spans="1:20" x14ac:dyDescent="0.25">
      <c r="A32" s="1" t="s">
        <v>32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 x14ac:dyDescent="0.25"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1"/>
      <c r="B35" s="14"/>
      <c r="C35" s="15"/>
      <c r="D35" s="3"/>
      <c r="E35" s="3"/>
      <c r="F35" s="3" t="s">
        <v>33</v>
      </c>
      <c r="G35" s="3"/>
      <c r="H35" s="16">
        <f t="shared" ref="H35:M35" si="0">AVERAGE(H28:H31)</f>
        <v>5092.1949999999997</v>
      </c>
      <c r="I35" s="3">
        <f t="shared" si="0"/>
        <v>3649.5849999999996</v>
      </c>
      <c r="J35" s="3">
        <f t="shared" si="0"/>
        <v>3385.875</v>
      </c>
      <c r="K35" s="3">
        <f t="shared" si="0"/>
        <v>3665.9549999999999</v>
      </c>
      <c r="L35" s="3">
        <f t="shared" si="0"/>
        <v>3422.4949999999999</v>
      </c>
      <c r="M35" s="3">
        <f t="shared" si="0"/>
        <v>3487.2250000000004</v>
      </c>
      <c r="N35" s="3">
        <f>AVERAGE(N28:N31)</f>
        <v>3922.7250000000004</v>
      </c>
      <c r="O35" s="3">
        <f>AVERAGE(O28:O31)</f>
        <v>3988.6275000000001</v>
      </c>
      <c r="P35" s="3">
        <f>AVERAGE(P28:P30)</f>
        <v>2132.2000000000003</v>
      </c>
      <c r="Q35" s="3"/>
      <c r="R35" s="3"/>
    </row>
    <row r="36" spans="1:18" x14ac:dyDescent="0.25">
      <c r="B36" s="14"/>
      <c r="D36" s="3"/>
      <c r="E36" s="3"/>
      <c r="F36" s="3" t="s">
        <v>34</v>
      </c>
      <c r="G36" s="3"/>
      <c r="H36" s="3">
        <f>H35/1000</f>
        <v>5.0921949999999994</v>
      </c>
      <c r="I36" s="3">
        <f t="shared" ref="I36:P36" si="1">I35/1000</f>
        <v>3.6495849999999996</v>
      </c>
      <c r="J36" s="3">
        <f t="shared" si="1"/>
        <v>3.385875</v>
      </c>
      <c r="K36" s="3">
        <f t="shared" si="1"/>
        <v>3.6659549999999999</v>
      </c>
      <c r="L36" s="3">
        <f t="shared" si="1"/>
        <v>3.4224950000000001</v>
      </c>
      <c r="M36" s="3">
        <f t="shared" si="1"/>
        <v>3.4872250000000005</v>
      </c>
      <c r="N36" s="3">
        <f t="shared" si="1"/>
        <v>3.9227250000000002</v>
      </c>
      <c r="O36" s="3">
        <f t="shared" si="1"/>
        <v>3.9886275000000002</v>
      </c>
      <c r="P36" s="3">
        <f t="shared" si="1"/>
        <v>2.1322000000000001</v>
      </c>
      <c r="Q36" s="3"/>
      <c r="R36" s="3"/>
    </row>
    <row r="37" spans="1:18" x14ac:dyDescent="0.25">
      <c r="B37" s="14"/>
      <c r="D37" s="3"/>
      <c r="E37" s="3"/>
      <c r="F37" s="3" t="s">
        <v>35</v>
      </c>
      <c r="G37" s="3"/>
      <c r="H37" s="3">
        <f>MEDIAN(H28:H31)</f>
        <v>3959.0450000000001</v>
      </c>
      <c r="I37" s="3">
        <f t="shared" ref="I37:P37" si="2">MEDIAN(I28:I31)</f>
        <v>3584.8999999999996</v>
      </c>
      <c r="J37" s="3">
        <f t="shared" si="2"/>
        <v>3378.9250000000002</v>
      </c>
      <c r="K37" s="3">
        <f t="shared" si="2"/>
        <v>3531.7349999999997</v>
      </c>
      <c r="L37" s="3">
        <f t="shared" si="2"/>
        <v>3410.375</v>
      </c>
      <c r="M37" s="3">
        <f t="shared" si="2"/>
        <v>3433.8649999999998</v>
      </c>
      <c r="N37" s="3">
        <f t="shared" si="2"/>
        <v>3978.1950000000002</v>
      </c>
      <c r="O37" s="3">
        <f t="shared" si="2"/>
        <v>4030.4549999999999</v>
      </c>
      <c r="P37" s="3">
        <f t="shared" si="2"/>
        <v>2116.585</v>
      </c>
      <c r="Q37" s="3"/>
      <c r="R37" s="3"/>
    </row>
    <row r="38" spans="1:18" x14ac:dyDescent="0.25">
      <c r="B38" s="17"/>
      <c r="D38" s="3"/>
      <c r="E38" s="3"/>
      <c r="F38" s="3" t="s">
        <v>36</v>
      </c>
      <c r="G38" s="3"/>
      <c r="H38" s="3">
        <f>H37/1000</f>
        <v>3.9590450000000001</v>
      </c>
      <c r="I38" s="3">
        <f t="shared" ref="I38:P38" si="3">I37/1000</f>
        <v>3.5848999999999998</v>
      </c>
      <c r="J38" s="3">
        <f t="shared" si="3"/>
        <v>3.3789250000000002</v>
      </c>
      <c r="K38" s="3">
        <f t="shared" si="3"/>
        <v>3.5317349999999998</v>
      </c>
      <c r="L38" s="3">
        <f t="shared" si="3"/>
        <v>3.4103750000000002</v>
      </c>
      <c r="M38" s="3">
        <f t="shared" si="3"/>
        <v>3.4338649999999999</v>
      </c>
      <c r="N38" s="3">
        <f t="shared" si="3"/>
        <v>3.9781950000000004</v>
      </c>
      <c r="O38" s="3">
        <f t="shared" si="3"/>
        <v>4.0304549999999999</v>
      </c>
      <c r="P38" s="3">
        <f t="shared" si="3"/>
        <v>2.1165850000000002</v>
      </c>
      <c r="Q38" s="3"/>
      <c r="R38" s="3"/>
    </row>
    <row r="39" spans="1:18" x14ac:dyDescent="0.25">
      <c r="B39" s="14"/>
      <c r="C39" s="14"/>
      <c r="D39" s="3"/>
      <c r="E39" s="3"/>
      <c r="F39" s="3" t="s">
        <v>37</v>
      </c>
      <c r="G39" s="3"/>
      <c r="H39" s="3">
        <f>STDEV(H28:H31)</f>
        <v>2484.3590653325482</v>
      </c>
      <c r="I39" s="3">
        <f t="shared" ref="I39:P39" si="4">STDEV(I28:I31)</f>
        <v>256.44665780625809</v>
      </c>
      <c r="J39" s="3">
        <f t="shared" si="4"/>
        <v>133.38463192337164</v>
      </c>
      <c r="K39" s="3">
        <f t="shared" si="4"/>
        <v>344.49676732880943</v>
      </c>
      <c r="L39" s="3">
        <f t="shared" si="4"/>
        <v>152.83877703863854</v>
      </c>
      <c r="M39" s="3">
        <f t="shared" si="4"/>
        <v>180.95114414301642</v>
      </c>
      <c r="N39" s="3">
        <f t="shared" si="4"/>
        <v>302.07232516954178</v>
      </c>
      <c r="O39" s="3">
        <f t="shared" si="4"/>
        <v>360.17228704931381</v>
      </c>
      <c r="P39" s="3">
        <f t="shared" si="4"/>
        <v>797.84499215631888</v>
      </c>
      <c r="Q39" s="3"/>
      <c r="R39" s="3"/>
    </row>
    <row r="40" spans="1:18" x14ac:dyDescent="0.25">
      <c r="D40" s="3"/>
      <c r="E40" s="3"/>
      <c r="F40" s="3" t="s">
        <v>38</v>
      </c>
      <c r="G40" s="3"/>
      <c r="H40" s="3">
        <f>H39/H35*100</f>
        <v>48.787586990139779</v>
      </c>
      <c r="I40" s="3">
        <f t="shared" ref="I40:P40" si="5">I39/I35*100</f>
        <v>7.0267347604250379</v>
      </c>
      <c r="J40" s="3">
        <f t="shared" si="5"/>
        <v>3.9394434798500133</v>
      </c>
      <c r="K40" s="3">
        <f t="shared" si="5"/>
        <v>9.3971902909012641</v>
      </c>
      <c r="L40" s="3">
        <f t="shared" si="5"/>
        <v>4.4657122081592098</v>
      </c>
      <c r="M40" s="3">
        <f t="shared" si="5"/>
        <v>5.1889724392035621</v>
      </c>
      <c r="N40" s="3">
        <f t="shared" si="5"/>
        <v>7.7005735851873824</v>
      </c>
      <c r="O40" s="3">
        <f t="shared" si="5"/>
        <v>9.02998053965465</v>
      </c>
      <c r="P40" s="3">
        <f t="shared" si="5"/>
        <v>37.418862778178351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39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21</v>
      </c>
      <c r="I44" s="2" t="s">
        <v>22</v>
      </c>
      <c r="J44" s="2" t="s">
        <v>23</v>
      </c>
      <c r="K44" s="2" t="s">
        <v>24</v>
      </c>
      <c r="L44" s="2" t="s">
        <v>25</v>
      </c>
      <c r="M44" s="2" t="s">
        <v>43</v>
      </c>
      <c r="N44" s="2" t="s">
        <v>44</v>
      </c>
      <c r="O44" s="2" t="s">
        <v>45</v>
      </c>
      <c r="P44" s="2" t="s">
        <v>26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1976.0799999999995</v>
      </c>
      <c r="I47" s="3">
        <f t="shared" ref="I47:N47" si="6">I28-$P$35</f>
        <v>1882.5299999999997</v>
      </c>
      <c r="J47" s="3">
        <f t="shared" si="6"/>
        <v>1422.2199999999998</v>
      </c>
      <c r="K47" s="3">
        <f t="shared" si="6"/>
        <v>2044.3699999999994</v>
      </c>
      <c r="L47" s="3">
        <f t="shared" si="6"/>
        <v>1488.2999999999997</v>
      </c>
      <c r="M47" s="3">
        <f t="shared" si="6"/>
        <v>1604.56</v>
      </c>
      <c r="N47" s="3">
        <f t="shared" si="6"/>
        <v>2076.1</v>
      </c>
      <c r="O47" s="3">
        <f>O28-$P$35</f>
        <v>2201.9999999999995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1677.6099999999997</v>
      </c>
      <c r="I48" s="3">
        <f t="shared" si="7"/>
        <v>1451.0199999999995</v>
      </c>
      <c r="J48" s="3">
        <f t="shared" si="7"/>
        <v>1268.58</v>
      </c>
      <c r="K48" s="3">
        <f t="shared" si="7"/>
        <v>1417.2499999999995</v>
      </c>
      <c r="L48" s="3">
        <f t="shared" si="7"/>
        <v>1264.2999999999997</v>
      </c>
      <c r="M48" s="3">
        <f t="shared" si="7"/>
        <v>1371.9199999999996</v>
      </c>
      <c r="N48" s="3">
        <f t="shared" si="7"/>
        <v>1725.9699999999998</v>
      </c>
      <c r="O48" s="3">
        <f t="shared" si="7"/>
        <v>1695.7499999999995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1510.9499999999998</v>
      </c>
      <c r="I49" s="3">
        <f t="shared" si="7"/>
        <v>1454.3799999999997</v>
      </c>
      <c r="J49" s="3">
        <f t="shared" si="7"/>
        <v>1224.8699999999999</v>
      </c>
      <c r="K49" s="3">
        <f t="shared" si="7"/>
        <v>1291.58</v>
      </c>
      <c r="L49" s="3">
        <f>L30-$P$35</f>
        <v>1292.0499999999997</v>
      </c>
      <c r="M49" s="3">
        <f t="shared" si="7"/>
        <v>1212.2099999999996</v>
      </c>
      <c r="N49" s="3">
        <f t="shared" si="7"/>
        <v>1966.02</v>
      </c>
      <c r="O49" s="3">
        <f>O30-$P$35</f>
        <v>2100.7599999999998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6675.34</v>
      </c>
      <c r="I50" s="3">
        <f t="shared" si="7"/>
        <v>1281.6099999999997</v>
      </c>
      <c r="J50" s="3">
        <f t="shared" si="7"/>
        <v>1099.0299999999997</v>
      </c>
      <c r="K50" s="3">
        <f t="shared" si="7"/>
        <v>1381.8199999999997</v>
      </c>
      <c r="L50" s="3">
        <f t="shared" si="7"/>
        <v>1116.5299999999997</v>
      </c>
      <c r="M50" s="3">
        <f t="shared" si="7"/>
        <v>1231.4099999999999</v>
      </c>
      <c r="N50" s="3">
        <f t="shared" si="7"/>
        <v>1394.0099999999998</v>
      </c>
      <c r="O50" s="3">
        <f t="shared" si="7"/>
        <v>1427.1999999999998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21</v>
      </c>
      <c r="I53" s="2" t="s">
        <v>22</v>
      </c>
      <c r="J53" s="2" t="s">
        <v>23</v>
      </c>
      <c r="K53" s="2" t="s">
        <v>24</v>
      </c>
      <c r="L53" s="2" t="s">
        <v>25</v>
      </c>
      <c r="M53" s="2" t="s">
        <v>43</v>
      </c>
      <c r="N53" s="2" t="s">
        <v>44</v>
      </c>
      <c r="O53" s="2" t="s">
        <v>45</v>
      </c>
      <c r="P53" s="2" t="s">
        <v>26</v>
      </c>
      <c r="Q53" s="2"/>
      <c r="R53" s="3"/>
      <c r="S53" s="18" t="s">
        <v>40</v>
      </c>
      <c r="T53" s="19"/>
    </row>
    <row r="54" spans="4:20" x14ac:dyDescent="0.25">
      <c r="D54" s="3"/>
      <c r="E54" s="3"/>
      <c r="F54" s="3" t="s">
        <v>33</v>
      </c>
      <c r="G54" s="3"/>
      <c r="H54" s="3">
        <f>AVERAGE(H47:H50)</f>
        <v>2959.9949999999999</v>
      </c>
      <c r="I54" s="3">
        <f>AVERAGE(I47:I50)</f>
        <v>1517.3849999999995</v>
      </c>
      <c r="J54" s="3">
        <f t="shared" ref="J54:N54" si="8">AVERAGE(J47:J50)</f>
        <v>1253.6749999999997</v>
      </c>
      <c r="K54" s="3">
        <f t="shared" si="8"/>
        <v>1533.7549999999997</v>
      </c>
      <c r="L54" s="3">
        <f t="shared" si="8"/>
        <v>1290.2949999999996</v>
      </c>
      <c r="M54" s="3">
        <f t="shared" si="8"/>
        <v>1355.0249999999996</v>
      </c>
      <c r="N54" s="3">
        <f t="shared" si="8"/>
        <v>1790.5250000000001</v>
      </c>
      <c r="O54" s="3">
        <f>AVERAGE(O47:O50)</f>
        <v>1856.4274999999996</v>
      </c>
      <c r="P54" s="3"/>
      <c r="Q54" s="3"/>
      <c r="R54" s="3"/>
      <c r="S54" s="20">
        <f>AVERAGE(H47:I50)</f>
        <v>2238.6899999999996</v>
      </c>
      <c r="T54" s="21"/>
    </row>
    <row r="55" spans="4:20" x14ac:dyDescent="0.25">
      <c r="D55" s="3"/>
      <c r="E55" s="3"/>
      <c r="F55" s="3" t="s">
        <v>34</v>
      </c>
      <c r="G55" s="3"/>
      <c r="H55" s="3">
        <f>H54/1000</f>
        <v>2.9599949999999997</v>
      </c>
      <c r="I55" s="3">
        <f t="shared" ref="I55:O55" si="9">I54/1000</f>
        <v>1.5173849999999995</v>
      </c>
      <c r="J55" s="3">
        <f t="shared" si="9"/>
        <v>1.2536749999999997</v>
      </c>
      <c r="K55" s="3">
        <f t="shared" si="9"/>
        <v>1.5337549999999998</v>
      </c>
      <c r="L55" s="3">
        <f t="shared" si="9"/>
        <v>1.2902949999999995</v>
      </c>
      <c r="M55" s="3">
        <f t="shared" si="9"/>
        <v>1.3550249999999997</v>
      </c>
      <c r="N55" s="3">
        <f t="shared" si="9"/>
        <v>1.7905250000000001</v>
      </c>
      <c r="O55" s="3">
        <f t="shared" si="9"/>
        <v>1.8564274999999995</v>
      </c>
      <c r="P55" s="3"/>
      <c r="Q55" s="3"/>
      <c r="R55" s="3"/>
    </row>
    <row r="56" spans="4:20" x14ac:dyDescent="0.25">
      <c r="D56" s="3"/>
      <c r="E56" s="3"/>
      <c r="F56" s="3" t="s">
        <v>35</v>
      </c>
      <c r="G56" s="3"/>
      <c r="H56" s="3">
        <f>MEDIAN(H47:H50)</f>
        <v>1826.8449999999996</v>
      </c>
      <c r="I56" s="3">
        <f t="shared" ref="I56:N56" si="10">MEDIAN(I47:I50)</f>
        <v>1452.6999999999996</v>
      </c>
      <c r="J56" s="3">
        <f>MEDIAN(J47:J50)</f>
        <v>1246.7249999999999</v>
      </c>
      <c r="K56" s="3">
        <f t="shared" si="10"/>
        <v>1399.5349999999996</v>
      </c>
      <c r="L56" s="3">
        <f t="shared" si="10"/>
        <v>1278.1749999999997</v>
      </c>
      <c r="M56" s="3">
        <f t="shared" si="10"/>
        <v>1301.6649999999997</v>
      </c>
      <c r="N56" s="3">
        <f t="shared" si="10"/>
        <v>1845.9949999999999</v>
      </c>
      <c r="O56" s="3">
        <f>MEDIAN(O47:O50)</f>
        <v>1898.2549999999997</v>
      </c>
      <c r="P56" s="3"/>
      <c r="Q56" s="3"/>
      <c r="R56" s="3"/>
    </row>
    <row r="57" spans="4:20" x14ac:dyDescent="0.25">
      <c r="D57" s="3"/>
      <c r="E57" s="3"/>
      <c r="F57" s="3" t="s">
        <v>36</v>
      </c>
      <c r="G57" s="3"/>
      <c r="H57" s="3">
        <f>H56/1000</f>
        <v>1.8268449999999996</v>
      </c>
      <c r="I57" s="3">
        <f t="shared" ref="I57:O57" si="11">I56/1000</f>
        <v>1.4526999999999997</v>
      </c>
      <c r="J57" s="3">
        <f t="shared" si="11"/>
        <v>1.2467249999999999</v>
      </c>
      <c r="K57" s="3">
        <f t="shared" si="11"/>
        <v>1.3995349999999995</v>
      </c>
      <c r="L57" s="3">
        <f t="shared" si="11"/>
        <v>1.2781749999999996</v>
      </c>
      <c r="M57" s="3">
        <f t="shared" si="11"/>
        <v>1.3016649999999996</v>
      </c>
      <c r="N57" s="3">
        <f t="shared" si="11"/>
        <v>1.8459949999999998</v>
      </c>
      <c r="O57" s="3">
        <f t="shared" si="11"/>
        <v>1.8982549999999996</v>
      </c>
      <c r="P57" s="3"/>
      <c r="Q57" s="3"/>
      <c r="R57" s="3"/>
    </row>
    <row r="58" spans="4:20" x14ac:dyDescent="0.25">
      <c r="D58" s="3"/>
      <c r="E58" s="3"/>
      <c r="F58" s="3" t="s">
        <v>37</v>
      </c>
      <c r="G58" s="3"/>
      <c r="H58" s="3">
        <f>STDEV(H47:H50)</f>
        <v>2484.3590653325459</v>
      </c>
      <c r="I58" s="3">
        <f t="shared" ref="I58:O58" si="12">STDEV(I47:I50)</f>
        <v>256.44665780625996</v>
      </c>
      <c r="J58" s="3">
        <f t="shared" si="12"/>
        <v>133.38463192337164</v>
      </c>
      <c r="K58" s="3">
        <f t="shared" si="12"/>
        <v>344.49676732880954</v>
      </c>
      <c r="L58" s="3">
        <f t="shared" si="12"/>
        <v>152.83877703864022</v>
      </c>
      <c r="M58" s="3">
        <f t="shared" si="12"/>
        <v>180.95114414301781</v>
      </c>
      <c r="N58" s="3">
        <f t="shared" si="12"/>
        <v>302.07232516953979</v>
      </c>
      <c r="O58" s="3">
        <f t="shared" si="12"/>
        <v>360.17228704931455</v>
      </c>
      <c r="P58" s="3"/>
      <c r="Q58" s="3"/>
      <c r="R58" s="3"/>
    </row>
    <row r="59" spans="4:20" x14ac:dyDescent="0.25">
      <c r="D59" s="3"/>
      <c r="E59" s="3"/>
      <c r="F59" s="3" t="s">
        <v>38</v>
      </c>
      <c r="G59" s="3"/>
      <c r="H59" s="3">
        <f>H58/H54*100</f>
        <v>83.931191280138847</v>
      </c>
      <c r="I59" s="3">
        <f t="shared" ref="I59:O59" si="13">I58/I54*100</f>
        <v>16.90056629044442</v>
      </c>
      <c r="J59" s="3">
        <f t="shared" si="13"/>
        <v>10.639490451941027</v>
      </c>
      <c r="K59" s="3">
        <f t="shared" si="13"/>
        <v>22.46100370194781</v>
      </c>
      <c r="L59" s="3">
        <f t="shared" si="13"/>
        <v>11.845258412893196</v>
      </c>
      <c r="M59" s="3">
        <f t="shared" si="13"/>
        <v>13.354081595765235</v>
      </c>
      <c r="N59" s="3">
        <f t="shared" si="13"/>
        <v>16.870600810909636</v>
      </c>
      <c r="O59" s="3">
        <f t="shared" si="13"/>
        <v>19.401365636380341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41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66.759572229007119</v>
      </c>
      <c r="I63" s="3">
        <f t="shared" ref="H63:O66" si="14">I47/$H$54*100</f>
        <v>63.599093917388373</v>
      </c>
      <c r="J63" s="3">
        <f t="shared" si="14"/>
        <v>48.048054135226579</v>
      </c>
      <c r="K63" s="3">
        <f t="shared" si="14"/>
        <v>69.066670720727558</v>
      </c>
      <c r="L63" s="3">
        <f t="shared" si="14"/>
        <v>50.280490338666105</v>
      </c>
      <c r="M63" s="3">
        <f t="shared" si="14"/>
        <v>54.208199676012967</v>
      </c>
      <c r="N63" s="3">
        <f t="shared" si="14"/>
        <v>70.138631990932424</v>
      </c>
      <c r="O63" s="3">
        <f>O47/$H$54*100</f>
        <v>74.392017554083694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56.676109250184538</v>
      </c>
      <c r="I64" s="3">
        <f t="shared" si="14"/>
        <v>49.021028751737745</v>
      </c>
      <c r="J64" s="3">
        <f t="shared" si="14"/>
        <v>42.857504826866261</v>
      </c>
      <c r="K64" s="3">
        <f t="shared" si="14"/>
        <v>47.880148446196685</v>
      </c>
      <c r="L64" s="3">
        <f t="shared" si="14"/>
        <v>42.712909988023625</v>
      </c>
      <c r="M64" s="3">
        <f t="shared" si="14"/>
        <v>46.348726940417116</v>
      </c>
      <c r="N64" s="3">
        <f t="shared" si="14"/>
        <v>58.309895793742896</v>
      </c>
      <c r="O64" s="3">
        <f t="shared" si="14"/>
        <v>57.288948123223172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51.045694333943125</v>
      </c>
      <c r="I65" s="3">
        <f t="shared" si="14"/>
        <v>49.13454245699738</v>
      </c>
      <c r="J65" s="3">
        <f t="shared" si="14"/>
        <v>41.380813143265442</v>
      </c>
      <c r="K65" s="3">
        <f t="shared" si="14"/>
        <v>43.634533166441159</v>
      </c>
      <c r="L65" s="3">
        <f t="shared" si="14"/>
        <v>43.650411571641165</v>
      </c>
      <c r="M65" s="3">
        <f t="shared" si="14"/>
        <v>40.95310971809073</v>
      </c>
      <c r="N65" s="3">
        <f t="shared" si="14"/>
        <v>66.419706790045254</v>
      </c>
      <c r="O65" s="3">
        <f t="shared" si="14"/>
        <v>70.971741506320114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225.5186241868652</v>
      </c>
      <c r="I66" s="3">
        <f t="shared" si="14"/>
        <v>43.297708273155855</v>
      </c>
      <c r="J66" s="3">
        <f t="shared" si="14"/>
        <v>37.129454610565219</v>
      </c>
      <c r="K66" s="3">
        <f t="shared" si="14"/>
        <v>46.683186964842839</v>
      </c>
      <c r="L66" s="3">
        <f t="shared" si="14"/>
        <v>37.720671825459156</v>
      </c>
      <c r="M66" s="3">
        <f t="shared" si="14"/>
        <v>41.601759462431517</v>
      </c>
      <c r="N66" s="3">
        <f t="shared" si="14"/>
        <v>47.095011984817539</v>
      </c>
      <c r="O66" s="3">
        <f t="shared" si="14"/>
        <v>48.216297662664964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21</v>
      </c>
      <c r="I69" s="2" t="s">
        <v>22</v>
      </c>
      <c r="J69" s="2" t="s">
        <v>23</v>
      </c>
      <c r="K69" s="2" t="s">
        <v>24</v>
      </c>
      <c r="L69" s="2" t="s">
        <v>25</v>
      </c>
      <c r="M69" s="2" t="s">
        <v>43</v>
      </c>
      <c r="N69" s="2" t="s">
        <v>44</v>
      </c>
      <c r="O69" s="2" t="s">
        <v>45</v>
      </c>
      <c r="P69" s="2" t="s">
        <v>26</v>
      </c>
      <c r="Q69" s="2"/>
      <c r="R69" s="3"/>
    </row>
    <row r="70" spans="4:18" x14ac:dyDescent="0.25">
      <c r="D70" s="3"/>
      <c r="E70" s="3"/>
      <c r="F70" s="3" t="s">
        <v>33</v>
      </c>
      <c r="G70" s="3"/>
      <c r="H70" s="3">
        <f>AVERAGE(H63:H66)</f>
        <v>100</v>
      </c>
      <c r="I70" s="3">
        <f t="shared" ref="I70:N70" si="15">AVERAGE(I63:I66)</f>
        <v>51.263093349819833</v>
      </c>
      <c r="J70" s="3">
        <f>AVERAGE(J63:J66)</f>
        <v>42.353956678980879</v>
      </c>
      <c r="K70" s="3">
        <f t="shared" si="15"/>
        <v>51.816134824552059</v>
      </c>
      <c r="L70" s="3">
        <f t="shared" si="15"/>
        <v>43.591120930947518</v>
      </c>
      <c r="M70" s="3">
        <f t="shared" si="15"/>
        <v>45.77794894923808</v>
      </c>
      <c r="N70" s="3">
        <f t="shared" si="15"/>
        <v>60.490811639884534</v>
      </c>
      <c r="O70" s="3">
        <f>AVERAGE(O63:O66)</f>
        <v>62.717251211572986</v>
      </c>
      <c r="P70" s="3"/>
      <c r="Q70" s="3"/>
      <c r="R70" s="3"/>
    </row>
    <row r="71" spans="4:18" x14ac:dyDescent="0.25">
      <c r="D71" s="3"/>
      <c r="E71" s="3"/>
      <c r="F71" s="3" t="s">
        <v>35</v>
      </c>
      <c r="G71" s="3"/>
      <c r="H71" s="3">
        <f>MEDIAN(H63:H66)</f>
        <v>61.717840739595829</v>
      </c>
      <c r="I71" s="3">
        <f t="shared" ref="I71:O71" si="16">MEDIAN(I63:I66)</f>
        <v>49.077785604367563</v>
      </c>
      <c r="J71" s="3">
        <f t="shared" si="16"/>
        <v>42.119158985065852</v>
      </c>
      <c r="K71" s="3">
        <f t="shared" si="16"/>
        <v>47.281667705519766</v>
      </c>
      <c r="L71" s="3">
        <f t="shared" si="16"/>
        <v>43.181660779832399</v>
      </c>
      <c r="M71" s="3">
        <f t="shared" si="16"/>
        <v>43.97524320142432</v>
      </c>
      <c r="N71" s="3">
        <f t="shared" si="16"/>
        <v>62.364801291894075</v>
      </c>
      <c r="O71" s="3">
        <f t="shared" si="16"/>
        <v>64.130344814771647</v>
      </c>
      <c r="P71" s="3"/>
      <c r="Q71" s="3"/>
      <c r="R71" s="3"/>
    </row>
    <row r="72" spans="4:18" x14ac:dyDescent="0.25">
      <c r="D72" s="3"/>
      <c r="E72" s="3"/>
      <c r="F72" s="3" t="s">
        <v>37</v>
      </c>
      <c r="G72" s="3"/>
      <c r="H72" s="3">
        <f>STDEV(H63:H66)</f>
        <v>83.931191280138833</v>
      </c>
      <c r="I72" s="3">
        <f t="shared" ref="I72:O72" si="17">STDEV(I63:I66)</f>
        <v>8.663753074118695</v>
      </c>
      <c r="J72" s="3">
        <f t="shared" si="17"/>
        <v>4.5062451768794087</v>
      </c>
      <c r="K72" s="3">
        <f t="shared" si="17"/>
        <v>11.638423961148938</v>
      </c>
      <c r="L72" s="3">
        <f t="shared" si="17"/>
        <v>5.163480919347422</v>
      </c>
      <c r="M72" s="3">
        <f t="shared" si="17"/>
        <v>6.1132246555489989</v>
      </c>
      <c r="N72" s="3">
        <f t="shared" si="17"/>
        <v>10.20516335904421</v>
      </c>
      <c r="O72" s="3">
        <f t="shared" si="17"/>
        <v>12.16800322464441</v>
      </c>
      <c r="P72" s="3"/>
      <c r="Q72" s="3"/>
      <c r="R72" s="3"/>
    </row>
    <row r="73" spans="4:18" x14ac:dyDescent="0.25">
      <c r="D73" s="3"/>
      <c r="E73" s="3"/>
      <c r="F73" s="3" t="s">
        <v>38</v>
      </c>
      <c r="G73" s="3"/>
      <c r="H73" s="3">
        <f t="shared" ref="H73:O73" si="18">H72/H70*100</f>
        <v>83.931191280138833</v>
      </c>
      <c r="I73" s="3">
        <f t="shared" si="18"/>
        <v>16.900566290444399</v>
      </c>
      <c r="J73" s="3">
        <f t="shared" si="18"/>
        <v>10.639490451941025</v>
      </c>
      <c r="K73" s="3">
        <f t="shared" si="18"/>
        <v>22.46100370194787</v>
      </c>
      <c r="L73" s="3">
        <f t="shared" si="18"/>
        <v>11.845258412892999</v>
      </c>
      <c r="M73" s="3">
        <f t="shared" si="18"/>
        <v>13.354081595765216</v>
      </c>
      <c r="N73" s="3">
        <f t="shared" si="18"/>
        <v>16.870600810909686</v>
      </c>
      <c r="O73" s="3">
        <f t="shared" si="18"/>
        <v>19.401365636380273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42</v>
      </c>
      <c r="E76" s="3"/>
      <c r="F76" s="3"/>
      <c r="G76" s="3"/>
      <c r="H76" s="3">
        <f>H47/$S$54*100</f>
        <v>88.269479025680184</v>
      </c>
      <c r="I76" s="3">
        <f t="shared" ref="I76:N76" si="19">I47/$S$54*100</f>
        <v>84.090695898047514</v>
      </c>
      <c r="J76" s="3">
        <f t="shared" si="19"/>
        <v>63.529117474951867</v>
      </c>
      <c r="K76" s="3">
        <f t="shared" si="19"/>
        <v>91.319923705381271</v>
      </c>
      <c r="L76" s="3">
        <f t="shared" si="19"/>
        <v>66.480843707704068</v>
      </c>
      <c r="M76" s="3">
        <f t="shared" si="19"/>
        <v>71.674059382942716</v>
      </c>
      <c r="N76" s="3">
        <f t="shared" si="19"/>
        <v>92.737270457276367</v>
      </c>
      <c r="O76" s="3">
        <f>O47/$S$54*100</f>
        <v>98.361095104726431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74.937128409918301</v>
      </c>
      <c r="I77" s="3">
        <f t="shared" si="20"/>
        <v>64.815584113923762</v>
      </c>
      <c r="J77" s="3">
        <f t="shared" si="20"/>
        <v>56.666175307880948</v>
      </c>
      <c r="K77" s="3">
        <f t="shared" si="20"/>
        <v>63.307112641768171</v>
      </c>
      <c r="L77" s="3">
        <f t="shared" si="20"/>
        <v>56.474992071255961</v>
      </c>
      <c r="M77" s="3">
        <f t="shared" si="20"/>
        <v>61.282267754803023</v>
      </c>
      <c r="N77" s="3">
        <f t="shared" si="20"/>
        <v>77.097320307858624</v>
      </c>
      <c r="O77" s="3">
        <f t="shared" si="20"/>
        <v>75.747423716548511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67.492596116478836</v>
      </c>
      <c r="I78" s="3">
        <f t="shared" si="20"/>
        <v>64.965671888470496</v>
      </c>
      <c r="J78" s="3">
        <f t="shared" si="20"/>
        <v>54.713694169357971</v>
      </c>
      <c r="K78" s="3">
        <f t="shared" si="20"/>
        <v>57.693561859837686</v>
      </c>
      <c r="L78" s="3">
        <f t="shared" si="20"/>
        <v>57.714556280682004</v>
      </c>
      <c r="M78" s="3">
        <f t="shared" si="20"/>
        <v>54.148184875976568</v>
      </c>
      <c r="N78" s="3">
        <f t="shared" si="20"/>
        <v>87.820109081650443</v>
      </c>
      <c r="O78" s="3">
        <f t="shared" si="20"/>
        <v>93.838807516896054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298.18063242342629</v>
      </c>
      <c r="I79" s="3">
        <f t="shared" si="20"/>
        <v>57.248212124054689</v>
      </c>
      <c r="J79" s="3">
        <f t="shared" si="20"/>
        <v>49.092549660739088</v>
      </c>
      <c r="K79" s="3">
        <f t="shared" si="20"/>
        <v>61.724490661949616</v>
      </c>
      <c r="L79" s="3">
        <f t="shared" si="20"/>
        <v>49.874256819836596</v>
      </c>
      <c r="M79" s="3">
        <f t="shared" si="20"/>
        <v>55.005829301957846</v>
      </c>
      <c r="N79" s="3">
        <f t="shared" si="20"/>
        <v>62.269005534486688</v>
      </c>
      <c r="O79" s="3">
        <f t="shared" si="20"/>
        <v>63.751568997940765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21</v>
      </c>
      <c r="I82" s="2" t="s">
        <v>22</v>
      </c>
      <c r="J82" s="2" t="s">
        <v>23</v>
      </c>
      <c r="K82" s="2" t="s">
        <v>24</v>
      </c>
      <c r="L82" s="2" t="s">
        <v>25</v>
      </c>
      <c r="M82" s="2" t="s">
        <v>43</v>
      </c>
      <c r="N82" s="2" t="s">
        <v>44</v>
      </c>
      <c r="O82" s="2" t="s">
        <v>45</v>
      </c>
      <c r="P82" s="2" t="s">
        <v>26</v>
      </c>
      <c r="Q82" s="2"/>
      <c r="R82" s="3"/>
    </row>
    <row r="83" spans="4:18" x14ac:dyDescent="0.25">
      <c r="D83" s="3"/>
      <c r="E83" s="3"/>
      <c r="F83" s="3" t="s">
        <v>33</v>
      </c>
      <c r="G83" s="3"/>
      <c r="H83" s="3">
        <f>AVERAGE(H76:H79)</f>
        <v>132.21995899387591</v>
      </c>
      <c r="I83" s="3">
        <f t="shared" ref="I83:N83" si="21">AVERAGE(I76:I79)</f>
        <v>67.780041006124108</v>
      </c>
      <c r="J83" s="3">
        <f>AVERAGE(J76:J79)</f>
        <v>56.000384153232467</v>
      </c>
      <c r="K83" s="3">
        <f t="shared" si="21"/>
        <v>68.511272217234193</v>
      </c>
      <c r="L83" s="3">
        <f t="shared" si="21"/>
        <v>57.636162219869661</v>
      </c>
      <c r="M83" s="3">
        <f t="shared" si="21"/>
        <v>60.52758532892004</v>
      </c>
      <c r="N83" s="3">
        <f t="shared" si="21"/>
        <v>79.980926345318025</v>
      </c>
      <c r="O83" s="3">
        <f>AVERAGE(O76:O79)</f>
        <v>82.924723834027944</v>
      </c>
      <c r="P83" s="3"/>
      <c r="Q83" s="3"/>
      <c r="R83" s="3"/>
    </row>
    <row r="84" spans="4:18" x14ac:dyDescent="0.25">
      <c r="D84" s="3"/>
      <c r="E84" s="3"/>
      <c r="F84" s="3" t="s">
        <v>35</v>
      </c>
      <c r="G84" s="3"/>
      <c r="H84" s="3">
        <f t="shared" ref="H84:O84" si="22">MEDIAN(H76:H79)</f>
        <v>81.603303717799236</v>
      </c>
      <c r="I84" s="3">
        <f t="shared" si="22"/>
        <v>64.890628001197129</v>
      </c>
      <c r="J84" s="3">
        <f t="shared" si="22"/>
        <v>55.689934738619456</v>
      </c>
      <c r="K84" s="3">
        <f t="shared" si="22"/>
        <v>62.515801651858894</v>
      </c>
      <c r="L84" s="3">
        <f t="shared" si="22"/>
        <v>57.094774175968979</v>
      </c>
      <c r="M84" s="3">
        <f t="shared" si="22"/>
        <v>58.144048528380438</v>
      </c>
      <c r="N84" s="3">
        <f t="shared" si="22"/>
        <v>82.458714694754534</v>
      </c>
      <c r="O84" s="3">
        <f t="shared" si="22"/>
        <v>84.793115616722275</v>
      </c>
      <c r="P84" s="3"/>
      <c r="Q84" s="3"/>
      <c r="R84" s="3"/>
    </row>
    <row r="85" spans="4:18" x14ac:dyDescent="0.25">
      <c r="D85" s="3"/>
      <c r="E85" s="3"/>
      <c r="F85" s="3" t="s">
        <v>37</v>
      </c>
      <c r="G85" s="3"/>
      <c r="H85" s="3">
        <f t="shared" ref="H85:O85" si="23">STDEV(H76:H79)</f>
        <v>110.97378669367114</v>
      </c>
      <c r="I85" s="3">
        <f t="shared" si="23"/>
        <v>11.455210761930406</v>
      </c>
      <c r="J85" s="3">
        <f t="shared" si="23"/>
        <v>5.9581555250334644</v>
      </c>
      <c r="K85" s="3">
        <f t="shared" si="23"/>
        <v>15.388319388964472</v>
      </c>
      <c r="L85" s="3">
        <f t="shared" si="23"/>
        <v>6.8271523542178167</v>
      </c>
      <c r="M85" s="3">
        <f t="shared" si="23"/>
        <v>8.0829031327703191</v>
      </c>
      <c r="N85" s="3">
        <f t="shared" si="23"/>
        <v>13.493262808586385</v>
      </c>
      <c r="O85" s="3">
        <f t="shared" si="23"/>
        <v>16.088528873998364</v>
      </c>
      <c r="P85" s="3"/>
      <c r="Q85" s="3"/>
      <c r="R85" s="3"/>
    </row>
    <row r="86" spans="4:18" x14ac:dyDescent="0.25">
      <c r="D86" s="3"/>
      <c r="E86" s="3"/>
      <c r="F86" s="3" t="s">
        <v>38</v>
      </c>
      <c r="G86" s="3"/>
      <c r="H86" s="3">
        <f t="shared" ref="H86:O86" si="24">H85/H83*100</f>
        <v>83.931191280138847</v>
      </c>
      <c r="I86" s="3">
        <f t="shared" si="24"/>
        <v>16.900566290444406</v>
      </c>
      <c r="J86" s="3">
        <f t="shared" si="24"/>
        <v>10.639490451941027</v>
      </c>
      <c r="K86" s="3">
        <f t="shared" si="24"/>
        <v>22.46100370194775</v>
      </c>
      <c r="L86" s="3">
        <f t="shared" si="24"/>
        <v>11.845258412893084</v>
      </c>
      <c r="M86" s="3">
        <f t="shared" si="24"/>
        <v>13.354081595765086</v>
      </c>
      <c r="N86" s="3">
        <f t="shared" si="24"/>
        <v>16.870600810909792</v>
      </c>
      <c r="O86" s="3">
        <f t="shared" si="24"/>
        <v>19.401365636380302</v>
      </c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86"/>
  <sheetViews>
    <sheetView topLeftCell="A16" workbookViewId="0">
      <selection activeCell="A25" sqref="A25:D32"/>
    </sheetView>
  </sheetViews>
  <sheetFormatPr baseColWidth="10" defaultRowHeight="15" x14ac:dyDescent="0.25"/>
  <sheetData>
    <row r="1" spans="1:1" x14ac:dyDescent="0.25">
      <c r="A1" t="s">
        <v>1</v>
      </c>
    </row>
    <row r="2" spans="1:1" x14ac:dyDescent="0.25">
      <c r="A2" t="s">
        <v>46</v>
      </c>
    </row>
    <row r="3" spans="1:1" x14ac:dyDescent="0.25">
      <c r="A3" t="s">
        <v>47</v>
      </c>
    </row>
    <row r="5" spans="1:1" x14ac:dyDescent="0.25">
      <c r="A5" t="s">
        <v>4</v>
      </c>
    </row>
    <row r="6" spans="1:1" x14ac:dyDescent="0.25">
      <c r="A6" t="s">
        <v>5</v>
      </c>
    </row>
    <row r="8" spans="1:1" x14ac:dyDescent="0.25">
      <c r="A8" t="s">
        <v>6</v>
      </c>
    </row>
    <row r="9" spans="1:1" x14ac:dyDescent="0.25">
      <c r="A9" t="s">
        <v>48</v>
      </c>
    </row>
    <row r="10" spans="1:1" x14ac:dyDescent="0.25">
      <c r="A10" t="s">
        <v>8</v>
      </c>
    </row>
    <row r="11" spans="1:1" x14ac:dyDescent="0.25">
      <c r="A11" t="s">
        <v>9</v>
      </c>
    </row>
    <row r="12" spans="1:1" x14ac:dyDescent="0.25">
      <c r="A12" t="s">
        <v>49</v>
      </c>
    </row>
    <row r="13" spans="1:1" x14ac:dyDescent="0.25">
      <c r="A13" t="s">
        <v>50</v>
      </c>
    </row>
    <row r="14" spans="1:1" x14ac:dyDescent="0.25">
      <c r="A14" t="s">
        <v>51</v>
      </c>
    </row>
    <row r="15" spans="1:1" x14ac:dyDescent="0.25">
      <c r="A15" t="s">
        <v>52</v>
      </c>
    </row>
    <row r="16" spans="1:1" x14ac:dyDescent="0.25">
      <c r="A16" t="s">
        <v>53</v>
      </c>
    </row>
    <row r="17" spans="1:20" x14ac:dyDescent="0.25">
      <c r="A17" t="s">
        <v>54</v>
      </c>
    </row>
    <row r="18" spans="1:20" x14ac:dyDescent="0.25">
      <c r="A18" t="s">
        <v>16</v>
      </c>
    </row>
    <row r="22" spans="1:20" x14ac:dyDescent="0.25">
      <c r="A22" s="1"/>
      <c r="S22" s="23"/>
      <c r="T22" s="3"/>
    </row>
    <row r="23" spans="1:20" x14ac:dyDescent="0.25">
      <c r="C23" s="4"/>
      <c r="S23" s="23"/>
      <c r="T23" s="3"/>
    </row>
    <row r="24" spans="1:20" x14ac:dyDescent="0.25">
      <c r="C24" s="4"/>
      <c r="S24" s="23"/>
      <c r="T24" s="3"/>
    </row>
    <row r="25" spans="1:20" x14ac:dyDescent="0.25">
      <c r="A25" s="1" t="s">
        <v>60</v>
      </c>
      <c r="D25" s="3"/>
      <c r="E25" s="3"/>
      <c r="F25" s="2"/>
      <c r="G25" s="2"/>
      <c r="H25" s="2" t="s">
        <v>21</v>
      </c>
      <c r="I25" s="2" t="s">
        <v>22</v>
      </c>
      <c r="J25" s="2" t="s">
        <v>23</v>
      </c>
      <c r="K25" s="2" t="s">
        <v>24</v>
      </c>
      <c r="L25" s="2" t="s">
        <v>25</v>
      </c>
      <c r="M25" s="2" t="s">
        <v>43</v>
      </c>
      <c r="N25" s="2" t="s">
        <v>44</v>
      </c>
      <c r="O25" s="2" t="s">
        <v>45</v>
      </c>
      <c r="P25" s="2" t="s">
        <v>26</v>
      </c>
      <c r="Q25" s="2"/>
      <c r="R25" s="3"/>
      <c r="S25" s="23"/>
      <c r="T25" s="3"/>
    </row>
    <row r="26" spans="1:20" x14ac:dyDescent="0.25">
      <c r="A26" t="s">
        <v>27</v>
      </c>
      <c r="C26" t="s">
        <v>61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3"/>
      <c r="T26" s="3"/>
    </row>
    <row r="27" spans="1:20" x14ac:dyDescent="0.25">
      <c r="A27" t="s">
        <v>28</v>
      </c>
      <c r="C27" s="4">
        <v>43855</v>
      </c>
      <c r="D27" s="3"/>
      <c r="E27" s="3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3"/>
      <c r="S27" s="23"/>
      <c r="T27" s="3"/>
    </row>
    <row r="28" spans="1:20" x14ac:dyDescent="0.25">
      <c r="A28" t="s">
        <v>29</v>
      </c>
      <c r="C28" t="s">
        <v>30</v>
      </c>
      <c r="D28" s="3"/>
      <c r="E28" s="3"/>
      <c r="F28" s="5"/>
      <c r="G28" s="5"/>
      <c r="H28" s="6">
        <v>4108.28</v>
      </c>
      <c r="I28" s="7">
        <v>4014.73</v>
      </c>
      <c r="J28" s="7">
        <v>3554.42</v>
      </c>
      <c r="K28" s="7">
        <v>4176.57</v>
      </c>
      <c r="L28" s="7">
        <v>3620.5</v>
      </c>
      <c r="M28" s="7">
        <v>3736.76</v>
      </c>
      <c r="N28" s="7">
        <v>4208.3</v>
      </c>
      <c r="O28" s="7">
        <v>4334.2</v>
      </c>
      <c r="P28" s="8">
        <v>2091.75</v>
      </c>
      <c r="Q28" s="5"/>
      <c r="R28" s="3"/>
      <c r="S28" s="22"/>
    </row>
    <row r="29" spans="1:20" x14ac:dyDescent="0.25">
      <c r="A29" t="s">
        <v>31</v>
      </c>
      <c r="C29" t="s">
        <v>56</v>
      </c>
      <c r="D29" s="3"/>
      <c r="E29" s="3"/>
      <c r="F29" s="5"/>
      <c r="G29" s="5"/>
      <c r="H29" s="9">
        <v>3809.81</v>
      </c>
      <c r="I29" s="5">
        <v>3583.22</v>
      </c>
      <c r="J29" s="5">
        <v>3400.78</v>
      </c>
      <c r="K29" s="5">
        <v>3549.45</v>
      </c>
      <c r="L29" s="5">
        <v>3396.5</v>
      </c>
      <c r="M29" s="5">
        <v>3504.12</v>
      </c>
      <c r="N29" s="5">
        <v>3858.17</v>
      </c>
      <c r="O29" s="5">
        <v>3827.95</v>
      </c>
      <c r="P29" s="10">
        <v>2141.42</v>
      </c>
      <c r="Q29" s="5"/>
      <c r="R29" s="3"/>
      <c r="S29" s="22"/>
    </row>
    <row r="30" spans="1:20" x14ac:dyDescent="0.25">
      <c r="A30" t="s">
        <v>18</v>
      </c>
      <c r="C30" s="4">
        <v>43946</v>
      </c>
      <c r="D30" s="3"/>
      <c r="E30" s="3"/>
      <c r="F30" s="5"/>
      <c r="G30" s="5"/>
      <c r="H30" s="9">
        <v>3643.15</v>
      </c>
      <c r="I30" s="5">
        <v>3586.58</v>
      </c>
      <c r="J30" s="5">
        <v>3357.07</v>
      </c>
      <c r="K30" s="5">
        <v>3423.78</v>
      </c>
      <c r="L30" s="5">
        <v>3424.25</v>
      </c>
      <c r="M30" s="5">
        <v>3344.41</v>
      </c>
      <c r="N30" s="5">
        <v>4098.22</v>
      </c>
      <c r="O30" s="5">
        <v>4232.96</v>
      </c>
      <c r="P30" s="10">
        <v>2163.4299999999998</v>
      </c>
      <c r="Q30" s="5"/>
      <c r="R30" s="3"/>
    </row>
    <row r="31" spans="1:20" x14ac:dyDescent="0.25">
      <c r="A31" t="s">
        <v>19</v>
      </c>
      <c r="C31" t="s">
        <v>20</v>
      </c>
      <c r="D31" s="3"/>
      <c r="E31" s="3"/>
      <c r="F31" s="5"/>
      <c r="G31" s="5"/>
      <c r="H31" s="11">
        <v>8807.5400000000009</v>
      </c>
      <c r="I31" s="12">
        <v>3413.81</v>
      </c>
      <c r="J31" s="12">
        <v>3231.23</v>
      </c>
      <c r="K31" s="12">
        <v>3514.02</v>
      </c>
      <c r="L31" s="12">
        <v>3248.73</v>
      </c>
      <c r="M31" s="12">
        <v>3363.61</v>
      </c>
      <c r="N31" s="12">
        <v>3526.21</v>
      </c>
      <c r="O31" s="12">
        <v>3559.4</v>
      </c>
      <c r="P31" s="13">
        <v>537.63699999999994</v>
      </c>
      <c r="Q31" s="5"/>
      <c r="R31" s="3"/>
    </row>
    <row r="32" spans="1:20" x14ac:dyDescent="0.25">
      <c r="A32" s="1" t="s">
        <v>32</v>
      </c>
      <c r="C32" t="s">
        <v>62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 x14ac:dyDescent="0.25"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1"/>
      <c r="B35" s="14"/>
      <c r="C35" s="15"/>
      <c r="D35" s="3"/>
      <c r="E35" s="3"/>
      <c r="F35" s="3" t="s">
        <v>33</v>
      </c>
      <c r="G35" s="3"/>
      <c r="H35" s="16">
        <f t="shared" ref="H35:M35" si="0">AVERAGE(H28:H31)</f>
        <v>5092.1949999999997</v>
      </c>
      <c r="I35" s="3">
        <f t="shared" si="0"/>
        <v>3649.5849999999996</v>
      </c>
      <c r="J35" s="3">
        <f t="shared" si="0"/>
        <v>3385.875</v>
      </c>
      <c r="K35" s="3">
        <f t="shared" si="0"/>
        <v>3665.9549999999999</v>
      </c>
      <c r="L35" s="3">
        <f t="shared" si="0"/>
        <v>3422.4949999999999</v>
      </c>
      <c r="M35" s="3">
        <f t="shared" si="0"/>
        <v>3487.2250000000004</v>
      </c>
      <c r="N35" s="3">
        <f>AVERAGE(N28:N31)</f>
        <v>3922.7250000000004</v>
      </c>
      <c r="O35" s="3">
        <f>AVERAGE(O28:O31)</f>
        <v>3988.6275000000001</v>
      </c>
      <c r="P35" s="3">
        <f>AVERAGE(P28:P30)</f>
        <v>2132.2000000000003</v>
      </c>
      <c r="Q35" s="3"/>
      <c r="R35" s="3"/>
    </row>
    <row r="36" spans="1:18" x14ac:dyDescent="0.25">
      <c r="B36" s="14"/>
      <c r="D36" s="3"/>
      <c r="E36" s="3"/>
      <c r="F36" s="3" t="s">
        <v>34</v>
      </c>
      <c r="G36" s="3"/>
      <c r="H36" s="3">
        <f>H35/1000</f>
        <v>5.0921949999999994</v>
      </c>
      <c r="I36" s="3">
        <f t="shared" ref="I36:P36" si="1">I35/1000</f>
        <v>3.6495849999999996</v>
      </c>
      <c r="J36" s="3">
        <f t="shared" si="1"/>
        <v>3.385875</v>
      </c>
      <c r="K36" s="3">
        <f t="shared" si="1"/>
        <v>3.6659549999999999</v>
      </c>
      <c r="L36" s="3">
        <f t="shared" si="1"/>
        <v>3.4224950000000001</v>
      </c>
      <c r="M36" s="3">
        <f t="shared" si="1"/>
        <v>3.4872250000000005</v>
      </c>
      <c r="N36" s="3">
        <f t="shared" si="1"/>
        <v>3.9227250000000002</v>
      </c>
      <c r="O36" s="3">
        <f t="shared" si="1"/>
        <v>3.9886275000000002</v>
      </c>
      <c r="P36" s="3">
        <f t="shared" si="1"/>
        <v>2.1322000000000001</v>
      </c>
      <c r="Q36" s="3"/>
      <c r="R36" s="3"/>
    </row>
    <row r="37" spans="1:18" x14ac:dyDescent="0.25">
      <c r="B37" s="14"/>
      <c r="D37" s="3"/>
      <c r="E37" s="3"/>
      <c r="F37" s="3" t="s">
        <v>35</v>
      </c>
      <c r="G37" s="3"/>
      <c r="H37" s="3">
        <f>MEDIAN(H28:H31)</f>
        <v>3959.0450000000001</v>
      </c>
      <c r="I37" s="3">
        <f t="shared" ref="I37:P37" si="2">MEDIAN(I28:I31)</f>
        <v>3584.8999999999996</v>
      </c>
      <c r="J37" s="3">
        <f t="shared" si="2"/>
        <v>3378.9250000000002</v>
      </c>
      <c r="K37" s="3">
        <f t="shared" si="2"/>
        <v>3531.7349999999997</v>
      </c>
      <c r="L37" s="3">
        <f t="shared" si="2"/>
        <v>3410.375</v>
      </c>
      <c r="M37" s="3">
        <f t="shared" si="2"/>
        <v>3433.8649999999998</v>
      </c>
      <c r="N37" s="3">
        <f t="shared" si="2"/>
        <v>3978.1950000000002</v>
      </c>
      <c r="O37" s="3">
        <f t="shared" si="2"/>
        <v>4030.4549999999999</v>
      </c>
      <c r="P37" s="3">
        <f t="shared" si="2"/>
        <v>2116.585</v>
      </c>
      <c r="Q37" s="3"/>
      <c r="R37" s="3"/>
    </row>
    <row r="38" spans="1:18" x14ac:dyDescent="0.25">
      <c r="B38" s="17"/>
      <c r="D38" s="3"/>
      <c r="E38" s="3"/>
      <c r="F38" s="3" t="s">
        <v>36</v>
      </c>
      <c r="G38" s="3"/>
      <c r="H38" s="3">
        <f>H37/1000</f>
        <v>3.9590450000000001</v>
      </c>
      <c r="I38" s="3">
        <f t="shared" ref="I38:P38" si="3">I37/1000</f>
        <v>3.5848999999999998</v>
      </c>
      <c r="J38" s="3">
        <f t="shared" si="3"/>
        <v>3.3789250000000002</v>
      </c>
      <c r="K38" s="3">
        <f t="shared" si="3"/>
        <v>3.5317349999999998</v>
      </c>
      <c r="L38" s="3">
        <f t="shared" si="3"/>
        <v>3.4103750000000002</v>
      </c>
      <c r="M38" s="3">
        <f t="shared" si="3"/>
        <v>3.4338649999999999</v>
      </c>
      <c r="N38" s="3">
        <f t="shared" si="3"/>
        <v>3.9781950000000004</v>
      </c>
      <c r="O38" s="3">
        <f t="shared" si="3"/>
        <v>4.0304549999999999</v>
      </c>
      <c r="P38" s="3">
        <f t="shared" si="3"/>
        <v>2.1165850000000002</v>
      </c>
      <c r="Q38" s="3"/>
      <c r="R38" s="3"/>
    </row>
    <row r="39" spans="1:18" x14ac:dyDescent="0.25">
      <c r="B39" s="14"/>
      <c r="C39" s="14"/>
      <c r="D39" s="3"/>
      <c r="E39" s="3"/>
      <c r="F39" s="3" t="s">
        <v>37</v>
      </c>
      <c r="G39" s="3"/>
      <c r="H39" s="3">
        <f>STDEV(H28:H31)</f>
        <v>2484.3590653325482</v>
      </c>
      <c r="I39" s="3">
        <f t="shared" ref="I39:P39" si="4">STDEV(I28:I31)</f>
        <v>256.44665780625809</v>
      </c>
      <c r="J39" s="3">
        <f t="shared" si="4"/>
        <v>133.38463192337164</v>
      </c>
      <c r="K39" s="3">
        <f t="shared" si="4"/>
        <v>344.49676732880943</v>
      </c>
      <c r="L39" s="3">
        <f t="shared" si="4"/>
        <v>152.83877703863854</v>
      </c>
      <c r="M39" s="3">
        <f t="shared" si="4"/>
        <v>180.95114414301642</v>
      </c>
      <c r="N39" s="3">
        <f t="shared" si="4"/>
        <v>302.07232516954178</v>
      </c>
      <c r="O39" s="3">
        <f t="shared" si="4"/>
        <v>360.17228704931381</v>
      </c>
      <c r="P39" s="3">
        <f t="shared" si="4"/>
        <v>797.84499215631888</v>
      </c>
      <c r="Q39" s="3"/>
      <c r="R39" s="3"/>
    </row>
    <row r="40" spans="1:18" x14ac:dyDescent="0.25">
      <c r="D40" s="3"/>
      <c r="E40" s="3"/>
      <c r="F40" s="3" t="s">
        <v>38</v>
      </c>
      <c r="G40" s="3"/>
      <c r="H40" s="3">
        <f>H39/H35*100</f>
        <v>48.787586990139779</v>
      </c>
      <c r="I40" s="3">
        <f t="shared" ref="I40:P40" si="5">I39/I35*100</f>
        <v>7.0267347604250379</v>
      </c>
      <c r="J40" s="3">
        <f t="shared" si="5"/>
        <v>3.9394434798500133</v>
      </c>
      <c r="K40" s="3">
        <f t="shared" si="5"/>
        <v>9.3971902909012641</v>
      </c>
      <c r="L40" s="3">
        <f t="shared" si="5"/>
        <v>4.4657122081592098</v>
      </c>
      <c r="M40" s="3">
        <f t="shared" si="5"/>
        <v>5.1889724392035621</v>
      </c>
      <c r="N40" s="3">
        <f t="shared" si="5"/>
        <v>7.7005735851873824</v>
      </c>
      <c r="O40" s="3">
        <f t="shared" si="5"/>
        <v>9.02998053965465</v>
      </c>
      <c r="P40" s="3">
        <f t="shared" si="5"/>
        <v>37.418862778178351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39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21</v>
      </c>
      <c r="I44" s="2" t="s">
        <v>22</v>
      </c>
      <c r="J44" s="2" t="s">
        <v>23</v>
      </c>
      <c r="K44" s="2" t="s">
        <v>24</v>
      </c>
      <c r="L44" s="2" t="s">
        <v>25</v>
      </c>
      <c r="M44" s="2" t="s">
        <v>43</v>
      </c>
      <c r="N44" s="2" t="s">
        <v>44</v>
      </c>
      <c r="O44" s="2" t="s">
        <v>45</v>
      </c>
      <c r="P44" s="2" t="s">
        <v>26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1976.0799999999995</v>
      </c>
      <c r="I47" s="3">
        <f t="shared" ref="I47:N47" si="6">I28-$P$35</f>
        <v>1882.5299999999997</v>
      </c>
      <c r="J47" s="3">
        <f t="shared" si="6"/>
        <v>1422.2199999999998</v>
      </c>
      <c r="K47" s="3">
        <f t="shared" si="6"/>
        <v>2044.3699999999994</v>
      </c>
      <c r="L47" s="3">
        <f t="shared" si="6"/>
        <v>1488.2999999999997</v>
      </c>
      <c r="M47" s="3">
        <f t="shared" si="6"/>
        <v>1604.56</v>
      </c>
      <c r="N47" s="3">
        <f t="shared" si="6"/>
        <v>2076.1</v>
      </c>
      <c r="O47" s="3">
        <f>O28-$P$35</f>
        <v>2201.9999999999995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1677.6099999999997</v>
      </c>
      <c r="I48" s="3">
        <f t="shared" si="7"/>
        <v>1451.0199999999995</v>
      </c>
      <c r="J48" s="3">
        <f t="shared" si="7"/>
        <v>1268.58</v>
      </c>
      <c r="K48" s="3">
        <f t="shared" si="7"/>
        <v>1417.2499999999995</v>
      </c>
      <c r="L48" s="3">
        <f t="shared" si="7"/>
        <v>1264.2999999999997</v>
      </c>
      <c r="M48" s="3">
        <f t="shared" si="7"/>
        <v>1371.9199999999996</v>
      </c>
      <c r="N48" s="3">
        <f t="shared" si="7"/>
        <v>1725.9699999999998</v>
      </c>
      <c r="O48" s="3">
        <f t="shared" si="7"/>
        <v>1695.7499999999995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1510.9499999999998</v>
      </c>
      <c r="I49" s="3">
        <f t="shared" si="7"/>
        <v>1454.3799999999997</v>
      </c>
      <c r="J49" s="3">
        <f t="shared" si="7"/>
        <v>1224.8699999999999</v>
      </c>
      <c r="K49" s="3">
        <f t="shared" si="7"/>
        <v>1291.58</v>
      </c>
      <c r="L49" s="3">
        <f>L30-$P$35</f>
        <v>1292.0499999999997</v>
      </c>
      <c r="M49" s="3">
        <f t="shared" si="7"/>
        <v>1212.2099999999996</v>
      </c>
      <c r="N49" s="3">
        <f t="shared" si="7"/>
        <v>1966.02</v>
      </c>
      <c r="O49" s="3">
        <f>O30-$P$35</f>
        <v>2100.7599999999998</v>
      </c>
      <c r="P49" s="3"/>
      <c r="Q49" s="3"/>
      <c r="R49" s="3"/>
    </row>
    <row r="50" spans="4:20" x14ac:dyDescent="0.25">
      <c r="D50" s="3"/>
      <c r="E50" s="3"/>
      <c r="F50" s="3"/>
      <c r="G50" s="3"/>
      <c r="H50" s="3"/>
      <c r="I50" s="3">
        <f t="shared" si="7"/>
        <v>1281.6099999999997</v>
      </c>
      <c r="J50" s="3">
        <f t="shared" si="7"/>
        <v>1099.0299999999997</v>
      </c>
      <c r="K50" s="3">
        <f t="shared" si="7"/>
        <v>1381.8199999999997</v>
      </c>
      <c r="L50" s="3">
        <f t="shared" si="7"/>
        <v>1116.5299999999997</v>
      </c>
      <c r="M50" s="3">
        <f t="shared" si="7"/>
        <v>1231.4099999999999</v>
      </c>
      <c r="N50" s="3">
        <f t="shared" si="7"/>
        <v>1394.0099999999998</v>
      </c>
      <c r="O50" s="3">
        <f t="shared" si="7"/>
        <v>1427.1999999999998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21</v>
      </c>
      <c r="I53" s="2" t="s">
        <v>22</v>
      </c>
      <c r="J53" s="2" t="s">
        <v>23</v>
      </c>
      <c r="K53" s="2" t="s">
        <v>24</v>
      </c>
      <c r="L53" s="2" t="s">
        <v>25</v>
      </c>
      <c r="M53" s="2" t="s">
        <v>43</v>
      </c>
      <c r="N53" s="2" t="s">
        <v>44</v>
      </c>
      <c r="O53" s="2" t="s">
        <v>45</v>
      </c>
      <c r="P53" s="2" t="s">
        <v>26</v>
      </c>
      <c r="Q53" s="2"/>
      <c r="R53" s="3"/>
      <c r="S53" s="18" t="s">
        <v>40</v>
      </c>
      <c r="T53" s="19"/>
    </row>
    <row r="54" spans="4:20" x14ac:dyDescent="0.25">
      <c r="D54" s="3"/>
      <c r="E54" s="3"/>
      <c r="F54" s="3" t="s">
        <v>33</v>
      </c>
      <c r="G54" s="3"/>
      <c r="H54" s="3">
        <f>AVERAGE(H47:H50)</f>
        <v>1721.5466666666664</v>
      </c>
      <c r="I54" s="3">
        <f>AVERAGE(I47:I50)</f>
        <v>1517.3849999999995</v>
      </c>
      <c r="J54" s="3">
        <f t="shared" ref="J54:N54" si="8">AVERAGE(J47:J50)</f>
        <v>1253.6749999999997</v>
      </c>
      <c r="K54" s="3">
        <f t="shared" si="8"/>
        <v>1533.7549999999997</v>
      </c>
      <c r="L54" s="3">
        <f t="shared" si="8"/>
        <v>1290.2949999999996</v>
      </c>
      <c r="M54" s="3">
        <f t="shared" si="8"/>
        <v>1355.0249999999996</v>
      </c>
      <c r="N54" s="3">
        <f t="shared" si="8"/>
        <v>1790.5250000000001</v>
      </c>
      <c r="O54" s="3">
        <f>AVERAGE(O47:O50)</f>
        <v>1856.4274999999996</v>
      </c>
      <c r="P54" s="3"/>
      <c r="Q54" s="3"/>
      <c r="R54" s="3"/>
      <c r="S54" s="20">
        <f>AVERAGE(H47:I50)</f>
        <v>1604.8828571428567</v>
      </c>
      <c r="T54" s="21"/>
    </row>
    <row r="55" spans="4:20" x14ac:dyDescent="0.25">
      <c r="D55" s="3"/>
      <c r="E55" s="3"/>
      <c r="F55" s="3" t="s">
        <v>34</v>
      </c>
      <c r="G55" s="3"/>
      <c r="H55" s="3">
        <f>H54/1000</f>
        <v>1.7215466666666663</v>
      </c>
      <c r="I55" s="3">
        <f t="shared" ref="I55:O55" si="9">I54/1000</f>
        <v>1.5173849999999995</v>
      </c>
      <c r="J55" s="3">
        <f t="shared" si="9"/>
        <v>1.2536749999999997</v>
      </c>
      <c r="K55" s="3">
        <f t="shared" si="9"/>
        <v>1.5337549999999998</v>
      </c>
      <c r="L55" s="3">
        <f t="shared" si="9"/>
        <v>1.2902949999999995</v>
      </c>
      <c r="M55" s="3">
        <f t="shared" si="9"/>
        <v>1.3550249999999997</v>
      </c>
      <c r="N55" s="3">
        <f t="shared" si="9"/>
        <v>1.7905250000000001</v>
      </c>
      <c r="O55" s="3">
        <f t="shared" si="9"/>
        <v>1.8564274999999995</v>
      </c>
      <c r="P55" s="3"/>
      <c r="Q55" s="3"/>
      <c r="R55" s="3"/>
    </row>
    <row r="56" spans="4:20" x14ac:dyDescent="0.25">
      <c r="D56" s="3"/>
      <c r="E56" s="3"/>
      <c r="F56" s="3" t="s">
        <v>35</v>
      </c>
      <c r="G56" s="3"/>
      <c r="H56" s="3">
        <f>MEDIAN(H47:H50)</f>
        <v>1677.6099999999997</v>
      </c>
      <c r="I56" s="3">
        <f t="shared" ref="I56:N56" si="10">MEDIAN(I47:I50)</f>
        <v>1452.6999999999996</v>
      </c>
      <c r="J56" s="3">
        <f>MEDIAN(J47:J50)</f>
        <v>1246.7249999999999</v>
      </c>
      <c r="K56" s="3">
        <f t="shared" si="10"/>
        <v>1399.5349999999996</v>
      </c>
      <c r="L56" s="3">
        <f t="shared" si="10"/>
        <v>1278.1749999999997</v>
      </c>
      <c r="M56" s="3">
        <f t="shared" si="10"/>
        <v>1301.6649999999997</v>
      </c>
      <c r="N56" s="3">
        <f t="shared" si="10"/>
        <v>1845.9949999999999</v>
      </c>
      <c r="O56" s="3">
        <f>MEDIAN(O47:O50)</f>
        <v>1898.2549999999997</v>
      </c>
      <c r="P56" s="3"/>
      <c r="Q56" s="3"/>
      <c r="R56" s="3"/>
    </row>
    <row r="57" spans="4:20" x14ac:dyDescent="0.25">
      <c r="D57" s="3"/>
      <c r="E57" s="3"/>
      <c r="F57" s="3" t="s">
        <v>36</v>
      </c>
      <c r="G57" s="3"/>
      <c r="H57" s="3">
        <f>H56/1000</f>
        <v>1.6776099999999996</v>
      </c>
      <c r="I57" s="3">
        <f t="shared" ref="I57:O57" si="11">I56/1000</f>
        <v>1.4526999999999997</v>
      </c>
      <c r="J57" s="3">
        <f t="shared" si="11"/>
        <v>1.2467249999999999</v>
      </c>
      <c r="K57" s="3">
        <f t="shared" si="11"/>
        <v>1.3995349999999995</v>
      </c>
      <c r="L57" s="3">
        <f t="shared" si="11"/>
        <v>1.2781749999999996</v>
      </c>
      <c r="M57" s="3">
        <f t="shared" si="11"/>
        <v>1.3016649999999996</v>
      </c>
      <c r="N57" s="3">
        <f t="shared" si="11"/>
        <v>1.8459949999999998</v>
      </c>
      <c r="O57" s="3">
        <f t="shared" si="11"/>
        <v>1.8982549999999996</v>
      </c>
      <c r="P57" s="3"/>
      <c r="Q57" s="3"/>
      <c r="R57" s="3"/>
    </row>
    <row r="58" spans="4:20" x14ac:dyDescent="0.25">
      <c r="D58" s="3"/>
      <c r="E58" s="3"/>
      <c r="F58" s="3" t="s">
        <v>37</v>
      </c>
      <c r="G58" s="3"/>
      <c r="H58" s="3">
        <f>STDEV(H47:H50)</f>
        <v>235.65717097795425</v>
      </c>
      <c r="I58" s="3">
        <f t="shared" ref="I58:O58" si="12">STDEV(I47:I50)</f>
        <v>256.44665780625996</v>
      </c>
      <c r="J58" s="3">
        <f t="shared" si="12"/>
        <v>133.38463192337164</v>
      </c>
      <c r="K58" s="3">
        <f t="shared" si="12"/>
        <v>344.49676732880954</v>
      </c>
      <c r="L58" s="3">
        <f t="shared" si="12"/>
        <v>152.83877703864022</v>
      </c>
      <c r="M58" s="3">
        <f t="shared" si="12"/>
        <v>180.95114414301781</v>
      </c>
      <c r="N58" s="3">
        <f t="shared" si="12"/>
        <v>302.07232516953979</v>
      </c>
      <c r="O58" s="3">
        <f t="shared" si="12"/>
        <v>360.17228704931455</v>
      </c>
      <c r="P58" s="3"/>
      <c r="Q58" s="3"/>
      <c r="R58" s="3"/>
    </row>
    <row r="59" spans="4:20" x14ac:dyDescent="0.25">
      <c r="D59" s="3"/>
      <c r="E59" s="3"/>
      <c r="F59" s="3" t="s">
        <v>38</v>
      </c>
      <c r="G59" s="3"/>
      <c r="H59" s="3">
        <f>H58/H54*100</f>
        <v>13.688689103865185</v>
      </c>
      <c r="I59" s="3">
        <f t="shared" ref="I59:O59" si="13">I58/I54*100</f>
        <v>16.90056629044442</v>
      </c>
      <c r="J59" s="3">
        <f t="shared" si="13"/>
        <v>10.639490451941027</v>
      </c>
      <c r="K59" s="3">
        <f t="shared" si="13"/>
        <v>22.46100370194781</v>
      </c>
      <c r="L59" s="3">
        <f t="shared" si="13"/>
        <v>11.845258412893196</v>
      </c>
      <c r="M59" s="3">
        <f t="shared" si="13"/>
        <v>13.354081595765235</v>
      </c>
      <c r="N59" s="3">
        <f t="shared" si="13"/>
        <v>16.870600810909636</v>
      </c>
      <c r="O59" s="3">
        <f t="shared" si="13"/>
        <v>19.401365636380341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41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114.78515443477181</v>
      </c>
      <c r="I63" s="3">
        <f t="shared" ref="H63:O66" si="14">I47/$H$54*100</f>
        <v>109.35108739428112</v>
      </c>
      <c r="J63" s="3">
        <f t="shared" si="14"/>
        <v>82.612921713807737</v>
      </c>
      <c r="K63" s="3">
        <f t="shared" si="14"/>
        <v>118.75193624337803</v>
      </c>
      <c r="L63" s="3">
        <f t="shared" si="14"/>
        <v>86.451330586449387</v>
      </c>
      <c r="M63" s="3">
        <f t="shared" si="14"/>
        <v>93.204560240403993</v>
      </c>
      <c r="N63" s="3">
        <f t="shared" si="14"/>
        <v>120.59504631494163</v>
      </c>
      <c r="O63" s="3">
        <f>O47/$H$54*100</f>
        <v>127.90823755382756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97.447837603395399</v>
      </c>
      <c r="I64" s="3">
        <f t="shared" si="14"/>
        <v>84.285835992440894</v>
      </c>
      <c r="J64" s="3">
        <f t="shared" si="14"/>
        <v>73.688388735710532</v>
      </c>
      <c r="K64" s="3">
        <f t="shared" si="14"/>
        <v>82.324227826140813</v>
      </c>
      <c r="L64" s="3">
        <f t="shared" si="14"/>
        <v>73.439775085969202</v>
      </c>
      <c r="M64" s="3">
        <f t="shared" si="14"/>
        <v>79.691130456333823</v>
      </c>
      <c r="N64" s="3">
        <f t="shared" si="14"/>
        <v>100.25693949626692</v>
      </c>
      <c r="O64" s="3">
        <f t="shared" si="14"/>
        <v>98.501541249728916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87.767007961832775</v>
      </c>
      <c r="I65" s="3">
        <f t="shared" si="14"/>
        <v>84.481009324948104</v>
      </c>
      <c r="J65" s="3">
        <f t="shared" si="14"/>
        <v>71.149392794076647</v>
      </c>
      <c r="K65" s="3">
        <f t="shared" si="14"/>
        <v>75.024396666563405</v>
      </c>
      <c r="L65" s="3">
        <f t="shared" si="14"/>
        <v>75.051697698193863</v>
      </c>
      <c r="M65" s="3">
        <f t="shared" si="14"/>
        <v>70.414007559094145</v>
      </c>
      <c r="N65" s="3">
        <f t="shared" si="14"/>
        <v>114.20079618327708</v>
      </c>
      <c r="O65" s="3">
        <f t="shared" si="14"/>
        <v>122.02747916602125</v>
      </c>
      <c r="P65" s="3"/>
      <c r="Q65" s="3"/>
      <c r="R65" s="3"/>
    </row>
    <row r="66" spans="4:18" x14ac:dyDescent="0.25">
      <c r="D66" s="3"/>
      <c r="E66" s="3"/>
      <c r="F66" s="3"/>
      <c r="G66" s="3"/>
      <c r="H66" s="3"/>
      <c r="I66" s="3">
        <f t="shared" si="14"/>
        <v>74.445266272189343</v>
      </c>
      <c r="J66" s="3">
        <f t="shared" si="14"/>
        <v>63.83968679327117</v>
      </c>
      <c r="K66" s="3">
        <f t="shared" si="14"/>
        <v>80.266194739613979</v>
      </c>
      <c r="L66" s="3">
        <f t="shared" si="14"/>
        <v>64.856214566746175</v>
      </c>
      <c r="M66" s="3">
        <f t="shared" si="14"/>
        <v>71.529283744849593</v>
      </c>
      <c r="N66" s="3">
        <f t="shared" si="14"/>
        <v>80.974278942966009</v>
      </c>
      <c r="O66" s="3">
        <f t="shared" si="14"/>
        <v>82.902196474488051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21</v>
      </c>
      <c r="I69" s="2" t="s">
        <v>22</v>
      </c>
      <c r="J69" s="2" t="s">
        <v>23</v>
      </c>
      <c r="K69" s="2" t="s">
        <v>24</v>
      </c>
      <c r="L69" s="2" t="s">
        <v>25</v>
      </c>
      <c r="M69" s="2" t="s">
        <v>43</v>
      </c>
      <c r="N69" s="2" t="s">
        <v>44</v>
      </c>
      <c r="O69" s="2" t="s">
        <v>45</v>
      </c>
      <c r="P69" s="2" t="s">
        <v>26</v>
      </c>
      <c r="Q69" s="2"/>
      <c r="R69" s="3"/>
    </row>
    <row r="70" spans="4:18" x14ac:dyDescent="0.25">
      <c r="D70" s="3"/>
      <c r="E70" s="3"/>
      <c r="F70" s="3" t="s">
        <v>33</v>
      </c>
      <c r="G70" s="3"/>
      <c r="H70" s="3">
        <f>AVERAGE(H63:H66)</f>
        <v>100</v>
      </c>
      <c r="I70" s="3">
        <f t="shared" ref="I70:N70" si="15">AVERAGE(I63:I66)</f>
        <v>88.14079974596487</v>
      </c>
      <c r="J70" s="3">
        <f>AVERAGE(J63:J66)</f>
        <v>72.822597509216521</v>
      </c>
      <c r="K70" s="3">
        <f t="shared" si="15"/>
        <v>89.091688868924052</v>
      </c>
      <c r="L70" s="3">
        <f t="shared" si="15"/>
        <v>74.94975448433965</v>
      </c>
      <c r="M70" s="3">
        <f t="shared" si="15"/>
        <v>78.709745500170385</v>
      </c>
      <c r="N70" s="3">
        <f t="shared" si="15"/>
        <v>104.0067652343629</v>
      </c>
      <c r="O70" s="3">
        <f>AVERAGE(O63:O66)</f>
        <v>107.83486361101644</v>
      </c>
      <c r="P70" s="3"/>
      <c r="Q70" s="3"/>
      <c r="R70" s="3"/>
    </row>
    <row r="71" spans="4:18" x14ac:dyDescent="0.25">
      <c r="D71" s="3"/>
      <c r="E71" s="3"/>
      <c r="F71" s="3" t="s">
        <v>35</v>
      </c>
      <c r="G71" s="3"/>
      <c r="H71" s="3">
        <f>MEDIAN(H63:H66)</f>
        <v>97.447837603395399</v>
      </c>
      <c r="I71" s="3">
        <f t="shared" ref="I71:O71" si="16">MEDIAN(I63:I66)</f>
        <v>84.383422658694499</v>
      </c>
      <c r="J71" s="3">
        <f t="shared" si="16"/>
        <v>72.41889076489359</v>
      </c>
      <c r="K71" s="3">
        <f t="shared" si="16"/>
        <v>81.295211282877403</v>
      </c>
      <c r="L71" s="3">
        <f t="shared" si="16"/>
        <v>74.24573639208154</v>
      </c>
      <c r="M71" s="3">
        <f t="shared" si="16"/>
        <v>75.610207100591708</v>
      </c>
      <c r="N71" s="3">
        <f t="shared" si="16"/>
        <v>107.22886783977199</v>
      </c>
      <c r="O71" s="3">
        <f t="shared" si="16"/>
        <v>110.26451020787508</v>
      </c>
      <c r="P71" s="3"/>
      <c r="Q71" s="3"/>
      <c r="R71" s="3"/>
    </row>
    <row r="72" spans="4:18" x14ac:dyDescent="0.25">
      <c r="D72" s="3"/>
      <c r="E72" s="3"/>
      <c r="F72" s="3" t="s">
        <v>37</v>
      </c>
      <c r="G72" s="3"/>
      <c r="H72" s="3">
        <f>STDEV(H63:H66)</f>
        <v>13.688689103865199</v>
      </c>
      <c r="I72" s="3">
        <f t="shared" ref="I72:O72" si="17">STDEV(I63:I66)</f>
        <v>14.896294289994533</v>
      </c>
      <c r="J72" s="3">
        <f t="shared" si="17"/>
        <v>7.7479533088485324</v>
      </c>
      <c r="K72" s="3">
        <f t="shared" si="17"/>
        <v>20.010887534976863</v>
      </c>
      <c r="L72" s="3">
        <f t="shared" si="17"/>
        <v>8.877992098499055</v>
      </c>
      <c r="M72" s="3">
        <f t="shared" si="17"/>
        <v>10.510963637911859</v>
      </c>
      <c r="N72" s="3">
        <f t="shared" si="17"/>
        <v>17.546566179029529</v>
      </c>
      <c r="O72" s="3">
        <f t="shared" si="17"/>
        <v>20.921436172665285</v>
      </c>
      <c r="P72" s="3"/>
      <c r="Q72" s="3"/>
      <c r="R72" s="3"/>
    </row>
    <row r="73" spans="4:18" x14ac:dyDescent="0.25">
      <c r="D73" s="3"/>
      <c r="E73" s="3"/>
      <c r="F73" s="3" t="s">
        <v>38</v>
      </c>
      <c r="G73" s="3"/>
      <c r="H73" s="3">
        <f t="shared" ref="H73:O73" si="18">H72/H70*100</f>
        <v>13.688689103865197</v>
      </c>
      <c r="I73" s="3">
        <f t="shared" si="18"/>
        <v>16.900566290444274</v>
      </c>
      <c r="J73" s="3">
        <f t="shared" si="18"/>
        <v>10.639490451941022</v>
      </c>
      <c r="K73" s="3">
        <f t="shared" si="18"/>
        <v>22.461003701947817</v>
      </c>
      <c r="L73" s="3">
        <f t="shared" si="18"/>
        <v>11.845258412893218</v>
      </c>
      <c r="M73" s="3">
        <f t="shared" si="18"/>
        <v>13.354081595765171</v>
      </c>
      <c r="N73" s="3">
        <f t="shared" si="18"/>
        <v>16.870600810909846</v>
      </c>
      <c r="O73" s="3">
        <f t="shared" si="18"/>
        <v>19.401365636380277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42</v>
      </c>
      <c r="E76" s="3"/>
      <c r="F76" s="3"/>
      <c r="G76" s="3"/>
      <c r="H76" s="3">
        <f>H47/$S$54*100</f>
        <v>123.12923595669645</v>
      </c>
      <c r="I76" s="3">
        <f t="shared" ref="I76:N76" si="19">I47/$S$54*100</f>
        <v>117.30015007770929</v>
      </c>
      <c r="J76" s="3">
        <f>J47/$S$54*100</f>
        <v>88.618305919969259</v>
      </c>
      <c r="K76" s="3">
        <f t="shared" si="19"/>
        <v>127.38437518359152</v>
      </c>
      <c r="L76" s="3">
        <f t="shared" si="19"/>
        <v>92.735740392267189</v>
      </c>
      <c r="M76" s="3">
        <f t="shared" si="19"/>
        <v>99.979882821888239</v>
      </c>
      <c r="N76" s="3">
        <f t="shared" si="19"/>
        <v>129.36146652448159</v>
      </c>
      <c r="O76" s="3">
        <f>O47/$S$54*100</f>
        <v>137.20627584745839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104.53161690483863</v>
      </c>
      <c r="I77" s="3">
        <f t="shared" si="20"/>
        <v>90.412829418791574</v>
      </c>
      <c r="J77" s="3">
        <f t="shared" si="20"/>
        <v>79.045021532501721</v>
      </c>
      <c r="K77" s="3">
        <f t="shared" si="20"/>
        <v>88.30862599673496</v>
      </c>
      <c r="L77" s="3">
        <f t="shared" si="20"/>
        <v>78.77833540142673</v>
      </c>
      <c r="M77" s="3">
        <f t="shared" si="20"/>
        <v>85.484120781401046</v>
      </c>
      <c r="N77" s="3">
        <f t="shared" si="20"/>
        <v>107.54492094661117</v>
      </c>
      <c r="O77" s="3">
        <f t="shared" si="20"/>
        <v>105.66191746972187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94.147058352278506</v>
      </c>
      <c r="I78" s="3">
        <f t="shared" si="20"/>
        <v>90.622190493654202</v>
      </c>
      <c r="J78" s="3">
        <f t="shared" si="20"/>
        <v>76.321458263976567</v>
      </c>
      <c r="K78" s="3">
        <f t="shared" si="20"/>
        <v>80.478147937811244</v>
      </c>
      <c r="L78" s="3">
        <f t="shared" si="20"/>
        <v>80.5074335643545</v>
      </c>
      <c r="M78" s="3">
        <f t="shared" si="20"/>
        <v>75.53261564261922</v>
      </c>
      <c r="N78" s="3">
        <f t="shared" si="20"/>
        <v>122.50239892898283</v>
      </c>
      <c r="O78" s="3">
        <f t="shared" si="20"/>
        <v>130.89802727034819</v>
      </c>
      <c r="P78" s="3"/>
      <c r="Q78" s="3"/>
      <c r="R78" s="3"/>
    </row>
    <row r="79" spans="4:18" x14ac:dyDescent="0.25">
      <c r="D79" s="3"/>
      <c r="E79" s="3"/>
      <c r="F79" s="3"/>
      <c r="G79" s="3"/>
      <c r="H79" s="3"/>
      <c r="I79" s="3">
        <f t="shared" si="20"/>
        <v>79.856918796031394</v>
      </c>
      <c r="J79" s="3">
        <f t="shared" si="20"/>
        <v>68.480387531622256</v>
      </c>
      <c r="K79" s="3">
        <f t="shared" si="20"/>
        <v>86.100988234121232</v>
      </c>
      <c r="L79" s="3">
        <f t="shared" si="20"/>
        <v>69.570809796531663</v>
      </c>
      <c r="M79" s="3">
        <f t="shared" si="20"/>
        <v>76.728964641834125</v>
      </c>
      <c r="N79" s="3">
        <f t="shared" si="20"/>
        <v>86.86054522893528</v>
      </c>
      <c r="O79" s="3">
        <f t="shared" si="20"/>
        <v>88.928608941640618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21</v>
      </c>
      <c r="I82" s="2" t="s">
        <v>22</v>
      </c>
      <c r="J82" s="2" t="s">
        <v>23</v>
      </c>
      <c r="K82" s="2" t="s">
        <v>24</v>
      </c>
      <c r="L82" s="2" t="s">
        <v>25</v>
      </c>
      <c r="M82" s="2" t="s">
        <v>43</v>
      </c>
      <c r="N82" s="2" t="s">
        <v>44</v>
      </c>
      <c r="O82" s="2" t="s">
        <v>45</v>
      </c>
      <c r="P82" s="2" t="s">
        <v>26</v>
      </c>
      <c r="Q82" s="2"/>
      <c r="R82" s="3"/>
    </row>
    <row r="83" spans="4:18" x14ac:dyDescent="0.25">
      <c r="D83" s="3"/>
      <c r="E83" s="3"/>
      <c r="F83" s="3" t="s">
        <v>33</v>
      </c>
      <c r="G83" s="3"/>
      <c r="H83" s="3">
        <f>AVERAGE(H76:H79)</f>
        <v>107.26930373793788</v>
      </c>
      <c r="I83" s="3">
        <f t="shared" ref="I83:N83" si="21">AVERAGE(I76:I79)</f>
        <v>94.548022196546611</v>
      </c>
      <c r="J83" s="3">
        <f>AVERAGE(J76:J79)</f>
        <v>78.116293312017461</v>
      </c>
      <c r="K83" s="3">
        <f t="shared" si="21"/>
        <v>95.568034338064734</v>
      </c>
      <c r="L83" s="3">
        <f t="shared" si="21"/>
        <v>80.39807978864502</v>
      </c>
      <c r="M83" s="3">
        <f t="shared" si="21"/>
        <v>84.431395971935657</v>
      </c>
      <c r="N83" s="3">
        <f t="shared" si="21"/>
        <v>111.56733290725272</v>
      </c>
      <c r="O83" s="3">
        <f>AVERAGE(O76:O79)</f>
        <v>115.67370738229226</v>
      </c>
      <c r="P83" s="3"/>
      <c r="Q83" s="3"/>
      <c r="R83" s="3"/>
    </row>
    <row r="84" spans="4:18" x14ac:dyDescent="0.25">
      <c r="D84" s="3"/>
      <c r="E84" s="3"/>
      <c r="F84" s="3" t="s">
        <v>35</v>
      </c>
      <c r="G84" s="3"/>
      <c r="H84" s="3">
        <f t="shared" ref="H84:O84" si="22">MEDIAN(H76:H79)</f>
        <v>104.53161690483863</v>
      </c>
      <c r="I84" s="3">
        <f t="shared" si="22"/>
        <v>90.517509956222881</v>
      </c>
      <c r="J84" s="3">
        <f t="shared" si="22"/>
        <v>77.683239898239151</v>
      </c>
      <c r="K84" s="3">
        <f t="shared" si="22"/>
        <v>87.204807115428096</v>
      </c>
      <c r="L84" s="3">
        <f t="shared" si="22"/>
        <v>79.642884482890622</v>
      </c>
      <c r="M84" s="3">
        <f t="shared" si="22"/>
        <v>81.106542711617578</v>
      </c>
      <c r="N84" s="3">
        <f t="shared" si="22"/>
        <v>115.02365993779699</v>
      </c>
      <c r="O84" s="3">
        <f t="shared" si="22"/>
        <v>118.27997237003504</v>
      </c>
      <c r="P84" s="3"/>
      <c r="Q84" s="3"/>
      <c r="R84" s="3"/>
    </row>
    <row r="85" spans="4:18" x14ac:dyDescent="0.25">
      <c r="D85" s="3"/>
      <c r="E85" s="3"/>
      <c r="F85" s="3" t="s">
        <v>37</v>
      </c>
      <c r="G85" s="3"/>
      <c r="H85" s="3">
        <f t="shared" ref="H85:O85" si="23">STDEV(H76:H79)</f>
        <v>14.683761492567115</v>
      </c>
      <c r="I85" s="3">
        <f t="shared" si="23"/>
        <v>15.979151167631386</v>
      </c>
      <c r="J85" s="3">
        <f t="shared" si="23"/>
        <v>8.3111755683423443</v>
      </c>
      <c r="K85" s="3">
        <f t="shared" si="23"/>
        <v>21.465539730551495</v>
      </c>
      <c r="L85" s="3">
        <f t="shared" si="23"/>
        <v>9.5233603099689699</v>
      </c>
      <c r="M85" s="3">
        <f t="shared" si="23"/>
        <v>11.275037510535888</v>
      </c>
      <c r="N85" s="3">
        <f t="shared" si="23"/>
        <v>18.822079370161244</v>
      </c>
      <c r="O85" s="3">
        <f t="shared" si="23"/>
        <v>22.442278914395171</v>
      </c>
      <c r="P85" s="3"/>
      <c r="Q85" s="3"/>
      <c r="R85" s="3"/>
    </row>
    <row r="86" spans="4:18" x14ac:dyDescent="0.25">
      <c r="D86" s="3"/>
      <c r="E86" s="3"/>
      <c r="F86" s="3" t="s">
        <v>38</v>
      </c>
      <c r="G86" s="3"/>
      <c r="H86" s="3">
        <f t="shared" ref="H86:O86" si="24">H85/H83*100</f>
        <v>13.688689103865151</v>
      </c>
      <c r="I86" s="3">
        <f t="shared" si="24"/>
        <v>16.900566290444338</v>
      </c>
      <c r="J86" s="3">
        <f t="shared" si="24"/>
        <v>10.639490451941027</v>
      </c>
      <c r="K86" s="3">
        <f t="shared" si="24"/>
        <v>22.461003701947831</v>
      </c>
      <c r="L86" s="3">
        <f t="shared" si="24"/>
        <v>11.845258412893084</v>
      </c>
      <c r="M86" s="3">
        <f t="shared" si="24"/>
        <v>13.354081595765185</v>
      </c>
      <c r="N86" s="3">
        <f t="shared" si="24"/>
        <v>16.870600810909647</v>
      </c>
      <c r="O86" s="3">
        <f t="shared" si="24"/>
        <v>19.401365636380316</v>
      </c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58"/>
  <sheetViews>
    <sheetView workbookViewId="0">
      <selection sqref="A1:D8"/>
    </sheetView>
  </sheetViews>
  <sheetFormatPr baseColWidth="10" defaultRowHeight="15" x14ac:dyDescent="0.25"/>
  <sheetData>
    <row r="1" spans="1:4" x14ac:dyDescent="0.25">
      <c r="A1" s="1" t="s">
        <v>60</v>
      </c>
      <c r="D1" s="3"/>
    </row>
    <row r="2" spans="1:4" x14ac:dyDescent="0.25">
      <c r="A2" t="s">
        <v>27</v>
      </c>
      <c r="C2" t="s">
        <v>61</v>
      </c>
      <c r="D2" s="3"/>
    </row>
    <row r="3" spans="1:4" x14ac:dyDescent="0.25">
      <c r="A3" t="s">
        <v>28</v>
      </c>
      <c r="C3" s="4">
        <v>43855</v>
      </c>
      <c r="D3" s="3"/>
    </row>
    <row r="4" spans="1:4" x14ac:dyDescent="0.25">
      <c r="A4" t="s">
        <v>29</v>
      </c>
      <c r="C4" t="s">
        <v>30</v>
      </c>
      <c r="D4" s="3"/>
    </row>
    <row r="5" spans="1:4" x14ac:dyDescent="0.25">
      <c r="A5" t="s">
        <v>31</v>
      </c>
      <c r="C5" t="s">
        <v>56</v>
      </c>
      <c r="D5" s="3"/>
    </row>
    <row r="6" spans="1:4" x14ac:dyDescent="0.25">
      <c r="A6" t="s">
        <v>18</v>
      </c>
      <c r="C6" s="4">
        <v>43946</v>
      </c>
      <c r="D6" s="3"/>
    </row>
    <row r="7" spans="1:4" x14ac:dyDescent="0.25">
      <c r="A7" t="s">
        <v>19</v>
      </c>
      <c r="C7" t="s">
        <v>20</v>
      </c>
      <c r="D7" s="3"/>
    </row>
    <row r="8" spans="1:4" x14ac:dyDescent="0.25">
      <c r="A8" s="1" t="s">
        <v>32</v>
      </c>
      <c r="C8" t="s">
        <v>62</v>
      </c>
      <c r="D8" s="3"/>
    </row>
    <row r="20" spans="2:14" x14ac:dyDescent="0.25">
      <c r="B20" s="1" t="s">
        <v>17</v>
      </c>
    </row>
    <row r="21" spans="2:14" x14ac:dyDescent="0.25">
      <c r="B21" s="1" t="s">
        <v>39</v>
      </c>
    </row>
    <row r="22" spans="2:14" x14ac:dyDescent="0.25">
      <c r="F22" t="s">
        <v>21</v>
      </c>
      <c r="G22" t="s">
        <v>22</v>
      </c>
      <c r="H22" t="s">
        <v>23</v>
      </c>
      <c r="I22" t="s">
        <v>24</v>
      </c>
      <c r="J22" t="s">
        <v>25</v>
      </c>
      <c r="K22" t="s">
        <v>43</v>
      </c>
      <c r="L22" t="s">
        <v>44</v>
      </c>
      <c r="M22" t="s">
        <v>45</v>
      </c>
      <c r="N22" t="s">
        <v>26</v>
      </c>
    </row>
    <row r="25" spans="2:14" x14ac:dyDescent="0.25">
      <c r="F25">
        <v>0.20257826000000001</v>
      </c>
      <c r="G25">
        <v>0.19633716000000001</v>
      </c>
      <c r="H25">
        <v>0.21703635999999998</v>
      </c>
      <c r="I25">
        <v>0.21586166000000001</v>
      </c>
      <c r="J25">
        <v>0.19920046000000002</v>
      </c>
      <c r="K25">
        <v>0.20735256000000002</v>
      </c>
      <c r="L25">
        <v>0.15744965999999999</v>
      </c>
      <c r="M25">
        <v>0.11172906000000002</v>
      </c>
    </row>
    <row r="26" spans="2:14" x14ac:dyDescent="0.25">
      <c r="F26">
        <v>0.18376925999999999</v>
      </c>
      <c r="G26">
        <v>0.16967865999999998</v>
      </c>
      <c r="H26">
        <v>0.18107326000000001</v>
      </c>
      <c r="I26">
        <v>0.20158996000000001</v>
      </c>
      <c r="J26">
        <v>0.17583026000000002</v>
      </c>
      <c r="K26">
        <v>0.18168276</v>
      </c>
      <c r="L26">
        <v>0.15219666000000001</v>
      </c>
      <c r="M26">
        <v>9.7758460000000019E-2</v>
      </c>
    </row>
    <row r="27" spans="2:14" x14ac:dyDescent="0.25">
      <c r="F27">
        <v>0.16650905999999999</v>
      </c>
      <c r="G27">
        <v>0.15683116000000002</v>
      </c>
      <c r="H27">
        <v>0.18020016</v>
      </c>
      <c r="I27">
        <v>0.15417676</v>
      </c>
      <c r="J27">
        <v>0.19819766</v>
      </c>
      <c r="K27">
        <v>0.15225086000000002</v>
      </c>
      <c r="L27">
        <v>0.13422655999999999</v>
      </c>
      <c r="M27">
        <v>8.9908559999999998E-2</v>
      </c>
    </row>
    <row r="28" spans="2:14" x14ac:dyDescent="0.25">
      <c r="F28">
        <v>0.21378856000000002</v>
      </c>
      <c r="G28">
        <v>0.15475876</v>
      </c>
      <c r="H28">
        <v>0.15206276000000002</v>
      </c>
      <c r="I28">
        <v>0.13383096</v>
      </c>
      <c r="J28">
        <v>0.14759496</v>
      </c>
      <c r="K28">
        <v>0.17457696</v>
      </c>
      <c r="L28">
        <v>0.11769526</v>
      </c>
      <c r="M28">
        <v>0.10052675999999999</v>
      </c>
    </row>
    <row r="30" spans="2:14" x14ac:dyDescent="0.25">
      <c r="B30" s="1" t="s">
        <v>55</v>
      </c>
    </row>
    <row r="31" spans="2:14" x14ac:dyDescent="0.25">
      <c r="B31" s="1" t="s">
        <v>39</v>
      </c>
    </row>
    <row r="32" spans="2:14" x14ac:dyDescent="0.25">
      <c r="F32" t="s">
        <v>21</v>
      </c>
      <c r="G32" t="s">
        <v>22</v>
      </c>
      <c r="H32" t="s">
        <v>23</v>
      </c>
      <c r="I32" t="s">
        <v>24</v>
      </c>
      <c r="J32" t="s">
        <v>25</v>
      </c>
      <c r="K32" t="s">
        <v>43</v>
      </c>
      <c r="L32" t="s">
        <v>44</v>
      </c>
      <c r="M32" t="s">
        <v>45</v>
      </c>
      <c r="N32" t="s">
        <v>26</v>
      </c>
    </row>
    <row r="35" spans="2:15" x14ac:dyDescent="0.25">
      <c r="F35">
        <v>1976.0799999999995</v>
      </c>
      <c r="G35">
        <v>1882.5299999999997</v>
      </c>
      <c r="H35">
        <v>1422.2199999999998</v>
      </c>
      <c r="I35">
        <v>2044.3699999999994</v>
      </c>
      <c r="J35">
        <v>1488.2999999999997</v>
      </c>
      <c r="K35">
        <v>1604.56</v>
      </c>
      <c r="L35">
        <v>2076.1</v>
      </c>
      <c r="M35">
        <v>2201.9999999999995</v>
      </c>
    </row>
    <row r="36" spans="2:15" x14ac:dyDescent="0.25">
      <c r="F36">
        <v>1677.6099999999997</v>
      </c>
      <c r="G36">
        <v>1451.0199999999995</v>
      </c>
      <c r="H36">
        <v>1268.58</v>
      </c>
      <c r="I36">
        <v>1417.2499999999995</v>
      </c>
      <c r="J36">
        <v>1264.2999999999997</v>
      </c>
      <c r="K36">
        <v>1371.9199999999996</v>
      </c>
      <c r="L36">
        <v>1725.9699999999998</v>
      </c>
      <c r="M36">
        <v>1695.7499999999995</v>
      </c>
    </row>
    <row r="37" spans="2:15" x14ac:dyDescent="0.25">
      <c r="F37">
        <v>1510.9499999999998</v>
      </c>
      <c r="G37">
        <v>1454.3799999999997</v>
      </c>
      <c r="H37">
        <v>1224.8699999999999</v>
      </c>
      <c r="I37">
        <v>1291.58</v>
      </c>
      <c r="J37">
        <v>1292.0499999999997</v>
      </c>
      <c r="K37">
        <v>1212.2099999999996</v>
      </c>
      <c r="L37">
        <v>1966.02</v>
      </c>
      <c r="M37">
        <v>2100.7599999999998</v>
      </c>
    </row>
    <row r="38" spans="2:15" x14ac:dyDescent="0.25">
      <c r="F38">
        <v>6675.34</v>
      </c>
      <c r="G38">
        <v>1281.6099999999997</v>
      </c>
      <c r="H38">
        <v>1099.0299999999997</v>
      </c>
      <c r="I38">
        <v>1381.8199999999997</v>
      </c>
      <c r="J38">
        <v>1116.5299999999997</v>
      </c>
      <c r="K38">
        <v>1231.4099999999999</v>
      </c>
      <c r="L38">
        <v>1394.0099999999998</v>
      </c>
      <c r="M38">
        <v>1427.1999999999998</v>
      </c>
    </row>
    <row r="40" spans="2:15" x14ac:dyDescent="0.25">
      <c r="B40" s="1" t="s">
        <v>57</v>
      </c>
    </row>
    <row r="42" spans="2:15" x14ac:dyDescent="0.25">
      <c r="F42">
        <f>F25/F35</f>
        <v>1.0251521193473952E-4</v>
      </c>
      <c r="G42">
        <f t="shared" ref="G42:M42" si="0">G25/G35</f>
        <v>1.0429430606683561E-4</v>
      </c>
      <c r="H42">
        <f t="shared" si="0"/>
        <v>1.5260392906863918E-4</v>
      </c>
      <c r="I42">
        <f t="shared" si="0"/>
        <v>1.055883524019625E-4</v>
      </c>
      <c r="J42">
        <f t="shared" si="0"/>
        <v>1.3384429214540082E-4</v>
      </c>
      <c r="K42">
        <f t="shared" si="0"/>
        <v>1.292270528992372E-4</v>
      </c>
      <c r="L42">
        <f t="shared" si="0"/>
        <v>7.5839150329945571E-5</v>
      </c>
      <c r="M42">
        <f t="shared" si="0"/>
        <v>5.0739809264305196E-5</v>
      </c>
      <c r="O42" s="1" t="s">
        <v>59</v>
      </c>
    </row>
    <row r="43" spans="2:15" x14ac:dyDescent="0.25">
      <c r="F43">
        <f t="shared" ref="F43:M43" si="1">F26/F36</f>
        <v>1.0954230124999256E-4</v>
      </c>
      <c r="G43">
        <f t="shared" si="1"/>
        <v>1.1693750603024082E-4</v>
      </c>
      <c r="H43">
        <f t="shared" si="1"/>
        <v>1.4273696574122248E-4</v>
      </c>
      <c r="I43">
        <f t="shared" si="1"/>
        <v>1.4224022578938089E-4</v>
      </c>
      <c r="J43">
        <f t="shared" si="1"/>
        <v>1.390732104721981E-4</v>
      </c>
      <c r="K43">
        <f t="shared" si="1"/>
        <v>1.3242955857484405E-4</v>
      </c>
      <c r="L43">
        <f t="shared" si="1"/>
        <v>8.8180362346970123E-5</v>
      </c>
      <c r="M43">
        <f t="shared" si="1"/>
        <v>5.7649099218634851E-5</v>
      </c>
      <c r="O43">
        <f>AVERAGE(F42:G45)</f>
        <v>1.0051307448790221E-4</v>
      </c>
    </row>
    <row r="44" spans="2:15" x14ac:dyDescent="0.25">
      <c r="F44">
        <f t="shared" ref="F44:M44" si="2">F27/F37</f>
        <v>1.1020156854958801E-4</v>
      </c>
      <c r="G44">
        <f t="shared" si="2"/>
        <v>1.0783368858207626E-4</v>
      </c>
      <c r="H44">
        <f t="shared" si="2"/>
        <v>1.4711778392809035E-4</v>
      </c>
      <c r="I44">
        <f t="shared" si="2"/>
        <v>1.1937066228959879E-4</v>
      </c>
      <c r="J44">
        <f t="shared" si="2"/>
        <v>1.5339782516156499E-4</v>
      </c>
      <c r="K44">
        <f t="shared" si="2"/>
        <v>1.255977594641193E-4</v>
      </c>
      <c r="L44">
        <f t="shared" si="2"/>
        <v>6.8273242388175098E-5</v>
      </c>
      <c r="M44">
        <f t="shared" si="2"/>
        <v>4.2798111159770752E-5</v>
      </c>
    </row>
    <row r="45" spans="2:15" x14ac:dyDescent="0.25">
      <c r="F45">
        <f t="shared" ref="F45:M45" si="3">F28/F38</f>
        <v>3.2026617370800588E-5</v>
      </c>
      <c r="G45">
        <f t="shared" si="3"/>
        <v>1.2075339611894417E-4</v>
      </c>
      <c r="H45">
        <f t="shared" si="3"/>
        <v>1.3836088186855688E-4</v>
      </c>
      <c r="I45">
        <f t="shared" si="3"/>
        <v>9.6851225195756341E-5</v>
      </c>
      <c r="J45">
        <f t="shared" si="3"/>
        <v>1.3219076961657996E-4</v>
      </c>
      <c r="K45">
        <f t="shared" si="3"/>
        <v>1.4176997100884354E-4</v>
      </c>
      <c r="L45">
        <f t="shared" si="3"/>
        <v>8.4429279560404883E-5</v>
      </c>
      <c r="M45">
        <f t="shared" si="3"/>
        <v>7.0436350896860994E-5</v>
      </c>
    </row>
    <row r="48" spans="2:15" x14ac:dyDescent="0.25">
      <c r="B48" s="1" t="s">
        <v>58</v>
      </c>
      <c r="F48">
        <f>F42/$O$43*100</f>
        <v>101.99191742670084</v>
      </c>
      <c r="G48">
        <f t="shared" ref="G48:M48" si="4">G42/$O$43*100</f>
        <v>103.76193007546348</v>
      </c>
      <c r="H48">
        <f t="shared" si="4"/>
        <v>151.82495396358274</v>
      </c>
      <c r="I48">
        <f t="shared" si="4"/>
        <v>105.04937088027404</v>
      </c>
      <c r="J48">
        <f t="shared" si="4"/>
        <v>133.16107663337903</v>
      </c>
      <c r="K48">
        <f t="shared" si="4"/>
        <v>128.56740633756161</v>
      </c>
      <c r="L48">
        <f t="shared" si="4"/>
        <v>75.452025237844651</v>
      </c>
      <c r="M48">
        <f t="shared" si="4"/>
        <v>50.480805131885866</v>
      </c>
    </row>
    <row r="49" spans="4:15" x14ac:dyDescent="0.25">
      <c r="F49">
        <f t="shared" ref="F49:M49" si="5">F43/$O$43*100</f>
        <v>108.98313658008453</v>
      </c>
      <c r="G49">
        <f t="shared" si="5"/>
        <v>116.34059213293237</v>
      </c>
      <c r="H49">
        <f t="shared" si="5"/>
        <v>142.00835709030306</v>
      </c>
      <c r="I49">
        <f t="shared" si="5"/>
        <v>141.51415277472285</v>
      </c>
      <c r="J49">
        <f t="shared" si="5"/>
        <v>138.36330366049742</v>
      </c>
      <c r="K49">
        <f t="shared" si="5"/>
        <v>131.75356464773478</v>
      </c>
      <c r="L49">
        <f t="shared" si="5"/>
        <v>87.730240862927289</v>
      </c>
      <c r="M49">
        <f t="shared" si="5"/>
        <v>57.354826237628927</v>
      </c>
    </row>
    <row r="50" spans="4:15" x14ac:dyDescent="0.25">
      <c r="F50">
        <f t="shared" ref="F50:M50" si="6">F44/$O$43*100</f>
        <v>109.63903861367996</v>
      </c>
      <c r="G50">
        <f t="shared" si="6"/>
        <v>107.28324561901164</v>
      </c>
      <c r="H50">
        <f t="shared" si="6"/>
        <v>146.36681315105679</v>
      </c>
      <c r="I50">
        <f t="shared" si="6"/>
        <v>118.76132821304385</v>
      </c>
      <c r="J50">
        <f t="shared" si="6"/>
        <v>152.61479757046732</v>
      </c>
      <c r="K50">
        <f t="shared" si="6"/>
        <v>124.95663882934582</v>
      </c>
      <c r="L50">
        <f t="shared" si="6"/>
        <v>67.924737887101941</v>
      </c>
      <c r="M50">
        <f t="shared" si="6"/>
        <v>42.579645859824886</v>
      </c>
    </row>
    <row r="51" spans="4:15" x14ac:dyDescent="0.25">
      <c r="F51">
        <f t="shared" ref="F51:M51" si="7">F45/$O$43*100</f>
        <v>31.863135750220561</v>
      </c>
      <c r="G51">
        <f t="shared" si="7"/>
        <v>120.13700380190649</v>
      </c>
      <c r="H51">
        <f t="shared" si="7"/>
        <v>137.65461117718576</v>
      </c>
      <c r="I51">
        <f t="shared" si="7"/>
        <v>96.356842817909609</v>
      </c>
      <c r="J51">
        <f t="shared" si="7"/>
        <v>131.51599460077256</v>
      </c>
      <c r="K51">
        <f t="shared" si="7"/>
        <v>141.04629843544089</v>
      </c>
      <c r="L51">
        <f t="shared" si="7"/>
        <v>83.998305683671859</v>
      </c>
      <c r="M51">
        <f t="shared" si="7"/>
        <v>70.076804690059248</v>
      </c>
    </row>
    <row r="54" spans="4:15" x14ac:dyDescent="0.25">
      <c r="D54" s="2"/>
      <c r="E54" s="2"/>
      <c r="F54" s="2" t="s">
        <v>21</v>
      </c>
      <c r="G54" s="2" t="s">
        <v>22</v>
      </c>
      <c r="H54" s="2" t="s">
        <v>23</v>
      </c>
      <c r="I54" s="2" t="s">
        <v>24</v>
      </c>
      <c r="J54" s="2" t="s">
        <v>25</v>
      </c>
      <c r="K54" s="2" t="s">
        <v>43</v>
      </c>
      <c r="L54" s="2" t="s">
        <v>44</v>
      </c>
      <c r="M54" s="2" t="s">
        <v>45</v>
      </c>
      <c r="N54" s="2" t="s">
        <v>26</v>
      </c>
      <c r="O54" s="2"/>
    </row>
    <row r="55" spans="4:15" x14ac:dyDescent="0.25">
      <c r="D55" s="3" t="s">
        <v>33</v>
      </c>
      <c r="E55" s="3"/>
      <c r="F55" s="3">
        <f>AVERAGE(F48:F51)</f>
        <v>88.119307092671477</v>
      </c>
      <c r="G55" s="3">
        <f t="shared" ref="G55:K55" si="8">AVERAGE(G48:G51)</f>
        <v>111.88069290732848</v>
      </c>
      <c r="H55" s="3">
        <f>AVERAGE(H48:H51)</f>
        <v>144.4636838455321</v>
      </c>
      <c r="I55" s="3">
        <f t="shared" si="8"/>
        <v>115.42042367148758</v>
      </c>
      <c r="J55" s="3">
        <f t="shared" si="8"/>
        <v>138.91379311627907</v>
      </c>
      <c r="K55" s="3">
        <f t="shared" si="8"/>
        <v>131.58097706252079</v>
      </c>
      <c r="L55" s="3">
        <f>AVERAGE(L48:L51)</f>
        <v>78.776327417886435</v>
      </c>
      <c r="M55" s="3">
        <f>AVERAGE(M48:M51)</f>
        <v>55.123020479849735</v>
      </c>
      <c r="N55" s="3"/>
      <c r="O55" s="3"/>
    </row>
    <row r="56" spans="4:15" x14ac:dyDescent="0.25">
      <c r="D56" s="3" t="s">
        <v>35</v>
      </c>
      <c r="E56" s="3"/>
      <c r="F56" s="3">
        <f t="shared" ref="F56:M56" si="9">MEDIAN(F48:F51)</f>
        <v>105.48752700339269</v>
      </c>
      <c r="G56" s="3">
        <f t="shared" si="9"/>
        <v>111.811918875972</v>
      </c>
      <c r="H56" s="3">
        <f t="shared" si="9"/>
        <v>144.18758512067993</v>
      </c>
      <c r="I56" s="3">
        <f t="shared" si="9"/>
        <v>111.90534954665895</v>
      </c>
      <c r="J56" s="3">
        <f t="shared" si="9"/>
        <v>135.76219014693822</v>
      </c>
      <c r="K56" s="3">
        <f t="shared" si="9"/>
        <v>130.16048549264821</v>
      </c>
      <c r="L56" s="3">
        <f t="shared" si="9"/>
        <v>79.725165460758262</v>
      </c>
      <c r="M56" s="3">
        <f t="shared" si="9"/>
        <v>53.9178156847574</v>
      </c>
      <c r="N56" s="3"/>
      <c r="O56" s="3"/>
    </row>
    <row r="57" spans="4:15" x14ac:dyDescent="0.25">
      <c r="D57" s="3" t="s">
        <v>37</v>
      </c>
      <c r="E57" s="3"/>
      <c r="F57" s="3">
        <f t="shared" ref="F57:M57" si="10">STDEV(F48:F51)</f>
        <v>37.663440970465174</v>
      </c>
      <c r="G57" s="3">
        <f t="shared" si="10"/>
        <v>7.6399869585271354</v>
      </c>
      <c r="H57" s="3">
        <f t="shared" si="10"/>
        <v>6.0608662467290086</v>
      </c>
      <c r="I57" s="3">
        <f t="shared" si="10"/>
        <v>19.689448888747982</v>
      </c>
      <c r="J57" s="3">
        <f t="shared" si="10"/>
        <v>9.5889125470213976</v>
      </c>
      <c r="K57" s="3">
        <f t="shared" si="10"/>
        <v>6.8940931409688861</v>
      </c>
      <c r="L57" s="3">
        <f t="shared" si="10"/>
        <v>8.8741122244891049</v>
      </c>
      <c r="M57" s="3">
        <f t="shared" si="10"/>
        <v>11.654513136422322</v>
      </c>
      <c r="N57" s="3"/>
      <c r="O57" s="3"/>
    </row>
    <row r="58" spans="4:15" x14ac:dyDescent="0.25">
      <c r="D58" s="3" t="s">
        <v>38</v>
      </c>
      <c r="E58" s="3"/>
      <c r="F58" s="3">
        <f t="shared" ref="F58:M58" si="11">F57/F55*100</f>
        <v>42.741417531638184</v>
      </c>
      <c r="G58" s="3">
        <f t="shared" si="11"/>
        <v>6.8286911351678761</v>
      </c>
      <c r="H58" s="3">
        <f t="shared" si="11"/>
        <v>4.1954255113759897</v>
      </c>
      <c r="I58" s="3">
        <f t="shared" si="11"/>
        <v>17.058895005262301</v>
      </c>
      <c r="J58" s="3">
        <f t="shared" si="11"/>
        <v>6.9027792934823333</v>
      </c>
      <c r="K58" s="3">
        <f t="shared" si="11"/>
        <v>5.2394299653916949</v>
      </c>
      <c r="L58" s="3">
        <f t="shared" si="11"/>
        <v>11.264947878839813</v>
      </c>
      <c r="M58" s="3">
        <f t="shared" si="11"/>
        <v>21.142733172037694</v>
      </c>
      <c r="N58" s="3"/>
      <c r="O58" s="3"/>
    </row>
  </sheetData>
  <pageMargins left="0.7" right="0.7" top="0.78740157499999996" bottom="0.78740157499999996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Prism9.Document" shapeId="4097" r:id="rId4">
          <objectPr defaultSize="0" autoPict="0" r:id="rId5">
            <anchor moveWithCells="1">
              <from>
                <xdr:col>10</xdr:col>
                <xdr:colOff>685800</xdr:colOff>
                <xdr:row>0</xdr:row>
                <xdr:rowOff>133350</xdr:rowOff>
              </from>
              <to>
                <xdr:col>16</xdr:col>
                <xdr:colOff>161925</xdr:colOff>
                <xdr:row>17</xdr:row>
                <xdr:rowOff>47625</xdr:rowOff>
              </to>
            </anchor>
          </objectPr>
        </oleObject>
      </mc:Choice>
      <mc:Fallback>
        <oleObject progId="Prism9.Document" shapeId="409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58"/>
  <sheetViews>
    <sheetView tabSelected="1" workbookViewId="0">
      <selection activeCell="D10" sqref="D10"/>
    </sheetView>
  </sheetViews>
  <sheetFormatPr baseColWidth="10" defaultRowHeight="15" x14ac:dyDescent="0.25"/>
  <sheetData>
    <row r="1" spans="1:4" x14ac:dyDescent="0.25">
      <c r="A1" s="1" t="s">
        <v>60</v>
      </c>
      <c r="D1" s="3"/>
    </row>
    <row r="2" spans="1:4" x14ac:dyDescent="0.25">
      <c r="A2" t="s">
        <v>27</v>
      </c>
      <c r="C2" t="s">
        <v>61</v>
      </c>
      <c r="D2" s="3"/>
    </row>
    <row r="3" spans="1:4" x14ac:dyDescent="0.25">
      <c r="A3" t="s">
        <v>28</v>
      </c>
      <c r="C3" s="4">
        <v>43855</v>
      </c>
      <c r="D3" s="3"/>
    </row>
    <row r="4" spans="1:4" x14ac:dyDescent="0.25">
      <c r="A4" t="s">
        <v>29</v>
      </c>
      <c r="C4" t="s">
        <v>30</v>
      </c>
      <c r="D4" s="3"/>
    </row>
    <row r="5" spans="1:4" x14ac:dyDescent="0.25">
      <c r="A5" t="s">
        <v>31</v>
      </c>
      <c r="C5" t="s">
        <v>56</v>
      </c>
      <c r="D5" s="3"/>
    </row>
    <row r="6" spans="1:4" x14ac:dyDescent="0.25">
      <c r="A6" t="s">
        <v>18</v>
      </c>
      <c r="C6" s="4">
        <v>43946</v>
      </c>
      <c r="D6" s="3"/>
    </row>
    <row r="7" spans="1:4" x14ac:dyDescent="0.25">
      <c r="A7" t="s">
        <v>19</v>
      </c>
      <c r="C7" t="s">
        <v>20</v>
      </c>
      <c r="D7" s="3"/>
    </row>
    <row r="8" spans="1:4" x14ac:dyDescent="0.25">
      <c r="A8" s="1" t="s">
        <v>32</v>
      </c>
      <c r="C8" t="s">
        <v>62</v>
      </c>
      <c r="D8" s="3"/>
    </row>
    <row r="20" spans="2:14" x14ac:dyDescent="0.25">
      <c r="B20" s="1" t="s">
        <v>17</v>
      </c>
    </row>
    <row r="21" spans="2:14" x14ac:dyDescent="0.25">
      <c r="B21" s="1" t="s">
        <v>39</v>
      </c>
    </row>
    <row r="22" spans="2:14" x14ac:dyDescent="0.25">
      <c r="F22" t="s">
        <v>21</v>
      </c>
      <c r="G22" t="s">
        <v>22</v>
      </c>
      <c r="H22" t="s">
        <v>23</v>
      </c>
      <c r="I22" t="s">
        <v>24</v>
      </c>
      <c r="J22" t="s">
        <v>25</v>
      </c>
      <c r="K22" t="s">
        <v>43</v>
      </c>
      <c r="L22" t="s">
        <v>44</v>
      </c>
      <c r="M22" t="s">
        <v>45</v>
      </c>
      <c r="N22" t="s">
        <v>26</v>
      </c>
    </row>
    <row r="25" spans="2:14" x14ac:dyDescent="0.25">
      <c r="F25">
        <v>0.20257826000000001</v>
      </c>
      <c r="G25">
        <v>0.19633716000000001</v>
      </c>
      <c r="H25">
        <v>0.21703635999999998</v>
      </c>
      <c r="I25">
        <v>0.21586166000000001</v>
      </c>
      <c r="J25">
        <v>0.19920046000000002</v>
      </c>
      <c r="K25">
        <v>0.20735256000000002</v>
      </c>
      <c r="L25">
        <v>0.15744965999999999</v>
      </c>
      <c r="M25">
        <v>0.11172906000000002</v>
      </c>
    </row>
    <row r="26" spans="2:14" x14ac:dyDescent="0.25">
      <c r="F26">
        <v>0.18376925999999999</v>
      </c>
      <c r="G26">
        <v>0.16967865999999998</v>
      </c>
      <c r="H26">
        <v>0.18107326000000001</v>
      </c>
      <c r="I26">
        <v>0.20158996000000001</v>
      </c>
      <c r="J26">
        <v>0.17583026000000002</v>
      </c>
      <c r="K26">
        <v>0.18168276</v>
      </c>
      <c r="L26">
        <v>0.15219666000000001</v>
      </c>
      <c r="M26">
        <v>9.7758460000000019E-2</v>
      </c>
    </row>
    <row r="27" spans="2:14" x14ac:dyDescent="0.25">
      <c r="F27">
        <v>0.16650905999999999</v>
      </c>
      <c r="G27">
        <v>0.15683116000000002</v>
      </c>
      <c r="H27">
        <v>0.18020016</v>
      </c>
      <c r="I27">
        <v>0.15417676</v>
      </c>
      <c r="J27">
        <v>0.19819766</v>
      </c>
      <c r="K27">
        <v>0.15225086000000002</v>
      </c>
      <c r="L27">
        <v>0.13422655999999999</v>
      </c>
      <c r="M27">
        <v>8.9908559999999998E-2</v>
      </c>
    </row>
    <row r="28" spans="2:14" x14ac:dyDescent="0.25">
      <c r="F28">
        <v>0.21378856000000002</v>
      </c>
      <c r="G28">
        <v>0.15475876</v>
      </c>
      <c r="H28">
        <v>0.15206276000000002</v>
      </c>
      <c r="I28">
        <v>0.13383096</v>
      </c>
      <c r="J28">
        <v>0.14759496</v>
      </c>
      <c r="K28">
        <v>0.17457696</v>
      </c>
      <c r="L28">
        <v>0.11769526</v>
      </c>
      <c r="M28">
        <v>0.10052675999999999</v>
      </c>
    </row>
    <row r="30" spans="2:14" x14ac:dyDescent="0.25">
      <c r="B30" s="1" t="s">
        <v>55</v>
      </c>
    </row>
    <row r="31" spans="2:14" x14ac:dyDescent="0.25">
      <c r="B31" s="1" t="s">
        <v>39</v>
      </c>
    </row>
    <row r="32" spans="2:14" x14ac:dyDescent="0.25">
      <c r="F32" t="s">
        <v>21</v>
      </c>
      <c r="G32" t="s">
        <v>22</v>
      </c>
      <c r="H32" t="s">
        <v>23</v>
      </c>
      <c r="I32" t="s">
        <v>24</v>
      </c>
      <c r="J32" t="s">
        <v>25</v>
      </c>
      <c r="K32" t="s">
        <v>43</v>
      </c>
      <c r="L32" t="s">
        <v>44</v>
      </c>
      <c r="M32" t="s">
        <v>45</v>
      </c>
      <c r="N32" t="s">
        <v>26</v>
      </c>
    </row>
    <row r="35" spans="2:15" x14ac:dyDescent="0.25">
      <c r="F35">
        <v>1976.0799999999995</v>
      </c>
      <c r="G35">
        <v>1882.5299999999997</v>
      </c>
      <c r="H35">
        <v>1422.2199999999998</v>
      </c>
      <c r="I35">
        <v>2044.3699999999994</v>
      </c>
      <c r="J35">
        <v>1488.2999999999997</v>
      </c>
      <c r="K35">
        <v>1604.56</v>
      </c>
      <c r="L35">
        <v>2076.1</v>
      </c>
      <c r="M35">
        <v>2201.9999999999995</v>
      </c>
    </row>
    <row r="36" spans="2:15" x14ac:dyDescent="0.25">
      <c r="F36">
        <v>1677.6099999999997</v>
      </c>
      <c r="G36">
        <v>1451.0199999999995</v>
      </c>
      <c r="H36">
        <v>1268.58</v>
      </c>
      <c r="I36">
        <v>1417.2499999999995</v>
      </c>
      <c r="J36">
        <v>1264.2999999999997</v>
      </c>
      <c r="K36">
        <v>1371.9199999999996</v>
      </c>
      <c r="L36">
        <v>1725.9699999999998</v>
      </c>
      <c r="M36">
        <v>1695.7499999999995</v>
      </c>
    </row>
    <row r="37" spans="2:15" x14ac:dyDescent="0.25">
      <c r="F37">
        <v>1510.9499999999998</v>
      </c>
      <c r="G37">
        <v>1454.3799999999997</v>
      </c>
      <c r="H37">
        <v>1224.8699999999999</v>
      </c>
      <c r="I37">
        <v>1291.58</v>
      </c>
      <c r="J37">
        <v>1292.0499999999997</v>
      </c>
      <c r="K37">
        <v>1212.2099999999996</v>
      </c>
      <c r="L37">
        <v>1966.02</v>
      </c>
      <c r="M37">
        <v>2100.7599999999998</v>
      </c>
    </row>
    <row r="38" spans="2:15" x14ac:dyDescent="0.25">
      <c r="G38">
        <v>1281.6099999999997</v>
      </c>
      <c r="H38">
        <v>1099.0299999999997</v>
      </c>
      <c r="I38">
        <v>1381.8199999999997</v>
      </c>
      <c r="J38">
        <v>1116.5299999999997</v>
      </c>
      <c r="K38">
        <v>1231.4099999999999</v>
      </c>
      <c r="L38">
        <v>1394.0099999999998</v>
      </c>
      <c r="M38">
        <v>1427.1999999999998</v>
      </c>
    </row>
    <row r="40" spans="2:15" x14ac:dyDescent="0.25">
      <c r="B40" s="1" t="s">
        <v>57</v>
      </c>
    </row>
    <row r="42" spans="2:15" x14ac:dyDescent="0.25">
      <c r="F42">
        <f>F25/F35</f>
        <v>1.0251521193473952E-4</v>
      </c>
      <c r="G42">
        <f t="shared" ref="G42:M42" si="0">G25/G35</f>
        <v>1.0429430606683561E-4</v>
      </c>
      <c r="H42">
        <f t="shared" si="0"/>
        <v>1.5260392906863918E-4</v>
      </c>
      <c r="I42">
        <f t="shared" si="0"/>
        <v>1.055883524019625E-4</v>
      </c>
      <c r="J42">
        <f t="shared" si="0"/>
        <v>1.3384429214540082E-4</v>
      </c>
      <c r="K42">
        <f t="shared" si="0"/>
        <v>1.292270528992372E-4</v>
      </c>
      <c r="L42">
        <f t="shared" si="0"/>
        <v>7.5839150329945571E-5</v>
      </c>
      <c r="M42">
        <f t="shared" si="0"/>
        <v>5.0739809264305196E-5</v>
      </c>
      <c r="O42" s="1" t="s">
        <v>59</v>
      </c>
    </row>
    <row r="43" spans="2:15" x14ac:dyDescent="0.25">
      <c r="F43">
        <f t="shared" ref="F43:M45" si="1">F26/F36</f>
        <v>1.0954230124999256E-4</v>
      </c>
      <c r="G43">
        <f t="shared" si="1"/>
        <v>1.1693750603024082E-4</v>
      </c>
      <c r="H43">
        <f t="shared" si="1"/>
        <v>1.4273696574122248E-4</v>
      </c>
      <c r="I43">
        <f t="shared" si="1"/>
        <v>1.4224022578938089E-4</v>
      </c>
      <c r="J43">
        <f t="shared" si="1"/>
        <v>1.390732104721981E-4</v>
      </c>
      <c r="K43">
        <f t="shared" si="1"/>
        <v>1.3242955857484405E-4</v>
      </c>
      <c r="L43">
        <f t="shared" si="1"/>
        <v>8.8180362346970123E-5</v>
      </c>
      <c r="M43">
        <f t="shared" si="1"/>
        <v>5.7649099218634851E-5</v>
      </c>
      <c r="O43">
        <f>AVERAGE(F42:G45)</f>
        <v>1.1029685407605958E-4</v>
      </c>
    </row>
    <row r="44" spans="2:15" x14ac:dyDescent="0.25">
      <c r="F44">
        <f t="shared" si="1"/>
        <v>1.1020156854958801E-4</v>
      </c>
      <c r="G44">
        <f t="shared" si="1"/>
        <v>1.0783368858207626E-4</v>
      </c>
      <c r="H44">
        <f t="shared" si="1"/>
        <v>1.4711778392809035E-4</v>
      </c>
      <c r="I44">
        <f t="shared" si="1"/>
        <v>1.1937066228959879E-4</v>
      </c>
      <c r="J44">
        <f t="shared" si="1"/>
        <v>1.5339782516156499E-4</v>
      </c>
      <c r="K44">
        <f t="shared" si="1"/>
        <v>1.255977594641193E-4</v>
      </c>
      <c r="L44">
        <f t="shared" si="1"/>
        <v>6.8273242388175098E-5</v>
      </c>
      <c r="M44">
        <f t="shared" si="1"/>
        <v>4.2798111159770752E-5</v>
      </c>
    </row>
    <row r="45" spans="2:15" x14ac:dyDescent="0.25">
      <c r="G45">
        <f t="shared" si="1"/>
        <v>1.2075339611894417E-4</v>
      </c>
      <c r="H45">
        <f t="shared" si="1"/>
        <v>1.3836088186855688E-4</v>
      </c>
      <c r="I45">
        <f t="shared" si="1"/>
        <v>9.6851225195756341E-5</v>
      </c>
      <c r="J45">
        <f t="shared" si="1"/>
        <v>1.3219076961657996E-4</v>
      </c>
      <c r="K45">
        <f t="shared" si="1"/>
        <v>1.4176997100884354E-4</v>
      </c>
      <c r="L45">
        <f t="shared" si="1"/>
        <v>8.4429279560404883E-5</v>
      </c>
      <c r="M45">
        <f t="shared" si="1"/>
        <v>7.0436350896860994E-5</v>
      </c>
    </row>
    <row r="48" spans="2:15" x14ac:dyDescent="0.25">
      <c r="B48" s="1" t="s">
        <v>58</v>
      </c>
      <c r="F48">
        <f>F42/$O$43*100</f>
        <v>92.944819499607917</v>
      </c>
      <c r="G48">
        <f t="shared" ref="G48:M48" si="2">G42/$O$43*100</f>
        <v>94.557824826912409</v>
      </c>
      <c r="H48">
        <f t="shared" si="2"/>
        <v>138.35746300017323</v>
      </c>
      <c r="I48">
        <f t="shared" si="2"/>
        <v>95.731064395680647</v>
      </c>
      <c r="J48">
        <f t="shared" si="2"/>
        <v>121.34914750433694</v>
      </c>
      <c r="K48">
        <f t="shared" si="2"/>
        <v>117.16295444847734</v>
      </c>
      <c r="L48">
        <f t="shared" si="2"/>
        <v>68.759123698711903</v>
      </c>
      <c r="M48">
        <f t="shared" si="2"/>
        <v>46.002952386398569</v>
      </c>
    </row>
    <row r="49" spans="4:15" x14ac:dyDescent="0.25">
      <c r="F49">
        <f t="shared" ref="F49:M51" si="3">F43/$O$43*100</f>
        <v>99.315889077356019</v>
      </c>
      <c r="G49">
        <f t="shared" si="3"/>
        <v>106.02070839627204</v>
      </c>
      <c r="H49">
        <f t="shared" si="3"/>
        <v>129.41163819848617</v>
      </c>
      <c r="I49">
        <f t="shared" si="3"/>
        <v>128.96127181587019</v>
      </c>
      <c r="J49">
        <f t="shared" si="3"/>
        <v>126.08991583413128</v>
      </c>
      <c r="K49">
        <f t="shared" si="3"/>
        <v>120.06648755686358</v>
      </c>
      <c r="L49">
        <f t="shared" si="3"/>
        <v>79.94821165630151</v>
      </c>
      <c r="M49">
        <f t="shared" si="3"/>
        <v>52.267219860033919</v>
      </c>
    </row>
    <row r="50" spans="4:15" x14ac:dyDescent="0.25">
      <c r="F50">
        <f t="shared" si="3"/>
        <v>99.913609932695039</v>
      </c>
      <c r="G50">
        <f t="shared" si="3"/>
        <v>97.766785358823782</v>
      </c>
      <c r="H50">
        <f t="shared" si="3"/>
        <v>133.38348147866432</v>
      </c>
      <c r="I50">
        <f t="shared" si="3"/>
        <v>108.22671533975212</v>
      </c>
      <c r="J50">
        <f t="shared" si="3"/>
        <v>139.07724426644427</v>
      </c>
      <c r="K50">
        <f t="shared" si="3"/>
        <v>113.87247670500953</v>
      </c>
      <c r="L50">
        <f t="shared" si="3"/>
        <v>61.899537353163822</v>
      </c>
      <c r="M50">
        <f t="shared" si="3"/>
        <v>38.802658079674337</v>
      </c>
    </row>
    <row r="51" spans="4:15" x14ac:dyDescent="0.25">
      <c r="G51">
        <f t="shared" si="3"/>
        <v>109.48036290833269</v>
      </c>
      <c r="H51">
        <f t="shared" si="3"/>
        <v>125.44408725669061</v>
      </c>
      <c r="I51">
        <f t="shared" si="3"/>
        <v>87.809598929239385</v>
      </c>
      <c r="J51">
        <f t="shared" si="3"/>
        <v>119.84999093938124</v>
      </c>
      <c r="K51">
        <f t="shared" si="3"/>
        <v>128.5349180594765</v>
      </c>
      <c r="L51">
        <f t="shared" si="3"/>
        <v>76.547314307063843</v>
      </c>
      <c r="M51">
        <f t="shared" si="3"/>
        <v>63.860707077183555</v>
      </c>
    </row>
    <row r="54" spans="4:15" x14ac:dyDescent="0.25">
      <c r="D54" s="2"/>
      <c r="E54" s="2"/>
      <c r="F54" s="2" t="s">
        <v>21</v>
      </c>
      <c r="G54" s="2" t="s">
        <v>22</v>
      </c>
      <c r="H54" s="2" t="s">
        <v>23</v>
      </c>
      <c r="I54" s="2" t="s">
        <v>24</v>
      </c>
      <c r="J54" s="2" t="s">
        <v>25</v>
      </c>
      <c r="K54" s="2" t="s">
        <v>43</v>
      </c>
      <c r="L54" s="2" t="s">
        <v>44</v>
      </c>
      <c r="M54" s="2" t="s">
        <v>45</v>
      </c>
      <c r="N54" s="2" t="s">
        <v>26</v>
      </c>
      <c r="O54" s="2"/>
    </row>
    <row r="55" spans="4:15" x14ac:dyDescent="0.25">
      <c r="D55" s="3" t="s">
        <v>33</v>
      </c>
      <c r="E55" s="3"/>
      <c r="F55" s="3">
        <f>AVERAGE(F48:F51)</f>
        <v>97.391439503219658</v>
      </c>
      <c r="G55" s="3">
        <f t="shared" ref="G55:K55" si="4">AVERAGE(G48:G51)</f>
        <v>101.95642037258523</v>
      </c>
      <c r="H55" s="3">
        <f>AVERAGE(H48:H51)</f>
        <v>131.64916748350359</v>
      </c>
      <c r="I55" s="3">
        <f t="shared" si="4"/>
        <v>105.18216262013559</v>
      </c>
      <c r="J55" s="3">
        <f t="shared" si="4"/>
        <v>126.59157463607343</v>
      </c>
      <c r="K55" s="3">
        <f t="shared" si="4"/>
        <v>119.90920919245673</v>
      </c>
      <c r="L55" s="3">
        <f>AVERAGE(L48:L51)</f>
        <v>71.788546753810266</v>
      </c>
      <c r="M55" s="3">
        <f>AVERAGE(M48:M51)</f>
        <v>50.23338435082259</v>
      </c>
      <c r="N55" s="3"/>
      <c r="O55" s="3"/>
    </row>
    <row r="56" spans="4:15" x14ac:dyDescent="0.25">
      <c r="D56" s="3" t="s">
        <v>35</v>
      </c>
      <c r="E56" s="3"/>
      <c r="F56" s="3">
        <f t="shared" ref="F56:M56" si="5">MEDIAN(F48:F51)</f>
        <v>99.315889077356019</v>
      </c>
      <c r="G56" s="3">
        <f t="shared" si="5"/>
        <v>101.89374687754791</v>
      </c>
      <c r="H56" s="3">
        <f t="shared" si="5"/>
        <v>131.39755983857526</v>
      </c>
      <c r="I56" s="3">
        <f t="shared" si="5"/>
        <v>101.97888986771639</v>
      </c>
      <c r="J56" s="3">
        <f t="shared" si="5"/>
        <v>123.7195316692341</v>
      </c>
      <c r="K56" s="3">
        <f t="shared" si="5"/>
        <v>118.61472100267045</v>
      </c>
      <c r="L56" s="3">
        <f t="shared" si="5"/>
        <v>72.65321900288788</v>
      </c>
      <c r="M56" s="3">
        <f t="shared" si="5"/>
        <v>49.13508612321624</v>
      </c>
      <c r="N56" s="3"/>
      <c r="O56" s="3"/>
    </row>
    <row r="57" spans="4:15" x14ac:dyDescent="0.25">
      <c r="D57" s="3" t="s">
        <v>37</v>
      </c>
      <c r="E57" s="3"/>
      <c r="F57" s="3">
        <f t="shared" ref="F57:M57" si="6">STDEV(F48:F51)</f>
        <v>3.8624654882104594</v>
      </c>
      <c r="G57" s="3">
        <f t="shared" si="6"/>
        <v>6.9622890397172217</v>
      </c>
      <c r="H57" s="3">
        <f t="shared" si="6"/>
        <v>5.5232427581170205</v>
      </c>
      <c r="I57" s="3">
        <f t="shared" si="6"/>
        <v>17.942914685633159</v>
      </c>
      <c r="J57" s="3">
        <f t="shared" si="6"/>
        <v>8.7383370012721038</v>
      </c>
      <c r="K57" s="3">
        <f t="shared" si="6"/>
        <v>6.2825590376937877</v>
      </c>
      <c r="L57" s="3">
        <f t="shared" si="6"/>
        <v>8.0869423747932832</v>
      </c>
      <c r="M57" s="3">
        <f t="shared" si="6"/>
        <v>10.620710416578628</v>
      </c>
      <c r="N57" s="3"/>
      <c r="O57" s="3"/>
    </row>
    <row r="58" spans="4:15" x14ac:dyDescent="0.25">
      <c r="D58" s="3" t="s">
        <v>38</v>
      </c>
      <c r="E58" s="3"/>
      <c r="F58" s="3">
        <f t="shared" ref="F58:M58" si="7">F57/F55*100</f>
        <v>3.9659188814872897</v>
      </c>
      <c r="G58" s="3">
        <f t="shared" si="7"/>
        <v>6.8286911351678761</v>
      </c>
      <c r="H58" s="3">
        <f t="shared" si="7"/>
        <v>4.1954255113759951</v>
      </c>
      <c r="I58" s="3">
        <f t="shared" si="7"/>
        <v>17.058895005262283</v>
      </c>
      <c r="J58" s="3">
        <f t="shared" si="7"/>
        <v>6.902779293482328</v>
      </c>
      <c r="K58" s="3">
        <f t="shared" si="7"/>
        <v>5.2394299653916923</v>
      </c>
      <c r="L58" s="3">
        <f t="shared" si="7"/>
        <v>11.264947878839822</v>
      </c>
      <c r="M58" s="3">
        <f t="shared" si="7"/>
        <v>21.142733172037829</v>
      </c>
      <c r="N58" s="3"/>
      <c r="O58" s="3"/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5122" r:id="rId3">
          <objectPr defaultSize="0" autoPict="0" r:id="rId4">
            <anchor moveWithCells="1">
              <from>
                <xdr:col>11</xdr:col>
                <xdr:colOff>314325</xdr:colOff>
                <xdr:row>0</xdr:row>
                <xdr:rowOff>152400</xdr:rowOff>
              </from>
              <to>
                <xdr:col>17</xdr:col>
                <xdr:colOff>219075</xdr:colOff>
                <xdr:row>19</xdr:row>
                <xdr:rowOff>19050</xdr:rowOff>
              </to>
            </anchor>
          </objectPr>
        </oleObject>
      </mc:Choice>
      <mc:Fallback>
        <oleObject progId="Prism9.Document" shapeId="5122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MTT</vt:lpstr>
      <vt:lpstr>Cytotox</vt:lpstr>
      <vt:lpstr>Cytotox_corrected</vt:lpstr>
      <vt:lpstr>Combined</vt:lpstr>
      <vt:lpstr>Combined corrected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2020-04-30T20:54:03Z</dcterms:created>
  <dcterms:modified xsi:type="dcterms:W3CDTF">2021-07-17T06:55:29Z</dcterms:modified>
</cp:coreProperties>
</file>