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9" documentId="11_33F657C463089051A0056A830EB292FBC84C36AD" xr6:coauthVersionLast="45" xr6:coauthVersionMax="45" xr10:uidLastSave="{854DE81D-3A27-4B70-9D37-BA6D6E99DC36}"/>
  <bookViews>
    <workbookView xWindow="-120" yWindow="-120" windowWidth="29040" windowHeight="15840" activeTab="3" xr2:uid="{00000000-000D-0000-FFFF-FFFF00000000}"/>
  </bookViews>
  <sheets>
    <sheet name="MTT" sheetId="1" r:id="rId1"/>
    <sheet name="Cytotox" sheetId="2" r:id="rId2"/>
    <sheet name="Combined" sheetId="3" r:id="rId3"/>
    <sheet name="Combined_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1" i="4" l="1"/>
  <c r="L47" i="4" l="1"/>
  <c r="K47" i="4"/>
  <c r="J47" i="4"/>
  <c r="I47" i="4"/>
  <c r="H47" i="4"/>
  <c r="G47" i="4"/>
  <c r="F47" i="4"/>
  <c r="E47" i="4"/>
  <c r="L46" i="4"/>
  <c r="K46" i="4"/>
  <c r="J46" i="4"/>
  <c r="I46" i="4"/>
  <c r="H46" i="4"/>
  <c r="G46" i="4"/>
  <c r="F46" i="4"/>
  <c r="E46" i="4"/>
  <c r="L45" i="4"/>
  <c r="K45" i="4"/>
  <c r="J45" i="4"/>
  <c r="I45" i="4"/>
  <c r="H45" i="4"/>
  <c r="G45" i="4"/>
  <c r="F45" i="4"/>
  <c r="E45" i="4"/>
  <c r="L44" i="4"/>
  <c r="K44" i="4"/>
  <c r="J44" i="4"/>
  <c r="I44" i="4"/>
  <c r="H44" i="4"/>
  <c r="G44" i="4"/>
  <c r="F44" i="4"/>
  <c r="E44" i="4"/>
  <c r="N45" i="4" s="1"/>
  <c r="E52" i="4" l="1"/>
  <c r="F50" i="4"/>
  <c r="F52" i="4"/>
  <c r="H51" i="4"/>
  <c r="G50" i="4"/>
  <c r="G52" i="4"/>
  <c r="H50" i="4"/>
  <c r="I50" i="4"/>
  <c r="K51" i="4"/>
  <c r="E51" i="4"/>
  <c r="E50" i="4"/>
  <c r="E53" i="4"/>
  <c r="F51" i="4"/>
  <c r="F53" i="4"/>
  <c r="G53" i="4"/>
  <c r="H52" i="4"/>
  <c r="H53" i="4"/>
  <c r="I52" i="4"/>
  <c r="I53" i="4"/>
  <c r="J50" i="4"/>
  <c r="J51" i="4"/>
  <c r="J52" i="4"/>
  <c r="J53" i="4"/>
  <c r="K52" i="4"/>
  <c r="K53" i="4"/>
  <c r="L51" i="4"/>
  <c r="L52" i="4"/>
  <c r="L53" i="4"/>
  <c r="O44" i="2"/>
  <c r="N35" i="1"/>
  <c r="O35" i="1"/>
  <c r="P35" i="1"/>
  <c r="L59" i="4" l="1"/>
  <c r="L60" i="4" s="1"/>
  <c r="L58" i="4"/>
  <c r="L57" i="4"/>
  <c r="G57" i="4"/>
  <c r="G59" i="4"/>
  <c r="G58" i="4"/>
  <c r="J59" i="4"/>
  <c r="J60" i="4" s="1"/>
  <c r="J58" i="4"/>
  <c r="J57" i="4"/>
  <c r="K59" i="4"/>
  <c r="K58" i="4"/>
  <c r="K57" i="4"/>
  <c r="F59" i="4"/>
  <c r="F58" i="4"/>
  <c r="F57" i="4"/>
  <c r="I58" i="4"/>
  <c r="I59" i="4"/>
  <c r="I57" i="4"/>
  <c r="H57" i="4"/>
  <c r="H59" i="4"/>
  <c r="H60" i="4" s="1"/>
  <c r="H58" i="4"/>
  <c r="E57" i="4"/>
  <c r="E59" i="4"/>
  <c r="E60" i="4" s="1"/>
  <c r="E58" i="4"/>
  <c r="H35" i="1"/>
  <c r="F60" i="4" l="1"/>
  <c r="G60" i="4"/>
  <c r="K60" i="4"/>
  <c r="I60" i="4"/>
  <c r="L47" i="3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N45" i="3" s="1"/>
  <c r="P48" i="2"/>
  <c r="O48" i="2"/>
  <c r="N48" i="2"/>
  <c r="M48" i="2"/>
  <c r="L48" i="2"/>
  <c r="K48" i="2"/>
  <c r="J48" i="2"/>
  <c r="I48" i="2"/>
  <c r="H48" i="2"/>
  <c r="P46" i="2"/>
  <c r="P47" i="2" s="1"/>
  <c r="O46" i="2"/>
  <c r="O47" i="2" s="1"/>
  <c r="N46" i="2"/>
  <c r="N47" i="2" s="1"/>
  <c r="M46" i="2"/>
  <c r="M47" i="2" s="1"/>
  <c r="L46" i="2"/>
  <c r="L47" i="2" s="1"/>
  <c r="K46" i="2"/>
  <c r="K47" i="2" s="1"/>
  <c r="J46" i="2"/>
  <c r="J47" i="2" s="1"/>
  <c r="I46" i="2"/>
  <c r="I47" i="2" s="1"/>
  <c r="H46" i="2"/>
  <c r="H47" i="2" s="1"/>
  <c r="P44" i="2"/>
  <c r="H59" i="2" s="1"/>
  <c r="O49" i="2"/>
  <c r="N44" i="2"/>
  <c r="N45" i="2" s="1"/>
  <c r="M44" i="2"/>
  <c r="M45" i="2" s="1"/>
  <c r="L44" i="2"/>
  <c r="L45" i="2" s="1"/>
  <c r="K44" i="2"/>
  <c r="K45" i="2" s="1"/>
  <c r="J44" i="2"/>
  <c r="J45" i="2" s="1"/>
  <c r="I44" i="2"/>
  <c r="I45" i="2" s="1"/>
  <c r="H44" i="2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H50" i="1"/>
  <c r="O36" i="1"/>
  <c r="N36" i="1"/>
  <c r="M35" i="1"/>
  <c r="M36" i="1" s="1"/>
  <c r="L35" i="1"/>
  <c r="K35" i="1"/>
  <c r="K36" i="1" s="1"/>
  <c r="J35" i="1"/>
  <c r="J36" i="1" s="1"/>
  <c r="I35" i="1"/>
  <c r="I36" i="1" s="1"/>
  <c r="H49" i="2" l="1"/>
  <c r="L40" i="1"/>
  <c r="G53" i="3"/>
  <c r="K49" i="2"/>
  <c r="O45" i="2"/>
  <c r="L49" i="2"/>
  <c r="J49" i="2"/>
  <c r="M49" i="2"/>
  <c r="I49" i="2"/>
  <c r="N49" i="2"/>
  <c r="P49" i="2"/>
  <c r="O57" i="2"/>
  <c r="H57" i="2"/>
  <c r="H58" i="2"/>
  <c r="I56" i="2"/>
  <c r="I57" i="2"/>
  <c r="I58" i="2"/>
  <c r="I59" i="2"/>
  <c r="J56" i="2"/>
  <c r="J58" i="2"/>
  <c r="K56" i="2"/>
  <c r="K57" i="2"/>
  <c r="K58" i="2"/>
  <c r="K59" i="2"/>
  <c r="L57" i="2"/>
  <c r="J57" i="2"/>
  <c r="J59" i="2"/>
  <c r="H45" i="2"/>
  <c r="L56" i="2"/>
  <c r="L58" i="2"/>
  <c r="L59" i="2"/>
  <c r="M56" i="2"/>
  <c r="M57" i="2"/>
  <c r="M58" i="2"/>
  <c r="M59" i="2"/>
  <c r="P45" i="2"/>
  <c r="N56" i="2"/>
  <c r="N57" i="2"/>
  <c r="N58" i="2"/>
  <c r="N59" i="2"/>
  <c r="O56" i="2"/>
  <c r="O58" i="2"/>
  <c r="O59" i="2"/>
  <c r="H56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7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M58" i="1" l="1"/>
  <c r="S54" i="1"/>
  <c r="I79" i="1" s="1"/>
  <c r="K53" i="3"/>
  <c r="I52" i="3"/>
  <c r="F52" i="3"/>
  <c r="F51" i="3"/>
  <c r="I53" i="3"/>
  <c r="H51" i="3"/>
  <c r="K51" i="3"/>
  <c r="I51" i="3"/>
  <c r="L53" i="3"/>
  <c r="L50" i="3"/>
  <c r="L51" i="3"/>
  <c r="L52" i="3"/>
  <c r="G50" i="3"/>
  <c r="I50" i="3"/>
  <c r="G52" i="3"/>
  <c r="K52" i="3"/>
  <c r="E50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67" i="2"/>
  <c r="I65" i="2"/>
  <c r="I66" i="2" s="1"/>
  <c r="I63" i="2"/>
  <c r="I64" i="2" s="1"/>
  <c r="O67" i="2"/>
  <c r="O65" i="2"/>
  <c r="O66" i="2" s="1"/>
  <c r="O63" i="2"/>
  <c r="O64" i="2" s="1"/>
  <c r="M67" i="2"/>
  <c r="M65" i="2"/>
  <c r="M66" i="2" s="1"/>
  <c r="M63" i="2"/>
  <c r="M64" i="2" s="1"/>
  <c r="K67" i="2"/>
  <c r="K65" i="2"/>
  <c r="K66" i="2" s="1"/>
  <c r="K63" i="2"/>
  <c r="K64" i="2" s="1"/>
  <c r="L67" i="2"/>
  <c r="L65" i="2"/>
  <c r="L66" i="2" s="1"/>
  <c r="L63" i="2"/>
  <c r="L64" i="2" s="1"/>
  <c r="S63" i="2"/>
  <c r="H88" i="2" s="1"/>
  <c r="H67" i="2"/>
  <c r="H65" i="2"/>
  <c r="H66" i="2" s="1"/>
  <c r="H63" i="2"/>
  <c r="M73" i="2" s="1"/>
  <c r="N63" i="2"/>
  <c r="N64" i="2" s="1"/>
  <c r="N67" i="2"/>
  <c r="N65" i="2"/>
  <c r="N66" i="2" s="1"/>
  <c r="J63" i="2"/>
  <c r="J64" i="2" s="1"/>
  <c r="J67" i="2"/>
  <c r="J65" i="2"/>
  <c r="J66" i="2" s="1"/>
  <c r="M54" i="1"/>
  <c r="M55" i="1" s="1"/>
  <c r="O58" i="1"/>
  <c r="O56" i="1"/>
  <c r="O57" i="1" s="1"/>
  <c r="O54" i="1"/>
  <c r="O55" i="1" s="1"/>
  <c r="N58" i="1"/>
  <c r="N56" i="1"/>
  <c r="N57" i="1" s="1"/>
  <c r="N54" i="1"/>
  <c r="N55" i="1" s="1"/>
  <c r="K58" i="1"/>
  <c r="K56" i="1"/>
  <c r="K57" i="1" s="1"/>
  <c r="K54" i="1"/>
  <c r="K55" i="1" s="1"/>
  <c r="J58" i="1"/>
  <c r="J56" i="1"/>
  <c r="J57" i="1" s="1"/>
  <c r="J54" i="1"/>
  <c r="J55" i="1" s="1"/>
  <c r="H54" i="1"/>
  <c r="I66" i="1" s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N68" i="2" l="1"/>
  <c r="J66" i="1"/>
  <c r="J59" i="1"/>
  <c r="L57" i="3"/>
  <c r="I75" i="2"/>
  <c r="J75" i="2"/>
  <c r="O88" i="2"/>
  <c r="L64" i="1"/>
  <c r="J64" i="1"/>
  <c r="O66" i="1"/>
  <c r="O64" i="1"/>
  <c r="O77" i="1"/>
  <c r="E59" i="3"/>
  <c r="E58" i="3"/>
  <c r="E57" i="3"/>
  <c r="H57" i="3"/>
  <c r="H59" i="3"/>
  <c r="H58" i="3"/>
  <c r="M72" i="2"/>
  <c r="J86" i="2"/>
  <c r="F59" i="3"/>
  <c r="F58" i="3"/>
  <c r="F57" i="3"/>
  <c r="I57" i="3"/>
  <c r="I59" i="3"/>
  <c r="I58" i="3"/>
  <c r="J74" i="2"/>
  <c r="J57" i="3"/>
  <c r="J59" i="3"/>
  <c r="J58" i="3"/>
  <c r="G57" i="3"/>
  <c r="G59" i="3"/>
  <c r="G58" i="3"/>
  <c r="L59" i="3"/>
  <c r="L58" i="3"/>
  <c r="K57" i="3"/>
  <c r="K59" i="3"/>
  <c r="K60" i="3" s="1"/>
  <c r="K58" i="3"/>
  <c r="J73" i="2"/>
  <c r="O75" i="2"/>
  <c r="K72" i="2"/>
  <c r="L73" i="2"/>
  <c r="N73" i="2"/>
  <c r="O74" i="2"/>
  <c r="H74" i="2"/>
  <c r="K73" i="2"/>
  <c r="I74" i="2"/>
  <c r="O73" i="2"/>
  <c r="I87" i="2"/>
  <c r="L72" i="2"/>
  <c r="K75" i="2"/>
  <c r="L87" i="2"/>
  <c r="J72" i="2"/>
  <c r="N72" i="2"/>
  <c r="H68" i="2"/>
  <c r="K74" i="2"/>
  <c r="O72" i="2"/>
  <c r="H85" i="2"/>
  <c r="M74" i="2"/>
  <c r="M75" i="2"/>
  <c r="N74" i="2"/>
  <c r="N88" i="2"/>
  <c r="I68" i="2"/>
  <c r="M87" i="2"/>
  <c r="J85" i="2"/>
  <c r="N87" i="2"/>
  <c r="H72" i="2"/>
  <c r="L74" i="2"/>
  <c r="K68" i="2"/>
  <c r="I73" i="2"/>
  <c r="N75" i="2"/>
  <c r="O68" i="2"/>
  <c r="O86" i="2"/>
  <c r="J88" i="2"/>
  <c r="K87" i="2"/>
  <c r="L86" i="2"/>
  <c r="K85" i="2"/>
  <c r="O85" i="2"/>
  <c r="I88" i="2"/>
  <c r="H87" i="2"/>
  <c r="N85" i="2"/>
  <c r="J87" i="2"/>
  <c r="H73" i="2"/>
  <c r="N86" i="2"/>
  <c r="O87" i="2"/>
  <c r="K88" i="2"/>
  <c r="M88" i="2"/>
  <c r="H64" i="2"/>
  <c r="H75" i="2"/>
  <c r="L68" i="2"/>
  <c r="H86" i="2"/>
  <c r="L75" i="2"/>
  <c r="M68" i="2"/>
  <c r="M86" i="2"/>
  <c r="I72" i="2"/>
  <c r="J68" i="2"/>
  <c r="K86" i="2"/>
  <c r="L88" i="2"/>
  <c r="L85" i="2"/>
  <c r="I86" i="2"/>
  <c r="M85" i="2"/>
  <c r="I85" i="2"/>
  <c r="L79" i="1"/>
  <c r="J63" i="1"/>
  <c r="N63" i="1"/>
  <c r="M59" i="1"/>
  <c r="I64" i="1"/>
  <c r="H78" i="1"/>
  <c r="L76" i="1"/>
  <c r="L77" i="1"/>
  <c r="L78" i="1"/>
  <c r="H63" i="1"/>
  <c r="N65" i="1"/>
  <c r="K79" i="1"/>
  <c r="J77" i="1"/>
  <c r="J78" i="1"/>
  <c r="L63" i="1"/>
  <c r="J79" i="1"/>
  <c r="O79" i="1"/>
  <c r="H59" i="1"/>
  <c r="J76" i="1"/>
  <c r="K66" i="1"/>
  <c r="H64" i="1"/>
  <c r="H77" i="1"/>
  <c r="I63" i="1"/>
  <c r="N64" i="1"/>
  <c r="O65" i="1"/>
  <c r="I76" i="1"/>
  <c r="K63" i="1"/>
  <c r="H65" i="1"/>
  <c r="O76" i="1"/>
  <c r="N76" i="1"/>
  <c r="N77" i="1"/>
  <c r="N78" i="1"/>
  <c r="I59" i="1"/>
  <c r="H76" i="1"/>
  <c r="N66" i="1"/>
  <c r="K76" i="1"/>
  <c r="I65" i="1"/>
  <c r="O78" i="1"/>
  <c r="H55" i="1"/>
  <c r="H66" i="1"/>
  <c r="M63" i="1"/>
  <c r="M64" i="1"/>
  <c r="M65" i="1"/>
  <c r="M66" i="1"/>
  <c r="N79" i="1"/>
  <c r="I78" i="1"/>
  <c r="H79" i="1"/>
  <c r="M77" i="1"/>
  <c r="M76" i="1"/>
  <c r="M78" i="1"/>
  <c r="M79" i="1"/>
  <c r="K64" i="1"/>
  <c r="K65" i="1"/>
  <c r="O59" i="1"/>
  <c r="K59" i="1"/>
  <c r="L59" i="1"/>
  <c r="J65" i="1"/>
  <c r="L65" i="1"/>
  <c r="L66" i="1"/>
  <c r="I77" i="1"/>
  <c r="N59" i="1"/>
  <c r="K77" i="1"/>
  <c r="K78" i="1"/>
  <c r="O63" i="1"/>
  <c r="I71" i="1" l="1"/>
  <c r="M80" i="2"/>
  <c r="I84" i="1"/>
  <c r="J71" i="1"/>
  <c r="L70" i="1"/>
  <c r="G60" i="3"/>
  <c r="L60" i="3"/>
  <c r="F60" i="3"/>
  <c r="M81" i="2"/>
  <c r="H92" i="2"/>
  <c r="J81" i="2"/>
  <c r="O92" i="2"/>
  <c r="L80" i="2"/>
  <c r="H93" i="2"/>
  <c r="N79" i="2"/>
  <c r="L71" i="1"/>
  <c r="H72" i="1"/>
  <c r="I72" i="1"/>
  <c r="H71" i="1"/>
  <c r="L83" i="1"/>
  <c r="K72" i="1"/>
  <c r="L84" i="1"/>
  <c r="I60" i="3"/>
  <c r="H60" i="3"/>
  <c r="O83" i="1"/>
  <c r="J84" i="1"/>
  <c r="H70" i="1"/>
  <c r="M79" i="2"/>
  <c r="N81" i="2"/>
  <c r="K79" i="2"/>
  <c r="O79" i="2"/>
  <c r="J60" i="3"/>
  <c r="E60" i="3"/>
  <c r="K80" i="2"/>
  <c r="L79" i="2"/>
  <c r="K81" i="2"/>
  <c r="N80" i="2"/>
  <c r="J79" i="2"/>
  <c r="H94" i="2"/>
  <c r="H95" i="2" s="1"/>
  <c r="L81" i="2"/>
  <c r="J80" i="2"/>
  <c r="O80" i="2"/>
  <c r="O81" i="2"/>
  <c r="O94" i="2"/>
  <c r="O93" i="2"/>
  <c r="H81" i="2"/>
  <c r="H80" i="2"/>
  <c r="H79" i="2"/>
  <c r="J94" i="2"/>
  <c r="J93" i="2"/>
  <c r="J92" i="2"/>
  <c r="I80" i="2"/>
  <c r="I81" i="2"/>
  <c r="I79" i="2"/>
  <c r="I93" i="2"/>
  <c r="I94" i="2"/>
  <c r="I92" i="2"/>
  <c r="K94" i="2"/>
  <c r="K93" i="2"/>
  <c r="K92" i="2"/>
  <c r="M94" i="2"/>
  <c r="M93" i="2"/>
  <c r="M92" i="2"/>
  <c r="N94" i="2"/>
  <c r="N93" i="2"/>
  <c r="N92" i="2"/>
  <c r="L94" i="2"/>
  <c r="L93" i="2"/>
  <c r="L92" i="2"/>
  <c r="L72" i="1"/>
  <c r="L85" i="1"/>
  <c r="N72" i="1"/>
  <c r="J72" i="1"/>
  <c r="I70" i="1"/>
  <c r="J85" i="1"/>
  <c r="I85" i="1"/>
  <c r="J83" i="1"/>
  <c r="O84" i="1"/>
  <c r="M85" i="1"/>
  <c r="M84" i="1"/>
  <c r="M83" i="1"/>
  <c r="K70" i="1"/>
  <c r="N85" i="1"/>
  <c r="N84" i="1"/>
  <c r="N83" i="1"/>
  <c r="H85" i="1"/>
  <c r="H84" i="1"/>
  <c r="H83" i="1"/>
  <c r="K71" i="1"/>
  <c r="I83" i="1"/>
  <c r="N70" i="1"/>
  <c r="O85" i="1"/>
  <c r="O72" i="1"/>
  <c r="O71" i="1"/>
  <c r="O70" i="1"/>
  <c r="J70" i="1"/>
  <c r="M72" i="1"/>
  <c r="M71" i="1"/>
  <c r="M70" i="1"/>
  <c r="K85" i="1"/>
  <c r="K84" i="1"/>
  <c r="K83" i="1"/>
  <c r="N71" i="1"/>
  <c r="L73" i="1" l="1"/>
  <c r="M82" i="2"/>
  <c r="L86" i="1"/>
  <c r="N73" i="1"/>
  <c r="H73" i="1"/>
  <c r="I86" i="1"/>
  <c r="K73" i="1"/>
  <c r="J73" i="1"/>
  <c r="N82" i="2"/>
  <c r="J82" i="2"/>
  <c r="K82" i="2"/>
  <c r="L82" i="2"/>
  <c r="I73" i="1"/>
  <c r="J86" i="1"/>
  <c r="O82" i="2"/>
  <c r="N95" i="2"/>
  <c r="J95" i="2"/>
  <c r="O95" i="2"/>
  <c r="I82" i="2"/>
  <c r="L95" i="2"/>
  <c r="M95" i="2"/>
  <c r="H82" i="2"/>
  <c r="K95" i="2"/>
  <c r="I95" i="2"/>
  <c r="N86" i="1"/>
  <c r="K86" i="1"/>
  <c r="O73" i="1"/>
  <c r="O86" i="1"/>
  <c r="M86" i="1"/>
  <c r="M73" i="1"/>
  <c r="H86" i="1"/>
</calcChain>
</file>

<file path=xl/sharedStrings.xml><?xml version="1.0" encoding="utf-8"?>
<sst xmlns="http://schemas.openxmlformats.org/spreadsheetml/2006/main" count="341" uniqueCount="86">
  <si>
    <t>B</t>
  </si>
  <si>
    <t>C</t>
  </si>
  <si>
    <t>D</t>
  </si>
  <si>
    <t>E</t>
  </si>
  <si>
    <t>F</t>
  </si>
  <si>
    <t>G</t>
  </si>
  <si>
    <t>Date of intoxication:</t>
  </si>
  <si>
    <t>Reader: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</si>
  <si>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</si>
  <si>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</si>
  <si>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</si>
  <si>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</si>
  <si>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</si>
  <si>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</si>
  <si>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</si>
  <si>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</si>
  <si>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</si>
  <si>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</si>
  <si>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</si>
  <si>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</si>
  <si>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</si>
  <si>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</si>
  <si>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</si>
  <si>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</si>
  <si>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</si>
  <si>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</si>
  <si>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</si>
  <si>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</si>
  <si>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</si>
  <si>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</si>
  <si>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</si>
  <si>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</si>
  <si>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Live/Dead</t>
  </si>
  <si>
    <t>Vehicle pooled</t>
  </si>
  <si>
    <t>% of Vehicle</t>
  </si>
  <si>
    <t xml:space="preserve">Tecan Spark </t>
  </si>
  <si>
    <t>45d</t>
  </si>
  <si>
    <t>Mode</t>
  </si>
  <si>
    <t>Absorbance</t>
  </si>
  <si>
    <t>Name</t>
  </si>
  <si>
    <t>Label 1</t>
  </si>
  <si>
    <t>Measurement wavelength [nm]</t>
  </si>
  <si>
    <t>Number of flashes</t>
  </si>
  <si>
    <t>Settle time [ms]</t>
  </si>
  <si>
    <t>Part of Plate</t>
  </si>
  <si>
    <t>A1-H12</t>
  </si>
  <si>
    <t>Start Time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</si>
  <si>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</si>
  <si>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</si>
  <si>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</si>
  <si>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</si>
  <si>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</si>
  <si>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</si>
  <si>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</si>
  <si>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</si>
  <si>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</si>
  <si>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</si>
  <si>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</si>
  <si>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</si>
  <si>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</si>
  <si>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</si>
  <si>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</si>
  <si>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H</t>
  </si>
  <si>
    <t>Excitation</t>
  </si>
  <si>
    <t>Monochromator</t>
  </si>
  <si>
    <t>Excitation wavelength [nm]</t>
  </si>
  <si>
    <t>Excitation bandwidth [nm]</t>
  </si>
  <si>
    <t>Emission</t>
  </si>
  <si>
    <t>Emission wavelength [nm]</t>
  </si>
  <si>
    <t>Emission bandwidth [nm]</t>
  </si>
  <si>
    <t>Gain Optimal</t>
  </si>
  <si>
    <t>Mirror</t>
  </si>
  <si>
    <t>Automatic (Dichroic 510)</t>
  </si>
  <si>
    <t>Integration time [µs]</t>
  </si>
  <si>
    <t>Lag time [µs]</t>
  </si>
  <si>
    <t>Z-Position [μm]</t>
  </si>
  <si>
    <t>Z-Position mode C3</t>
  </si>
  <si>
    <t>From well</t>
  </si>
  <si>
    <t>Fluorescence Top Reading</t>
  </si>
  <si>
    <t>2020-11-07 14:30:41</t>
  </si>
  <si>
    <t>2020-11-06 18:45:10</t>
  </si>
  <si>
    <t>5-FU in DMSO 6mM stock, 72h</t>
  </si>
  <si>
    <t>51) Exp_20201105</t>
  </si>
  <si>
    <t>iPSC_DSN_005a_2020313(1), thawed</t>
  </si>
  <si>
    <t>Three outliers marked red in the table.</t>
  </si>
  <si>
    <t>Three outliers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</si>
</sst>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1" fillId="0" borderId="0" xfId="0" applyNumberFormat="1" applyFont="1" applyFill="1"/>
    <xf numFmtId="0" fontId="0" fillId="0" borderId="0" xfId="0" applyNumberFormat="1" applyFont="1"/>
    <xf numFmtId="0" fontId="22" fillId="33" borderId="0" xfId="0" applyNumberFormat="1" applyFont="1" applyFill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247650</xdr:colOff>
      <xdr:row>1</xdr:row>
      <xdr:rowOff>0</xdr:rowOff>
    </xdr:from>
    <xdr:to>
      <xdr:col>17</xdr:col>
      <xdr:colOff>157164</xdr:colOff>
      <xdr:row>21</xdr:row>
      <xdr:rowOff>133352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D4D8D5D-12E4-405E-9A84-7A39F8D00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660731" y="683419"/>
          <a:ext cx="3943352" cy="29575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600075</xdr:colOff>
      <xdr:row>0</xdr:row>
      <xdr:rowOff>171450</xdr:rowOff>
    </xdr:from>
    <xdr:to>
      <xdr:col>10</xdr:col>
      <xdr:colOff>202406</xdr:colOff>
      <xdr:row>19</xdr:row>
      <xdr:rowOff>85725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98C55D0-2880-484D-A12B-E88D8EC77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30353" y="613172"/>
          <a:ext cx="3533775" cy="265033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578645</xdr:colOff>
      <xdr:row>0</xdr:row>
      <xdr:rowOff>28577</xdr:rowOff>
    </xdr:from>
    <xdr:to>
      <xdr:col>9</xdr:col>
      <xdr:colOff>488159</xdr:colOff>
      <xdr:row>20</xdr:row>
      <xdr:rowOff>161929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895726" y="521496"/>
          <a:ext cx="3943352" cy="295751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0</xdr:row>
      <xdr:rowOff>114300</xdr:rowOff>
    </xdr:from>
    <xdr:to>
      <xdr:col>8</xdr:col>
      <xdr:colOff>681037</xdr:colOff>
      <xdr:row>19</xdr:row>
      <xdr:rowOff>133349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51D2EBB-12A1-44BE-99B3-5E4BC07C9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593306" y="569119"/>
          <a:ext cx="3638549" cy="27289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733425</xdr:colOff>
          <xdr:row>0</xdr:row>
          <xdr:rowOff>133349</xdr:rowOff>
        </xdr:from>
        <xdr:to>
          <xdr:col>15</xdr:col>
          <xdr:colOff>245424</xdr:colOff>
          <xdr:row>19</xdr:row>
          <xdr:rowOff>123824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DBAC53DF-F452-455B-9524-22FBAA2BE7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6"/>
  <sheetViews>
    <sheetView workbookViewId="0">
      <selection activeCell="S8" sqref="S8"/>
    </sheetView>
  </sheetViews>
  <sheetFormatPr baseColWidth="10" defaultRowHeight="15" x14ac:dyDescent="0.25"/>
  <sheetData>
    <row r="1" spans="1:13" x14ac:dyDescent="0.25">
      <c r="A1" s="22" t="s">
        <v>37</v>
      </c>
      <c r="B1" s="22" t="s">
        <v>38</v>
      </c>
      <c r="C1" s="22"/>
      <c r="D1" s="22"/>
      <c r="E1" s="22"/>
      <c r="F1" s="22"/>
      <c r="G1" s="22"/>
      <c r="H1" s="22"/>
      <c r="I1" s="22"/>
      <c r="J1" s="22"/>
      <c r="K1" s="22"/>
      <c r="L1" s="23"/>
      <c r="M1" s="23"/>
    </row>
    <row r="2" spans="1:13" x14ac:dyDescent="0.25">
      <c r="A2" s="22" t="s">
        <v>39</v>
      </c>
      <c r="B2" s="22" t="s">
        <v>40</v>
      </c>
      <c r="C2" s="22"/>
      <c r="D2" s="22"/>
      <c r="E2" s="22"/>
      <c r="F2" s="22"/>
      <c r="G2" s="22"/>
      <c r="H2" s="22"/>
      <c r="I2" s="22"/>
      <c r="J2" s="22"/>
      <c r="K2" s="22"/>
      <c r="L2" s="23"/>
      <c r="M2" s="23"/>
    </row>
    <row r="3" spans="1:13" x14ac:dyDescent="0.25">
      <c r="A3" s="22" t="s">
        <v>41</v>
      </c>
      <c r="B3" s="22"/>
      <c r="C3" s="22"/>
      <c r="D3" s="22"/>
      <c r="E3" s="22">
        <v>560</v>
      </c>
      <c r="F3" s="22"/>
      <c r="G3" s="22"/>
      <c r="H3" s="22"/>
      <c r="I3" s="22"/>
      <c r="J3" s="22"/>
      <c r="K3" s="22"/>
      <c r="L3" s="23"/>
      <c r="M3" s="23"/>
    </row>
    <row r="4" spans="1:13" x14ac:dyDescent="0.25">
      <c r="A4" s="22" t="s">
        <v>42</v>
      </c>
      <c r="B4" s="22"/>
      <c r="C4" s="22"/>
      <c r="D4" s="22"/>
      <c r="E4" s="22">
        <v>10</v>
      </c>
      <c r="F4" s="22"/>
      <c r="G4" s="22"/>
      <c r="H4" s="22"/>
      <c r="I4" s="22"/>
      <c r="J4" s="22"/>
      <c r="K4" s="22"/>
      <c r="L4" s="23"/>
      <c r="M4" s="23"/>
    </row>
    <row r="5" spans="1:13" x14ac:dyDescent="0.25">
      <c r="A5" s="22" t="s">
        <v>43</v>
      </c>
      <c r="B5" s="22"/>
      <c r="C5" s="22"/>
      <c r="D5" s="22"/>
      <c r="E5" s="22">
        <v>50</v>
      </c>
      <c r="F5" s="22"/>
      <c r="G5" s="22"/>
      <c r="H5" s="22"/>
      <c r="I5" s="22"/>
      <c r="J5" s="22"/>
      <c r="K5" s="22"/>
      <c r="L5" s="23"/>
      <c r="M5" s="23"/>
    </row>
    <row r="6" spans="1:13" x14ac:dyDescent="0.25">
      <c r="A6" s="22" t="s">
        <v>44</v>
      </c>
      <c r="B6" s="22"/>
      <c r="C6" s="22"/>
      <c r="D6" s="22"/>
      <c r="E6" s="22" t="s">
        <v>45</v>
      </c>
      <c r="F6" s="22"/>
      <c r="G6" s="22"/>
      <c r="H6" s="22"/>
      <c r="I6" s="22"/>
      <c r="J6" s="22"/>
      <c r="K6" s="22"/>
      <c r="L6" s="23"/>
      <c r="M6" s="23"/>
    </row>
    <row r="7" spans="1:13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3"/>
      <c r="M7" s="23"/>
    </row>
    <row r="8" spans="1:13" x14ac:dyDescent="0.25">
      <c r="A8" s="22" t="s">
        <v>46</v>
      </c>
      <c r="B8" s="22"/>
      <c r="C8" s="22"/>
      <c r="D8" s="22"/>
      <c r="E8" s="22" t="s">
        <v>79</v>
      </c>
      <c r="F8" s="22"/>
      <c r="G8" s="22"/>
      <c r="H8" s="22"/>
      <c r="I8" s="22"/>
      <c r="J8" s="22"/>
      <c r="K8" s="22"/>
      <c r="L8" s="23"/>
      <c r="M8" s="23"/>
    </row>
    <row r="9" spans="1:13" x14ac:dyDescent="0.25">
      <c r="A9" s="22" t="s">
        <v>47</v>
      </c>
      <c r="B9" s="22"/>
      <c r="C9" s="22"/>
      <c r="D9" s="22"/>
      <c r="E9" s="22">
        <v>22.1</v>
      </c>
      <c r="F9" s="22"/>
      <c r="G9" s="22"/>
      <c r="H9" s="22"/>
      <c r="I9" s="22"/>
      <c r="J9" s="22"/>
      <c r="K9" s="22"/>
      <c r="L9" s="23"/>
      <c r="M9" s="23"/>
    </row>
    <row r="10" spans="1:13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3"/>
      <c r="M10" s="23"/>
    </row>
    <row r="11" spans="1:13" x14ac:dyDescent="0.25">
      <c r="A11" s="24" t="s">
        <v>48</v>
      </c>
      <c r="B11" s="24" t="s">
        <v>49</v>
      </c>
      <c r="C11" s="24" t="s">
        <v>50</v>
      </c>
      <c r="D11" s="24" t="s">
        <v>51</v>
      </c>
      <c r="E11" s="24" t="s">
        <v>52</v>
      </c>
      <c r="F11" s="24" t="s">
        <v>53</v>
      </c>
      <c r="G11" s="24" t="s">
        <v>54</v>
      </c>
      <c r="H11" s="24" t="s">
        <v>55</v>
      </c>
      <c r="I11" s="24" t="s">
        <v>56</v>
      </c>
      <c r="J11" s="24" t="s">
        <v>57</v>
      </c>
      <c r="K11" s="24" t="s">
        <v>58</v>
      </c>
      <c r="L11" s="24" t="s">
        <v>59</v>
      </c>
      <c r="M11" s="24" t="s">
        <v>60</v>
      </c>
    </row>
    <row r="12" spans="1:13" x14ac:dyDescent="0.25">
      <c r="A12" s="24" t="s">
        <v>61</v>
      </c>
      <c r="B12" s="22">
        <v>4.2500000000000003E-2</v>
      </c>
      <c r="C12" s="22">
        <v>4.2900000000000001E-2</v>
      </c>
      <c r="D12" s="22">
        <v>4.3999999999999997E-2</v>
      </c>
      <c r="E12" s="22">
        <v>4.2900000000000001E-2</v>
      </c>
      <c r="F12" s="22">
        <v>4.2000000000000003E-2</v>
      </c>
      <c r="G12" s="22">
        <v>4.2299999999999997E-2</v>
      </c>
      <c r="H12" s="22">
        <v>4.5699999999999998E-2</v>
      </c>
      <c r="I12" s="22">
        <v>4.3999999999999997E-2</v>
      </c>
      <c r="J12" s="22">
        <v>4.3400000000000001E-2</v>
      </c>
      <c r="K12" s="22">
        <v>4.3700000000000003E-2</v>
      </c>
      <c r="L12" s="22">
        <v>4.2900000000000001E-2</v>
      </c>
      <c r="M12" s="22">
        <v>4.2900000000000001E-2</v>
      </c>
    </row>
    <row r="13" spans="1:13" x14ac:dyDescent="0.25">
      <c r="A13" s="24" t="s">
        <v>0</v>
      </c>
      <c r="B13" s="22">
        <v>4.2799999999999998E-2</v>
      </c>
      <c r="C13" s="22">
        <v>4.2999999999999997E-2</v>
      </c>
      <c r="D13" s="22">
        <v>4.2900000000000001E-2</v>
      </c>
      <c r="E13" s="22">
        <v>4.3200000000000002E-2</v>
      </c>
      <c r="F13" s="22">
        <v>4.3099999999999999E-2</v>
      </c>
      <c r="G13" s="22">
        <v>4.1599999999999998E-2</v>
      </c>
      <c r="H13" s="22">
        <v>4.3999999999999997E-2</v>
      </c>
      <c r="I13" s="22">
        <v>4.8899999999999999E-2</v>
      </c>
      <c r="J13" s="22">
        <v>4.4499999999999998E-2</v>
      </c>
      <c r="K13" s="22">
        <v>4.4499999999999998E-2</v>
      </c>
      <c r="L13" s="22">
        <v>4.3499999999999997E-2</v>
      </c>
      <c r="M13" s="22">
        <v>4.3200000000000002E-2</v>
      </c>
    </row>
    <row r="14" spans="1:13" x14ac:dyDescent="0.25">
      <c r="A14" s="24" t="s">
        <v>1</v>
      </c>
      <c r="B14" s="22">
        <v>4.2200000000000001E-2</v>
      </c>
      <c r="C14" s="22">
        <v>4.4200000000000003E-2</v>
      </c>
      <c r="D14" s="22">
        <v>8.8900000000000007E-2</v>
      </c>
      <c r="E14" s="22">
        <v>0.1053</v>
      </c>
      <c r="F14" s="22">
        <v>0.11260000000000001</v>
      </c>
      <c r="G14" s="22">
        <v>0.1148</v>
      </c>
      <c r="H14" s="22">
        <v>0.1066</v>
      </c>
      <c r="I14" s="22">
        <v>0.106</v>
      </c>
      <c r="J14" s="22">
        <v>0.1215</v>
      </c>
      <c r="K14" s="22">
        <v>0.11119999999999999</v>
      </c>
      <c r="L14" s="22">
        <v>6.4000000000000001E-2</v>
      </c>
      <c r="M14" s="22">
        <v>4.19E-2</v>
      </c>
    </row>
    <row r="15" spans="1:13" x14ac:dyDescent="0.25">
      <c r="A15" s="24" t="s">
        <v>2</v>
      </c>
      <c r="B15" s="22">
        <v>4.2099999999999999E-2</v>
      </c>
      <c r="C15" s="22">
        <v>4.2200000000000001E-2</v>
      </c>
      <c r="D15" s="22">
        <v>9.7100000000000006E-2</v>
      </c>
      <c r="E15" s="22">
        <v>9.0899999999999995E-2</v>
      </c>
      <c r="F15" s="22">
        <v>0.1232</v>
      </c>
      <c r="G15" s="22">
        <v>0.1164</v>
      </c>
      <c r="H15" s="22">
        <v>0.12330000000000001</v>
      </c>
      <c r="I15" s="22">
        <v>0.1071</v>
      </c>
      <c r="J15" s="22">
        <v>0.1163</v>
      </c>
      <c r="K15" s="22">
        <v>9.6600000000000005E-2</v>
      </c>
      <c r="L15" s="22">
        <v>6.9900000000000004E-2</v>
      </c>
      <c r="M15" s="22">
        <v>4.2000000000000003E-2</v>
      </c>
    </row>
    <row r="16" spans="1:13" x14ac:dyDescent="0.25">
      <c r="A16" s="24" t="s">
        <v>3</v>
      </c>
      <c r="B16" s="22">
        <v>4.4600000000000001E-2</v>
      </c>
      <c r="C16" s="22">
        <v>4.2299999999999997E-2</v>
      </c>
      <c r="D16" s="22">
        <v>8.1699999999999995E-2</v>
      </c>
      <c r="E16" s="22">
        <v>8.7300000000000003E-2</v>
      </c>
      <c r="F16" s="22">
        <v>9.5299999999999996E-2</v>
      </c>
      <c r="G16" s="22">
        <v>0.08</v>
      </c>
      <c r="H16" s="22">
        <v>8.43E-2</v>
      </c>
      <c r="I16" s="22">
        <v>9.2299999999999993E-2</v>
      </c>
      <c r="J16" s="22">
        <v>9.5299999999999996E-2</v>
      </c>
      <c r="K16" s="22">
        <v>8.7300000000000003E-2</v>
      </c>
      <c r="L16" s="22">
        <v>6.4799999999999996E-2</v>
      </c>
      <c r="M16" s="22">
        <v>4.4900000000000002E-2</v>
      </c>
    </row>
    <row r="17" spans="1:20" x14ac:dyDescent="0.25">
      <c r="A17" s="24" t="s">
        <v>4</v>
      </c>
      <c r="B17" s="22">
        <v>4.6399999999999997E-2</v>
      </c>
      <c r="C17" s="22">
        <v>4.24E-2</v>
      </c>
      <c r="D17" s="22">
        <v>8.9099999999999999E-2</v>
      </c>
      <c r="E17" s="22">
        <v>9.6500000000000002E-2</v>
      </c>
      <c r="F17" s="22">
        <v>9.0800000000000006E-2</v>
      </c>
      <c r="G17" s="22">
        <v>9.2399999999999996E-2</v>
      </c>
      <c r="H17" s="22">
        <v>8.6199999999999999E-2</v>
      </c>
      <c r="I17" s="22">
        <v>8.8599999999999998E-2</v>
      </c>
      <c r="J17" s="22">
        <v>8.5199999999999998E-2</v>
      </c>
      <c r="K17" s="22">
        <v>8.1299999999999997E-2</v>
      </c>
      <c r="L17" s="22">
        <v>4.4400000000000002E-2</v>
      </c>
      <c r="M17" s="22">
        <v>4.7699999999999999E-2</v>
      </c>
    </row>
    <row r="18" spans="1:20" x14ac:dyDescent="0.25">
      <c r="A18" s="24" t="s">
        <v>5</v>
      </c>
      <c r="B18" s="22">
        <v>5.3400000000000003E-2</v>
      </c>
      <c r="C18" s="22">
        <v>4.48E-2</v>
      </c>
      <c r="D18" s="22">
        <v>4.6399999999999997E-2</v>
      </c>
      <c r="E18" s="22">
        <v>4.6300000000000001E-2</v>
      </c>
      <c r="F18" s="22">
        <v>4.3299999999999998E-2</v>
      </c>
      <c r="G18" s="22">
        <v>4.3099999999999999E-2</v>
      </c>
      <c r="H18" s="22">
        <v>4.7300000000000002E-2</v>
      </c>
      <c r="I18" s="22">
        <v>4.6600000000000003E-2</v>
      </c>
      <c r="J18" s="22">
        <v>4.5600000000000002E-2</v>
      </c>
      <c r="K18" s="22">
        <v>4.5699999999999998E-2</v>
      </c>
      <c r="L18" s="22">
        <v>4.3799999999999999E-2</v>
      </c>
      <c r="M18" s="22">
        <v>4.48E-2</v>
      </c>
    </row>
    <row r="19" spans="1:20" x14ac:dyDescent="0.25">
      <c r="A19" s="24" t="s">
        <v>62</v>
      </c>
      <c r="B19" s="22">
        <v>4.3400000000000001E-2</v>
      </c>
      <c r="C19" s="22">
        <v>4.3200000000000002E-2</v>
      </c>
      <c r="D19" s="22">
        <v>4.6199999999999998E-2</v>
      </c>
      <c r="E19" s="22">
        <v>4.4499999999999998E-2</v>
      </c>
      <c r="F19" s="22">
        <v>4.2700000000000002E-2</v>
      </c>
      <c r="G19" s="22">
        <v>4.2799999999999998E-2</v>
      </c>
      <c r="H19" s="22">
        <v>4.2000000000000003E-2</v>
      </c>
      <c r="I19" s="22">
        <v>4.1799999999999997E-2</v>
      </c>
      <c r="J19" s="22">
        <v>4.4600000000000001E-2</v>
      </c>
      <c r="K19" s="22">
        <v>4.7399999999999998E-2</v>
      </c>
      <c r="L19" s="22">
        <v>4.3200000000000002E-2</v>
      </c>
      <c r="M19" s="22">
        <v>4.36E-2</v>
      </c>
    </row>
    <row r="22" spans="1:20" x14ac:dyDescent="0.25">
      <c r="A22" s="1"/>
      <c r="S22" s="25"/>
      <c r="T22" s="3"/>
    </row>
    <row r="23" spans="1:20" x14ac:dyDescent="0.25">
      <c r="C23" s="4"/>
      <c r="S23" s="25"/>
      <c r="T23" s="3"/>
    </row>
    <row r="24" spans="1:20" x14ac:dyDescent="0.25">
      <c r="C24" s="4"/>
      <c r="S24" s="25"/>
      <c r="T24" s="3"/>
    </row>
    <row r="25" spans="1:20" x14ac:dyDescent="0.25">
      <c r="D25" s="3"/>
      <c r="E25" s="3"/>
      <c r="F25" s="2"/>
      <c r="G25" s="2"/>
      <c r="H25" s="2" t="s">
        <v>8</v>
      </c>
      <c r="I25" s="2" t="s">
        <v>9</v>
      </c>
      <c r="J25" s="2" t="s">
        <v>10</v>
      </c>
      <c r="K25" s="2" t="s">
        <v>11</v>
      </c>
      <c r="L25" s="2" t="s">
        <v>12</v>
      </c>
      <c r="M25" s="2" t="s">
        <v>13</v>
      </c>
      <c r="N25" s="2" t="s">
        <v>14</v>
      </c>
      <c r="O25" s="2" t="s">
        <v>15</v>
      </c>
      <c r="P25" s="2" t="s">
        <v>16</v>
      </c>
      <c r="Q25" s="2"/>
      <c r="R25" s="3"/>
      <c r="S25" s="25"/>
      <c r="T25" s="3"/>
    </row>
    <row r="26" spans="1:20" x14ac:dyDescent="0.25">
      <c r="D26" s="3"/>
      <c r="E26" s="3"/>
      <c r="F26" s="5">
        <v>4.2500000000000003E-2</v>
      </c>
      <c r="G26" s="5">
        <v>4.2900000000000001E-2</v>
      </c>
      <c r="H26" s="5">
        <v>4.3999999999999997E-2</v>
      </c>
      <c r="I26" s="5">
        <v>4.2900000000000001E-2</v>
      </c>
      <c r="J26" s="5">
        <v>4.2000000000000003E-2</v>
      </c>
      <c r="K26" s="5">
        <v>4.2299999999999997E-2</v>
      </c>
      <c r="L26" s="5">
        <v>4.5699999999999998E-2</v>
      </c>
      <c r="M26" s="5">
        <v>4.3999999999999997E-2</v>
      </c>
      <c r="N26" s="5">
        <v>4.3400000000000001E-2</v>
      </c>
      <c r="O26" s="5">
        <v>4.3700000000000003E-2</v>
      </c>
      <c r="P26" s="5">
        <v>4.2900000000000001E-2</v>
      </c>
      <c r="Q26" s="5">
        <v>4.2900000000000001E-2</v>
      </c>
      <c r="R26" s="3"/>
      <c r="S26" s="25"/>
      <c r="T26" s="3"/>
    </row>
    <row r="27" spans="1:20" x14ac:dyDescent="0.25">
      <c r="A27" s="1" t="s">
        <v>82</v>
      </c>
      <c r="D27" s="3"/>
      <c r="E27" s="3"/>
      <c r="F27" s="5">
        <v>4.2799999999999998E-2</v>
      </c>
      <c r="G27" s="5">
        <v>4.2999999999999997E-2</v>
      </c>
      <c r="H27" s="5">
        <v>4.2900000000000001E-2</v>
      </c>
      <c r="I27" s="5">
        <v>4.3200000000000002E-2</v>
      </c>
      <c r="J27" s="5">
        <v>4.3099999999999999E-2</v>
      </c>
      <c r="K27" s="5">
        <v>4.1599999999999998E-2</v>
      </c>
      <c r="L27" s="5">
        <v>4.3999999999999997E-2</v>
      </c>
      <c r="M27" s="5">
        <v>4.8899999999999999E-2</v>
      </c>
      <c r="N27" s="5">
        <v>4.4499999999999998E-2</v>
      </c>
      <c r="O27" s="5">
        <v>4.4499999999999998E-2</v>
      </c>
      <c r="P27" s="5">
        <v>4.3499999999999997E-2</v>
      </c>
      <c r="Q27" s="5">
        <v>4.3200000000000002E-2</v>
      </c>
      <c r="R27" s="3"/>
      <c r="S27" s="25"/>
      <c r="T27" s="3"/>
    </row>
    <row r="28" spans="1:20" x14ac:dyDescent="0.25">
      <c r="A28" t="s">
        <v>17</v>
      </c>
      <c r="C28" t="s">
        <v>83</v>
      </c>
      <c r="D28" s="3"/>
      <c r="E28" s="3"/>
      <c r="F28" s="5">
        <v>4.2200000000000001E-2</v>
      </c>
      <c r="G28" s="5">
        <v>4.4200000000000003E-2</v>
      </c>
      <c r="H28" s="6">
        <v>8.8900000000000007E-2</v>
      </c>
      <c r="I28" s="7">
        <v>0.1053</v>
      </c>
      <c r="J28" s="7">
        <v>0.11260000000000001</v>
      </c>
      <c r="K28" s="7">
        <v>0.1148</v>
      </c>
      <c r="L28" s="7">
        <v>0.1066</v>
      </c>
      <c r="M28" s="7">
        <v>0.106</v>
      </c>
      <c r="N28" s="7">
        <v>0.1215</v>
      </c>
      <c r="O28" s="7">
        <v>0.11119999999999999</v>
      </c>
      <c r="P28" s="8">
        <v>6.4000000000000001E-2</v>
      </c>
      <c r="Q28" s="5">
        <v>4.19E-2</v>
      </c>
      <c r="R28" s="3"/>
    </row>
    <row r="29" spans="1:20" x14ac:dyDescent="0.25">
      <c r="A29" t="s">
        <v>18</v>
      </c>
      <c r="C29" s="4">
        <v>43903</v>
      </c>
      <c r="D29" s="3"/>
      <c r="E29" s="3"/>
      <c r="F29" s="5">
        <v>4.2099999999999999E-2</v>
      </c>
      <c r="G29" s="5">
        <v>4.2200000000000001E-2</v>
      </c>
      <c r="H29" s="9">
        <v>9.7100000000000006E-2</v>
      </c>
      <c r="I29" s="5">
        <v>9.0899999999999995E-2</v>
      </c>
      <c r="J29" s="5">
        <v>0.1232</v>
      </c>
      <c r="K29" s="5">
        <v>0.1164</v>
      </c>
      <c r="L29" s="5">
        <v>0.12330000000000001</v>
      </c>
      <c r="M29" s="5">
        <v>0.1071</v>
      </c>
      <c r="N29" s="5">
        <v>0.1163</v>
      </c>
      <c r="O29" s="5">
        <v>9.6600000000000005E-2</v>
      </c>
      <c r="P29" s="10">
        <v>6.9900000000000004E-2</v>
      </c>
      <c r="Q29" s="5">
        <v>4.2000000000000003E-2</v>
      </c>
      <c r="R29" s="3"/>
    </row>
    <row r="30" spans="1:20" x14ac:dyDescent="0.25">
      <c r="A30" t="s">
        <v>19</v>
      </c>
      <c r="C30" t="s">
        <v>36</v>
      </c>
      <c r="D30" s="3"/>
      <c r="E30" s="3"/>
      <c r="F30" s="5">
        <v>4.4600000000000001E-2</v>
      </c>
      <c r="G30" s="5">
        <v>4.2299999999999997E-2</v>
      </c>
      <c r="H30" s="9">
        <v>8.1699999999999995E-2</v>
      </c>
      <c r="I30" s="5">
        <v>8.7300000000000003E-2</v>
      </c>
      <c r="J30" s="5">
        <v>9.5299999999999996E-2</v>
      </c>
      <c r="K30" s="5">
        <v>0.08</v>
      </c>
      <c r="L30" s="5">
        <v>8.43E-2</v>
      </c>
      <c r="M30" s="5">
        <v>9.2299999999999993E-2</v>
      </c>
      <c r="N30" s="5">
        <v>9.5299999999999996E-2</v>
      </c>
      <c r="O30" s="5">
        <v>8.7300000000000003E-2</v>
      </c>
      <c r="P30" s="10">
        <v>6.4799999999999996E-2</v>
      </c>
      <c r="Q30" s="5">
        <v>4.4900000000000002E-2</v>
      </c>
      <c r="R30" s="3"/>
    </row>
    <row r="31" spans="1:20" x14ac:dyDescent="0.25">
      <c r="A31" t="s">
        <v>20</v>
      </c>
      <c r="C31" t="s">
        <v>81</v>
      </c>
      <c r="D31" s="3"/>
      <c r="E31" s="3"/>
      <c r="F31" s="5">
        <v>4.6399999999999997E-2</v>
      </c>
      <c r="G31" s="5">
        <v>4.24E-2</v>
      </c>
      <c r="H31" s="11">
        <v>8.9099999999999999E-2</v>
      </c>
      <c r="I31" s="12">
        <v>9.6500000000000002E-2</v>
      </c>
      <c r="J31" s="12">
        <v>9.0800000000000006E-2</v>
      </c>
      <c r="K31" s="12">
        <v>9.2399999999999996E-2</v>
      </c>
      <c r="L31" s="12">
        <v>8.6199999999999999E-2</v>
      </c>
      <c r="M31" s="12">
        <v>8.8599999999999998E-2</v>
      </c>
      <c r="N31" s="12">
        <v>8.5199999999999998E-2</v>
      </c>
      <c r="O31" s="12">
        <v>8.1299999999999997E-2</v>
      </c>
      <c r="P31" s="13">
        <v>4.4400000000000002E-2</v>
      </c>
      <c r="Q31" s="5">
        <v>4.7699999999999999E-2</v>
      </c>
      <c r="R31" s="3"/>
    </row>
    <row r="32" spans="1:20" x14ac:dyDescent="0.25">
      <c r="A32" t="s">
        <v>6</v>
      </c>
      <c r="C32" s="4">
        <v>44138</v>
      </c>
      <c r="D32" s="3"/>
      <c r="E32" s="3"/>
      <c r="F32" s="3">
        <v>5.3400000000000003E-2</v>
      </c>
      <c r="G32" s="3">
        <v>4.48E-2</v>
      </c>
      <c r="H32" s="3">
        <v>4.6399999999999997E-2</v>
      </c>
      <c r="I32" s="3">
        <v>4.6300000000000001E-2</v>
      </c>
      <c r="J32" s="3">
        <v>4.3299999999999998E-2</v>
      </c>
      <c r="K32" s="3">
        <v>4.3099999999999999E-2</v>
      </c>
      <c r="L32" s="3">
        <v>4.7300000000000002E-2</v>
      </c>
      <c r="M32" s="3">
        <v>4.6600000000000003E-2</v>
      </c>
      <c r="N32" s="3">
        <v>4.5600000000000002E-2</v>
      </c>
      <c r="O32" s="3">
        <v>4.5699999999999998E-2</v>
      </c>
      <c r="P32" s="3">
        <v>4.3799999999999999E-2</v>
      </c>
      <c r="Q32" s="3">
        <v>4.48E-2</v>
      </c>
      <c r="R32" s="3"/>
    </row>
    <row r="33" spans="1:18" x14ac:dyDescent="0.25">
      <c r="A33" t="s">
        <v>7</v>
      </c>
      <c r="C33" t="s">
        <v>35</v>
      </c>
      <c r="D33" s="3"/>
      <c r="E33" s="3"/>
      <c r="F33" s="3">
        <v>4.3400000000000001E-2</v>
      </c>
      <c r="G33" s="3">
        <v>4.3200000000000002E-2</v>
      </c>
      <c r="H33" s="3">
        <v>4.6199999999999998E-2</v>
      </c>
      <c r="I33" s="3">
        <v>4.4499999999999998E-2</v>
      </c>
      <c r="J33" s="3">
        <v>4.2700000000000002E-2</v>
      </c>
      <c r="K33" s="3">
        <v>4.2799999999999998E-2</v>
      </c>
      <c r="L33" s="3">
        <v>4.2000000000000003E-2</v>
      </c>
      <c r="M33" s="3">
        <v>4.1799999999999997E-2</v>
      </c>
      <c r="N33" s="3">
        <v>4.4600000000000001E-2</v>
      </c>
      <c r="O33" s="3">
        <v>4.7399999999999998E-2</v>
      </c>
      <c r="P33" s="3">
        <v>4.3200000000000002E-2</v>
      </c>
      <c r="Q33" s="3">
        <v>4.36E-2</v>
      </c>
      <c r="R33" s="3"/>
    </row>
    <row r="34" spans="1:18" x14ac:dyDescent="0.25">
      <c r="A34" s="1" t="s">
        <v>21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B35" s="14"/>
      <c r="C35" s="15"/>
      <c r="D35" s="3"/>
      <c r="E35" s="3"/>
      <c r="F35" s="3" t="s">
        <v>22</v>
      </c>
      <c r="G35" s="3"/>
      <c r="H35" s="16">
        <f>AVERAGE(H28:H31)</f>
        <v>8.9200000000000002E-2</v>
      </c>
      <c r="I35" s="3">
        <f t="shared" ref="I35:M35" si="0">AVERAGE(I28:I31)</f>
        <v>9.5000000000000001E-2</v>
      </c>
      <c r="J35" s="3">
        <f t="shared" si="0"/>
        <v>0.105475</v>
      </c>
      <c r="K35" s="3">
        <f t="shared" si="0"/>
        <v>0.1009</v>
      </c>
      <c r="L35" s="3">
        <f t="shared" si="0"/>
        <v>0.10009999999999999</v>
      </c>
      <c r="M35" s="3">
        <f t="shared" si="0"/>
        <v>9.8500000000000004E-2</v>
      </c>
      <c r="N35" s="3">
        <f>AVERAGE(N28:N31)</f>
        <v>0.104575</v>
      </c>
      <c r="O35" s="3">
        <f>AVERAGE(O28:O31)</f>
        <v>9.4099999999999989E-2</v>
      </c>
      <c r="P35" s="3">
        <f>AVERAGE(P28:P30)</f>
        <v>6.6233333333333338E-2</v>
      </c>
      <c r="Q35" s="3"/>
      <c r="R35" s="3"/>
    </row>
    <row r="36" spans="1:18" x14ac:dyDescent="0.25">
      <c r="B36" s="14"/>
      <c r="D36" s="3"/>
      <c r="E36" s="3"/>
      <c r="F36" s="3" t="s">
        <v>23</v>
      </c>
      <c r="G36" s="3"/>
      <c r="H36" s="3">
        <f>H35/1000</f>
        <v>8.92E-5</v>
      </c>
      <c r="I36" s="3">
        <f t="shared" ref="I36:P36" si="1">I35/1000</f>
        <v>9.5000000000000005E-5</v>
      </c>
      <c r="J36" s="3">
        <f t="shared" si="1"/>
        <v>1.05475E-4</v>
      </c>
      <c r="K36" s="3">
        <f t="shared" si="1"/>
        <v>1.009E-4</v>
      </c>
      <c r="L36" s="3">
        <f t="shared" si="1"/>
        <v>1.0009999999999999E-4</v>
      </c>
      <c r="M36" s="3">
        <f t="shared" si="1"/>
        <v>9.8500000000000009E-5</v>
      </c>
      <c r="N36" s="3">
        <f t="shared" si="1"/>
        <v>1.0457500000000001E-4</v>
      </c>
      <c r="O36" s="3">
        <f t="shared" si="1"/>
        <v>9.4099999999999983E-5</v>
      </c>
      <c r="P36" s="3">
        <f t="shared" si="1"/>
        <v>6.6233333333333335E-5</v>
      </c>
      <c r="Q36" s="3"/>
      <c r="R36" s="3"/>
    </row>
    <row r="37" spans="1:18" x14ac:dyDescent="0.25">
      <c r="B37" s="14"/>
      <c r="D37" s="3"/>
      <c r="E37" s="3"/>
      <c r="F37" s="3" t="s">
        <v>24</v>
      </c>
      <c r="G37" s="3"/>
      <c r="H37" s="3">
        <f>MEDIAN(H28:H31)</f>
        <v>8.8999999999999996E-2</v>
      </c>
      <c r="I37" s="3">
        <f t="shared" ref="I37:P37" si="2">MEDIAN(I28:I31)</f>
        <v>9.3700000000000006E-2</v>
      </c>
      <c r="J37" s="3">
        <f t="shared" si="2"/>
        <v>0.10395</v>
      </c>
      <c r="K37" s="3">
        <f t="shared" si="2"/>
        <v>0.1036</v>
      </c>
      <c r="L37" s="3">
        <f t="shared" si="2"/>
        <v>9.64E-2</v>
      </c>
      <c r="M37" s="3">
        <f t="shared" si="2"/>
        <v>9.9149999999999988E-2</v>
      </c>
      <c r="N37" s="3">
        <f t="shared" si="2"/>
        <v>0.10580000000000001</v>
      </c>
      <c r="O37" s="3">
        <f t="shared" si="2"/>
        <v>9.1950000000000004E-2</v>
      </c>
      <c r="P37" s="3">
        <f t="shared" si="2"/>
        <v>6.4399999999999999E-2</v>
      </c>
      <c r="Q37" s="3"/>
      <c r="R37" s="3"/>
    </row>
    <row r="38" spans="1:18" x14ac:dyDescent="0.25">
      <c r="B38" s="17"/>
      <c r="D38" s="3"/>
      <c r="E38" s="3"/>
      <c r="F38" s="3" t="s">
        <v>25</v>
      </c>
      <c r="G38" s="3"/>
      <c r="H38" s="3">
        <f>H37/1000</f>
        <v>8.8999999999999995E-5</v>
      </c>
      <c r="I38" s="3">
        <f t="shared" ref="I38:P38" si="3">I37/1000</f>
        <v>9.3700000000000001E-5</v>
      </c>
      <c r="J38" s="3">
        <f t="shared" si="3"/>
        <v>1.0395000000000001E-4</v>
      </c>
      <c r="K38" s="3">
        <f t="shared" si="3"/>
        <v>1.036E-4</v>
      </c>
      <c r="L38" s="3">
        <f t="shared" si="3"/>
        <v>9.6399999999999999E-5</v>
      </c>
      <c r="M38" s="3">
        <f t="shared" si="3"/>
        <v>9.9149999999999984E-5</v>
      </c>
      <c r="N38" s="3">
        <f t="shared" si="3"/>
        <v>1.0580000000000001E-4</v>
      </c>
      <c r="O38" s="3">
        <f t="shared" si="3"/>
        <v>9.1949999999999999E-5</v>
      </c>
      <c r="P38" s="3">
        <f t="shared" si="3"/>
        <v>6.4399999999999993E-5</v>
      </c>
      <c r="Q38" s="3"/>
      <c r="R38" s="3"/>
    </row>
    <row r="39" spans="1:18" x14ac:dyDescent="0.25">
      <c r="B39" s="14"/>
      <c r="C39" s="14"/>
      <c r="D39" s="3"/>
      <c r="E39" s="3"/>
      <c r="F39" s="3" t="s">
        <v>26</v>
      </c>
      <c r="G39" s="3"/>
      <c r="H39" s="3">
        <f>STDEV(H28:H31)</f>
        <v>6.291793596953631E-3</v>
      </c>
      <c r="I39" s="3">
        <f t="shared" ref="I39:P39" si="4">STDEV(I28:I31)</f>
        <v>7.8409183135650668E-3</v>
      </c>
      <c r="J39" s="3">
        <f t="shared" si="4"/>
        <v>1.5097764735218308E-2</v>
      </c>
      <c r="K39" s="3">
        <f t="shared" si="4"/>
        <v>1.7724935354842174E-2</v>
      </c>
      <c r="L39" s="3">
        <f t="shared" si="4"/>
        <v>1.8469253729735062E-2</v>
      </c>
      <c r="M39" s="3">
        <f t="shared" si="4"/>
        <v>9.4279725639538573E-3</v>
      </c>
      <c r="N39" s="3">
        <f t="shared" si="4"/>
        <v>1.7178935745072621E-2</v>
      </c>
      <c r="O39" s="3">
        <f t="shared" si="4"/>
        <v>1.302228858534484E-2</v>
      </c>
      <c r="P39" s="3">
        <f t="shared" si="4"/>
        <v>1.1225083518620243E-2</v>
      </c>
      <c r="Q39" s="3"/>
      <c r="R39" s="3"/>
    </row>
    <row r="40" spans="1:18" x14ac:dyDescent="0.25">
      <c r="D40" s="3"/>
      <c r="E40" s="3"/>
      <c r="F40" s="3" t="s">
        <v>27</v>
      </c>
      <c r="G40" s="3"/>
      <c r="H40" s="3">
        <f>H39/H35*100</f>
        <v>7.0535802656430837</v>
      </c>
      <c r="I40" s="3">
        <f t="shared" ref="I40:P40" si="5">I39/I35*100</f>
        <v>8.2535982248053337</v>
      </c>
      <c r="J40" s="3">
        <f t="shared" si="5"/>
        <v>14.314069433722027</v>
      </c>
      <c r="K40" s="3">
        <f t="shared" si="5"/>
        <v>17.566833850190459</v>
      </c>
      <c r="L40" s="3">
        <f t="shared" si="5"/>
        <v>18.450802926808255</v>
      </c>
      <c r="M40" s="3">
        <f t="shared" si="5"/>
        <v>9.5715457502069619</v>
      </c>
      <c r="N40" s="3">
        <f t="shared" si="5"/>
        <v>16.427382974011589</v>
      </c>
      <c r="O40" s="3">
        <f t="shared" si="5"/>
        <v>13.838776392502488</v>
      </c>
      <c r="P40" s="3">
        <f t="shared" si="5"/>
        <v>16.947785886190601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28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8</v>
      </c>
      <c r="I44" s="2" t="s">
        <v>9</v>
      </c>
      <c r="J44" s="2" t="s">
        <v>10</v>
      </c>
      <c r="K44" s="2" t="s">
        <v>11</v>
      </c>
      <c r="L44" s="2" t="s">
        <v>12</v>
      </c>
      <c r="M44" s="2" t="s">
        <v>13</v>
      </c>
      <c r="N44" s="2" t="s">
        <v>14</v>
      </c>
      <c r="O44" s="2" t="s">
        <v>15</v>
      </c>
      <c r="P44" s="2" t="s">
        <v>16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2.2666666666666668E-2</v>
      </c>
      <c r="I47" s="3">
        <f t="shared" ref="I47:N47" si="6">I28-$P$35</f>
        <v>3.9066666666666666E-2</v>
      </c>
      <c r="J47" s="3">
        <f t="shared" si="6"/>
        <v>4.6366666666666667E-2</v>
      </c>
      <c r="K47" s="3">
        <f t="shared" si="6"/>
        <v>4.8566666666666661E-2</v>
      </c>
      <c r="L47" s="3">
        <f t="shared" si="6"/>
        <v>4.0366666666666662E-2</v>
      </c>
      <c r="M47" s="3">
        <f t="shared" si="6"/>
        <v>3.9766666666666659E-2</v>
      </c>
      <c r="N47" s="3">
        <f t="shared" si="6"/>
        <v>5.5266666666666658E-2</v>
      </c>
      <c r="O47" s="3">
        <f>O28-$P$35</f>
        <v>4.4966666666666655E-2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3.0866666666666667E-2</v>
      </c>
      <c r="I48" s="3">
        <f t="shared" si="7"/>
        <v>2.4666666666666656E-2</v>
      </c>
      <c r="J48" s="3">
        <f t="shared" si="7"/>
        <v>5.6966666666666665E-2</v>
      </c>
      <c r="K48" s="3">
        <f t="shared" si="7"/>
        <v>5.0166666666666665E-2</v>
      </c>
      <c r="L48" s="3">
        <f t="shared" si="7"/>
        <v>5.7066666666666668E-2</v>
      </c>
      <c r="M48" s="3">
        <f t="shared" si="7"/>
        <v>4.0866666666666662E-2</v>
      </c>
      <c r="N48" s="3">
        <f t="shared" si="7"/>
        <v>5.0066666666666662E-2</v>
      </c>
      <c r="O48" s="3">
        <f t="shared" si="7"/>
        <v>3.0366666666666667E-2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1.5466666666666656E-2</v>
      </c>
      <c r="I49" s="3">
        <f t="shared" si="7"/>
        <v>2.1066666666666664E-2</v>
      </c>
      <c r="J49" s="3">
        <f t="shared" si="7"/>
        <v>2.9066666666666657E-2</v>
      </c>
      <c r="K49" s="3">
        <f t="shared" si="7"/>
        <v>1.3766666666666663E-2</v>
      </c>
      <c r="L49" s="3">
        <f>L30-$P$35</f>
        <v>1.8066666666666661E-2</v>
      </c>
      <c r="M49" s="3">
        <f t="shared" si="7"/>
        <v>2.6066666666666655E-2</v>
      </c>
      <c r="N49" s="3">
        <f t="shared" si="7"/>
        <v>2.9066666666666657E-2</v>
      </c>
      <c r="O49" s="3">
        <f>O30-$P$35</f>
        <v>2.1066666666666664E-2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2.286666666666666E-2</v>
      </c>
      <c r="I50" s="3">
        <f t="shared" si="7"/>
        <v>3.0266666666666664E-2</v>
      </c>
      <c r="J50" s="3">
        <f t="shared" si="7"/>
        <v>2.4566666666666667E-2</v>
      </c>
      <c r="K50" s="3">
        <f t="shared" si="7"/>
        <v>2.6166666666666658E-2</v>
      </c>
      <c r="L50" s="3">
        <f t="shared" si="7"/>
        <v>1.996666666666666E-2</v>
      </c>
      <c r="M50" s="3">
        <f t="shared" si="7"/>
        <v>2.236666666666666E-2</v>
      </c>
      <c r="N50" s="3">
        <f t="shared" si="7"/>
        <v>1.8966666666666659E-2</v>
      </c>
      <c r="O50" s="3">
        <f t="shared" si="7"/>
        <v>1.5066666666666659E-2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8</v>
      </c>
      <c r="I53" s="2" t="s">
        <v>9</v>
      </c>
      <c r="J53" s="2" t="s">
        <v>10</v>
      </c>
      <c r="K53" s="2" t="s">
        <v>11</v>
      </c>
      <c r="L53" s="2" t="s">
        <v>12</v>
      </c>
      <c r="M53" s="2" t="s">
        <v>13</v>
      </c>
      <c r="N53" s="2" t="s">
        <v>14</v>
      </c>
      <c r="O53" s="2" t="s">
        <v>15</v>
      </c>
      <c r="P53" s="2" t="s">
        <v>16</v>
      </c>
      <c r="Q53" s="2"/>
      <c r="R53" s="3"/>
      <c r="S53" s="18" t="s">
        <v>29</v>
      </c>
      <c r="T53" s="19"/>
    </row>
    <row r="54" spans="4:20" x14ac:dyDescent="0.25">
      <c r="D54" s="3"/>
      <c r="E54" s="3"/>
      <c r="F54" s="3" t="s">
        <v>22</v>
      </c>
      <c r="G54" s="3"/>
      <c r="H54" s="3">
        <f>AVERAGE(H47:H50)</f>
        <v>2.2966666666666663E-2</v>
      </c>
      <c r="I54" s="3">
        <f>AVERAGE(I47:I50)</f>
        <v>2.8766666666666663E-2</v>
      </c>
      <c r="J54" s="3">
        <f t="shared" ref="J54:N54" si="8">AVERAGE(J47:J50)</f>
        <v>3.9241666666666661E-2</v>
      </c>
      <c r="K54" s="3">
        <f t="shared" si="8"/>
        <v>3.4666666666666665E-2</v>
      </c>
      <c r="L54" s="3">
        <f t="shared" si="8"/>
        <v>3.3866666666666663E-2</v>
      </c>
      <c r="M54" s="3">
        <f t="shared" si="8"/>
        <v>3.2266666666666659E-2</v>
      </c>
      <c r="N54" s="3">
        <f t="shared" si="8"/>
        <v>3.8341666666666656E-2</v>
      </c>
      <c r="O54" s="3">
        <f>AVERAGE(O47:O50)</f>
        <v>2.7866666666666661E-2</v>
      </c>
      <c r="P54" s="3"/>
      <c r="Q54" s="3"/>
      <c r="R54" s="3"/>
      <c r="S54" s="20">
        <f>AVERAGE(H47:I50)</f>
        <v>2.5866666666666663E-2</v>
      </c>
      <c r="T54" s="21"/>
    </row>
    <row r="55" spans="4:20" x14ac:dyDescent="0.25">
      <c r="D55" s="3"/>
      <c r="E55" s="3"/>
      <c r="F55" s="3" t="s">
        <v>23</v>
      </c>
      <c r="G55" s="3"/>
      <c r="H55" s="3">
        <f>H54/1000</f>
        <v>2.2966666666666661E-5</v>
      </c>
      <c r="I55" s="3">
        <f t="shared" ref="I55:O55" si="9">I54/1000</f>
        <v>2.8766666666666663E-5</v>
      </c>
      <c r="J55" s="3">
        <f t="shared" si="9"/>
        <v>3.9241666666666661E-5</v>
      </c>
      <c r="K55" s="3">
        <f t="shared" si="9"/>
        <v>3.4666666666666665E-5</v>
      </c>
      <c r="L55" s="3">
        <f t="shared" si="9"/>
        <v>3.3866666666666665E-5</v>
      </c>
      <c r="M55" s="3">
        <f t="shared" si="9"/>
        <v>3.226666666666666E-5</v>
      </c>
      <c r="N55" s="3">
        <f t="shared" si="9"/>
        <v>3.8341666666666659E-5</v>
      </c>
      <c r="O55" s="3">
        <f t="shared" si="9"/>
        <v>2.7866666666666662E-5</v>
      </c>
      <c r="P55" s="3"/>
      <c r="Q55" s="3"/>
      <c r="R55" s="3"/>
    </row>
    <row r="56" spans="4:20" x14ac:dyDescent="0.25">
      <c r="D56" s="3"/>
      <c r="E56" s="3"/>
      <c r="F56" s="3" t="s">
        <v>24</v>
      </c>
      <c r="G56" s="3"/>
      <c r="H56" s="3">
        <f>MEDIAN(H47:H50)</f>
        <v>2.2766666666666664E-2</v>
      </c>
      <c r="I56" s="3">
        <f t="shared" ref="I56:N56" si="10">MEDIAN(I47:I50)</f>
        <v>2.746666666666666E-2</v>
      </c>
      <c r="J56" s="3">
        <f>MEDIAN(J47:J50)</f>
        <v>3.7716666666666662E-2</v>
      </c>
      <c r="K56" s="3">
        <f t="shared" si="10"/>
        <v>3.7366666666666659E-2</v>
      </c>
      <c r="L56" s="3">
        <f t="shared" si="10"/>
        <v>3.0166666666666661E-2</v>
      </c>
      <c r="M56" s="3">
        <f t="shared" si="10"/>
        <v>3.2916666666666657E-2</v>
      </c>
      <c r="N56" s="3">
        <f t="shared" si="10"/>
        <v>3.956666666666666E-2</v>
      </c>
      <c r="O56" s="3">
        <f>MEDIAN(O47:O50)</f>
        <v>2.5716666666666665E-2</v>
      </c>
      <c r="P56" s="3"/>
      <c r="Q56" s="3"/>
      <c r="R56" s="3"/>
    </row>
    <row r="57" spans="4:20" x14ac:dyDescent="0.25">
      <c r="D57" s="3"/>
      <c r="E57" s="3"/>
      <c r="F57" s="3" t="s">
        <v>25</v>
      </c>
      <c r="G57" s="3"/>
      <c r="H57" s="3">
        <f>H56/1000</f>
        <v>2.2766666666666663E-5</v>
      </c>
      <c r="I57" s="3">
        <f t="shared" ref="I57:O57" si="11">I56/1000</f>
        <v>2.7466666666666659E-5</v>
      </c>
      <c r="J57" s="3">
        <f t="shared" si="11"/>
        <v>3.7716666666666664E-5</v>
      </c>
      <c r="K57" s="3">
        <f t="shared" si="11"/>
        <v>3.7366666666666662E-5</v>
      </c>
      <c r="L57" s="3">
        <f t="shared" si="11"/>
        <v>3.016666666666666E-5</v>
      </c>
      <c r="M57" s="3">
        <f t="shared" si="11"/>
        <v>3.2916666666666656E-5</v>
      </c>
      <c r="N57" s="3">
        <f t="shared" si="11"/>
        <v>3.9566666666666662E-5</v>
      </c>
      <c r="O57" s="3">
        <f t="shared" si="11"/>
        <v>2.5716666666666664E-5</v>
      </c>
      <c r="P57" s="3"/>
      <c r="Q57" s="3"/>
      <c r="R57" s="3"/>
    </row>
    <row r="58" spans="4:20" x14ac:dyDescent="0.25">
      <c r="D58" s="3"/>
      <c r="E58" s="3"/>
      <c r="F58" s="3" t="s">
        <v>26</v>
      </c>
      <c r="G58" s="3"/>
      <c r="H58" s="3">
        <f>STDEV(H47:H50)</f>
        <v>6.2917935969536353E-3</v>
      </c>
      <c r="I58" s="3">
        <f t="shared" ref="I58:O58" si="12">STDEV(I47:I50)</f>
        <v>7.8409183135650564E-3</v>
      </c>
      <c r="J58" s="3">
        <f t="shared" si="12"/>
        <v>1.509776473521827E-2</v>
      </c>
      <c r="K58" s="3">
        <f t="shared" si="12"/>
        <v>1.7724935354842142E-2</v>
      </c>
      <c r="L58" s="3">
        <f t="shared" si="12"/>
        <v>1.8469253729735086E-2</v>
      </c>
      <c r="M58" s="3">
        <f t="shared" si="12"/>
        <v>9.4279725639538608E-3</v>
      </c>
      <c r="N58" s="3">
        <f t="shared" si="12"/>
        <v>1.7178935745072621E-2</v>
      </c>
      <c r="O58" s="3">
        <f t="shared" si="12"/>
        <v>1.3022288585344745E-2</v>
      </c>
      <c r="P58" s="3"/>
      <c r="Q58" s="3"/>
      <c r="R58" s="3"/>
    </row>
    <row r="59" spans="4:20" x14ac:dyDescent="0.25">
      <c r="D59" s="3"/>
      <c r="E59" s="3"/>
      <c r="F59" s="3" t="s">
        <v>27</v>
      </c>
      <c r="G59" s="3"/>
      <c r="H59" s="3">
        <f>H58/H54*100</f>
        <v>27.395327708070987</v>
      </c>
      <c r="I59" s="3">
        <f t="shared" ref="I59:O59" si="13">I58/I54*100</f>
        <v>27.256958216332762</v>
      </c>
      <c r="J59" s="3">
        <f t="shared" si="13"/>
        <v>38.473811174903219</v>
      </c>
      <c r="K59" s="3">
        <f t="shared" si="13"/>
        <v>51.129621215890793</v>
      </c>
      <c r="L59" s="3">
        <f t="shared" si="13"/>
        <v>54.53519802087132</v>
      </c>
      <c r="M59" s="3">
        <f t="shared" si="13"/>
        <v>29.218923235394207</v>
      </c>
      <c r="N59" s="3">
        <f t="shared" si="13"/>
        <v>44.804874796972726</v>
      </c>
      <c r="O59" s="3">
        <f t="shared" si="13"/>
        <v>46.730700665112728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30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98.693759071117583</v>
      </c>
      <c r="I63" s="3">
        <f t="shared" ref="H63:O66" si="14">I47/$H$54*100</f>
        <v>170.10159651669088</v>
      </c>
      <c r="J63" s="3">
        <f t="shared" si="14"/>
        <v>201.88679245283021</v>
      </c>
      <c r="K63" s="3">
        <f t="shared" si="14"/>
        <v>211.46589259796809</v>
      </c>
      <c r="L63" s="3">
        <f t="shared" si="14"/>
        <v>175.76197387518141</v>
      </c>
      <c r="M63" s="3">
        <f t="shared" si="14"/>
        <v>173.14949201741655</v>
      </c>
      <c r="N63" s="3">
        <f t="shared" si="14"/>
        <v>240.63860667634253</v>
      </c>
      <c r="O63" s="3">
        <f>O47/$H$54*100</f>
        <v>195.7910014513788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134.39767779390422</v>
      </c>
      <c r="I64" s="3">
        <f t="shared" si="14"/>
        <v>107.40203193033379</v>
      </c>
      <c r="J64" s="3">
        <f t="shared" si="14"/>
        <v>248.04063860667637</v>
      </c>
      <c r="K64" s="3">
        <f t="shared" si="14"/>
        <v>218.43251088534112</v>
      </c>
      <c r="L64" s="3">
        <f t="shared" si="14"/>
        <v>248.47605224963721</v>
      </c>
      <c r="M64" s="3">
        <f t="shared" si="14"/>
        <v>177.93904208998549</v>
      </c>
      <c r="N64" s="3">
        <f t="shared" si="14"/>
        <v>217.99709724238028</v>
      </c>
      <c r="O64" s="3">
        <f t="shared" si="14"/>
        <v>132.22060957910017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67.343976777939005</v>
      </c>
      <c r="I65" s="3">
        <f t="shared" si="14"/>
        <v>91.727140783744559</v>
      </c>
      <c r="J65" s="3">
        <f t="shared" si="14"/>
        <v>126.56023222060955</v>
      </c>
      <c r="K65" s="3">
        <f t="shared" si="14"/>
        <v>59.941944847605221</v>
      </c>
      <c r="L65" s="3">
        <f t="shared" si="14"/>
        <v>78.664731494920161</v>
      </c>
      <c r="M65" s="3">
        <f t="shared" si="14"/>
        <v>113.49782293178517</v>
      </c>
      <c r="N65" s="3">
        <f t="shared" si="14"/>
        <v>126.56023222060955</v>
      </c>
      <c r="O65" s="3">
        <f t="shared" si="14"/>
        <v>91.727140783744559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99.564586357039175</v>
      </c>
      <c r="I66" s="3">
        <f t="shared" si="14"/>
        <v>131.78519593613933</v>
      </c>
      <c r="J66" s="3">
        <f t="shared" si="14"/>
        <v>106.96661828737302</v>
      </c>
      <c r="K66" s="3">
        <f t="shared" si="14"/>
        <v>113.93323657474599</v>
      </c>
      <c r="L66" s="3">
        <f t="shared" si="14"/>
        <v>86.937590711175602</v>
      </c>
      <c r="M66" s="3">
        <f t="shared" si="14"/>
        <v>97.387518142235109</v>
      </c>
      <c r="N66" s="3">
        <f t="shared" si="14"/>
        <v>82.583454281567469</v>
      </c>
      <c r="O66" s="3">
        <f t="shared" si="14"/>
        <v>65.602322206095764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8</v>
      </c>
      <c r="I69" s="2" t="s">
        <v>9</v>
      </c>
      <c r="J69" s="2" t="s">
        <v>10</v>
      </c>
      <c r="K69" s="2" t="s">
        <v>11</v>
      </c>
      <c r="L69" s="2" t="s">
        <v>12</v>
      </c>
      <c r="M69" s="2" t="s">
        <v>13</v>
      </c>
      <c r="N69" s="2" t="s">
        <v>14</v>
      </c>
      <c r="O69" s="2" t="s">
        <v>15</v>
      </c>
      <c r="P69" s="2" t="s">
        <v>16</v>
      </c>
      <c r="Q69" s="2"/>
      <c r="R69" s="3"/>
    </row>
    <row r="70" spans="4:18" x14ac:dyDescent="0.25">
      <c r="D70" s="3"/>
      <c r="E70" s="3"/>
      <c r="F70" s="3" t="s">
        <v>22</v>
      </c>
      <c r="G70" s="3"/>
      <c r="H70" s="3">
        <f>AVERAGE(H63:H66)</f>
        <v>100</v>
      </c>
      <c r="I70" s="3">
        <f t="shared" ref="I70:N70" si="15">AVERAGE(I63:I66)</f>
        <v>125.25399129172715</v>
      </c>
      <c r="J70" s="3">
        <f>AVERAGE(J63:J66)</f>
        <v>170.86357039187232</v>
      </c>
      <c r="K70" s="3">
        <f t="shared" si="15"/>
        <v>150.9433962264151</v>
      </c>
      <c r="L70" s="3">
        <f t="shared" si="15"/>
        <v>147.46008708272859</v>
      </c>
      <c r="M70" s="3">
        <f t="shared" si="15"/>
        <v>140.49346879535557</v>
      </c>
      <c r="N70" s="3">
        <f t="shared" si="15"/>
        <v>166.94484760522496</v>
      </c>
      <c r="O70" s="3">
        <f>AVERAGE(O63:O66)</f>
        <v>121.33526850507984</v>
      </c>
      <c r="P70" s="3"/>
      <c r="Q70" s="3"/>
      <c r="R70" s="3"/>
    </row>
    <row r="71" spans="4:18" x14ac:dyDescent="0.25">
      <c r="D71" s="3"/>
      <c r="E71" s="3"/>
      <c r="F71" s="3" t="s">
        <v>24</v>
      </c>
      <c r="G71" s="3"/>
      <c r="H71" s="3">
        <f>MEDIAN(H63:H66)</f>
        <v>99.129172714078379</v>
      </c>
      <c r="I71" s="3">
        <f t="shared" ref="I71:O71" si="16">MEDIAN(I63:I66)</f>
        <v>119.59361393323655</v>
      </c>
      <c r="J71" s="3">
        <f t="shared" si="16"/>
        <v>164.22351233671986</v>
      </c>
      <c r="K71" s="3">
        <f t="shared" si="16"/>
        <v>162.69956458635704</v>
      </c>
      <c r="L71" s="3">
        <f t="shared" si="16"/>
        <v>131.34978229317852</v>
      </c>
      <c r="M71" s="3">
        <f t="shared" si="16"/>
        <v>143.32365747460085</v>
      </c>
      <c r="N71" s="3">
        <f t="shared" si="16"/>
        <v>172.27866473149493</v>
      </c>
      <c r="O71" s="3">
        <f t="shared" si="16"/>
        <v>111.97387518142236</v>
      </c>
      <c r="P71" s="3"/>
      <c r="Q71" s="3"/>
      <c r="R71" s="3"/>
    </row>
    <row r="72" spans="4:18" x14ac:dyDescent="0.25">
      <c r="D72" s="3"/>
      <c r="E72" s="3"/>
      <c r="F72" s="3" t="s">
        <v>26</v>
      </c>
      <c r="G72" s="3"/>
      <c r="H72" s="3">
        <f>STDEV(H63:H66)</f>
        <v>27.39532770807098</v>
      </c>
      <c r="I72" s="3">
        <f t="shared" ref="I72:O72" si="17">STDEV(I63:I66)</f>
        <v>34.140428070675135</v>
      </c>
      <c r="J72" s="3">
        <f t="shared" si="17"/>
        <v>65.737727439266649</v>
      </c>
      <c r="K72" s="3">
        <f t="shared" si="17"/>
        <v>77.176786740967287</v>
      </c>
      <c r="L72" s="3">
        <f t="shared" si="17"/>
        <v>80.417650492315346</v>
      </c>
      <c r="M72" s="3">
        <f t="shared" si="17"/>
        <v>41.050678798057533</v>
      </c>
      <c r="N72" s="3">
        <f t="shared" si="17"/>
        <v>74.799429949517872</v>
      </c>
      <c r="O72" s="3">
        <f t="shared" si="17"/>
        <v>56.700821126319617</v>
      </c>
      <c r="P72" s="3"/>
      <c r="Q72" s="3"/>
      <c r="R72" s="3"/>
    </row>
    <row r="73" spans="4:18" x14ac:dyDescent="0.25">
      <c r="D73" s="3"/>
      <c r="E73" s="3"/>
      <c r="F73" s="3" t="s">
        <v>27</v>
      </c>
      <c r="G73" s="3"/>
      <c r="H73" s="3">
        <f t="shared" ref="H73:O73" si="18">H72/H70*100</f>
        <v>27.395327708070983</v>
      </c>
      <c r="I73" s="3">
        <f t="shared" si="18"/>
        <v>27.256958216332755</v>
      </c>
      <c r="J73" s="3">
        <f t="shared" si="18"/>
        <v>38.473811174903133</v>
      </c>
      <c r="K73" s="3">
        <f t="shared" si="18"/>
        <v>51.129621215890829</v>
      </c>
      <c r="L73" s="3">
        <f t="shared" si="18"/>
        <v>54.535198020871334</v>
      </c>
      <c r="M73" s="3">
        <f t="shared" si="18"/>
        <v>29.218923235394261</v>
      </c>
      <c r="N73" s="3">
        <f t="shared" si="18"/>
        <v>44.804874796972669</v>
      </c>
      <c r="O73" s="3">
        <f t="shared" si="18"/>
        <v>46.730700665112693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31</v>
      </c>
      <c r="E76" s="3"/>
      <c r="F76" s="3"/>
      <c r="G76" s="3"/>
      <c r="H76" s="3">
        <f>H47/$S$54*100</f>
        <v>87.628865979381459</v>
      </c>
      <c r="I76" s="3">
        <f t="shared" ref="I76:N76" si="19">I47/$S$54*100</f>
        <v>151.03092783505156</v>
      </c>
      <c r="J76" s="3">
        <f t="shared" si="19"/>
        <v>179.25257731958766</v>
      </c>
      <c r="K76" s="3">
        <f t="shared" si="19"/>
        <v>187.75773195876289</v>
      </c>
      <c r="L76" s="3">
        <f t="shared" si="19"/>
        <v>156.05670103092783</v>
      </c>
      <c r="M76" s="3">
        <f t="shared" si="19"/>
        <v>153.73711340206185</v>
      </c>
      <c r="N76" s="3">
        <f t="shared" si="19"/>
        <v>213.65979381443299</v>
      </c>
      <c r="O76" s="3">
        <f>O47/$S$54*100</f>
        <v>173.84020618556698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119.32989690721652</v>
      </c>
      <c r="I77" s="3">
        <f t="shared" si="20"/>
        <v>95.360824742268008</v>
      </c>
      <c r="J77" s="3">
        <f t="shared" si="20"/>
        <v>220.23195876288662</v>
      </c>
      <c r="K77" s="3">
        <f t="shared" si="20"/>
        <v>193.94329896907217</v>
      </c>
      <c r="L77" s="3">
        <f t="shared" si="20"/>
        <v>220.618556701031</v>
      </c>
      <c r="M77" s="3">
        <f t="shared" si="20"/>
        <v>157.98969072164951</v>
      </c>
      <c r="N77" s="3">
        <f t="shared" si="20"/>
        <v>193.55670103092783</v>
      </c>
      <c r="O77" s="3">
        <f t="shared" si="20"/>
        <v>117.39690721649487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59.793814432989656</v>
      </c>
      <c r="I78" s="3">
        <f t="shared" si="20"/>
        <v>81.44329896907216</v>
      </c>
      <c r="J78" s="3">
        <f t="shared" si="20"/>
        <v>112.37113402061854</v>
      </c>
      <c r="K78" s="3">
        <f t="shared" si="20"/>
        <v>53.22164948453608</v>
      </c>
      <c r="L78" s="3">
        <f t="shared" si="20"/>
        <v>69.845360824742258</v>
      </c>
      <c r="M78" s="3">
        <f t="shared" si="20"/>
        <v>100.77319587628864</v>
      </c>
      <c r="N78" s="3">
        <f t="shared" si="20"/>
        <v>112.37113402061854</v>
      </c>
      <c r="O78" s="3">
        <f t="shared" si="20"/>
        <v>81.44329896907216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88.402061855670084</v>
      </c>
      <c r="I79" s="3">
        <f t="shared" si="20"/>
        <v>117.01030927835052</v>
      </c>
      <c r="J79" s="3">
        <f t="shared" si="20"/>
        <v>94.974226804123731</v>
      </c>
      <c r="K79" s="3">
        <f t="shared" si="20"/>
        <v>101.15979381443296</v>
      </c>
      <c r="L79" s="3">
        <f t="shared" si="20"/>
        <v>77.19072164948453</v>
      </c>
      <c r="M79" s="3">
        <f t="shared" si="20"/>
        <v>86.469072164948429</v>
      </c>
      <c r="N79" s="3">
        <f t="shared" si="20"/>
        <v>73.32474226804122</v>
      </c>
      <c r="O79" s="3">
        <f t="shared" si="20"/>
        <v>58.247422680412356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8</v>
      </c>
      <c r="I82" s="2" t="s">
        <v>9</v>
      </c>
      <c r="J82" s="2" t="s">
        <v>10</v>
      </c>
      <c r="K82" s="2" t="s">
        <v>11</v>
      </c>
      <c r="L82" s="2" t="s">
        <v>12</v>
      </c>
      <c r="M82" s="2" t="s">
        <v>13</v>
      </c>
      <c r="N82" s="2" t="s">
        <v>14</v>
      </c>
      <c r="O82" s="2" t="s">
        <v>15</v>
      </c>
      <c r="P82" s="2" t="s">
        <v>16</v>
      </c>
      <c r="Q82" s="2"/>
      <c r="R82" s="3"/>
    </row>
    <row r="83" spans="4:18" x14ac:dyDescent="0.25">
      <c r="D83" s="3"/>
      <c r="E83" s="3"/>
      <c r="F83" s="3" t="s">
        <v>22</v>
      </c>
      <c r="G83" s="3"/>
      <c r="H83" s="3">
        <f>AVERAGE(H76:H79)</f>
        <v>88.788659793814432</v>
      </c>
      <c r="I83" s="3">
        <f t="shared" ref="I83:N83" si="21">AVERAGE(I76:I79)</f>
        <v>111.21134020618555</v>
      </c>
      <c r="J83" s="3">
        <f>AVERAGE(J76:J79)</f>
        <v>151.70747422680415</v>
      </c>
      <c r="K83" s="3">
        <f t="shared" si="21"/>
        <v>134.02061855670104</v>
      </c>
      <c r="L83" s="3">
        <f t="shared" si="21"/>
        <v>130.9278350515464</v>
      </c>
      <c r="M83" s="3">
        <f t="shared" si="21"/>
        <v>124.74226804123711</v>
      </c>
      <c r="N83" s="3">
        <f t="shared" si="21"/>
        <v>148.22809278350513</v>
      </c>
      <c r="O83" s="3">
        <f>AVERAGE(O76:O79)</f>
        <v>107.73195876288658</v>
      </c>
      <c r="P83" s="3"/>
      <c r="Q83" s="3"/>
      <c r="R83" s="3"/>
    </row>
    <row r="84" spans="4:18" x14ac:dyDescent="0.25">
      <c r="D84" s="3"/>
      <c r="E84" s="3"/>
      <c r="F84" s="3" t="s">
        <v>24</v>
      </c>
      <c r="G84" s="3"/>
      <c r="H84" s="3">
        <f t="shared" ref="H84:O84" si="22">MEDIAN(H76:H79)</f>
        <v>88.015463917525778</v>
      </c>
      <c r="I84" s="3">
        <f t="shared" si="22"/>
        <v>106.18556701030926</v>
      </c>
      <c r="J84" s="3">
        <f t="shared" si="22"/>
        <v>145.81185567010311</v>
      </c>
      <c r="K84" s="3">
        <f t="shared" si="22"/>
        <v>144.45876288659792</v>
      </c>
      <c r="L84" s="3">
        <f t="shared" si="22"/>
        <v>116.62371134020617</v>
      </c>
      <c r="M84" s="3">
        <f t="shared" si="22"/>
        <v>127.25515463917525</v>
      </c>
      <c r="N84" s="3">
        <f t="shared" si="22"/>
        <v>152.96391752577318</v>
      </c>
      <c r="O84" s="3">
        <f t="shared" si="22"/>
        <v>99.420103092783506</v>
      </c>
      <c r="P84" s="3"/>
      <c r="Q84" s="3"/>
      <c r="R84" s="3"/>
    </row>
    <row r="85" spans="4:18" x14ac:dyDescent="0.25">
      <c r="D85" s="3"/>
      <c r="E85" s="3"/>
      <c r="F85" s="3" t="s">
        <v>26</v>
      </c>
      <c r="G85" s="3"/>
      <c r="H85" s="3">
        <f t="shared" ref="H85:O85" si="23">STDEV(H76:H79)</f>
        <v>24.323944318119715</v>
      </c>
      <c r="I85" s="3">
        <f t="shared" si="23"/>
        <v>30.312828531823754</v>
      </c>
      <c r="J85" s="3">
        <f t="shared" si="23"/>
        <v>58.367647172235429</v>
      </c>
      <c r="K85" s="3">
        <f t="shared" si="23"/>
        <v>68.524234619235088</v>
      </c>
      <c r="L85" s="3">
        <f t="shared" si="23"/>
        <v>71.401754109800649</v>
      </c>
      <c r="M85" s="3">
        <f t="shared" si="23"/>
        <v>36.448347541058709</v>
      </c>
      <c r="N85" s="3">
        <f t="shared" si="23"/>
        <v>66.41341138559001</v>
      </c>
      <c r="O85" s="3">
        <f t="shared" si="23"/>
        <v>50.34389917014721</v>
      </c>
      <c r="P85" s="3"/>
      <c r="Q85" s="3"/>
      <c r="R85" s="3"/>
    </row>
    <row r="86" spans="4:18" x14ac:dyDescent="0.25">
      <c r="D86" s="3"/>
      <c r="E86" s="3"/>
      <c r="F86" s="3" t="s">
        <v>27</v>
      </c>
      <c r="G86" s="3"/>
      <c r="H86" s="3">
        <f t="shared" ref="H86:O86" si="24">H85/H83*100</f>
        <v>27.395327708070973</v>
      </c>
      <c r="I86" s="3">
        <f t="shared" si="24"/>
        <v>27.256958216332833</v>
      </c>
      <c r="J86" s="3">
        <f t="shared" si="24"/>
        <v>38.473811174903112</v>
      </c>
      <c r="K86" s="3">
        <f t="shared" si="24"/>
        <v>51.129621215890793</v>
      </c>
      <c r="L86" s="3">
        <f t="shared" si="24"/>
        <v>54.535198020871356</v>
      </c>
      <c r="M86" s="3">
        <f t="shared" si="24"/>
        <v>29.218923235394172</v>
      </c>
      <c r="N86" s="3">
        <f t="shared" si="24"/>
        <v>44.804874796972705</v>
      </c>
      <c r="O86" s="3">
        <f t="shared" si="24"/>
        <v>46.730700665112728</v>
      </c>
      <c r="P86" s="3"/>
      <c r="Q86" s="3"/>
      <c r="R86" s="3"/>
    </row>
  </sheetData>
  <pageMargins left="0.7" right="0.7" top="0.78740157499999996" bottom="0.78740157499999996" header="0.3" footer="0.3"/>
  <pageSetup paperSize="9" scale="3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95"/>
  <sheetViews>
    <sheetView workbookViewId="0">
      <selection activeCell="O3" sqref="O3"/>
    </sheetView>
  </sheetViews>
  <sheetFormatPr baseColWidth="10" defaultRowHeight="15" x14ac:dyDescent="0.25"/>
  <sheetData>
    <row r="1" spans="1:13" x14ac:dyDescent="0.25">
      <c r="A1" s="22" t="s">
        <v>37</v>
      </c>
      <c r="B1" s="22" t="s">
        <v>78</v>
      </c>
      <c r="C1" s="22"/>
      <c r="D1" s="22"/>
      <c r="E1" s="22"/>
      <c r="F1" s="22"/>
      <c r="G1" s="22"/>
      <c r="H1" s="22"/>
      <c r="I1" s="22"/>
      <c r="J1" s="22"/>
      <c r="K1" s="22"/>
      <c r="L1" s="23"/>
      <c r="M1" s="23"/>
    </row>
    <row r="2" spans="1:13" x14ac:dyDescent="0.25">
      <c r="A2" s="22" t="s">
        <v>39</v>
      </c>
      <c r="B2" s="22" t="s">
        <v>40</v>
      </c>
      <c r="C2" s="22"/>
      <c r="D2" s="22"/>
      <c r="E2" s="22"/>
      <c r="F2" s="22"/>
      <c r="G2" s="22"/>
      <c r="H2" s="22"/>
      <c r="I2" s="22"/>
      <c r="J2" s="22"/>
      <c r="K2" s="22"/>
      <c r="L2" s="23"/>
      <c r="M2" s="23"/>
    </row>
    <row r="3" spans="1:13" x14ac:dyDescent="0.25">
      <c r="A3" s="22" t="s">
        <v>63</v>
      </c>
      <c r="B3" s="22"/>
      <c r="C3" s="22"/>
      <c r="D3" s="22"/>
      <c r="E3" s="22" t="s">
        <v>64</v>
      </c>
      <c r="F3" s="22"/>
      <c r="G3" s="22"/>
      <c r="H3" s="22"/>
      <c r="I3" s="22"/>
      <c r="J3" s="22"/>
      <c r="K3" s="22"/>
      <c r="L3" s="23"/>
      <c r="M3" s="23"/>
    </row>
    <row r="4" spans="1:13" x14ac:dyDescent="0.25">
      <c r="A4" s="22" t="s">
        <v>65</v>
      </c>
      <c r="B4" s="22"/>
      <c r="C4" s="22"/>
      <c r="D4" s="22"/>
      <c r="E4" s="22">
        <v>485</v>
      </c>
      <c r="F4" s="22"/>
      <c r="G4" s="22"/>
      <c r="H4" s="22"/>
      <c r="I4" s="22"/>
      <c r="J4" s="22"/>
      <c r="K4" s="22"/>
      <c r="L4" s="23"/>
      <c r="M4" s="23"/>
    </row>
    <row r="5" spans="1:13" x14ac:dyDescent="0.25">
      <c r="A5" s="22" t="s">
        <v>66</v>
      </c>
      <c r="B5" s="22"/>
      <c r="C5" s="22"/>
      <c r="D5" s="22"/>
      <c r="E5" s="22">
        <v>10</v>
      </c>
      <c r="F5" s="22"/>
      <c r="G5" s="22"/>
      <c r="H5" s="22"/>
      <c r="I5" s="22"/>
      <c r="J5" s="22"/>
      <c r="K5" s="22"/>
      <c r="L5" s="23"/>
      <c r="M5" s="23"/>
    </row>
    <row r="6" spans="1:13" x14ac:dyDescent="0.25">
      <c r="A6" s="22" t="s">
        <v>67</v>
      </c>
      <c r="B6" s="22"/>
      <c r="C6" s="22"/>
      <c r="D6" s="22"/>
      <c r="E6" s="22" t="s">
        <v>64</v>
      </c>
      <c r="F6" s="22"/>
      <c r="G6" s="22"/>
      <c r="H6" s="22"/>
      <c r="I6" s="22"/>
      <c r="J6" s="22"/>
      <c r="K6" s="22"/>
      <c r="L6" s="23"/>
      <c r="M6" s="23"/>
    </row>
    <row r="7" spans="1:13" x14ac:dyDescent="0.25">
      <c r="A7" s="22" t="s">
        <v>68</v>
      </c>
      <c r="B7" s="22"/>
      <c r="C7" s="22"/>
      <c r="D7" s="22"/>
      <c r="E7" s="22">
        <v>535.00000000000011</v>
      </c>
      <c r="F7" s="22"/>
      <c r="G7" s="22"/>
      <c r="H7" s="22"/>
      <c r="I7" s="22"/>
      <c r="J7" s="22"/>
      <c r="K7" s="22"/>
      <c r="L7" s="23"/>
      <c r="M7" s="23"/>
    </row>
    <row r="8" spans="1:13" x14ac:dyDescent="0.25">
      <c r="A8" s="22" t="s">
        <v>69</v>
      </c>
      <c r="B8" s="22"/>
      <c r="C8" s="22"/>
      <c r="D8" s="22"/>
      <c r="E8" s="22">
        <v>10</v>
      </c>
      <c r="F8" s="22"/>
      <c r="G8" s="22"/>
      <c r="H8" s="22"/>
      <c r="I8" s="22"/>
      <c r="J8" s="22"/>
      <c r="K8" s="22"/>
      <c r="L8" s="23"/>
      <c r="M8" s="23"/>
    </row>
    <row r="9" spans="1:13" x14ac:dyDescent="0.25">
      <c r="A9" s="22" t="s">
        <v>70</v>
      </c>
      <c r="B9" s="22"/>
      <c r="C9" s="22"/>
      <c r="D9" s="22"/>
      <c r="E9" s="22">
        <v>123</v>
      </c>
      <c r="F9" s="22"/>
      <c r="G9" s="22"/>
      <c r="H9" s="22"/>
      <c r="I9" s="22"/>
      <c r="J9" s="22"/>
      <c r="K9" s="22"/>
      <c r="L9" s="23"/>
      <c r="M9" s="23"/>
    </row>
    <row r="10" spans="1:13" x14ac:dyDescent="0.25">
      <c r="A10" s="22" t="s">
        <v>71</v>
      </c>
      <c r="B10" s="22"/>
      <c r="C10" s="22"/>
      <c r="D10" s="22"/>
      <c r="E10" s="22" t="s">
        <v>72</v>
      </c>
      <c r="F10" s="22"/>
      <c r="G10" s="22"/>
      <c r="H10" s="22"/>
      <c r="I10" s="22"/>
      <c r="J10" s="22"/>
      <c r="K10" s="22"/>
      <c r="L10" s="23"/>
      <c r="M10" s="23"/>
    </row>
    <row r="11" spans="1:13" x14ac:dyDescent="0.25">
      <c r="A11" s="22" t="s">
        <v>42</v>
      </c>
      <c r="B11" s="22"/>
      <c r="C11" s="22"/>
      <c r="D11" s="22"/>
      <c r="E11" s="22">
        <v>30</v>
      </c>
      <c r="F11" s="22"/>
      <c r="G11" s="22"/>
      <c r="H11" s="22"/>
      <c r="I11" s="22"/>
      <c r="J11" s="22"/>
      <c r="K11" s="22"/>
      <c r="L11" s="23"/>
      <c r="M11" s="23"/>
    </row>
    <row r="12" spans="1:13" x14ac:dyDescent="0.25">
      <c r="A12" s="22" t="s">
        <v>73</v>
      </c>
      <c r="B12" s="22"/>
      <c r="C12" s="22"/>
      <c r="D12" s="22"/>
      <c r="E12" s="22">
        <v>40</v>
      </c>
      <c r="F12" s="22"/>
      <c r="G12" s="22"/>
      <c r="H12" s="22"/>
      <c r="I12" s="22"/>
      <c r="J12" s="22"/>
      <c r="K12" s="22"/>
      <c r="L12" s="23"/>
      <c r="M12" s="23"/>
    </row>
    <row r="13" spans="1:13" x14ac:dyDescent="0.25">
      <c r="A13" s="22" t="s">
        <v>74</v>
      </c>
      <c r="B13" s="22"/>
      <c r="C13" s="22"/>
      <c r="D13" s="22"/>
      <c r="E13" s="22">
        <v>0</v>
      </c>
      <c r="F13" s="22"/>
      <c r="G13" s="22"/>
      <c r="H13" s="22"/>
      <c r="I13" s="22"/>
      <c r="J13" s="22"/>
      <c r="K13" s="22"/>
      <c r="L13" s="23"/>
      <c r="M13" s="23"/>
    </row>
    <row r="14" spans="1:13" x14ac:dyDescent="0.25">
      <c r="A14" s="22" t="s">
        <v>43</v>
      </c>
      <c r="B14" s="22"/>
      <c r="C14" s="22"/>
      <c r="D14" s="22"/>
      <c r="E14" s="22">
        <v>0</v>
      </c>
      <c r="F14" s="22"/>
      <c r="G14" s="22"/>
      <c r="H14" s="22"/>
      <c r="I14" s="22"/>
      <c r="J14" s="22"/>
      <c r="K14" s="22"/>
      <c r="L14" s="23"/>
      <c r="M14" s="23"/>
    </row>
    <row r="15" spans="1:13" x14ac:dyDescent="0.25">
      <c r="A15" s="22" t="s">
        <v>75</v>
      </c>
      <c r="B15" s="22"/>
      <c r="C15" s="22"/>
      <c r="D15" s="22"/>
      <c r="E15" s="22">
        <v>16345</v>
      </c>
      <c r="F15" s="22"/>
      <c r="G15" s="22"/>
      <c r="H15" s="22"/>
      <c r="I15" s="22"/>
      <c r="J15" s="22"/>
      <c r="K15" s="22"/>
      <c r="L15" s="23"/>
      <c r="M15" s="23"/>
    </row>
    <row r="16" spans="1:13" x14ac:dyDescent="0.25">
      <c r="A16" s="22" t="s">
        <v>76</v>
      </c>
      <c r="B16" s="22"/>
      <c r="C16" s="22"/>
      <c r="D16" s="22"/>
      <c r="E16" s="22" t="s">
        <v>77</v>
      </c>
      <c r="F16" s="22"/>
      <c r="G16" s="22"/>
      <c r="H16" s="22"/>
      <c r="I16" s="22"/>
      <c r="J16" s="22"/>
      <c r="K16" s="22"/>
      <c r="L16" s="23"/>
      <c r="M16" s="23"/>
    </row>
    <row r="17" spans="1:20" x14ac:dyDescent="0.25">
      <c r="A17" s="22" t="s">
        <v>44</v>
      </c>
      <c r="B17" s="22"/>
      <c r="C17" s="22"/>
      <c r="D17" s="22"/>
      <c r="E17" s="22" t="s">
        <v>45</v>
      </c>
      <c r="F17" s="22"/>
      <c r="G17" s="22"/>
      <c r="H17" s="22"/>
      <c r="I17" s="22"/>
      <c r="J17" s="22"/>
      <c r="K17" s="22"/>
      <c r="L17" s="23"/>
      <c r="M17" s="23"/>
    </row>
    <row r="18" spans="1:20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3"/>
      <c r="M18" s="23"/>
    </row>
    <row r="19" spans="1:20" x14ac:dyDescent="0.25">
      <c r="A19" s="22" t="s">
        <v>46</v>
      </c>
      <c r="B19" s="22"/>
      <c r="C19" s="22"/>
      <c r="D19" s="22"/>
      <c r="E19" s="22" t="s">
        <v>80</v>
      </c>
      <c r="F19" s="22"/>
      <c r="G19" s="22"/>
      <c r="H19" s="22"/>
      <c r="I19" s="22"/>
      <c r="J19" s="22"/>
      <c r="K19" s="22"/>
      <c r="L19" s="23"/>
      <c r="M19" s="23"/>
    </row>
    <row r="20" spans="1:20" x14ac:dyDescent="0.25">
      <c r="A20" s="22" t="s">
        <v>47</v>
      </c>
      <c r="B20" s="22"/>
      <c r="C20" s="22"/>
      <c r="D20" s="22"/>
      <c r="E20" s="22">
        <v>27.5</v>
      </c>
      <c r="F20" s="22"/>
      <c r="G20" s="22"/>
      <c r="H20" s="22"/>
      <c r="I20" s="22"/>
      <c r="J20" s="22"/>
      <c r="K20" s="22"/>
      <c r="L20" s="23"/>
      <c r="M20" s="23"/>
    </row>
    <row r="21" spans="1:20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3"/>
      <c r="M21" s="23"/>
    </row>
    <row r="22" spans="1:20" x14ac:dyDescent="0.25">
      <c r="A22" s="24" t="s">
        <v>48</v>
      </c>
      <c r="B22" s="24" t="s">
        <v>49</v>
      </c>
      <c r="C22" s="24" t="s">
        <v>50</v>
      </c>
      <c r="D22" s="24" t="s">
        <v>51</v>
      </c>
      <c r="E22" s="24" t="s">
        <v>52</v>
      </c>
      <c r="F22" s="24" t="s">
        <v>53</v>
      </c>
      <c r="G22" s="24" t="s">
        <v>54</v>
      </c>
      <c r="H22" s="24" t="s">
        <v>55</v>
      </c>
      <c r="I22" s="24" t="s">
        <v>56</v>
      </c>
      <c r="J22" s="24" t="s">
        <v>57</v>
      </c>
      <c r="K22" s="24" t="s">
        <v>58</v>
      </c>
      <c r="L22" s="24" t="s">
        <v>59</v>
      </c>
      <c r="M22" s="24" t="s">
        <v>60</v>
      </c>
    </row>
    <row r="23" spans="1:20" x14ac:dyDescent="0.25">
      <c r="A23" s="24" t="s">
        <v>61</v>
      </c>
      <c r="B23" s="22">
        <v>24</v>
      </c>
      <c r="C23" s="22">
        <v>26</v>
      </c>
      <c r="D23" s="22">
        <v>26</v>
      </c>
      <c r="E23" s="22">
        <v>36</v>
      </c>
      <c r="F23" s="22">
        <v>28</v>
      </c>
      <c r="G23" s="22">
        <v>26</v>
      </c>
      <c r="H23" s="22">
        <v>25</v>
      </c>
      <c r="I23" s="22">
        <v>28</v>
      </c>
      <c r="J23" s="22">
        <v>26</v>
      </c>
      <c r="K23" s="22">
        <v>25</v>
      </c>
      <c r="L23" s="22">
        <v>23</v>
      </c>
      <c r="M23" s="22">
        <v>22</v>
      </c>
    </row>
    <row r="24" spans="1:20" x14ac:dyDescent="0.25">
      <c r="A24" s="24" t="s">
        <v>0</v>
      </c>
      <c r="B24" s="22">
        <v>27</v>
      </c>
      <c r="C24" s="22">
        <v>26</v>
      </c>
      <c r="D24" s="22">
        <v>25</v>
      </c>
      <c r="E24" s="22">
        <v>29</v>
      </c>
      <c r="F24" s="22">
        <v>30</v>
      </c>
      <c r="G24" s="22">
        <v>27</v>
      </c>
      <c r="H24" s="22">
        <v>25</v>
      </c>
      <c r="I24" s="22">
        <v>26</v>
      </c>
      <c r="J24" s="22">
        <v>26</v>
      </c>
      <c r="K24" s="22">
        <v>24</v>
      </c>
      <c r="L24" s="22">
        <v>26</v>
      </c>
      <c r="M24" s="22">
        <v>28</v>
      </c>
    </row>
    <row r="25" spans="1:20" x14ac:dyDescent="0.25">
      <c r="A25" s="24" t="s">
        <v>1</v>
      </c>
      <c r="B25" s="22">
        <v>27</v>
      </c>
      <c r="C25" s="22">
        <v>30</v>
      </c>
      <c r="D25" s="22">
        <v>39961</v>
      </c>
      <c r="E25" s="22">
        <v>34814</v>
      </c>
      <c r="F25" s="22">
        <v>39089</v>
      </c>
      <c r="G25" s="22">
        <v>36729</v>
      </c>
      <c r="H25" s="22">
        <v>34419</v>
      </c>
      <c r="I25" s="22">
        <v>34891</v>
      </c>
      <c r="J25" s="22">
        <v>32617</v>
      </c>
      <c r="K25" s="22">
        <v>34131</v>
      </c>
      <c r="L25" s="22">
        <v>27048</v>
      </c>
      <c r="M25" s="22">
        <v>26</v>
      </c>
    </row>
    <row r="26" spans="1:20" x14ac:dyDescent="0.25">
      <c r="A26" s="24" t="s">
        <v>2</v>
      </c>
      <c r="B26" s="22">
        <v>27</v>
      </c>
      <c r="C26" s="22">
        <v>29</v>
      </c>
      <c r="D26" s="22">
        <v>39786</v>
      </c>
      <c r="E26" s="22">
        <v>36048</v>
      </c>
      <c r="F26" s="22">
        <v>36909</v>
      </c>
      <c r="G26" s="22">
        <v>36806</v>
      </c>
      <c r="H26" s="22">
        <v>32628</v>
      </c>
      <c r="I26" s="22">
        <v>34358</v>
      </c>
      <c r="J26" s="22">
        <v>35350</v>
      </c>
      <c r="K26" s="22">
        <v>35920</v>
      </c>
      <c r="L26" s="22">
        <v>26335</v>
      </c>
      <c r="M26" s="22">
        <v>28</v>
      </c>
    </row>
    <row r="27" spans="1:20" x14ac:dyDescent="0.25">
      <c r="A27" s="24" t="s">
        <v>3</v>
      </c>
      <c r="B27" s="22">
        <v>28</v>
      </c>
      <c r="C27" s="22">
        <v>29</v>
      </c>
      <c r="D27" s="22">
        <v>41073</v>
      </c>
      <c r="E27" s="22">
        <v>39437</v>
      </c>
      <c r="F27" s="22">
        <v>34477</v>
      </c>
      <c r="G27" s="22">
        <v>35739</v>
      </c>
      <c r="H27" s="22">
        <v>37485</v>
      </c>
      <c r="I27" s="22">
        <v>36231</v>
      </c>
      <c r="J27" s="22">
        <v>49233</v>
      </c>
      <c r="K27" s="22">
        <v>36485</v>
      </c>
      <c r="L27" s="22">
        <v>27294</v>
      </c>
      <c r="M27" s="22">
        <v>30</v>
      </c>
    </row>
    <row r="28" spans="1:20" x14ac:dyDescent="0.25">
      <c r="A28" s="24" t="s">
        <v>4</v>
      </c>
      <c r="B28" s="22">
        <v>27</v>
      </c>
      <c r="C28" s="22">
        <v>30</v>
      </c>
      <c r="D28" s="22">
        <v>41473</v>
      </c>
      <c r="E28" s="22">
        <v>40652</v>
      </c>
      <c r="F28" s="22">
        <v>38232</v>
      </c>
      <c r="G28" s="22">
        <v>36698</v>
      </c>
      <c r="H28" s="22">
        <v>36271</v>
      </c>
      <c r="I28" s="22">
        <v>37722</v>
      </c>
      <c r="J28" s="22">
        <v>36797</v>
      </c>
      <c r="K28" s="22">
        <v>32934</v>
      </c>
      <c r="L28" s="22">
        <v>25</v>
      </c>
      <c r="M28" s="22">
        <v>26</v>
      </c>
    </row>
    <row r="29" spans="1:20" x14ac:dyDescent="0.25">
      <c r="A29" s="24" t="s">
        <v>5</v>
      </c>
      <c r="B29" s="22">
        <v>28</v>
      </c>
      <c r="C29" s="22">
        <v>25</v>
      </c>
      <c r="D29" s="22">
        <v>27</v>
      </c>
      <c r="E29" s="22">
        <v>29</v>
      </c>
      <c r="F29" s="22">
        <v>27</v>
      </c>
      <c r="G29" s="22">
        <v>28</v>
      </c>
      <c r="H29" s="22">
        <v>24</v>
      </c>
      <c r="I29" s="22">
        <v>26</v>
      </c>
      <c r="J29" s="22">
        <v>26</v>
      </c>
      <c r="K29" s="22">
        <v>28</v>
      </c>
      <c r="L29" s="22">
        <v>25</v>
      </c>
      <c r="M29" s="22">
        <v>25</v>
      </c>
    </row>
    <row r="30" spans="1:20" x14ac:dyDescent="0.25">
      <c r="A30" s="24" t="s">
        <v>62</v>
      </c>
      <c r="B30" s="22">
        <v>29</v>
      </c>
      <c r="C30" s="22">
        <v>26</v>
      </c>
      <c r="D30" s="22">
        <v>32</v>
      </c>
      <c r="E30" s="22">
        <v>29</v>
      </c>
      <c r="F30" s="22">
        <v>28</v>
      </c>
      <c r="G30" s="22">
        <v>24</v>
      </c>
      <c r="H30" s="22">
        <v>27</v>
      </c>
      <c r="I30" s="22">
        <v>25</v>
      </c>
      <c r="J30" s="22">
        <v>25</v>
      </c>
      <c r="K30" s="22">
        <v>23</v>
      </c>
      <c r="L30" s="22">
        <v>26</v>
      </c>
      <c r="M30" s="22">
        <v>27</v>
      </c>
    </row>
    <row r="31" spans="1:20" x14ac:dyDescent="0.25">
      <c r="A31" s="1"/>
      <c r="S31" s="25"/>
      <c r="T31" s="3"/>
    </row>
    <row r="32" spans="1:20" x14ac:dyDescent="0.25">
      <c r="C32" s="4"/>
      <c r="S32" s="25"/>
      <c r="T32" s="3"/>
    </row>
    <row r="33" spans="1:20" x14ac:dyDescent="0.25">
      <c r="C33" s="4"/>
      <c r="S33" s="25"/>
      <c r="T33" s="3"/>
    </row>
    <row r="34" spans="1:20" x14ac:dyDescent="0.25">
      <c r="D34" s="3"/>
      <c r="E34" s="3"/>
      <c r="F34" s="2"/>
      <c r="G34" s="2"/>
      <c r="H34" s="2" t="s">
        <v>8</v>
      </c>
      <c r="I34" s="2" t="s">
        <v>9</v>
      </c>
      <c r="J34" s="2" t="s">
        <v>10</v>
      </c>
      <c r="K34" s="2" t="s">
        <v>11</v>
      </c>
      <c r="L34" s="2" t="s">
        <v>12</v>
      </c>
      <c r="M34" s="2" t="s">
        <v>13</v>
      </c>
      <c r="N34" s="2" t="s">
        <v>14</v>
      </c>
      <c r="O34" s="2" t="s">
        <v>15</v>
      </c>
      <c r="P34" s="2" t="s">
        <v>16</v>
      </c>
      <c r="Q34" s="2"/>
      <c r="R34" s="3"/>
      <c r="S34" s="25"/>
      <c r="T34" s="3"/>
    </row>
    <row r="35" spans="1:20" x14ac:dyDescent="0.25">
      <c r="D35" s="3"/>
      <c r="E35" s="3"/>
      <c r="F35" s="5">
        <v>24</v>
      </c>
      <c r="G35" s="5">
        <v>26</v>
      </c>
      <c r="H35" s="5">
        <v>26</v>
      </c>
      <c r="I35" s="5">
        <v>36</v>
      </c>
      <c r="J35" s="5">
        <v>28</v>
      </c>
      <c r="K35" s="5">
        <v>26</v>
      </c>
      <c r="L35" s="5">
        <v>25</v>
      </c>
      <c r="M35" s="5">
        <v>28</v>
      </c>
      <c r="N35" s="5">
        <v>26</v>
      </c>
      <c r="O35" s="5">
        <v>25</v>
      </c>
      <c r="P35" s="5">
        <v>23</v>
      </c>
      <c r="Q35" s="5">
        <v>22</v>
      </c>
      <c r="R35" s="3"/>
      <c r="S35" s="25"/>
      <c r="T35" s="3"/>
    </row>
    <row r="36" spans="1:20" x14ac:dyDescent="0.25">
      <c r="A36" s="1" t="s">
        <v>82</v>
      </c>
      <c r="D36" s="3"/>
      <c r="E36" s="3"/>
      <c r="F36" s="5">
        <v>27</v>
      </c>
      <c r="G36" s="5">
        <v>26</v>
      </c>
      <c r="H36" s="5">
        <v>25</v>
      </c>
      <c r="I36" s="5">
        <v>29</v>
      </c>
      <c r="J36" s="5">
        <v>30</v>
      </c>
      <c r="K36" s="5">
        <v>27</v>
      </c>
      <c r="L36" s="5">
        <v>25</v>
      </c>
      <c r="M36" s="5">
        <v>26</v>
      </c>
      <c r="N36" s="5">
        <v>26</v>
      </c>
      <c r="O36" s="5">
        <v>24</v>
      </c>
      <c r="P36" s="5">
        <v>26</v>
      </c>
      <c r="Q36" s="5">
        <v>28</v>
      </c>
      <c r="R36" s="3"/>
      <c r="S36" s="25"/>
      <c r="T36" s="3"/>
    </row>
    <row r="37" spans="1:20" x14ac:dyDescent="0.25">
      <c r="A37" t="s">
        <v>17</v>
      </c>
      <c r="C37" t="s">
        <v>83</v>
      </c>
      <c r="D37" s="3"/>
      <c r="E37" s="3"/>
      <c r="F37" s="5">
        <v>27</v>
      </c>
      <c r="G37" s="5">
        <v>30</v>
      </c>
      <c r="H37" s="6">
        <v>39961</v>
      </c>
      <c r="I37" s="7">
        <v>34814</v>
      </c>
      <c r="J37" s="7">
        <v>39089</v>
      </c>
      <c r="K37" s="7">
        <v>36729</v>
      </c>
      <c r="L37" s="7">
        <v>34419</v>
      </c>
      <c r="M37" s="7">
        <v>34891</v>
      </c>
      <c r="N37" s="7">
        <v>32617</v>
      </c>
      <c r="O37" s="7">
        <v>34131</v>
      </c>
      <c r="P37" s="8">
        <v>27048</v>
      </c>
      <c r="Q37" s="5">
        <v>26</v>
      </c>
      <c r="R37" s="3"/>
    </row>
    <row r="38" spans="1:20" x14ac:dyDescent="0.25">
      <c r="A38" t="s">
        <v>18</v>
      </c>
      <c r="C38" s="4">
        <v>43903</v>
      </c>
      <c r="D38" s="3"/>
      <c r="E38" s="3"/>
      <c r="F38" s="5">
        <v>27</v>
      </c>
      <c r="G38" s="5">
        <v>29</v>
      </c>
      <c r="H38" s="9">
        <v>39786</v>
      </c>
      <c r="I38" s="5">
        <v>36048</v>
      </c>
      <c r="J38" s="5">
        <v>36909</v>
      </c>
      <c r="K38" s="5">
        <v>36806</v>
      </c>
      <c r="L38" s="5">
        <v>32628</v>
      </c>
      <c r="M38" s="5">
        <v>34358</v>
      </c>
      <c r="N38" s="5">
        <v>35350</v>
      </c>
      <c r="O38" s="5">
        <v>35920</v>
      </c>
      <c r="P38" s="10">
        <v>26335</v>
      </c>
      <c r="Q38" s="5">
        <v>28</v>
      </c>
      <c r="R38" s="3"/>
    </row>
    <row r="39" spans="1:20" x14ac:dyDescent="0.25">
      <c r="A39" t="s">
        <v>19</v>
      </c>
      <c r="C39" t="s">
        <v>36</v>
      </c>
      <c r="D39" s="3"/>
      <c r="E39" s="3"/>
      <c r="F39" s="5">
        <v>28</v>
      </c>
      <c r="G39" s="5">
        <v>29</v>
      </c>
      <c r="H39" s="9">
        <v>41073</v>
      </c>
      <c r="I39" s="5">
        <v>39437</v>
      </c>
      <c r="J39" s="5">
        <v>34477</v>
      </c>
      <c r="K39" s="5">
        <v>35739</v>
      </c>
      <c r="L39" s="5">
        <v>37485</v>
      </c>
      <c r="M39" s="5">
        <v>36231</v>
      </c>
      <c r="N39" s="5">
        <v>49233</v>
      </c>
      <c r="O39" s="5">
        <v>36485</v>
      </c>
      <c r="P39" s="10">
        <v>27294</v>
      </c>
      <c r="Q39" s="5">
        <v>30</v>
      </c>
      <c r="R39" s="3"/>
    </row>
    <row r="40" spans="1:20" x14ac:dyDescent="0.25">
      <c r="A40" t="s">
        <v>20</v>
      </c>
      <c r="C40" t="s">
        <v>81</v>
      </c>
      <c r="D40" s="3"/>
      <c r="E40" s="3"/>
      <c r="F40" s="5">
        <v>27</v>
      </c>
      <c r="G40" s="5">
        <v>30</v>
      </c>
      <c r="H40" s="11">
        <v>41473</v>
      </c>
      <c r="I40" s="12">
        <v>40652</v>
      </c>
      <c r="J40" s="12">
        <v>38232</v>
      </c>
      <c r="K40" s="12">
        <v>36698</v>
      </c>
      <c r="L40" s="12">
        <v>36271</v>
      </c>
      <c r="M40" s="12">
        <v>37722</v>
      </c>
      <c r="N40" s="12">
        <v>36797</v>
      </c>
      <c r="O40" s="12">
        <v>32934</v>
      </c>
      <c r="P40" s="13">
        <v>25</v>
      </c>
      <c r="Q40" s="5">
        <v>26</v>
      </c>
      <c r="R40" s="3"/>
    </row>
    <row r="41" spans="1:20" x14ac:dyDescent="0.25">
      <c r="A41" t="s">
        <v>6</v>
      </c>
      <c r="C41" s="4">
        <v>44138</v>
      </c>
      <c r="D41" s="3"/>
      <c r="E41" s="3"/>
      <c r="F41" s="3">
        <v>28</v>
      </c>
      <c r="G41" s="3">
        <v>25</v>
      </c>
      <c r="H41" s="3">
        <v>27</v>
      </c>
      <c r="I41" s="3">
        <v>29</v>
      </c>
      <c r="J41" s="3">
        <v>27</v>
      </c>
      <c r="K41" s="3">
        <v>28</v>
      </c>
      <c r="L41" s="3">
        <v>24</v>
      </c>
      <c r="M41" s="3">
        <v>26</v>
      </c>
      <c r="N41" s="3">
        <v>26</v>
      </c>
      <c r="O41" s="3">
        <v>28</v>
      </c>
      <c r="P41" s="3">
        <v>25</v>
      </c>
      <c r="Q41" s="3">
        <v>25</v>
      </c>
      <c r="R41" s="3"/>
    </row>
    <row r="42" spans="1:20" x14ac:dyDescent="0.25">
      <c r="A42" t="s">
        <v>7</v>
      </c>
      <c r="C42" t="s">
        <v>35</v>
      </c>
      <c r="D42" s="3"/>
      <c r="E42" s="3"/>
      <c r="F42" s="3">
        <v>29</v>
      </c>
      <c r="G42" s="3">
        <v>26</v>
      </c>
      <c r="H42" s="3">
        <v>32</v>
      </c>
      <c r="I42" s="3">
        <v>29</v>
      </c>
      <c r="J42" s="3">
        <v>28</v>
      </c>
      <c r="K42" s="3">
        <v>24</v>
      </c>
      <c r="L42" s="3">
        <v>27</v>
      </c>
      <c r="M42" s="3">
        <v>25</v>
      </c>
      <c r="N42" s="3">
        <v>25</v>
      </c>
      <c r="O42" s="3">
        <v>23</v>
      </c>
      <c r="P42" s="3">
        <v>26</v>
      </c>
      <c r="Q42" s="3">
        <v>27</v>
      </c>
      <c r="R42" s="3"/>
    </row>
    <row r="43" spans="1:20" x14ac:dyDescent="0.25">
      <c r="A43" s="1" t="s">
        <v>21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20" x14ac:dyDescent="0.25">
      <c r="A44" s="1"/>
      <c r="B44" s="14"/>
      <c r="C44" s="15"/>
      <c r="D44" s="3"/>
      <c r="E44" s="3"/>
      <c r="F44" s="3" t="s">
        <v>22</v>
      </c>
      <c r="G44" s="3"/>
      <c r="H44" s="16">
        <f t="shared" ref="H44:M44" si="0">AVERAGE(H37:H40)</f>
        <v>40573.25</v>
      </c>
      <c r="I44" s="3">
        <f t="shared" si="0"/>
        <v>37737.75</v>
      </c>
      <c r="J44" s="3">
        <f t="shared" si="0"/>
        <v>37176.75</v>
      </c>
      <c r="K44" s="3">
        <f t="shared" si="0"/>
        <v>36493</v>
      </c>
      <c r="L44" s="3">
        <f t="shared" si="0"/>
        <v>35200.75</v>
      </c>
      <c r="M44" s="3">
        <f t="shared" si="0"/>
        <v>35800.5</v>
      </c>
      <c r="N44" s="3">
        <f>AVERAGE(N37:N40)</f>
        <v>38499.25</v>
      </c>
      <c r="O44" s="3">
        <f>AVERAGE(O37:O40)</f>
        <v>34867.5</v>
      </c>
      <c r="P44" s="3">
        <f>AVERAGE(P37:P39)</f>
        <v>26892.333333333332</v>
      </c>
      <c r="Q44" s="3"/>
      <c r="R44" s="3"/>
    </row>
    <row r="45" spans="1:20" x14ac:dyDescent="0.25">
      <c r="B45" s="14"/>
      <c r="D45" s="3"/>
      <c r="E45" s="3"/>
      <c r="F45" s="3" t="s">
        <v>23</v>
      </c>
      <c r="G45" s="3"/>
      <c r="H45" s="3">
        <f>H44/1000</f>
        <v>40.573250000000002</v>
      </c>
      <c r="I45" s="3">
        <f t="shared" ref="I45:P45" si="1">I44/1000</f>
        <v>37.737749999999998</v>
      </c>
      <c r="J45" s="3">
        <f t="shared" si="1"/>
        <v>37.176749999999998</v>
      </c>
      <c r="K45" s="3">
        <f t="shared" si="1"/>
        <v>36.493000000000002</v>
      </c>
      <c r="L45" s="3">
        <f t="shared" si="1"/>
        <v>35.200749999999999</v>
      </c>
      <c r="M45" s="3">
        <f t="shared" si="1"/>
        <v>35.8005</v>
      </c>
      <c r="N45" s="3">
        <f t="shared" si="1"/>
        <v>38.499250000000004</v>
      </c>
      <c r="O45" s="3">
        <f t="shared" si="1"/>
        <v>34.8675</v>
      </c>
      <c r="P45" s="3">
        <f t="shared" si="1"/>
        <v>26.892333333333333</v>
      </c>
      <c r="Q45" s="3"/>
      <c r="R45" s="3"/>
    </row>
    <row r="46" spans="1:20" x14ac:dyDescent="0.25">
      <c r="B46" s="14"/>
      <c r="D46" s="3"/>
      <c r="E46" s="3"/>
      <c r="F46" s="3" t="s">
        <v>24</v>
      </c>
      <c r="G46" s="3"/>
      <c r="H46" s="3">
        <f>MEDIAN(H37:H40)</f>
        <v>40517</v>
      </c>
      <c r="I46" s="3">
        <f t="shared" ref="I46:P46" si="2">MEDIAN(I37:I40)</f>
        <v>37742.5</v>
      </c>
      <c r="J46" s="3">
        <f t="shared" si="2"/>
        <v>37570.5</v>
      </c>
      <c r="K46" s="3">
        <f t="shared" si="2"/>
        <v>36713.5</v>
      </c>
      <c r="L46" s="3">
        <f t="shared" si="2"/>
        <v>35345</v>
      </c>
      <c r="M46" s="3">
        <f t="shared" si="2"/>
        <v>35561</v>
      </c>
      <c r="N46" s="3">
        <f t="shared" si="2"/>
        <v>36073.5</v>
      </c>
      <c r="O46" s="3">
        <f t="shared" si="2"/>
        <v>35025.5</v>
      </c>
      <c r="P46" s="3">
        <f t="shared" si="2"/>
        <v>26691.5</v>
      </c>
      <c r="Q46" s="3"/>
      <c r="R46" s="3"/>
    </row>
    <row r="47" spans="1:20" x14ac:dyDescent="0.25">
      <c r="B47" s="17"/>
      <c r="D47" s="3"/>
      <c r="E47" s="3"/>
      <c r="F47" s="3" t="s">
        <v>25</v>
      </c>
      <c r="G47" s="3"/>
      <c r="H47" s="3">
        <f>H46/1000</f>
        <v>40.517000000000003</v>
      </c>
      <c r="I47" s="3">
        <f t="shared" ref="I47:P47" si="3">I46/1000</f>
        <v>37.7425</v>
      </c>
      <c r="J47" s="3">
        <f t="shared" si="3"/>
        <v>37.570500000000003</v>
      </c>
      <c r="K47" s="3">
        <f t="shared" si="3"/>
        <v>36.713500000000003</v>
      </c>
      <c r="L47" s="3">
        <f t="shared" si="3"/>
        <v>35.344999999999999</v>
      </c>
      <c r="M47" s="3">
        <f t="shared" si="3"/>
        <v>35.561</v>
      </c>
      <c r="N47" s="3">
        <f t="shared" si="3"/>
        <v>36.073500000000003</v>
      </c>
      <c r="O47" s="3">
        <f t="shared" si="3"/>
        <v>35.025500000000001</v>
      </c>
      <c r="P47" s="3">
        <f t="shared" si="3"/>
        <v>26.691500000000001</v>
      </c>
      <c r="Q47" s="3"/>
      <c r="R47" s="3"/>
    </row>
    <row r="48" spans="1:20" x14ac:dyDescent="0.25">
      <c r="B48" s="14"/>
      <c r="C48" s="14"/>
      <c r="D48" s="3"/>
      <c r="E48" s="3"/>
      <c r="F48" s="3" t="s">
        <v>26</v>
      </c>
      <c r="G48" s="3"/>
      <c r="H48" s="3">
        <f>STDEV(H37:H40)</f>
        <v>827.42829497989328</v>
      </c>
      <c r="I48" s="3">
        <f t="shared" ref="I48:P48" si="4">STDEV(I37:I40)</f>
        <v>2755.8345832070545</v>
      </c>
      <c r="J48" s="3">
        <f t="shared" si="4"/>
        <v>2010.8532807409561</v>
      </c>
      <c r="K48" s="3">
        <f t="shared" si="4"/>
        <v>504.71311983475658</v>
      </c>
      <c r="L48" s="3">
        <f t="shared" si="4"/>
        <v>2128.6465770531286</v>
      </c>
      <c r="M48" s="3">
        <f t="shared" si="4"/>
        <v>1503.9380528022643</v>
      </c>
      <c r="N48" s="3">
        <f t="shared" si="4"/>
        <v>7362.7369175237181</v>
      </c>
      <c r="O48" s="3">
        <f t="shared" si="4"/>
        <v>1633.4949239794614</v>
      </c>
      <c r="P48" s="3">
        <f t="shared" si="4"/>
        <v>13439.821290974569</v>
      </c>
      <c r="Q48" s="3"/>
      <c r="R48" s="3"/>
    </row>
    <row r="49" spans="4:20" x14ac:dyDescent="0.25">
      <c r="D49" s="3"/>
      <c r="E49" s="3"/>
      <c r="F49" s="3" t="s">
        <v>27</v>
      </c>
      <c r="G49" s="3"/>
      <c r="H49" s="3">
        <f>H48/H44*100</f>
        <v>2.0393443832571787</v>
      </c>
      <c r="I49" s="3">
        <f t="shared" ref="I49:P49" si="5">I48/I44*100</f>
        <v>7.3025937773371616</v>
      </c>
      <c r="J49" s="3">
        <f t="shared" si="5"/>
        <v>5.4089001344683334</v>
      </c>
      <c r="K49" s="3">
        <f t="shared" si="5"/>
        <v>1.383040911502909</v>
      </c>
      <c r="L49" s="3">
        <f t="shared" si="5"/>
        <v>6.0471625662894359</v>
      </c>
      <c r="M49" s="3">
        <f t="shared" si="5"/>
        <v>4.200885609983839</v>
      </c>
      <c r="N49" s="3">
        <f t="shared" si="5"/>
        <v>19.124364546124191</v>
      </c>
      <c r="O49" s="3">
        <f t="shared" si="5"/>
        <v>4.6848639104594865</v>
      </c>
      <c r="P49" s="3">
        <f t="shared" si="5"/>
        <v>49.976404517921722</v>
      </c>
      <c r="Q49" s="3"/>
      <c r="R49" s="3"/>
    </row>
    <row r="50" spans="4:20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 t="s">
        <v>28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8</v>
      </c>
      <c r="I53" s="2" t="s">
        <v>9</v>
      </c>
      <c r="J53" s="2" t="s">
        <v>10</v>
      </c>
      <c r="K53" s="2" t="s">
        <v>11</v>
      </c>
      <c r="L53" s="2" t="s">
        <v>12</v>
      </c>
      <c r="M53" s="2" t="s">
        <v>13</v>
      </c>
      <c r="N53" s="2" t="s">
        <v>14</v>
      </c>
      <c r="O53" s="2" t="s">
        <v>15</v>
      </c>
      <c r="P53" s="2" t="s">
        <v>16</v>
      </c>
      <c r="Q53" s="2"/>
      <c r="R53" s="3"/>
    </row>
    <row r="54" spans="4:20" x14ac:dyDescent="0.25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4:20" x14ac:dyDescent="0.25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4:20" x14ac:dyDescent="0.25">
      <c r="D56" s="3"/>
      <c r="E56" s="3"/>
      <c r="F56" s="3"/>
      <c r="G56" s="3"/>
      <c r="H56" s="3">
        <f>H37-$P$44</f>
        <v>13068.666666666668</v>
      </c>
      <c r="I56" s="3">
        <f t="shared" ref="I56:N56" si="6">I37-$P$44</f>
        <v>7921.6666666666679</v>
      </c>
      <c r="J56" s="3">
        <f t="shared" si="6"/>
        <v>12196.666666666668</v>
      </c>
      <c r="K56" s="3">
        <f t="shared" si="6"/>
        <v>9836.6666666666679</v>
      </c>
      <c r="L56" s="3">
        <f t="shared" si="6"/>
        <v>7526.6666666666679</v>
      </c>
      <c r="M56" s="3">
        <f t="shared" si="6"/>
        <v>7998.6666666666679</v>
      </c>
      <c r="N56" s="3">
        <f t="shared" si="6"/>
        <v>5724.6666666666679</v>
      </c>
      <c r="O56" s="3">
        <f>O37-$P$44</f>
        <v>7238.6666666666679</v>
      </c>
      <c r="P56" s="3"/>
      <c r="Q56" s="3"/>
      <c r="R56" s="3"/>
    </row>
    <row r="57" spans="4:20" x14ac:dyDescent="0.25">
      <c r="D57" s="3"/>
      <c r="E57" s="3"/>
      <c r="F57" s="3"/>
      <c r="G57" s="3"/>
      <c r="H57" s="3">
        <f t="shared" ref="H57:O59" si="7">H38-$P$44</f>
        <v>12893.666666666668</v>
      </c>
      <c r="I57" s="3">
        <f t="shared" si="7"/>
        <v>9155.6666666666679</v>
      </c>
      <c r="J57" s="3">
        <f t="shared" si="7"/>
        <v>10016.666666666668</v>
      </c>
      <c r="K57" s="3">
        <f t="shared" si="7"/>
        <v>9913.6666666666679</v>
      </c>
      <c r="L57" s="3">
        <f t="shared" si="7"/>
        <v>5735.6666666666679</v>
      </c>
      <c r="M57" s="3">
        <f t="shared" si="7"/>
        <v>7465.6666666666679</v>
      </c>
      <c r="N57" s="3">
        <f t="shared" si="7"/>
        <v>8457.6666666666679</v>
      </c>
      <c r="O57" s="3">
        <f t="shared" si="7"/>
        <v>9027.6666666666679</v>
      </c>
      <c r="P57" s="3"/>
      <c r="Q57" s="3"/>
      <c r="R57" s="3"/>
    </row>
    <row r="58" spans="4:20" x14ac:dyDescent="0.25">
      <c r="D58" s="3"/>
      <c r="E58" s="3"/>
      <c r="F58" s="3"/>
      <c r="G58" s="3"/>
      <c r="H58" s="3">
        <f t="shared" si="7"/>
        <v>14180.666666666668</v>
      </c>
      <c r="I58" s="3">
        <f t="shared" si="7"/>
        <v>12544.666666666668</v>
      </c>
      <c r="J58" s="3">
        <f t="shared" si="7"/>
        <v>7584.6666666666679</v>
      </c>
      <c r="K58" s="3">
        <f t="shared" si="7"/>
        <v>8846.6666666666679</v>
      </c>
      <c r="L58" s="3">
        <f>L39-$P$44</f>
        <v>10592.666666666668</v>
      </c>
      <c r="M58" s="3">
        <f t="shared" si="7"/>
        <v>9338.6666666666679</v>
      </c>
      <c r="N58" s="3">
        <f t="shared" si="7"/>
        <v>22340.666666666668</v>
      </c>
      <c r="O58" s="3">
        <f>O39-$P$44</f>
        <v>9592.6666666666679</v>
      </c>
      <c r="P58" s="3"/>
      <c r="Q58" s="3"/>
      <c r="R58" s="3"/>
    </row>
    <row r="59" spans="4:20" x14ac:dyDescent="0.25">
      <c r="D59" s="3"/>
      <c r="E59" s="3"/>
      <c r="F59" s="3"/>
      <c r="G59" s="3"/>
      <c r="H59" s="3">
        <f t="shared" si="7"/>
        <v>14580.666666666668</v>
      </c>
      <c r="I59" s="3">
        <f t="shared" si="7"/>
        <v>13759.666666666668</v>
      </c>
      <c r="J59" s="3">
        <f t="shared" si="7"/>
        <v>11339.666666666668</v>
      </c>
      <c r="K59" s="3">
        <f t="shared" si="7"/>
        <v>9805.6666666666679</v>
      </c>
      <c r="L59" s="3">
        <f t="shared" si="7"/>
        <v>9378.6666666666679</v>
      </c>
      <c r="M59" s="3">
        <f t="shared" si="7"/>
        <v>10829.666666666668</v>
      </c>
      <c r="N59" s="3">
        <f t="shared" si="7"/>
        <v>9904.6666666666679</v>
      </c>
      <c r="O59" s="3">
        <f t="shared" si="7"/>
        <v>6041.6666666666679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/>
      <c r="E62" s="3"/>
      <c r="F62" s="2"/>
      <c r="G62" s="2"/>
      <c r="H62" s="2" t="s">
        <v>8</v>
      </c>
      <c r="I62" s="2" t="s">
        <v>9</v>
      </c>
      <c r="J62" s="2" t="s">
        <v>10</v>
      </c>
      <c r="K62" s="2" t="s">
        <v>11</v>
      </c>
      <c r="L62" s="2" t="s">
        <v>12</v>
      </c>
      <c r="M62" s="2" t="s">
        <v>13</v>
      </c>
      <c r="N62" s="2" t="s">
        <v>14</v>
      </c>
      <c r="O62" s="2" t="s">
        <v>15</v>
      </c>
      <c r="P62" s="2" t="s">
        <v>16</v>
      </c>
      <c r="Q62" s="2"/>
      <c r="R62" s="3"/>
      <c r="S62" s="18" t="s">
        <v>29</v>
      </c>
      <c r="T62" s="19"/>
    </row>
    <row r="63" spans="4:20" x14ac:dyDescent="0.25">
      <c r="D63" s="3"/>
      <c r="E63" s="3"/>
      <c r="F63" s="3" t="s">
        <v>22</v>
      </c>
      <c r="G63" s="3"/>
      <c r="H63" s="3">
        <f>AVERAGE(H56:H59)</f>
        <v>13680.916666666668</v>
      </c>
      <c r="I63" s="3">
        <f>AVERAGE(I56:I59)</f>
        <v>10845.416666666668</v>
      </c>
      <c r="J63" s="3">
        <f t="shared" ref="J63:N63" si="8">AVERAGE(J56:J59)</f>
        <v>10284.416666666668</v>
      </c>
      <c r="K63" s="3">
        <f t="shared" si="8"/>
        <v>9600.6666666666679</v>
      </c>
      <c r="L63" s="3">
        <f t="shared" si="8"/>
        <v>8308.4166666666679</v>
      </c>
      <c r="M63" s="3">
        <f t="shared" si="8"/>
        <v>8908.1666666666679</v>
      </c>
      <c r="N63" s="3">
        <f t="shared" si="8"/>
        <v>11606.916666666668</v>
      </c>
      <c r="O63" s="3">
        <f>AVERAGE(O56:O59)</f>
        <v>7975.1666666666679</v>
      </c>
      <c r="P63" s="3"/>
      <c r="Q63" s="3"/>
      <c r="R63" s="3"/>
      <c r="S63" s="20">
        <f>AVERAGE(H56:I59)</f>
        <v>12263.16666666667</v>
      </c>
      <c r="T63" s="21"/>
    </row>
    <row r="64" spans="4:20" x14ac:dyDescent="0.25">
      <c r="D64" s="3"/>
      <c r="E64" s="3"/>
      <c r="F64" s="3" t="s">
        <v>23</v>
      </c>
      <c r="G64" s="3"/>
      <c r="H64" s="3">
        <f>H63/1000</f>
        <v>13.680916666666668</v>
      </c>
      <c r="I64" s="3">
        <f t="shared" ref="I64:O64" si="9">I63/1000</f>
        <v>10.845416666666669</v>
      </c>
      <c r="J64" s="3">
        <f t="shared" si="9"/>
        <v>10.284416666666669</v>
      </c>
      <c r="K64" s="3">
        <f t="shared" si="9"/>
        <v>9.6006666666666671</v>
      </c>
      <c r="L64" s="3">
        <f t="shared" si="9"/>
        <v>8.3084166666666679</v>
      </c>
      <c r="M64" s="3">
        <f t="shared" si="9"/>
        <v>8.9081666666666681</v>
      </c>
      <c r="N64" s="3">
        <f t="shared" si="9"/>
        <v>11.606916666666669</v>
      </c>
      <c r="O64" s="3">
        <f t="shared" si="9"/>
        <v>7.9751666666666683</v>
      </c>
      <c r="P64" s="3"/>
      <c r="Q64" s="3"/>
      <c r="R64" s="3"/>
    </row>
    <row r="65" spans="4:18" x14ac:dyDescent="0.25">
      <c r="D65" s="3"/>
      <c r="E65" s="3"/>
      <c r="F65" s="3" t="s">
        <v>24</v>
      </c>
      <c r="G65" s="3"/>
      <c r="H65" s="3">
        <f>MEDIAN(H56:H59)</f>
        <v>13624.666666666668</v>
      </c>
      <c r="I65" s="3">
        <f t="shared" ref="I65:N65" si="10">MEDIAN(I56:I59)</f>
        <v>10850.166666666668</v>
      </c>
      <c r="J65" s="3">
        <f>MEDIAN(J56:J59)</f>
        <v>10678.166666666668</v>
      </c>
      <c r="K65" s="3">
        <f t="shared" si="10"/>
        <v>9821.1666666666679</v>
      </c>
      <c r="L65" s="3">
        <f t="shared" si="10"/>
        <v>8452.6666666666679</v>
      </c>
      <c r="M65" s="3">
        <f t="shared" si="10"/>
        <v>8668.6666666666679</v>
      </c>
      <c r="N65" s="3">
        <f t="shared" si="10"/>
        <v>9181.1666666666679</v>
      </c>
      <c r="O65" s="3">
        <f>MEDIAN(O56:O59)</f>
        <v>8133.1666666666679</v>
      </c>
      <c r="P65" s="3"/>
      <c r="Q65" s="3"/>
      <c r="R65" s="3"/>
    </row>
    <row r="66" spans="4:18" x14ac:dyDescent="0.25">
      <c r="D66" s="3"/>
      <c r="E66" s="3"/>
      <c r="F66" s="3" t="s">
        <v>25</v>
      </c>
      <c r="G66" s="3"/>
      <c r="H66" s="3">
        <f>H65/1000</f>
        <v>13.624666666666668</v>
      </c>
      <c r="I66" s="3">
        <f t="shared" ref="I66:O66" si="11">I65/1000</f>
        <v>10.850166666666668</v>
      </c>
      <c r="J66" s="3">
        <f t="shared" si="11"/>
        <v>10.678166666666668</v>
      </c>
      <c r="K66" s="3">
        <f t="shared" si="11"/>
        <v>9.8211666666666684</v>
      </c>
      <c r="L66" s="3">
        <f t="shared" si="11"/>
        <v>8.4526666666666674</v>
      </c>
      <c r="M66" s="3">
        <f t="shared" si="11"/>
        <v>8.6686666666666685</v>
      </c>
      <c r="N66" s="3">
        <f t="shared" si="11"/>
        <v>9.1811666666666678</v>
      </c>
      <c r="O66" s="3">
        <f t="shared" si="11"/>
        <v>8.1331666666666678</v>
      </c>
      <c r="P66" s="3"/>
      <c r="Q66" s="3"/>
      <c r="R66" s="3"/>
    </row>
    <row r="67" spans="4:18" x14ac:dyDescent="0.25">
      <c r="D67" s="3"/>
      <c r="E67" s="3"/>
      <c r="F67" s="3" t="s">
        <v>26</v>
      </c>
      <c r="G67" s="3"/>
      <c r="H67" s="3">
        <f>STDEV(H56:H59)</f>
        <v>827.42829497989328</v>
      </c>
      <c r="I67" s="3">
        <f t="shared" ref="I67:O67" si="12">STDEV(I56:I59)</f>
        <v>2755.8345832070545</v>
      </c>
      <c r="J67" s="3">
        <f t="shared" si="12"/>
        <v>2010.8532807409561</v>
      </c>
      <c r="K67" s="3">
        <f t="shared" si="12"/>
        <v>504.71311983475658</v>
      </c>
      <c r="L67" s="3">
        <f t="shared" si="12"/>
        <v>2128.6465770531286</v>
      </c>
      <c r="M67" s="3">
        <f t="shared" si="12"/>
        <v>1503.9380528022643</v>
      </c>
      <c r="N67" s="3">
        <f t="shared" si="12"/>
        <v>7362.7369175237181</v>
      </c>
      <c r="O67" s="3">
        <f t="shared" si="12"/>
        <v>1633.4949239794614</v>
      </c>
      <c r="P67" s="3"/>
      <c r="Q67" s="3"/>
      <c r="R67" s="3"/>
    </row>
    <row r="68" spans="4:18" x14ac:dyDescent="0.25">
      <c r="D68" s="3"/>
      <c r="E68" s="3"/>
      <c r="F68" s="3" t="s">
        <v>27</v>
      </c>
      <c r="G68" s="3"/>
      <c r="H68" s="3">
        <f>H67/H63*100</f>
        <v>6.0480471823639492</v>
      </c>
      <c r="I68" s="3">
        <f t="shared" ref="I68:O68" si="13">I67/I63*100</f>
        <v>25.410131006557801</v>
      </c>
      <c r="J68" s="3">
        <f t="shared" si="13"/>
        <v>19.552429135416421</v>
      </c>
      <c r="K68" s="3">
        <f t="shared" si="13"/>
        <v>5.2570632577747016</v>
      </c>
      <c r="L68" s="3">
        <f t="shared" si="13"/>
        <v>25.620363812436725</v>
      </c>
      <c r="M68" s="3">
        <f t="shared" si="13"/>
        <v>16.88268876277121</v>
      </c>
      <c r="N68" s="3">
        <f t="shared" si="13"/>
        <v>63.434046517008255</v>
      </c>
      <c r="O68" s="3">
        <f t="shared" si="13"/>
        <v>20.48226691997402</v>
      </c>
      <c r="P68" s="3"/>
      <c r="Q68" s="3"/>
      <c r="R68" s="3"/>
    </row>
    <row r="69" spans="4:18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4:18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4:18" x14ac:dyDescent="0.25">
      <c r="D71" s="3" t="s">
        <v>30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4:18" x14ac:dyDescent="0.25">
      <c r="D72" s="3"/>
      <c r="E72" s="3"/>
      <c r="F72" s="3"/>
      <c r="G72" s="3"/>
      <c r="H72" s="3">
        <f>H56/$H$63*100</f>
        <v>95.52478817818006</v>
      </c>
      <c r="I72" s="3">
        <f t="shared" ref="H72:O75" si="14">I56/$H$63*100</f>
        <v>57.903040122798785</v>
      </c>
      <c r="J72" s="3">
        <f t="shared" si="14"/>
        <v>89.150946269438563</v>
      </c>
      <c r="K72" s="3">
        <f t="shared" si="14"/>
        <v>71.900640186147371</v>
      </c>
      <c r="L72" s="3">
        <f t="shared" si="14"/>
        <v>55.015806689366578</v>
      </c>
      <c r="M72" s="3">
        <f t="shared" si="14"/>
        <v>58.465867906024812</v>
      </c>
      <c r="N72" s="3">
        <f t="shared" si="14"/>
        <v>41.844174671531519</v>
      </c>
      <c r="O72" s="3">
        <f>O56/$H$63*100</f>
        <v>52.910684591066634</v>
      </c>
      <c r="P72" s="3"/>
      <c r="Q72" s="3"/>
      <c r="R72" s="3"/>
    </row>
    <row r="73" spans="4:18" x14ac:dyDescent="0.25">
      <c r="D73" s="3"/>
      <c r="E73" s="3"/>
      <c r="F73" s="3"/>
      <c r="G73" s="3"/>
      <c r="H73" s="3">
        <f t="shared" si="14"/>
        <v>94.245634125393636</v>
      </c>
      <c r="I73" s="3">
        <f t="shared" si="14"/>
        <v>66.922903557875628</v>
      </c>
      <c r="J73" s="3">
        <f t="shared" si="14"/>
        <v>73.216341497584835</v>
      </c>
      <c r="K73" s="3">
        <f t="shared" si="14"/>
        <v>72.463467969373397</v>
      </c>
      <c r="L73" s="3">
        <f t="shared" si="14"/>
        <v>41.924578640563809</v>
      </c>
      <c r="M73" s="3">
        <f t="shared" si="14"/>
        <v>54.569930133823888</v>
      </c>
      <c r="N73" s="3">
        <f t="shared" si="14"/>
        <v>61.820906250190355</v>
      </c>
      <c r="O73" s="3">
        <f t="shared" si="14"/>
        <v>65.987293736408986</v>
      </c>
      <c r="P73" s="3"/>
      <c r="Q73" s="3"/>
      <c r="R73" s="3"/>
    </row>
    <row r="74" spans="4:18" x14ac:dyDescent="0.25">
      <c r="D74" s="3"/>
      <c r="E74" s="3"/>
      <c r="F74" s="3"/>
      <c r="G74" s="3"/>
      <c r="H74" s="3">
        <f t="shared" si="14"/>
        <v>103.65289850217152</v>
      </c>
      <c r="I74" s="3">
        <f t="shared" si="14"/>
        <v>91.694635471550995</v>
      </c>
      <c r="J74" s="3">
        <f t="shared" si="14"/>
        <v>55.43975488971865</v>
      </c>
      <c r="K74" s="3">
        <f t="shared" si="14"/>
        <v>64.664282973241313</v>
      </c>
      <c r="L74" s="3">
        <f t="shared" si="14"/>
        <v>77.426585694184723</v>
      </c>
      <c r="M74" s="3">
        <f t="shared" si="14"/>
        <v>68.260533224503718</v>
      </c>
      <c r="N74" s="3">
        <f t="shared" si="14"/>
        <v>163.29802462066991</v>
      </c>
      <c r="O74" s="3">
        <f t="shared" si="14"/>
        <v>70.117133963976585</v>
      </c>
      <c r="P74" s="3"/>
      <c r="Q74" s="3"/>
      <c r="R74" s="3"/>
    </row>
    <row r="75" spans="4:18" x14ac:dyDescent="0.25">
      <c r="D75" s="3"/>
      <c r="E75" s="3"/>
      <c r="F75" s="3"/>
      <c r="G75" s="3"/>
      <c r="H75" s="3">
        <f t="shared" si="14"/>
        <v>106.57667919425478</v>
      </c>
      <c r="I75" s="3">
        <f t="shared" si="14"/>
        <v>100.5756193237539</v>
      </c>
      <c r="J75" s="3">
        <f t="shared" si="14"/>
        <v>82.886746136650203</v>
      </c>
      <c r="K75" s="3">
        <f t="shared" si="14"/>
        <v>71.674047182510918</v>
      </c>
      <c r="L75" s="3">
        <f t="shared" si="14"/>
        <v>68.552911293712043</v>
      </c>
      <c r="M75" s="3">
        <f t="shared" si="14"/>
        <v>79.158925754244052</v>
      </c>
      <c r="N75" s="3">
        <f t="shared" si="14"/>
        <v>72.397682903801524</v>
      </c>
      <c r="O75" s="3">
        <f t="shared" si="14"/>
        <v>44.161270870007499</v>
      </c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2"/>
      <c r="G78" s="2"/>
      <c r="H78" s="2" t="s">
        <v>8</v>
      </c>
      <c r="I78" s="2" t="s">
        <v>9</v>
      </c>
      <c r="J78" s="2" t="s">
        <v>10</v>
      </c>
      <c r="K78" s="2" t="s">
        <v>11</v>
      </c>
      <c r="L78" s="2" t="s">
        <v>12</v>
      </c>
      <c r="M78" s="2" t="s">
        <v>13</v>
      </c>
      <c r="N78" s="2" t="s">
        <v>14</v>
      </c>
      <c r="O78" s="2" t="s">
        <v>15</v>
      </c>
      <c r="P78" s="2" t="s">
        <v>16</v>
      </c>
      <c r="Q78" s="2"/>
      <c r="R78" s="3"/>
    </row>
    <row r="79" spans="4:18" x14ac:dyDescent="0.25">
      <c r="D79" s="3"/>
      <c r="E79" s="3"/>
      <c r="F79" s="3" t="s">
        <v>22</v>
      </c>
      <c r="G79" s="3"/>
      <c r="H79" s="3">
        <f>AVERAGE(H72:H75)</f>
        <v>100</v>
      </c>
      <c r="I79" s="3">
        <f t="shared" ref="I79:N79" si="15">AVERAGE(I72:I75)</f>
        <v>79.274049618994837</v>
      </c>
      <c r="J79" s="3">
        <f>AVERAGE(J72:J75)</f>
        <v>75.173447198348072</v>
      </c>
      <c r="K79" s="3">
        <f t="shared" si="15"/>
        <v>70.17560957781825</v>
      </c>
      <c r="L79" s="3">
        <f t="shared" si="15"/>
        <v>60.72997057945679</v>
      </c>
      <c r="M79" s="3">
        <f t="shared" si="15"/>
        <v>65.113814254649128</v>
      </c>
      <c r="N79" s="3">
        <f t="shared" si="15"/>
        <v>84.840197111548321</v>
      </c>
      <c r="O79" s="3">
        <f>AVERAGE(O72:O75)</f>
        <v>58.294095790364921</v>
      </c>
      <c r="P79" s="3"/>
      <c r="Q79" s="3"/>
      <c r="R79" s="3"/>
    </row>
    <row r="80" spans="4:18" x14ac:dyDescent="0.25">
      <c r="D80" s="3"/>
      <c r="E80" s="3"/>
      <c r="F80" s="3" t="s">
        <v>24</v>
      </c>
      <c r="G80" s="3"/>
      <c r="H80" s="3">
        <f>MEDIAN(H72:H75)</f>
        <v>99.588843340175799</v>
      </c>
      <c r="I80" s="3">
        <f t="shared" ref="I80:O80" si="16">MEDIAN(I72:I75)</f>
        <v>79.308769514713305</v>
      </c>
      <c r="J80" s="3">
        <f t="shared" si="16"/>
        <v>78.051543817117519</v>
      </c>
      <c r="K80" s="3">
        <f t="shared" si="16"/>
        <v>71.787343684329144</v>
      </c>
      <c r="L80" s="3">
        <f t="shared" si="16"/>
        <v>61.784358991539307</v>
      </c>
      <c r="M80" s="3">
        <f t="shared" si="16"/>
        <v>63.363200565264265</v>
      </c>
      <c r="N80" s="3">
        <f t="shared" si="16"/>
        <v>67.109294576995936</v>
      </c>
      <c r="O80" s="3">
        <f t="shared" si="16"/>
        <v>59.448989163737807</v>
      </c>
      <c r="P80" s="3"/>
      <c r="Q80" s="3"/>
      <c r="R80" s="3"/>
    </row>
    <row r="81" spans="4:18" x14ac:dyDescent="0.25">
      <c r="D81" s="3"/>
      <c r="E81" s="3"/>
      <c r="F81" s="3" t="s">
        <v>26</v>
      </c>
      <c r="G81" s="3"/>
      <c r="H81" s="3">
        <f>STDEV(H72:H75)</f>
        <v>6.048047182363959</v>
      </c>
      <c r="I81" s="3">
        <f t="shared" ref="I81:O81" si="17">STDEV(I72:I75)</f>
        <v>20.143639862390149</v>
      </c>
      <c r="J81" s="3">
        <f t="shared" si="17"/>
        <v>14.698234992106627</v>
      </c>
      <c r="K81" s="3">
        <f t="shared" si="17"/>
        <v>3.6891761870349091</v>
      </c>
      <c r="L81" s="3">
        <f t="shared" si="17"/>
        <v>15.559239405642618</v>
      </c>
      <c r="M81" s="3">
        <f t="shared" si="17"/>
        <v>10.992962602181295</v>
      </c>
      <c r="N81" s="3">
        <f t="shared" si="17"/>
        <v>53.817570100861055</v>
      </c>
      <c r="O81" s="3">
        <f t="shared" si="17"/>
        <v>11.939952298367905</v>
      </c>
      <c r="P81" s="3"/>
      <c r="Q81" s="3"/>
      <c r="R81" s="3"/>
    </row>
    <row r="82" spans="4:18" x14ac:dyDescent="0.25">
      <c r="D82" s="3"/>
      <c r="E82" s="3"/>
      <c r="F82" s="3" t="s">
        <v>27</v>
      </c>
      <c r="G82" s="3"/>
      <c r="H82" s="3">
        <f t="shared" ref="H82:O82" si="18">H81/H79*100</f>
        <v>6.048047182363959</v>
      </c>
      <c r="I82" s="3">
        <f t="shared" si="18"/>
        <v>25.410131006557705</v>
      </c>
      <c r="J82" s="3">
        <f t="shared" si="18"/>
        <v>19.55242913541634</v>
      </c>
      <c r="K82" s="3">
        <f t="shared" si="18"/>
        <v>5.2570632577747034</v>
      </c>
      <c r="L82" s="3">
        <f t="shared" si="18"/>
        <v>25.620363812436725</v>
      </c>
      <c r="M82" s="3">
        <f t="shared" si="18"/>
        <v>16.8826887627711</v>
      </c>
      <c r="N82" s="3">
        <f t="shared" si="18"/>
        <v>63.434046517008255</v>
      </c>
      <c r="O82" s="3">
        <f t="shared" si="18"/>
        <v>20.482266919974059</v>
      </c>
      <c r="P82" s="3"/>
      <c r="Q82" s="3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 t="s">
        <v>31</v>
      </c>
      <c r="E85" s="3"/>
      <c r="F85" s="3"/>
      <c r="G85" s="3"/>
      <c r="H85" s="3">
        <f>H56/$S$63*100</f>
        <v>106.56845023716004</v>
      </c>
      <c r="I85" s="3">
        <f t="shared" ref="I85:N85" si="19">I56/$S$63*100</f>
        <v>64.597235624294967</v>
      </c>
      <c r="J85" s="3">
        <f t="shared" si="19"/>
        <v>99.457725709781315</v>
      </c>
      <c r="K85" s="3">
        <f t="shared" si="19"/>
        <v>80.213104282471889</v>
      </c>
      <c r="L85" s="3">
        <f t="shared" si="19"/>
        <v>61.376207885402081</v>
      </c>
      <c r="M85" s="3">
        <f t="shared" si="19"/>
        <v>65.225132170863958</v>
      </c>
      <c r="N85" s="3">
        <f t="shared" si="19"/>
        <v>46.681797795566673</v>
      </c>
      <c r="O85" s="3">
        <f>O56/$S$63*100</f>
        <v>59.02771171122194</v>
      </c>
      <c r="P85" s="3"/>
      <c r="Q85" s="3"/>
      <c r="R85" s="3"/>
    </row>
    <row r="86" spans="4:18" x14ac:dyDescent="0.25">
      <c r="D86" s="3"/>
      <c r="E86" s="3"/>
      <c r="F86" s="3"/>
      <c r="G86" s="3"/>
      <c r="H86" s="3">
        <f t="shared" ref="H86:O88" si="20">H57/$S$63*100</f>
        <v>105.14141263132142</v>
      </c>
      <c r="I86" s="3">
        <f t="shared" si="20"/>
        <v>74.659889370608454</v>
      </c>
      <c r="J86" s="3">
        <f t="shared" si="20"/>
        <v>81.680914391334468</v>
      </c>
      <c r="K86" s="3">
        <f t="shared" si="20"/>
        <v>80.841000829040894</v>
      </c>
      <c r="L86" s="3">
        <f t="shared" si="20"/>
        <v>46.77149730221938</v>
      </c>
      <c r="M86" s="3">
        <f t="shared" si="20"/>
        <v>60.878783348509756</v>
      </c>
      <c r="N86" s="3">
        <f t="shared" si="20"/>
        <v>68.96804794846355</v>
      </c>
      <c r="O86" s="3">
        <f t="shared" si="20"/>
        <v>73.616113293195056</v>
      </c>
      <c r="P86" s="3"/>
      <c r="Q86" s="3"/>
      <c r="R86" s="3"/>
    </row>
    <row r="87" spans="4:18" x14ac:dyDescent="0.25">
      <c r="D87" s="3"/>
      <c r="E87" s="3"/>
      <c r="F87" s="3"/>
      <c r="G87" s="3"/>
      <c r="H87" s="3">
        <f t="shared" si="20"/>
        <v>115.6362549096889</v>
      </c>
      <c r="I87" s="3">
        <f t="shared" si="20"/>
        <v>102.29549192024896</v>
      </c>
      <c r="J87" s="3">
        <f t="shared" si="20"/>
        <v>61.849168920480025</v>
      </c>
      <c r="K87" s="3">
        <f t="shared" si="20"/>
        <v>72.140148683727688</v>
      </c>
      <c r="L87" s="3">
        <f t="shared" si="20"/>
        <v>86.377906739694737</v>
      </c>
      <c r="M87" s="3">
        <f t="shared" si="20"/>
        <v>76.152162981285414</v>
      </c>
      <c r="N87" s="3">
        <f t="shared" si="20"/>
        <v>182.17697984479264</v>
      </c>
      <c r="O87" s="3">
        <f t="shared" si="20"/>
        <v>78.223406134902618</v>
      </c>
      <c r="P87" s="3"/>
      <c r="Q87" s="3"/>
      <c r="R87" s="3"/>
    </row>
    <row r="88" spans="4:18" x14ac:dyDescent="0.25">
      <c r="D88" s="3"/>
      <c r="E88" s="3"/>
      <c r="F88" s="3"/>
      <c r="G88" s="3"/>
      <c r="H88" s="3">
        <f t="shared" si="20"/>
        <v>118.89805515160575</v>
      </c>
      <c r="I88" s="3">
        <f t="shared" si="20"/>
        <v>112.2032101550714</v>
      </c>
      <c r="J88" s="3">
        <f t="shared" si="20"/>
        <v>92.469318691474456</v>
      </c>
      <c r="K88" s="3">
        <f t="shared" si="20"/>
        <v>79.960314763723346</v>
      </c>
      <c r="L88" s="3">
        <f t="shared" si="20"/>
        <v>76.4783430054771</v>
      </c>
      <c r="M88" s="3">
        <f t="shared" si="20"/>
        <v>88.310523383030471</v>
      </c>
      <c r="N88" s="3">
        <f t="shared" si="20"/>
        <v>80.767610323597765</v>
      </c>
      <c r="O88" s="3">
        <f t="shared" si="20"/>
        <v>49.266774487285772</v>
      </c>
      <c r="P88" s="3"/>
      <c r="Q88" s="3"/>
      <c r="R88" s="3"/>
    </row>
    <row r="89" spans="4:18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4:18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4:18" x14ac:dyDescent="0.25">
      <c r="D91" s="3"/>
      <c r="E91" s="3"/>
      <c r="F91" s="2"/>
      <c r="G91" s="2"/>
      <c r="H91" s="2" t="s">
        <v>8</v>
      </c>
      <c r="I91" s="2" t="s">
        <v>9</v>
      </c>
      <c r="J91" s="2" t="s">
        <v>10</v>
      </c>
      <c r="K91" s="2" t="s">
        <v>11</v>
      </c>
      <c r="L91" s="2" t="s">
        <v>12</v>
      </c>
      <c r="M91" s="2" t="s">
        <v>13</v>
      </c>
      <c r="N91" s="2" t="s">
        <v>14</v>
      </c>
      <c r="O91" s="2" t="s">
        <v>15</v>
      </c>
      <c r="P91" s="2" t="s">
        <v>16</v>
      </c>
      <c r="Q91" s="2"/>
      <c r="R91" s="3"/>
    </row>
    <row r="92" spans="4:18" x14ac:dyDescent="0.25">
      <c r="D92" s="3"/>
      <c r="E92" s="3"/>
      <c r="F92" s="3" t="s">
        <v>22</v>
      </c>
      <c r="G92" s="3"/>
      <c r="H92" s="3">
        <f>AVERAGE(H85:H88)</f>
        <v>111.56104323244404</v>
      </c>
      <c r="I92" s="3">
        <f t="shared" ref="I92:N92" si="21">AVERAGE(I85:I88)</f>
        <v>88.43895676755595</v>
      </c>
      <c r="J92" s="3">
        <f>AVERAGE(J85:J88)</f>
        <v>83.864281928267559</v>
      </c>
      <c r="K92" s="3">
        <f t="shared" si="21"/>
        <v>78.288642139740958</v>
      </c>
      <c r="L92" s="3">
        <f t="shared" si="21"/>
        <v>67.750988733198326</v>
      </c>
      <c r="M92" s="3">
        <f t="shared" si="21"/>
        <v>72.6416504709224</v>
      </c>
      <c r="N92" s="3">
        <f t="shared" si="21"/>
        <v>94.648608978105159</v>
      </c>
      <c r="O92" s="3">
        <f>AVERAGE(O85:O88)</f>
        <v>65.033501406651354</v>
      </c>
      <c r="P92" s="3"/>
      <c r="Q92" s="3"/>
      <c r="R92" s="3"/>
    </row>
    <row r="93" spans="4:18" x14ac:dyDescent="0.25">
      <c r="D93" s="3"/>
      <c r="E93" s="3"/>
      <c r="F93" s="3" t="s">
        <v>24</v>
      </c>
      <c r="G93" s="3"/>
      <c r="H93" s="3">
        <f t="shared" ref="H93:O93" si="22">MEDIAN(H85:H88)</f>
        <v>111.10235257342447</v>
      </c>
      <c r="I93" s="3">
        <f t="shared" si="22"/>
        <v>88.477690645428709</v>
      </c>
      <c r="J93" s="3">
        <f t="shared" si="22"/>
        <v>87.075116541404469</v>
      </c>
      <c r="K93" s="3">
        <f t="shared" si="22"/>
        <v>80.086709523097625</v>
      </c>
      <c r="L93" s="3">
        <f t="shared" si="22"/>
        <v>68.927275445439591</v>
      </c>
      <c r="M93" s="3">
        <f t="shared" si="22"/>
        <v>70.688647576074686</v>
      </c>
      <c r="N93" s="3">
        <f t="shared" si="22"/>
        <v>74.86782913603065</v>
      </c>
      <c r="O93" s="3">
        <f t="shared" si="22"/>
        <v>66.321912502208505</v>
      </c>
      <c r="P93" s="3"/>
      <c r="Q93" s="3"/>
      <c r="R93" s="3"/>
    </row>
    <row r="94" spans="4:18" x14ac:dyDescent="0.25">
      <c r="D94" s="3"/>
      <c r="E94" s="3"/>
      <c r="F94" s="3" t="s">
        <v>26</v>
      </c>
      <c r="G94" s="3"/>
      <c r="H94" s="3">
        <f t="shared" ref="H94:O94" si="23">STDEV(H85:H88)</f>
        <v>6.7472645318356674</v>
      </c>
      <c r="I94" s="3">
        <f t="shared" si="23"/>
        <v>22.472454775468968</v>
      </c>
      <c r="J94" s="3">
        <f t="shared" si="23"/>
        <v>16.397504293950426</v>
      </c>
      <c r="K94" s="3">
        <f t="shared" si="23"/>
        <v>4.1156834409390459</v>
      </c>
      <c r="L94" s="3">
        <f t="shared" si="23"/>
        <v>17.358049799968398</v>
      </c>
      <c r="M94" s="3">
        <f t="shared" si="23"/>
        <v>12.263863761145972</v>
      </c>
      <c r="N94" s="3">
        <f t="shared" si="23"/>
        <v>60.039442646872473</v>
      </c>
      <c r="O94" s="3">
        <f t="shared" si="23"/>
        <v>13.3203353455153</v>
      </c>
      <c r="P94" s="3"/>
      <c r="Q94" s="3"/>
      <c r="R94" s="3"/>
    </row>
    <row r="95" spans="4:18" x14ac:dyDescent="0.25">
      <c r="D95" s="3"/>
      <c r="E95" s="3"/>
      <c r="F95" s="3" t="s">
        <v>27</v>
      </c>
      <c r="G95" s="3"/>
      <c r="H95" s="3">
        <f t="shared" ref="H95:O95" si="24">H94/H92*100</f>
        <v>6.0480471823639563</v>
      </c>
      <c r="I95" s="3">
        <f t="shared" si="24"/>
        <v>25.410131006557783</v>
      </c>
      <c r="J95" s="3">
        <f t="shared" si="24"/>
        <v>19.552429135416507</v>
      </c>
      <c r="K95" s="3">
        <f t="shared" si="24"/>
        <v>5.2570632577747043</v>
      </c>
      <c r="L95" s="3">
        <f t="shared" si="24"/>
        <v>25.620363812436679</v>
      </c>
      <c r="M95" s="3">
        <f t="shared" si="24"/>
        <v>16.882688762771231</v>
      </c>
      <c r="N95" s="3">
        <f t="shared" si="24"/>
        <v>63.434046517008248</v>
      </c>
      <c r="O95" s="3">
        <f t="shared" si="24"/>
        <v>20.482266919973881</v>
      </c>
      <c r="P95" s="3"/>
      <c r="Q95" s="3"/>
      <c r="R95" s="3"/>
    </row>
  </sheetData>
  <pageMargins left="0.7" right="0.7" top="0.78740157499999996" bottom="0.78740157499999996" header="0.3" footer="0.3"/>
  <pageSetup paperSize="9" scale="3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0"/>
  <sheetViews>
    <sheetView workbookViewId="0">
      <selection activeCell="C9" sqref="C9"/>
    </sheetView>
  </sheetViews>
  <sheetFormatPr baseColWidth="10" defaultRowHeight="15" x14ac:dyDescent="0.25"/>
  <cols>
    <col min="14" max="14" width="12" bestFit="1" customWidth="1"/>
  </cols>
  <sheetData>
    <row r="1" spans="1:5" x14ac:dyDescent="0.25">
      <c r="A1" s="1" t="s">
        <v>82</v>
      </c>
      <c r="D1" s="3"/>
    </row>
    <row r="2" spans="1:5" x14ac:dyDescent="0.25">
      <c r="A2" t="s">
        <v>17</v>
      </c>
      <c r="C2" t="s">
        <v>83</v>
      </c>
      <c r="D2" s="3"/>
    </row>
    <row r="3" spans="1:5" x14ac:dyDescent="0.25">
      <c r="A3" t="s">
        <v>18</v>
      </c>
      <c r="C3" s="4">
        <v>43903</v>
      </c>
      <c r="D3" s="3"/>
    </row>
    <row r="4" spans="1:5" x14ac:dyDescent="0.25">
      <c r="A4" t="s">
        <v>19</v>
      </c>
      <c r="C4" t="s">
        <v>36</v>
      </c>
      <c r="D4" s="3"/>
      <c r="E4" s="3"/>
    </row>
    <row r="5" spans="1:5" x14ac:dyDescent="0.25">
      <c r="A5" t="s">
        <v>20</v>
      </c>
      <c r="C5" t="s">
        <v>81</v>
      </c>
      <c r="D5" s="3"/>
      <c r="E5" s="3"/>
    </row>
    <row r="6" spans="1:5" x14ac:dyDescent="0.25">
      <c r="A6" t="s">
        <v>6</v>
      </c>
      <c r="C6" s="4">
        <v>44138</v>
      </c>
      <c r="D6" s="3"/>
      <c r="E6" s="3"/>
    </row>
    <row r="7" spans="1:5" x14ac:dyDescent="0.25">
      <c r="A7" t="s">
        <v>7</v>
      </c>
      <c r="C7" t="s">
        <v>35</v>
      </c>
      <c r="D7" s="3"/>
      <c r="E7" s="3"/>
    </row>
    <row r="8" spans="1:5" x14ac:dyDescent="0.25">
      <c r="A8" s="1" t="s">
        <v>21</v>
      </c>
      <c r="C8" t="s">
        <v>84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3" x14ac:dyDescent="0.25">
      <c r="A22" s="1" t="s">
        <v>28</v>
      </c>
    </row>
    <row r="23" spans="1:13" x14ac:dyDescent="0.25">
      <c r="E23" t="s">
        <v>8</v>
      </c>
      <c r="F23" t="s">
        <v>9</v>
      </c>
      <c r="G23" t="s">
        <v>10</v>
      </c>
      <c r="H23" t="s">
        <v>11</v>
      </c>
      <c r="I23" t="s">
        <v>12</v>
      </c>
      <c r="J23" t="s">
        <v>13</v>
      </c>
      <c r="K23" t="s">
        <v>14</v>
      </c>
      <c r="L23" t="s">
        <v>15</v>
      </c>
      <c r="M23" t="s">
        <v>16</v>
      </c>
    </row>
    <row r="26" spans="1:13" x14ac:dyDescent="0.25">
      <c r="E26" s="3">
        <v>2.2666666666666668E-2</v>
      </c>
      <c r="F26" s="3">
        <v>3.9066666666666666E-2</v>
      </c>
      <c r="G26" s="3">
        <v>4.6366666666666667E-2</v>
      </c>
      <c r="H26" s="3">
        <v>4.8566666666666661E-2</v>
      </c>
      <c r="I26" s="3">
        <v>4.0366666666666662E-2</v>
      </c>
      <c r="J26" s="3">
        <v>3.9766666666666659E-2</v>
      </c>
      <c r="K26" s="3">
        <v>5.5266666666666658E-2</v>
      </c>
      <c r="L26" s="3">
        <v>4.4966666666666655E-2</v>
      </c>
    </row>
    <row r="27" spans="1:13" x14ac:dyDescent="0.25">
      <c r="E27" s="3">
        <v>3.0866666666666667E-2</v>
      </c>
      <c r="F27" s="3">
        <v>2.4666666666666656E-2</v>
      </c>
      <c r="G27" s="3">
        <v>5.6966666666666665E-2</v>
      </c>
      <c r="H27" s="3">
        <v>5.0166666666666665E-2</v>
      </c>
      <c r="I27" s="3">
        <v>5.7066666666666668E-2</v>
      </c>
      <c r="J27" s="3">
        <v>4.0866666666666662E-2</v>
      </c>
      <c r="K27" s="3">
        <v>5.0066666666666662E-2</v>
      </c>
      <c r="L27" s="3">
        <v>3.0366666666666667E-2</v>
      </c>
    </row>
    <row r="28" spans="1:13" x14ac:dyDescent="0.25">
      <c r="E28" s="3">
        <v>1.5466666666666656E-2</v>
      </c>
      <c r="F28" s="3">
        <v>2.1066666666666664E-2</v>
      </c>
      <c r="G28" s="3">
        <v>2.9066666666666657E-2</v>
      </c>
      <c r="H28" s="3">
        <v>1.3766666666666663E-2</v>
      </c>
      <c r="I28" s="3">
        <v>1.8066666666666661E-2</v>
      </c>
      <c r="J28" s="3">
        <v>2.6066666666666655E-2</v>
      </c>
      <c r="K28" s="3">
        <v>2.9066666666666657E-2</v>
      </c>
      <c r="L28" s="3">
        <v>2.1066666666666664E-2</v>
      </c>
    </row>
    <row r="29" spans="1:13" x14ac:dyDescent="0.25">
      <c r="E29" s="3">
        <v>2.286666666666666E-2</v>
      </c>
      <c r="F29" s="3">
        <v>3.0266666666666664E-2</v>
      </c>
      <c r="G29" s="3">
        <v>2.4566666666666667E-2</v>
      </c>
      <c r="H29" s="3">
        <v>2.6166666666666658E-2</v>
      </c>
      <c r="I29" s="3">
        <v>1.996666666666666E-2</v>
      </c>
      <c r="J29" s="3">
        <v>2.236666666666666E-2</v>
      </c>
      <c r="K29" s="3">
        <v>1.8966666666666659E-2</v>
      </c>
      <c r="L29" s="3">
        <v>1.5066666666666659E-2</v>
      </c>
    </row>
    <row r="32" spans="1:13" x14ac:dyDescent="0.25">
      <c r="A32" s="1" t="s">
        <v>28</v>
      </c>
    </row>
    <row r="33" spans="1:14" x14ac:dyDescent="0.25">
      <c r="E33" t="s">
        <v>8</v>
      </c>
      <c r="F33" t="s">
        <v>9</v>
      </c>
      <c r="G33" t="s">
        <v>10</v>
      </c>
      <c r="H33" t="s">
        <v>11</v>
      </c>
      <c r="I33" t="s">
        <v>12</v>
      </c>
      <c r="J33" t="s">
        <v>13</v>
      </c>
      <c r="K33" t="s">
        <v>14</v>
      </c>
      <c r="L33" t="s">
        <v>15</v>
      </c>
      <c r="M33" t="s">
        <v>16</v>
      </c>
    </row>
    <row r="36" spans="1:14" x14ac:dyDescent="0.25">
      <c r="E36" s="3">
        <v>13068.666666666668</v>
      </c>
      <c r="F36" s="3">
        <v>7921.6666666666679</v>
      </c>
      <c r="G36" s="3">
        <v>12196.666666666668</v>
      </c>
      <c r="H36" s="3">
        <v>9836.6666666666679</v>
      </c>
      <c r="I36" s="3">
        <v>7526.6666666666679</v>
      </c>
      <c r="J36" s="3">
        <v>7998.6666666666679</v>
      </c>
      <c r="K36" s="3">
        <v>5724.6666666666679</v>
      </c>
      <c r="L36" s="3">
        <v>7238.6666666666679</v>
      </c>
    </row>
    <row r="37" spans="1:14" x14ac:dyDescent="0.25">
      <c r="E37" s="3">
        <v>12893.666666666668</v>
      </c>
      <c r="F37" s="3">
        <v>9155.6666666666679</v>
      </c>
      <c r="G37" s="3">
        <v>10016.666666666668</v>
      </c>
      <c r="H37" s="3">
        <v>9913.6666666666679</v>
      </c>
      <c r="I37" s="3">
        <v>5735.6666666666679</v>
      </c>
      <c r="J37" s="3">
        <v>7465.6666666666679</v>
      </c>
      <c r="K37" s="3">
        <v>8457.6666666666679</v>
      </c>
      <c r="L37" s="3">
        <v>9027.6666666666679</v>
      </c>
    </row>
    <row r="38" spans="1:14" x14ac:dyDescent="0.25">
      <c r="E38" s="3">
        <v>14180.666666666668</v>
      </c>
      <c r="F38" s="3">
        <v>12544.666666666668</v>
      </c>
      <c r="G38" s="3">
        <v>7584.6666666666679</v>
      </c>
      <c r="H38" s="3">
        <v>8846.6666666666679</v>
      </c>
      <c r="I38" s="3">
        <v>10592.666666666668</v>
      </c>
      <c r="J38" s="3">
        <v>9338.6666666666679</v>
      </c>
      <c r="K38" s="3">
        <v>22340.666666666668</v>
      </c>
      <c r="L38" s="3">
        <v>9592.6666666666679</v>
      </c>
    </row>
    <row r="39" spans="1:14" x14ac:dyDescent="0.25">
      <c r="E39" s="3">
        <v>14580.666666666668</v>
      </c>
      <c r="F39" s="3">
        <v>13759.666666666668</v>
      </c>
      <c r="G39" s="3">
        <v>11339.666666666668</v>
      </c>
      <c r="H39" s="3">
        <v>9805.6666666666679</v>
      </c>
      <c r="I39" s="3">
        <v>9378.6666666666679</v>
      </c>
      <c r="J39" s="3">
        <v>10829.666666666668</v>
      </c>
      <c r="K39" s="3">
        <v>9904.6666666666679</v>
      </c>
      <c r="L39" s="3">
        <v>6041.6666666666679</v>
      </c>
    </row>
    <row r="42" spans="1:14" x14ac:dyDescent="0.25">
      <c r="A42" s="1" t="s">
        <v>32</v>
      </c>
    </row>
    <row r="44" spans="1:14" x14ac:dyDescent="0.25">
      <c r="E44">
        <f>E26/E36</f>
        <v>1.7344284038157424E-6</v>
      </c>
      <c r="F44">
        <f t="shared" ref="F44:L44" si="0">F26/F36</f>
        <v>4.931622133389437E-6</v>
      </c>
      <c r="G44">
        <f t="shared" si="0"/>
        <v>3.8015851325498769E-6</v>
      </c>
      <c r="H44">
        <f t="shared" si="0"/>
        <v>4.9373093866485927E-6</v>
      </c>
      <c r="I44">
        <f t="shared" si="0"/>
        <v>5.3631532329495116E-6</v>
      </c>
      <c r="J44">
        <f t="shared" si="0"/>
        <v>4.9716619436572746E-6</v>
      </c>
      <c r="K44">
        <f t="shared" si="0"/>
        <v>9.6541283335274218E-6</v>
      </c>
      <c r="L44">
        <f t="shared" si="0"/>
        <v>6.2120095781911929E-6</v>
      </c>
      <c r="N44" s="1" t="s">
        <v>33</v>
      </c>
    </row>
    <row r="45" spans="1:14" x14ac:dyDescent="0.25">
      <c r="E45">
        <f t="shared" ref="E45:L45" si="1">E27/E37</f>
        <v>2.3939401773480518E-6</v>
      </c>
      <c r="F45">
        <f t="shared" si="1"/>
        <v>2.6941420613827485E-6</v>
      </c>
      <c r="G45">
        <f t="shared" si="1"/>
        <v>5.6871880199667215E-6</v>
      </c>
      <c r="H45">
        <f t="shared" si="1"/>
        <v>5.0603543929255898E-6</v>
      </c>
      <c r="I45">
        <f t="shared" si="1"/>
        <v>9.9494391817283642E-6</v>
      </c>
      <c r="J45">
        <f t="shared" si="1"/>
        <v>5.473947403670133E-6</v>
      </c>
      <c r="K45">
        <f t="shared" si="1"/>
        <v>5.9196783982974018E-6</v>
      </c>
      <c r="L45">
        <f t="shared" si="1"/>
        <v>3.363733707491784E-6</v>
      </c>
      <c r="N45">
        <f>AVERAGE(E44:F47)</f>
        <v>2.2865130758824052E-6</v>
      </c>
    </row>
    <row r="46" spans="1:14" x14ac:dyDescent="0.25">
      <c r="E46">
        <f t="shared" ref="E46:L46" si="2">E28/E38</f>
        <v>1.090686850641718E-6</v>
      </c>
      <c r="F46">
        <f t="shared" si="2"/>
        <v>1.679332518467343E-6</v>
      </c>
      <c r="G46">
        <f t="shared" si="2"/>
        <v>3.8322932231695508E-6</v>
      </c>
      <c r="H46">
        <f t="shared" si="2"/>
        <v>1.5561416729464951E-6</v>
      </c>
      <c r="I46">
        <f t="shared" si="2"/>
        <v>1.7055824784442061E-6</v>
      </c>
      <c r="J46">
        <f t="shared" si="2"/>
        <v>2.7912621359223285E-6</v>
      </c>
      <c r="K46">
        <f t="shared" si="2"/>
        <v>1.301065321834621E-6</v>
      </c>
      <c r="L46">
        <f t="shared" si="2"/>
        <v>2.1961220376676621E-6</v>
      </c>
    </row>
    <row r="47" spans="1:14" x14ac:dyDescent="0.25">
      <c r="E47">
        <f t="shared" ref="E47:L47" si="3">E29/E39</f>
        <v>1.5682867724383882E-6</v>
      </c>
      <c r="F47">
        <f t="shared" si="3"/>
        <v>2.1996656895758128E-6</v>
      </c>
      <c r="G47">
        <f t="shared" si="3"/>
        <v>2.1664364031864545E-6</v>
      </c>
      <c r="H47">
        <f t="shared" si="3"/>
        <v>2.668525002549545E-6</v>
      </c>
      <c r="I47">
        <f t="shared" si="3"/>
        <v>2.1289451236849578E-6</v>
      </c>
      <c r="J47">
        <f t="shared" si="3"/>
        <v>2.06531441410939E-6</v>
      </c>
      <c r="K47">
        <f t="shared" si="3"/>
        <v>1.9149222588678726E-6</v>
      </c>
      <c r="L47">
        <f t="shared" si="3"/>
        <v>2.4937931034482742E-6</v>
      </c>
    </row>
    <row r="49" spans="1:14" x14ac:dyDescent="0.25">
      <c r="A49" s="1" t="s">
        <v>34</v>
      </c>
    </row>
    <row r="50" spans="1:14" x14ac:dyDescent="0.25">
      <c r="E50">
        <f>E44/$N$45*100</f>
        <v>75.854733660178013</v>
      </c>
      <c r="F50">
        <f t="shared" ref="F50:L50" si="4">F44/$N$45*100</f>
        <v>215.68309341446641</v>
      </c>
      <c r="G50">
        <f t="shared" si="4"/>
        <v>166.26124611523505</v>
      </c>
      <c r="H50">
        <f t="shared" si="4"/>
        <v>215.93182382056568</v>
      </c>
      <c r="I50">
        <f t="shared" si="4"/>
        <v>234.55598349813843</v>
      </c>
      <c r="J50">
        <f t="shared" si="4"/>
        <v>217.43422314515405</v>
      </c>
      <c r="K50" s="14">
        <f t="shared" si="4"/>
        <v>422.22056087747177</v>
      </c>
      <c r="L50" s="14">
        <f t="shared" si="4"/>
        <v>271.68047468059507</v>
      </c>
    </row>
    <row r="51" spans="1:14" x14ac:dyDescent="0.25">
      <c r="E51">
        <f t="shared" ref="E51:L51" si="5">E45/$N$45*100</f>
        <v>104.69829377311515</v>
      </c>
      <c r="F51">
        <f t="shared" si="5"/>
        <v>117.82753791351193</v>
      </c>
      <c r="G51">
        <f t="shared" si="5"/>
        <v>248.72755288188921</v>
      </c>
      <c r="H51">
        <f t="shared" si="5"/>
        <v>221.31316222509292</v>
      </c>
      <c r="I51" s="14">
        <f t="shared" si="5"/>
        <v>435.13589695474195</v>
      </c>
      <c r="J51" s="3">
        <f t="shared" si="5"/>
        <v>239.40153508886635</v>
      </c>
      <c r="K51">
        <f t="shared" si="5"/>
        <v>258.895453550507</v>
      </c>
      <c r="L51">
        <f t="shared" si="5"/>
        <v>147.11193839089071</v>
      </c>
    </row>
    <row r="52" spans="1:14" x14ac:dyDescent="0.25">
      <c r="E52">
        <f t="shared" ref="E52:L52" si="6">E46/$N$45*100</f>
        <v>47.700879655840275</v>
      </c>
      <c r="F52">
        <f t="shared" si="6"/>
        <v>73.445130761793664</v>
      </c>
      <c r="G52">
        <f t="shared" si="6"/>
        <v>167.604255737335</v>
      </c>
      <c r="H52">
        <f t="shared" si="6"/>
        <v>68.057414119355215</v>
      </c>
      <c r="I52">
        <f t="shared" si="6"/>
        <v>74.593165306347188</v>
      </c>
      <c r="J52">
        <f t="shared" si="6"/>
        <v>122.07505679122923</v>
      </c>
      <c r="K52">
        <f t="shared" si="6"/>
        <v>56.901722345607716</v>
      </c>
      <c r="L52">
        <f t="shared" si="6"/>
        <v>96.046773614891336</v>
      </c>
    </row>
    <row r="53" spans="1:14" x14ac:dyDescent="0.25">
      <c r="E53">
        <f t="shared" ref="E53:L53" si="7">E47/$N$45*100</f>
        <v>68.588576596403641</v>
      </c>
      <c r="F53">
        <f t="shared" si="7"/>
        <v>96.201754224690944</v>
      </c>
      <c r="G53">
        <f t="shared" si="7"/>
        <v>94.748480821627894</v>
      </c>
      <c r="H53">
        <f t="shared" si="7"/>
        <v>116.70718312073132</v>
      </c>
      <c r="I53">
        <f t="shared" si="7"/>
        <v>93.108810360218953</v>
      </c>
      <c r="J53">
        <f t="shared" si="7"/>
        <v>90.325939348164425</v>
      </c>
      <c r="K53">
        <f t="shared" si="7"/>
        <v>83.748581150312063</v>
      </c>
      <c r="L53">
        <f t="shared" si="7"/>
        <v>109.06533313770252</v>
      </c>
    </row>
    <row r="56" spans="1:14" x14ac:dyDescent="0.25">
      <c r="C56" s="2"/>
      <c r="D56" s="2"/>
      <c r="E56" s="2" t="s">
        <v>8</v>
      </c>
      <c r="F56" s="2" t="s">
        <v>9</v>
      </c>
      <c r="G56" s="2" t="s">
        <v>10</v>
      </c>
      <c r="H56" s="2" t="s">
        <v>11</v>
      </c>
      <c r="I56" s="2" t="s">
        <v>12</v>
      </c>
      <c r="J56" s="2" t="s">
        <v>13</v>
      </c>
      <c r="K56" s="2" t="s">
        <v>14</v>
      </c>
      <c r="L56" s="2" t="s">
        <v>15</v>
      </c>
      <c r="M56" s="2" t="s">
        <v>16</v>
      </c>
      <c r="N56" s="2"/>
    </row>
    <row r="57" spans="1:14" x14ac:dyDescent="0.25">
      <c r="C57" s="3" t="s">
        <v>22</v>
      </c>
      <c r="D57" s="3"/>
      <c r="E57" s="3">
        <f>AVERAGE(E50:E53)</f>
        <v>74.210620921384276</v>
      </c>
      <c r="F57" s="3">
        <f t="shared" ref="F57:J57" si="8">AVERAGE(F50:F53)</f>
        <v>125.78937907861574</v>
      </c>
      <c r="G57" s="3">
        <f>AVERAGE(G50:G53)</f>
        <v>169.33538388902178</v>
      </c>
      <c r="H57" s="3">
        <f t="shared" si="8"/>
        <v>155.50239582143627</v>
      </c>
      <c r="I57" s="3">
        <f t="shared" si="8"/>
        <v>209.34846402986162</v>
      </c>
      <c r="J57" s="3">
        <f t="shared" si="8"/>
        <v>167.30918859335353</v>
      </c>
      <c r="K57" s="3">
        <f>AVERAGE(K50:K53)</f>
        <v>205.44157948097464</v>
      </c>
      <c r="L57" s="3">
        <f>AVERAGE(L50:L53)</f>
        <v>155.97612995601992</v>
      </c>
      <c r="M57" s="3"/>
      <c r="N57" s="3"/>
    </row>
    <row r="58" spans="1:14" x14ac:dyDescent="0.25">
      <c r="C58" s="3" t="s">
        <v>24</v>
      </c>
      <c r="D58" s="3"/>
      <c r="E58" s="3">
        <f t="shared" ref="E58:L58" si="9">MEDIAN(E50:E53)</f>
        <v>72.22165512829082</v>
      </c>
      <c r="F58" s="3">
        <f t="shared" si="9"/>
        <v>107.01464606910145</v>
      </c>
      <c r="G58" s="3">
        <f t="shared" si="9"/>
        <v>166.93275092628502</v>
      </c>
      <c r="H58" s="3">
        <f t="shared" si="9"/>
        <v>166.3195034706485</v>
      </c>
      <c r="I58" s="3">
        <f t="shared" si="9"/>
        <v>163.83239692917869</v>
      </c>
      <c r="J58" s="3">
        <f t="shared" si="9"/>
        <v>169.75463996819164</v>
      </c>
      <c r="K58" s="3">
        <f t="shared" si="9"/>
        <v>171.32201735040951</v>
      </c>
      <c r="L58" s="3">
        <f t="shared" si="9"/>
        <v>128.08863576429661</v>
      </c>
      <c r="M58" s="3"/>
      <c r="N58" s="3"/>
    </row>
    <row r="59" spans="1:14" x14ac:dyDescent="0.25">
      <c r="C59" s="3" t="s">
        <v>26</v>
      </c>
      <c r="D59" s="3"/>
      <c r="E59" s="3">
        <f t="shared" ref="E59:L59" si="10">STDEV(E50:E53)</f>
        <v>23.569578322986342</v>
      </c>
      <c r="F59" s="3">
        <f t="shared" si="10"/>
        <v>62.608888261927575</v>
      </c>
      <c r="G59" s="3">
        <f t="shared" si="10"/>
        <v>62.925272438310003</v>
      </c>
      <c r="H59" s="3">
        <f t="shared" si="10"/>
        <v>75.574391818721452</v>
      </c>
      <c r="I59" s="3">
        <f t="shared" si="10"/>
        <v>166.61935814289706</v>
      </c>
      <c r="J59" s="3">
        <f t="shared" si="10"/>
        <v>72.301159179935524</v>
      </c>
      <c r="K59" s="3">
        <f t="shared" si="10"/>
        <v>170.02325177148185</v>
      </c>
      <c r="L59" s="3">
        <f t="shared" si="10"/>
        <v>80.121199628725066</v>
      </c>
      <c r="M59" s="3"/>
      <c r="N59" s="3"/>
    </row>
    <row r="60" spans="1:14" x14ac:dyDescent="0.25">
      <c r="C60" s="3" t="s">
        <v>27</v>
      </c>
      <c r="D60" s="3"/>
      <c r="E60" s="3">
        <f t="shared" ref="E60:L60" si="11">E59/E57*100</f>
        <v>31.760384201548455</v>
      </c>
      <c r="F60" s="3">
        <f t="shared" si="11"/>
        <v>49.772793792708306</v>
      </c>
      <c r="G60" s="3">
        <f t="shared" si="11"/>
        <v>37.160143965864613</v>
      </c>
      <c r="H60" s="3">
        <f t="shared" si="11"/>
        <v>48.600146267523549</v>
      </c>
      <c r="I60" s="3">
        <f t="shared" si="11"/>
        <v>79.589482022247054</v>
      </c>
      <c r="J60" s="3">
        <f t="shared" si="11"/>
        <v>43.214099469255174</v>
      </c>
      <c r="K60" s="3">
        <f t="shared" si="11"/>
        <v>82.75990293738333</v>
      </c>
      <c r="L60" s="3">
        <f t="shared" si="11"/>
        <v>51.367603268087613</v>
      </c>
      <c r="M60" s="3"/>
      <c r="N60" s="3"/>
    </row>
  </sheetData>
  <pageMargins left="0.7" right="0.7" top="0.78740157499999996" bottom="0.78740157499999996" header="0.3" footer="0.3"/>
  <pageSetup paperSize="9" scale="5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36CB1-9195-4A53-90E9-EB05FF836567}">
  <sheetPr>
    <pageSetUpPr fitToPage="1"/>
  </sheetPr>
  <dimension ref="A1:N60"/>
  <sheetViews>
    <sheetView tabSelected="1" workbookViewId="0">
      <selection activeCell="C9" sqref="C9"/>
    </sheetView>
  </sheetViews>
  <sheetFormatPr baseColWidth="10" defaultRowHeight="15" x14ac:dyDescent="0.25"/>
  <sheetData>
    <row r="1" spans="1:5" x14ac:dyDescent="0.25">
      <c r="A1" s="1" t="s">
        <v>82</v>
      </c>
      <c r="D1" s="3"/>
    </row>
    <row r="2" spans="1:5" x14ac:dyDescent="0.25">
      <c r="A2" t="s">
        <v>17</v>
      </c>
      <c r="C2" t="s">
        <v>83</v>
      </c>
      <c r="D2" s="3"/>
    </row>
    <row r="3" spans="1:5" x14ac:dyDescent="0.25">
      <c r="A3" t="s">
        <v>18</v>
      </c>
      <c r="C3" s="4">
        <v>43903</v>
      </c>
      <c r="D3" s="3"/>
    </row>
    <row r="4" spans="1:5" x14ac:dyDescent="0.25">
      <c r="A4" t="s">
        <v>19</v>
      </c>
      <c r="C4" t="s">
        <v>36</v>
      </c>
      <c r="D4" s="3"/>
      <c r="E4" s="3"/>
    </row>
    <row r="5" spans="1:5" x14ac:dyDescent="0.25">
      <c r="A5" t="s">
        <v>20</v>
      </c>
      <c r="C5" t="s">
        <v>81</v>
      </c>
      <c r="D5" s="3"/>
      <c r="E5" s="3"/>
    </row>
    <row r="6" spans="1:5" x14ac:dyDescent="0.25">
      <c r="A6" t="s">
        <v>6</v>
      </c>
      <c r="C6" s="4">
        <v>44138</v>
      </c>
      <c r="D6" s="3"/>
      <c r="E6" s="3"/>
    </row>
    <row r="7" spans="1:5" x14ac:dyDescent="0.25">
      <c r="A7" t="s">
        <v>7</v>
      </c>
      <c r="C7" t="s">
        <v>35</v>
      </c>
      <c r="D7" s="3"/>
      <c r="E7" s="3"/>
    </row>
    <row r="8" spans="1:5" x14ac:dyDescent="0.25">
      <c r="A8" s="1" t="s">
        <v>21</v>
      </c>
      <c r="C8" t="s">
        <v>85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3" x14ac:dyDescent="0.25">
      <c r="A22" s="1" t="s">
        <v>28</v>
      </c>
    </row>
    <row r="23" spans="1:13" x14ac:dyDescent="0.25">
      <c r="E23" t="s">
        <v>8</v>
      </c>
      <c r="F23" t="s">
        <v>9</v>
      </c>
      <c r="G23" t="s">
        <v>10</v>
      </c>
      <c r="H23" t="s">
        <v>11</v>
      </c>
      <c r="I23" t="s">
        <v>12</v>
      </c>
      <c r="J23" t="s">
        <v>13</v>
      </c>
      <c r="K23" t="s">
        <v>14</v>
      </c>
      <c r="L23" t="s">
        <v>15</v>
      </c>
      <c r="M23" t="s">
        <v>16</v>
      </c>
    </row>
    <row r="26" spans="1:13" x14ac:dyDescent="0.25">
      <c r="E26" s="3">
        <v>2.2666666666666668E-2</v>
      </c>
      <c r="F26" s="3">
        <v>3.9066666666666666E-2</v>
      </c>
      <c r="G26" s="3">
        <v>4.6366666666666667E-2</v>
      </c>
      <c r="H26" s="3">
        <v>4.8566666666666661E-2</v>
      </c>
      <c r="I26" s="3">
        <v>4.0366666666666662E-2</v>
      </c>
      <c r="J26" s="3">
        <v>3.9766666666666659E-2</v>
      </c>
      <c r="K26" s="3">
        <v>5.5266666666666658E-2</v>
      </c>
      <c r="L26" s="3">
        <v>4.4966666666666655E-2</v>
      </c>
    </row>
    <row r="27" spans="1:13" x14ac:dyDescent="0.25">
      <c r="E27" s="3">
        <v>3.0866666666666667E-2</v>
      </c>
      <c r="F27" s="3">
        <v>2.4666666666666656E-2</v>
      </c>
      <c r="G27" s="3">
        <v>5.6966666666666665E-2</v>
      </c>
      <c r="H27" s="3">
        <v>5.0166666666666665E-2</v>
      </c>
      <c r="I27" s="3">
        <v>5.7066666666666668E-2</v>
      </c>
      <c r="J27" s="3">
        <v>4.0866666666666662E-2</v>
      </c>
      <c r="K27" s="3">
        <v>5.0066666666666662E-2</v>
      </c>
      <c r="L27" s="3">
        <v>3.0366666666666667E-2</v>
      </c>
    </row>
    <row r="28" spans="1:13" x14ac:dyDescent="0.25">
      <c r="E28" s="3">
        <v>1.5466666666666656E-2</v>
      </c>
      <c r="F28" s="3">
        <v>2.1066666666666664E-2</v>
      </c>
      <c r="G28" s="3">
        <v>2.9066666666666657E-2</v>
      </c>
      <c r="H28" s="3">
        <v>1.3766666666666663E-2</v>
      </c>
      <c r="I28" s="3">
        <v>1.8066666666666661E-2</v>
      </c>
      <c r="J28" s="3">
        <v>2.6066666666666655E-2</v>
      </c>
      <c r="K28" s="3">
        <v>2.9066666666666657E-2</v>
      </c>
      <c r="L28" s="3">
        <v>2.1066666666666664E-2</v>
      </c>
    </row>
    <row r="29" spans="1:13" x14ac:dyDescent="0.25">
      <c r="E29" s="3">
        <v>2.286666666666666E-2</v>
      </c>
      <c r="F29" s="3">
        <v>3.0266666666666664E-2</v>
      </c>
      <c r="G29" s="3">
        <v>2.4566666666666667E-2</v>
      </c>
      <c r="H29" s="3">
        <v>2.6166666666666658E-2</v>
      </c>
      <c r="I29" s="3">
        <v>1.996666666666666E-2</v>
      </c>
      <c r="J29" s="3">
        <v>2.236666666666666E-2</v>
      </c>
      <c r="K29" s="3">
        <v>1.8966666666666659E-2</v>
      </c>
      <c r="L29" s="3">
        <v>1.5066666666666659E-2</v>
      </c>
    </row>
    <row r="32" spans="1:13" x14ac:dyDescent="0.25">
      <c r="A32" s="1" t="s">
        <v>28</v>
      </c>
    </row>
    <row r="33" spans="1:14" x14ac:dyDescent="0.25">
      <c r="E33" t="s">
        <v>8</v>
      </c>
      <c r="F33" t="s">
        <v>9</v>
      </c>
      <c r="G33" t="s">
        <v>10</v>
      </c>
      <c r="H33" t="s">
        <v>11</v>
      </c>
      <c r="I33" t="s">
        <v>12</v>
      </c>
      <c r="J33" t="s">
        <v>13</v>
      </c>
      <c r="K33" t="s">
        <v>14</v>
      </c>
      <c r="L33" t="s">
        <v>15</v>
      </c>
      <c r="M33" t="s">
        <v>16</v>
      </c>
    </row>
    <row r="36" spans="1:14" x14ac:dyDescent="0.25">
      <c r="E36" s="3">
        <v>13068.666666666668</v>
      </c>
      <c r="F36" s="3">
        <v>7921.6666666666679</v>
      </c>
      <c r="G36" s="3">
        <v>12196.666666666668</v>
      </c>
      <c r="H36" s="3">
        <v>9836.6666666666679</v>
      </c>
      <c r="I36" s="3">
        <v>7526.6666666666679</v>
      </c>
      <c r="J36" s="3">
        <v>7998.6666666666679</v>
      </c>
      <c r="K36" s="3">
        <v>5724.6666666666679</v>
      </c>
      <c r="L36" s="3">
        <v>7238.6666666666679</v>
      </c>
    </row>
    <row r="37" spans="1:14" x14ac:dyDescent="0.25">
      <c r="E37" s="3">
        <v>12893.666666666668</v>
      </c>
      <c r="F37" s="3">
        <v>9155.6666666666679</v>
      </c>
      <c r="G37" s="3">
        <v>10016.666666666668</v>
      </c>
      <c r="H37" s="3">
        <v>9913.6666666666679</v>
      </c>
      <c r="I37" s="3">
        <v>5735.6666666666679</v>
      </c>
      <c r="J37" s="3">
        <v>7465.6666666666679</v>
      </c>
      <c r="K37" s="3">
        <v>8457.6666666666679</v>
      </c>
      <c r="L37" s="3">
        <v>9027.6666666666679</v>
      </c>
    </row>
    <row r="38" spans="1:14" x14ac:dyDescent="0.25">
      <c r="E38" s="3">
        <v>14180.666666666668</v>
      </c>
      <c r="F38" s="3">
        <v>12544.666666666668</v>
      </c>
      <c r="G38" s="3">
        <v>7584.6666666666679</v>
      </c>
      <c r="H38" s="3">
        <v>8846.6666666666679</v>
      </c>
      <c r="I38" s="3">
        <v>10592.666666666668</v>
      </c>
      <c r="J38" s="3">
        <v>9338.6666666666679</v>
      </c>
      <c r="K38" s="3">
        <v>22340.666666666668</v>
      </c>
      <c r="L38" s="3">
        <v>9592.6666666666679</v>
      </c>
    </row>
    <row r="39" spans="1:14" x14ac:dyDescent="0.25">
      <c r="E39" s="3">
        <v>14580.666666666668</v>
      </c>
      <c r="F39" s="3">
        <v>13759.666666666668</v>
      </c>
      <c r="G39" s="3">
        <v>11339.666666666668</v>
      </c>
      <c r="H39" s="3">
        <v>9805.6666666666679</v>
      </c>
      <c r="I39" s="3">
        <v>9378.6666666666679</v>
      </c>
      <c r="J39" s="3">
        <v>10829.666666666668</v>
      </c>
      <c r="K39" s="3">
        <v>9904.6666666666679</v>
      </c>
      <c r="L39" s="3">
        <v>6041.6666666666679</v>
      </c>
    </row>
    <row r="42" spans="1:14" x14ac:dyDescent="0.25">
      <c r="A42" s="1" t="s">
        <v>32</v>
      </c>
    </row>
    <row r="44" spans="1:14" x14ac:dyDescent="0.25">
      <c r="E44">
        <f>E26/E36</f>
        <v>1.7344284038157424E-6</v>
      </c>
      <c r="F44">
        <f t="shared" ref="F44:L44" si="0">F26/F36</f>
        <v>4.931622133389437E-6</v>
      </c>
      <c r="G44">
        <f t="shared" si="0"/>
        <v>3.8015851325498769E-6</v>
      </c>
      <c r="H44">
        <f t="shared" si="0"/>
        <v>4.9373093866485927E-6</v>
      </c>
      <c r="I44">
        <f t="shared" si="0"/>
        <v>5.3631532329495116E-6</v>
      </c>
      <c r="J44">
        <f t="shared" si="0"/>
        <v>4.9716619436572746E-6</v>
      </c>
      <c r="K44">
        <f t="shared" si="0"/>
        <v>9.6541283335274218E-6</v>
      </c>
      <c r="L44">
        <f t="shared" si="0"/>
        <v>6.2120095781911929E-6</v>
      </c>
      <c r="N44" s="1" t="s">
        <v>33</v>
      </c>
    </row>
    <row r="45" spans="1:14" x14ac:dyDescent="0.25">
      <c r="E45">
        <f t="shared" ref="E45:L47" si="1">E27/E37</f>
        <v>2.3939401773480518E-6</v>
      </c>
      <c r="F45">
        <f t="shared" si="1"/>
        <v>2.6941420613827485E-6</v>
      </c>
      <c r="G45">
        <f t="shared" si="1"/>
        <v>5.6871880199667215E-6</v>
      </c>
      <c r="H45">
        <f t="shared" si="1"/>
        <v>5.0603543929255898E-6</v>
      </c>
      <c r="I45">
        <f t="shared" si="1"/>
        <v>9.9494391817283642E-6</v>
      </c>
      <c r="J45">
        <f t="shared" si="1"/>
        <v>5.473947403670133E-6</v>
      </c>
      <c r="K45">
        <f t="shared" si="1"/>
        <v>5.9196783982974018E-6</v>
      </c>
      <c r="L45">
        <f t="shared" si="1"/>
        <v>3.363733707491784E-6</v>
      </c>
      <c r="N45">
        <f>AVERAGE(E44:F47)</f>
        <v>2.2865130758824052E-6</v>
      </c>
    </row>
    <row r="46" spans="1:14" x14ac:dyDescent="0.25">
      <c r="E46">
        <f t="shared" si="1"/>
        <v>1.090686850641718E-6</v>
      </c>
      <c r="F46">
        <f t="shared" si="1"/>
        <v>1.679332518467343E-6</v>
      </c>
      <c r="G46">
        <f t="shared" si="1"/>
        <v>3.8322932231695508E-6</v>
      </c>
      <c r="H46">
        <f t="shared" si="1"/>
        <v>1.5561416729464951E-6</v>
      </c>
      <c r="I46">
        <f t="shared" si="1"/>
        <v>1.7055824784442061E-6</v>
      </c>
      <c r="J46">
        <f t="shared" si="1"/>
        <v>2.7912621359223285E-6</v>
      </c>
      <c r="K46">
        <f t="shared" si="1"/>
        <v>1.301065321834621E-6</v>
      </c>
      <c r="L46">
        <f t="shared" si="1"/>
        <v>2.1961220376676621E-6</v>
      </c>
    </row>
    <row r="47" spans="1:14" x14ac:dyDescent="0.25">
      <c r="E47">
        <f t="shared" si="1"/>
        <v>1.5682867724383882E-6</v>
      </c>
      <c r="F47">
        <f t="shared" si="1"/>
        <v>2.1996656895758128E-6</v>
      </c>
      <c r="G47">
        <f t="shared" si="1"/>
        <v>2.1664364031864545E-6</v>
      </c>
      <c r="H47">
        <f t="shared" si="1"/>
        <v>2.668525002549545E-6</v>
      </c>
      <c r="I47">
        <f t="shared" si="1"/>
        <v>2.1289451236849578E-6</v>
      </c>
      <c r="J47">
        <f t="shared" si="1"/>
        <v>2.06531441410939E-6</v>
      </c>
      <c r="K47">
        <f t="shared" si="1"/>
        <v>1.9149222588678726E-6</v>
      </c>
      <c r="L47">
        <f t="shared" si="1"/>
        <v>2.4937931034482742E-6</v>
      </c>
    </row>
    <row r="49" spans="1:14" x14ac:dyDescent="0.25">
      <c r="A49" s="1" t="s">
        <v>34</v>
      </c>
    </row>
    <row r="50" spans="1:14" x14ac:dyDescent="0.25">
      <c r="E50">
        <f>E44/$N$45*100</f>
        <v>75.854733660178013</v>
      </c>
      <c r="F50">
        <f t="shared" ref="F50:J51" si="2">F44/$N$45*100</f>
        <v>215.68309341446641</v>
      </c>
      <c r="G50">
        <f t="shared" si="2"/>
        <v>166.26124611523505</v>
      </c>
      <c r="H50">
        <f t="shared" si="2"/>
        <v>215.93182382056568</v>
      </c>
      <c r="I50">
        <f t="shared" si="2"/>
        <v>234.55598349813843</v>
      </c>
      <c r="J50">
        <f t="shared" si="2"/>
        <v>217.43422314515405</v>
      </c>
    </row>
    <row r="51" spans="1:14" x14ac:dyDescent="0.25">
      <c r="E51">
        <f t="shared" ref="E51:L53" si="3">E45/$N$45*100</f>
        <v>104.69829377311515</v>
      </c>
      <c r="F51">
        <f t="shared" si="3"/>
        <v>117.82753791351193</v>
      </c>
      <c r="G51">
        <f t="shared" si="2"/>
        <v>248.72755288188921</v>
      </c>
      <c r="H51">
        <f t="shared" si="3"/>
        <v>221.31316222509292</v>
      </c>
      <c r="J51">
        <f t="shared" si="3"/>
        <v>239.40153508886635</v>
      </c>
      <c r="K51">
        <f t="shared" si="3"/>
        <v>258.895453550507</v>
      </c>
      <c r="L51">
        <f t="shared" si="3"/>
        <v>147.11193839089071</v>
      </c>
    </row>
    <row r="52" spans="1:14" x14ac:dyDescent="0.25">
      <c r="E52">
        <f t="shared" si="3"/>
        <v>47.700879655840275</v>
      </c>
      <c r="F52">
        <f t="shared" si="3"/>
        <v>73.445130761793664</v>
      </c>
      <c r="G52">
        <f t="shared" si="3"/>
        <v>167.604255737335</v>
      </c>
      <c r="H52">
        <f t="shared" si="3"/>
        <v>68.057414119355215</v>
      </c>
      <c r="I52">
        <f t="shared" si="3"/>
        <v>74.593165306347188</v>
      </c>
      <c r="J52">
        <f t="shared" si="3"/>
        <v>122.07505679122923</v>
      </c>
      <c r="K52">
        <f t="shared" si="3"/>
        <v>56.901722345607716</v>
      </c>
      <c r="L52">
        <f t="shared" si="3"/>
        <v>96.046773614891336</v>
      </c>
    </row>
    <row r="53" spans="1:14" x14ac:dyDescent="0.25">
      <c r="E53">
        <f t="shared" si="3"/>
        <v>68.588576596403641</v>
      </c>
      <c r="F53">
        <f t="shared" si="3"/>
        <v>96.201754224690944</v>
      </c>
      <c r="G53">
        <f t="shared" si="3"/>
        <v>94.748480821627894</v>
      </c>
      <c r="H53">
        <f t="shared" si="3"/>
        <v>116.70718312073132</v>
      </c>
      <c r="I53">
        <f t="shared" si="3"/>
        <v>93.108810360218953</v>
      </c>
      <c r="J53">
        <f t="shared" si="3"/>
        <v>90.325939348164425</v>
      </c>
      <c r="K53">
        <f t="shared" si="3"/>
        <v>83.748581150312063</v>
      </c>
      <c r="L53">
        <f t="shared" si="3"/>
        <v>109.06533313770252</v>
      </c>
    </row>
    <row r="56" spans="1:14" x14ac:dyDescent="0.25">
      <c r="C56" s="2"/>
      <c r="D56" s="2"/>
      <c r="E56" s="2" t="s">
        <v>8</v>
      </c>
      <c r="F56" s="2" t="s">
        <v>9</v>
      </c>
      <c r="G56" s="2" t="s">
        <v>10</v>
      </c>
      <c r="H56" s="2" t="s">
        <v>11</v>
      </c>
      <c r="I56" s="2" t="s">
        <v>12</v>
      </c>
      <c r="J56" s="2" t="s">
        <v>13</v>
      </c>
      <c r="K56" s="2" t="s">
        <v>14</v>
      </c>
      <c r="L56" s="2" t="s">
        <v>15</v>
      </c>
      <c r="M56" s="2" t="s">
        <v>16</v>
      </c>
      <c r="N56" s="2"/>
    </row>
    <row r="57" spans="1:14" x14ac:dyDescent="0.25">
      <c r="C57" s="3" t="s">
        <v>22</v>
      </c>
      <c r="D57" s="3"/>
      <c r="E57" s="3">
        <f>AVERAGE(E50:E53)</f>
        <v>74.210620921384276</v>
      </c>
      <c r="F57" s="3">
        <f t="shared" ref="F57:J57" si="4">AVERAGE(F50:F53)</f>
        <v>125.78937907861574</v>
      </c>
      <c r="G57" s="3">
        <f>AVERAGE(G50:G53)</f>
        <v>169.33538388902178</v>
      </c>
      <c r="H57" s="3">
        <f t="shared" si="4"/>
        <v>155.50239582143627</v>
      </c>
      <c r="I57" s="3">
        <f t="shared" si="4"/>
        <v>134.08598638823486</v>
      </c>
      <c r="J57" s="3">
        <f t="shared" si="4"/>
        <v>167.30918859335353</v>
      </c>
      <c r="K57" s="3">
        <f>AVERAGE(K50:K53)</f>
        <v>133.18191901547559</v>
      </c>
      <c r="L57" s="3">
        <f>AVERAGE(L50:L53)</f>
        <v>117.40801504782819</v>
      </c>
      <c r="M57" s="3"/>
      <c r="N57" s="3"/>
    </row>
    <row r="58" spans="1:14" x14ac:dyDescent="0.25">
      <c r="C58" s="3" t="s">
        <v>24</v>
      </c>
      <c r="D58" s="3"/>
      <c r="E58" s="3">
        <f t="shared" ref="E58:L58" si="5">MEDIAN(E50:E53)</f>
        <v>72.22165512829082</v>
      </c>
      <c r="F58" s="3">
        <f t="shared" si="5"/>
        <v>107.01464606910145</v>
      </c>
      <c r="G58" s="3">
        <f t="shared" si="5"/>
        <v>166.93275092628502</v>
      </c>
      <c r="H58" s="3">
        <f t="shared" si="5"/>
        <v>166.3195034706485</v>
      </c>
      <c r="I58" s="3">
        <f t="shared" si="5"/>
        <v>93.108810360218953</v>
      </c>
      <c r="J58" s="3">
        <f t="shared" si="5"/>
        <v>169.75463996819164</v>
      </c>
      <c r="K58" s="3">
        <f t="shared" si="5"/>
        <v>83.748581150312063</v>
      </c>
      <c r="L58" s="3">
        <f t="shared" si="5"/>
        <v>109.06533313770252</v>
      </c>
      <c r="M58" s="3"/>
      <c r="N58" s="3"/>
    </row>
    <row r="59" spans="1:14" x14ac:dyDescent="0.25">
      <c r="C59" s="3" t="s">
        <v>26</v>
      </c>
      <c r="D59" s="3"/>
      <c r="E59" s="3">
        <f t="shared" ref="E59:L59" si="6">STDEV(E50:E53)</f>
        <v>23.569578322986342</v>
      </c>
      <c r="F59" s="3">
        <f t="shared" si="6"/>
        <v>62.608888261927575</v>
      </c>
      <c r="G59" s="3">
        <f t="shared" si="6"/>
        <v>62.925272438310003</v>
      </c>
      <c r="H59" s="3">
        <f t="shared" si="6"/>
        <v>75.574391818721452</v>
      </c>
      <c r="I59" s="3">
        <f t="shared" si="6"/>
        <v>87.500700096560706</v>
      </c>
      <c r="J59" s="3">
        <f t="shared" si="6"/>
        <v>72.301159179935524</v>
      </c>
      <c r="K59" s="3">
        <f t="shared" si="6"/>
        <v>109.69552420626755</v>
      </c>
      <c r="L59" s="3">
        <f t="shared" si="6"/>
        <v>26.53512802852379</v>
      </c>
      <c r="M59" s="3"/>
      <c r="N59" s="3"/>
    </row>
    <row r="60" spans="1:14" x14ac:dyDescent="0.25">
      <c r="C60" s="3" t="s">
        <v>27</v>
      </c>
      <c r="D60" s="3"/>
      <c r="E60" s="3">
        <f t="shared" ref="E60:L60" si="7">E59/E57*100</f>
        <v>31.760384201548455</v>
      </c>
      <c r="F60" s="3">
        <f t="shared" si="7"/>
        <v>49.772793792708306</v>
      </c>
      <c r="G60" s="3">
        <f t="shared" si="7"/>
        <v>37.160143965864613</v>
      </c>
      <c r="H60" s="3">
        <f t="shared" si="7"/>
        <v>48.600146267523549</v>
      </c>
      <c r="I60" s="3">
        <f t="shared" si="7"/>
        <v>65.257155093903464</v>
      </c>
      <c r="J60" s="3">
        <f t="shared" si="7"/>
        <v>43.214099469255174</v>
      </c>
      <c r="K60" s="3">
        <f t="shared" si="7"/>
        <v>82.365177658628767</v>
      </c>
      <c r="L60" s="3">
        <f t="shared" si="7"/>
        <v>22.600780719880365</v>
      </c>
      <c r="M60" s="3"/>
      <c r="N60" s="3"/>
    </row>
  </sheetData>
  <pageMargins left="0.7" right="0.7" top="0.78740157499999996" bottom="0.78740157499999996" header="0.3" footer="0.3"/>
  <pageSetup paperSize="9" scale="31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4099" r:id="rId4">
          <objectPr defaultSize="0" autoPict="0" r:id="rId5">
            <anchor moveWithCells="1">
              <from>
                <xdr:col>8</xdr:col>
                <xdr:colOff>733425</xdr:colOff>
                <xdr:row>0</xdr:row>
                <xdr:rowOff>133350</xdr:rowOff>
              </from>
              <to>
                <xdr:col>15</xdr:col>
                <xdr:colOff>247650</xdr:colOff>
                <xdr:row>19</xdr:row>
                <xdr:rowOff>123825</xdr:rowOff>
              </to>
            </anchor>
          </objectPr>
        </oleObject>
      </mc:Choice>
      <mc:Fallback>
        <oleObject progId="Prism9.Document" shapeId="409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Cytotox</vt:lpstr>
      <vt:lpstr>Combined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Nolte, Luca</dc:creator>
  <cp:lastModifiedBy>Schinke, Christian</cp:lastModifiedBy>
  <cp:lastPrinted>2020-12-07T15:52:13Z</cp:lastPrinted>
  <dcterms:created xsi:type="dcterms:W3CDTF">2020-04-30T20:16:53Z</dcterms:created>
  <dcterms:modified xsi:type="dcterms:W3CDTF">2021-07-17T10:13:06Z</dcterms:modified>
</cp:coreProperties>
</file>