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BDD5721D-C2C8-42E5-BA52-F641BAE78AA8}" xr6:coauthVersionLast="45" xr6:coauthVersionMax="45" xr10:uidLastSave="{23801D7F-188B-4FBA-BA6F-A8610F30F113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5" i="2" l="1"/>
  <c r="O35" i="1"/>
  <c r="G35" i="1"/>
  <c r="D38" i="3" l="1"/>
  <c r="K41" i="3"/>
  <c r="J41" i="3"/>
  <c r="I41" i="3"/>
  <c r="H41" i="3"/>
  <c r="G41" i="3"/>
  <c r="F41" i="3"/>
  <c r="E41" i="3"/>
  <c r="D41" i="3"/>
  <c r="K40" i="3"/>
  <c r="J40" i="3"/>
  <c r="I40" i="3"/>
  <c r="H40" i="3"/>
  <c r="G40" i="3"/>
  <c r="F40" i="3"/>
  <c r="E40" i="3"/>
  <c r="D40" i="3"/>
  <c r="K39" i="3"/>
  <c r="J39" i="3"/>
  <c r="I39" i="3"/>
  <c r="H39" i="3"/>
  <c r="G39" i="3"/>
  <c r="F39" i="3"/>
  <c r="E39" i="3"/>
  <c r="D39" i="3"/>
  <c r="K38" i="3"/>
  <c r="J38" i="3"/>
  <c r="I38" i="3"/>
  <c r="H38" i="3"/>
  <c r="G38" i="3"/>
  <c r="F38" i="3"/>
  <c r="E38" i="3"/>
  <c r="O39" i="2"/>
  <c r="N39" i="2"/>
  <c r="M39" i="2"/>
  <c r="L39" i="2"/>
  <c r="K39" i="2"/>
  <c r="J39" i="2"/>
  <c r="I39" i="2"/>
  <c r="H39" i="2"/>
  <c r="G39" i="2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G37" i="2"/>
  <c r="G38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G35" i="2"/>
  <c r="G36" i="2" s="1"/>
  <c r="N37" i="3" l="1"/>
  <c r="F47" i="3" s="1"/>
  <c r="N40" i="2"/>
  <c r="J40" i="2"/>
  <c r="H40" i="2"/>
  <c r="L40" i="2"/>
  <c r="M50" i="2"/>
  <c r="K50" i="2"/>
  <c r="I50" i="2"/>
  <c r="G50" i="2"/>
  <c r="M49" i="2"/>
  <c r="K49" i="2"/>
  <c r="I49" i="2"/>
  <c r="G49" i="2"/>
  <c r="N48" i="2"/>
  <c r="L48" i="2"/>
  <c r="J48" i="2"/>
  <c r="H48" i="2"/>
  <c r="N47" i="2"/>
  <c r="L47" i="2"/>
  <c r="J47" i="2"/>
  <c r="H47" i="2"/>
  <c r="O36" i="2"/>
  <c r="G40" i="2"/>
  <c r="I40" i="2"/>
  <c r="K40" i="2"/>
  <c r="M40" i="2"/>
  <c r="O40" i="2"/>
  <c r="I47" i="2"/>
  <c r="M47" i="2"/>
  <c r="I48" i="2"/>
  <c r="M48" i="2"/>
  <c r="H49" i="2"/>
  <c r="L49" i="2"/>
  <c r="H50" i="2"/>
  <c r="L50" i="2"/>
  <c r="G47" i="2"/>
  <c r="K47" i="2"/>
  <c r="G48" i="2"/>
  <c r="K48" i="2"/>
  <c r="J49" i="2"/>
  <c r="N49" i="2"/>
  <c r="J50" i="2"/>
  <c r="N50" i="2"/>
  <c r="O39" i="1"/>
  <c r="N39" i="1"/>
  <c r="M39" i="1"/>
  <c r="L39" i="1"/>
  <c r="K39" i="1"/>
  <c r="J39" i="1"/>
  <c r="I39" i="1"/>
  <c r="H39" i="1"/>
  <c r="G39" i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G37" i="1"/>
  <c r="G38" i="1" s="1"/>
  <c r="M50" i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36" i="1"/>
  <c r="D46" i="3" l="1"/>
  <c r="E44" i="3"/>
  <c r="G46" i="3"/>
  <c r="G44" i="3"/>
  <c r="G45" i="3"/>
  <c r="H45" i="3"/>
  <c r="H46" i="3"/>
  <c r="G47" i="3"/>
  <c r="F44" i="3"/>
  <c r="H47" i="3"/>
  <c r="I45" i="3"/>
  <c r="J44" i="3"/>
  <c r="D47" i="3"/>
  <c r="F46" i="3"/>
  <c r="I44" i="3"/>
  <c r="D45" i="3"/>
  <c r="D51" i="3" s="1"/>
  <c r="K47" i="3"/>
  <c r="E45" i="3"/>
  <c r="E52" i="3" s="1"/>
  <c r="K46" i="3"/>
  <c r="I46" i="3"/>
  <c r="I47" i="3"/>
  <c r="K45" i="3"/>
  <c r="F45" i="3"/>
  <c r="H44" i="3"/>
  <c r="K44" i="3"/>
  <c r="J47" i="3"/>
  <c r="E47" i="3"/>
  <c r="D44" i="3"/>
  <c r="J45" i="3"/>
  <c r="J46" i="3"/>
  <c r="E46" i="3"/>
  <c r="E51" i="3" s="1"/>
  <c r="K58" i="2"/>
  <c r="K56" i="2"/>
  <c r="K57" i="2" s="1"/>
  <c r="K54" i="2"/>
  <c r="K55" i="2" s="1"/>
  <c r="M58" i="2"/>
  <c r="M56" i="2"/>
  <c r="M57" i="2" s="1"/>
  <c r="M54" i="2"/>
  <c r="M55" i="2" s="1"/>
  <c r="H58" i="2"/>
  <c r="H56" i="2"/>
  <c r="H57" i="2" s="1"/>
  <c r="H54" i="2"/>
  <c r="H55" i="2" s="1"/>
  <c r="L58" i="2"/>
  <c r="L56" i="2"/>
  <c r="L57" i="2" s="1"/>
  <c r="L54" i="2"/>
  <c r="L55" i="2" s="1"/>
  <c r="K78" i="2"/>
  <c r="G58" i="2"/>
  <c r="G56" i="2"/>
  <c r="G57" i="2" s="1"/>
  <c r="G54" i="2"/>
  <c r="G55" i="2" s="1"/>
  <c r="R48" i="2"/>
  <c r="N93" i="2" s="1"/>
  <c r="I90" i="2"/>
  <c r="I58" i="2"/>
  <c r="I56" i="2"/>
  <c r="I57" i="2" s="1"/>
  <c r="I54" i="2"/>
  <c r="I55" i="2" s="1"/>
  <c r="J90" i="2"/>
  <c r="J58" i="2"/>
  <c r="J56" i="2"/>
  <c r="J57" i="2" s="1"/>
  <c r="J54" i="2"/>
  <c r="J55" i="2" s="1"/>
  <c r="N58" i="2"/>
  <c r="N56" i="2"/>
  <c r="N57" i="2" s="1"/>
  <c r="N54" i="2"/>
  <c r="N55" i="2" s="1"/>
  <c r="I92" i="2"/>
  <c r="I65" i="2"/>
  <c r="G40" i="1"/>
  <c r="I40" i="1"/>
  <c r="K40" i="1"/>
  <c r="M40" i="1"/>
  <c r="O40" i="1"/>
  <c r="H47" i="1"/>
  <c r="L47" i="1"/>
  <c r="H48" i="1"/>
  <c r="H54" i="1" s="1"/>
  <c r="H55" i="1" s="1"/>
  <c r="L48" i="1"/>
  <c r="H49" i="1"/>
  <c r="L49" i="1"/>
  <c r="H50" i="1"/>
  <c r="L50" i="1"/>
  <c r="O36" i="1"/>
  <c r="H40" i="1"/>
  <c r="J40" i="1"/>
  <c r="L40" i="1"/>
  <c r="N40" i="1"/>
  <c r="J47" i="1"/>
  <c r="N47" i="1"/>
  <c r="N58" i="1" s="1"/>
  <c r="J48" i="1"/>
  <c r="N48" i="1"/>
  <c r="J49" i="1"/>
  <c r="N49" i="1"/>
  <c r="J50" i="1"/>
  <c r="N50" i="1"/>
  <c r="H56" i="1"/>
  <c r="H57" i="1" s="1"/>
  <c r="J58" i="1"/>
  <c r="N54" i="1"/>
  <c r="N55" i="1" s="1"/>
  <c r="G47" i="1"/>
  <c r="I47" i="1"/>
  <c r="K47" i="1"/>
  <c r="M47" i="1"/>
  <c r="G48" i="1"/>
  <c r="I48" i="1"/>
  <c r="K48" i="1"/>
  <c r="M48" i="1"/>
  <c r="G49" i="1"/>
  <c r="I49" i="1"/>
  <c r="K49" i="1"/>
  <c r="M49" i="1"/>
  <c r="G50" i="1"/>
  <c r="I50" i="1"/>
  <c r="K50" i="1"/>
  <c r="H53" i="3" l="1"/>
  <c r="H51" i="3"/>
  <c r="H52" i="3"/>
  <c r="H58" i="1"/>
  <c r="N64" i="2"/>
  <c r="I51" i="3"/>
  <c r="I53" i="3"/>
  <c r="I52" i="3"/>
  <c r="J64" i="2"/>
  <c r="D53" i="3"/>
  <c r="D54" i="3" s="1"/>
  <c r="D52" i="3"/>
  <c r="F53" i="3"/>
  <c r="F52" i="3"/>
  <c r="F51" i="3"/>
  <c r="E53" i="3"/>
  <c r="E54" i="3" s="1"/>
  <c r="M66" i="2"/>
  <c r="J53" i="3"/>
  <c r="J51" i="3"/>
  <c r="J52" i="3"/>
  <c r="G51" i="3"/>
  <c r="G53" i="3"/>
  <c r="G54" i="3" s="1"/>
  <c r="G52" i="3"/>
  <c r="N56" i="1"/>
  <c r="N57" i="1" s="1"/>
  <c r="I66" i="2"/>
  <c r="M65" i="2"/>
  <c r="K51" i="3"/>
  <c r="K53" i="3"/>
  <c r="K54" i="3" s="1"/>
  <c r="K52" i="3"/>
  <c r="J63" i="2"/>
  <c r="G93" i="1"/>
  <c r="I93" i="1"/>
  <c r="I92" i="1"/>
  <c r="J92" i="1"/>
  <c r="J90" i="1"/>
  <c r="L90" i="1"/>
  <c r="K92" i="1"/>
  <c r="G91" i="1"/>
  <c r="R48" i="1"/>
  <c r="M93" i="1" s="1"/>
  <c r="N93" i="1"/>
  <c r="N92" i="1"/>
  <c r="N90" i="1"/>
  <c r="H93" i="1"/>
  <c r="H92" i="1"/>
  <c r="H90" i="1"/>
  <c r="H92" i="2"/>
  <c r="I93" i="2"/>
  <c r="J91" i="2"/>
  <c r="N90" i="2"/>
  <c r="I77" i="2"/>
  <c r="H79" i="2"/>
  <c r="J65" i="2"/>
  <c r="K66" i="2"/>
  <c r="L64" i="2"/>
  <c r="M64" i="2"/>
  <c r="N65" i="2"/>
  <c r="M79" i="2"/>
  <c r="M78" i="2"/>
  <c r="N77" i="2"/>
  <c r="N63" i="2"/>
  <c r="I63" i="2"/>
  <c r="I64" i="2"/>
  <c r="H65" i="2"/>
  <c r="H66" i="2"/>
  <c r="G63" i="2"/>
  <c r="J79" i="2"/>
  <c r="G79" i="2"/>
  <c r="K65" i="2"/>
  <c r="H77" i="2"/>
  <c r="L76" i="2"/>
  <c r="L66" i="2"/>
  <c r="K63" i="2"/>
  <c r="I72" i="2"/>
  <c r="I70" i="2"/>
  <c r="G90" i="2"/>
  <c r="G91" i="2"/>
  <c r="J92" i="2"/>
  <c r="K93" i="2"/>
  <c r="G92" i="2"/>
  <c r="L91" i="2"/>
  <c r="L59" i="2"/>
  <c r="H59" i="2"/>
  <c r="H76" i="2"/>
  <c r="M59" i="2"/>
  <c r="M76" i="2"/>
  <c r="M91" i="2"/>
  <c r="L78" i="2"/>
  <c r="L93" i="2"/>
  <c r="K90" i="2"/>
  <c r="K91" i="2"/>
  <c r="N92" i="2"/>
  <c r="N79" i="2"/>
  <c r="M93" i="2"/>
  <c r="I79" i="2"/>
  <c r="M92" i="2"/>
  <c r="I78" i="2"/>
  <c r="N91" i="2"/>
  <c r="J77" i="2"/>
  <c r="N59" i="2"/>
  <c r="N76" i="2"/>
  <c r="J59" i="2"/>
  <c r="J76" i="2"/>
  <c r="I59" i="2"/>
  <c r="I76" i="2"/>
  <c r="I91" i="2"/>
  <c r="H78" i="2"/>
  <c r="H93" i="2"/>
  <c r="G76" i="2"/>
  <c r="G59" i="2"/>
  <c r="G77" i="2"/>
  <c r="G64" i="2"/>
  <c r="J78" i="2"/>
  <c r="J66" i="2"/>
  <c r="J72" i="2" s="1"/>
  <c r="J93" i="2"/>
  <c r="K79" i="2"/>
  <c r="G66" i="2"/>
  <c r="G93" i="2"/>
  <c r="K92" i="2"/>
  <c r="G78" i="2"/>
  <c r="G65" i="2"/>
  <c r="L77" i="2"/>
  <c r="H64" i="2"/>
  <c r="H91" i="2"/>
  <c r="L63" i="2"/>
  <c r="L90" i="2"/>
  <c r="H63" i="2"/>
  <c r="H90" i="2"/>
  <c r="M63" i="2"/>
  <c r="M90" i="2"/>
  <c r="M77" i="2"/>
  <c r="L65" i="2"/>
  <c r="L92" i="2"/>
  <c r="L79" i="2"/>
  <c r="K76" i="2"/>
  <c r="K59" i="2"/>
  <c r="K77" i="2"/>
  <c r="K64" i="2"/>
  <c r="N78" i="2"/>
  <c r="N66" i="2"/>
  <c r="N72" i="2" s="1"/>
  <c r="J54" i="1"/>
  <c r="J55" i="1" s="1"/>
  <c r="L58" i="1"/>
  <c r="J56" i="1"/>
  <c r="J57" i="1" s="1"/>
  <c r="L56" i="1"/>
  <c r="L57" i="1" s="1"/>
  <c r="L54" i="1"/>
  <c r="L55" i="1" s="1"/>
  <c r="I79" i="1"/>
  <c r="M78" i="1"/>
  <c r="I78" i="1"/>
  <c r="M77" i="1"/>
  <c r="I77" i="1"/>
  <c r="M76" i="1"/>
  <c r="M58" i="1"/>
  <c r="M56" i="1"/>
  <c r="M57" i="1" s="1"/>
  <c r="M54" i="1"/>
  <c r="M55" i="1" s="1"/>
  <c r="I76" i="1"/>
  <c r="I58" i="1"/>
  <c r="I56" i="1"/>
  <c r="I57" i="1" s="1"/>
  <c r="I54" i="1"/>
  <c r="I55" i="1" s="1"/>
  <c r="N79" i="1"/>
  <c r="L79" i="1"/>
  <c r="J79" i="1"/>
  <c r="H79" i="1"/>
  <c r="N78" i="1"/>
  <c r="L78" i="1"/>
  <c r="J78" i="1"/>
  <c r="H78" i="1"/>
  <c r="N77" i="1"/>
  <c r="L77" i="1"/>
  <c r="J77" i="1"/>
  <c r="H77" i="1"/>
  <c r="K79" i="1"/>
  <c r="G79" i="1"/>
  <c r="K78" i="1"/>
  <c r="G78" i="1"/>
  <c r="K77" i="1"/>
  <c r="G77" i="1"/>
  <c r="K54" i="1"/>
  <c r="K55" i="1" s="1"/>
  <c r="K76" i="1"/>
  <c r="K58" i="1"/>
  <c r="K59" i="1" s="1"/>
  <c r="K56" i="1"/>
  <c r="K57" i="1" s="1"/>
  <c r="G54" i="1"/>
  <c r="G76" i="1"/>
  <c r="G63" i="1"/>
  <c r="G58" i="1"/>
  <c r="G56" i="1"/>
  <c r="G57" i="1" s="1"/>
  <c r="N59" i="1"/>
  <c r="N76" i="1"/>
  <c r="L76" i="1"/>
  <c r="J59" i="1"/>
  <c r="J76" i="1"/>
  <c r="H59" i="1"/>
  <c r="H76" i="1"/>
  <c r="M79" i="1"/>
  <c r="J54" i="3" l="1"/>
  <c r="H54" i="3"/>
  <c r="I54" i="3"/>
  <c r="N91" i="1"/>
  <c r="L92" i="1"/>
  <c r="F54" i="3"/>
  <c r="I71" i="2"/>
  <c r="I90" i="1"/>
  <c r="I99" i="1" s="1"/>
  <c r="H91" i="1"/>
  <c r="H99" i="1" s="1"/>
  <c r="G90" i="1"/>
  <c r="I91" i="1"/>
  <c r="G97" i="2"/>
  <c r="H98" i="1"/>
  <c r="H97" i="1"/>
  <c r="N99" i="1"/>
  <c r="N98" i="1"/>
  <c r="N97" i="1"/>
  <c r="K90" i="1"/>
  <c r="K91" i="1"/>
  <c r="K93" i="1"/>
  <c r="L91" i="1"/>
  <c r="L93" i="1"/>
  <c r="L97" i="1" s="1"/>
  <c r="J91" i="1"/>
  <c r="J99" i="1" s="1"/>
  <c r="J93" i="1"/>
  <c r="M90" i="1"/>
  <c r="M91" i="1"/>
  <c r="M92" i="1"/>
  <c r="G92" i="1"/>
  <c r="G99" i="1" s="1"/>
  <c r="G98" i="1"/>
  <c r="G97" i="1"/>
  <c r="L99" i="1"/>
  <c r="L98" i="1"/>
  <c r="I97" i="1"/>
  <c r="K71" i="2"/>
  <c r="L85" i="2"/>
  <c r="G71" i="2"/>
  <c r="I98" i="2"/>
  <c r="N98" i="2"/>
  <c r="J98" i="2"/>
  <c r="M99" i="2"/>
  <c r="M98" i="2"/>
  <c r="M97" i="2"/>
  <c r="H99" i="2"/>
  <c r="H98" i="2"/>
  <c r="H97" i="2"/>
  <c r="L99" i="2"/>
  <c r="L98" i="2"/>
  <c r="L97" i="2"/>
  <c r="K70" i="2"/>
  <c r="K72" i="2"/>
  <c r="L84" i="2"/>
  <c r="G70" i="2"/>
  <c r="G72" i="2"/>
  <c r="I97" i="2"/>
  <c r="I99" i="2"/>
  <c r="J97" i="2"/>
  <c r="J99" i="2"/>
  <c r="J71" i="2"/>
  <c r="N97" i="2"/>
  <c r="N99" i="2"/>
  <c r="N71" i="2"/>
  <c r="K85" i="2"/>
  <c r="K84" i="2"/>
  <c r="K83" i="2"/>
  <c r="M72" i="2"/>
  <c r="M71" i="2"/>
  <c r="M70" i="2"/>
  <c r="H72" i="2"/>
  <c r="H71" i="2"/>
  <c r="H70" i="2"/>
  <c r="L72" i="2"/>
  <c r="L71" i="2"/>
  <c r="L70" i="2"/>
  <c r="G85" i="2"/>
  <c r="G84" i="2"/>
  <c r="G83" i="2"/>
  <c r="I85" i="2"/>
  <c r="I84" i="2"/>
  <c r="I83" i="2"/>
  <c r="J85" i="2"/>
  <c r="J84" i="2"/>
  <c r="J83" i="2"/>
  <c r="N85" i="2"/>
  <c r="N84" i="2"/>
  <c r="N83" i="2"/>
  <c r="K99" i="2"/>
  <c r="K98" i="2"/>
  <c r="K97" i="2"/>
  <c r="M85" i="2"/>
  <c r="M84" i="2"/>
  <c r="M83" i="2"/>
  <c r="H85" i="2"/>
  <c r="H84" i="2"/>
  <c r="H83" i="2"/>
  <c r="L83" i="2"/>
  <c r="L86" i="2" s="1"/>
  <c r="G99" i="2"/>
  <c r="G98" i="2"/>
  <c r="I73" i="2"/>
  <c r="J70" i="2"/>
  <c r="J73" i="2" s="1"/>
  <c r="N70" i="2"/>
  <c r="N73" i="2" s="1"/>
  <c r="L59" i="1"/>
  <c r="H85" i="1"/>
  <c r="H84" i="1"/>
  <c r="H83" i="1"/>
  <c r="J85" i="1"/>
  <c r="J84" i="1"/>
  <c r="J83" i="1"/>
  <c r="L85" i="1"/>
  <c r="L84" i="1"/>
  <c r="L83" i="1"/>
  <c r="N85" i="1"/>
  <c r="N84" i="1"/>
  <c r="N83" i="1"/>
  <c r="G55" i="1"/>
  <c r="H64" i="1"/>
  <c r="J64" i="1"/>
  <c r="L64" i="1"/>
  <c r="N64" i="1"/>
  <c r="H65" i="1"/>
  <c r="J65" i="1"/>
  <c r="L65" i="1"/>
  <c r="N65" i="1"/>
  <c r="H66" i="1"/>
  <c r="J66" i="1"/>
  <c r="L66" i="1"/>
  <c r="N66" i="1"/>
  <c r="M66" i="1"/>
  <c r="H63" i="1"/>
  <c r="J63" i="1"/>
  <c r="L63" i="1"/>
  <c r="N63" i="1"/>
  <c r="K85" i="1"/>
  <c r="K84" i="1"/>
  <c r="K83" i="1"/>
  <c r="G64" i="1"/>
  <c r="K64" i="1"/>
  <c r="G65" i="1"/>
  <c r="K65" i="1"/>
  <c r="G66" i="1"/>
  <c r="K66" i="1"/>
  <c r="I59" i="1"/>
  <c r="I85" i="1"/>
  <c r="I84" i="1"/>
  <c r="I83" i="1"/>
  <c r="M63" i="1"/>
  <c r="I64" i="1"/>
  <c r="M64" i="1"/>
  <c r="I65" i="1"/>
  <c r="M65" i="1"/>
  <c r="I66" i="1"/>
  <c r="G59" i="1"/>
  <c r="G85" i="1"/>
  <c r="G84" i="1"/>
  <c r="G83" i="1"/>
  <c r="K63" i="1"/>
  <c r="I63" i="1"/>
  <c r="M59" i="1"/>
  <c r="M85" i="1"/>
  <c r="M84" i="1"/>
  <c r="M83" i="1"/>
  <c r="I98" i="1" l="1"/>
  <c r="J97" i="1"/>
  <c r="G100" i="1"/>
  <c r="J98" i="1"/>
  <c r="N100" i="2"/>
  <c r="J100" i="1"/>
  <c r="M99" i="1"/>
  <c r="M98" i="1"/>
  <c r="M97" i="1"/>
  <c r="N100" i="1"/>
  <c r="I100" i="1"/>
  <c r="L100" i="1"/>
  <c r="K99" i="1"/>
  <c r="K98" i="1"/>
  <c r="K97" i="1"/>
  <c r="H100" i="1"/>
  <c r="K73" i="2"/>
  <c r="G100" i="2"/>
  <c r="H86" i="2"/>
  <c r="K100" i="2"/>
  <c r="J86" i="2"/>
  <c r="G86" i="2"/>
  <c r="H73" i="2"/>
  <c r="K86" i="2"/>
  <c r="L100" i="2"/>
  <c r="M100" i="2"/>
  <c r="M86" i="2"/>
  <c r="N86" i="2"/>
  <c r="I86" i="2"/>
  <c r="L73" i="2"/>
  <c r="M73" i="2"/>
  <c r="J100" i="2"/>
  <c r="I100" i="2"/>
  <c r="G73" i="2"/>
  <c r="H100" i="2"/>
  <c r="G72" i="1"/>
  <c r="G71" i="1"/>
  <c r="M86" i="1"/>
  <c r="I72" i="1"/>
  <c r="I71" i="1"/>
  <c r="I70" i="1"/>
  <c r="G86" i="1"/>
  <c r="I86" i="1"/>
  <c r="K86" i="1"/>
  <c r="L72" i="1"/>
  <c r="L71" i="1"/>
  <c r="L70" i="1"/>
  <c r="H72" i="1"/>
  <c r="H71" i="1"/>
  <c r="H70" i="1"/>
  <c r="N86" i="1"/>
  <c r="J86" i="1"/>
  <c r="K72" i="1"/>
  <c r="K71" i="1"/>
  <c r="K70" i="1"/>
  <c r="M72" i="1"/>
  <c r="M71" i="1"/>
  <c r="M70" i="1"/>
  <c r="N72" i="1"/>
  <c r="N71" i="1"/>
  <c r="N70" i="1"/>
  <c r="J72" i="1"/>
  <c r="J71" i="1"/>
  <c r="J70" i="1"/>
  <c r="G70" i="1"/>
  <c r="L86" i="1"/>
  <c r="H86" i="1"/>
  <c r="K100" i="1" l="1"/>
  <c r="M100" i="1"/>
  <c r="G73" i="1"/>
  <c r="J73" i="1"/>
  <c r="M73" i="1"/>
  <c r="H73" i="1"/>
  <c r="N73" i="1"/>
  <c r="K73" i="1"/>
  <c r="L73" i="1"/>
  <c r="I73" i="1"/>
</calcChain>
</file>

<file path=xl/sharedStrings.xml><?xml version="1.0" encoding="utf-8"?>
<sst xmlns="http://schemas.openxmlformats.org/spreadsheetml/2006/main" count="274" uniqueCount="62">
  <si>
    <t>version,4</t>
  </si>
  <si>
    <t>ProtocolHeader</t>
  </si>
  <si>
    <t>,Version,1.0,Label,MTT_005a_d40,ReaderType,0,DateRead,2/7/2020 9:33:28 PM,InstrumentSN,SN: 512734004,</t>
  </si>
  <si>
    <t xml:space="preserve">,Result,0,Prefix,4a_Cis,WellMap,0007FE7FE7FE7FE7FE7FE000,RefWellMap,000000000000000000000000,RunCount,1,Kinetics,False,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</si>
  <si>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</si>
  <si>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</si>
  <si>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</si>
  <si>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</si>
  <si>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</si>
  <si>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</si>
  <si>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,B,X,0.03081886,0.05565114,0.05386955,0.05437397,0.0535099,0.05350639,0.05400109,0.05531688,0.05402439,0.03585528,X</t>
  </si>
  <si>
    <t>,C,X,0.05324939,0.2857762,0.2950926,0.2887295,0.2953869,0.3229696,0.3454595,0.2616551,0.1556691,0.08836804,X</t>
  </si>
  <si>
    <t>,D,X,0.05380433,0.2891917,0.2605968,0.320366,0.3203251,0.2673396,0.3310652,0.2332723,0.1562392,0.09529585,X</t>
  </si>
  <si>
    <t>,E,X,0.05352153,0.2822514,0.3304088,0.3763308,0.307911,0.3281586,0.3716128,0.245784,0.1557707,0.1475875,X</t>
  </si>
  <si>
    <t>,F,X,0.05361462,0.2854109,0.3525256,0.302445,0.2940934,0.3013814,0.3436903,0.2302558,0.1570121,0.05194448,X</t>
  </si>
  <si>
    <t>,G,X,0.03511309,0.05383111,0.05331333,0.05284379,0.05283215,0.05539515,0.05270328,0.05323309,0.05458039,0.03458819,X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</si>
  <si>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</si>
  <si>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</si>
  <si>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</si>
  <si>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</si>
  <si>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</si>
  <si>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</si>
  <si>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</si>
  <si>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</si>
  <si>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</si>
  <si>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</si>
  <si>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</si>
  <si>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</si>
  <si>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</si>
  <si>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</si>
  <si>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</si>
  <si>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</si>
  <si>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d40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</si>
  <si>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</si>
  <si>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</si>
  <si>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</si>
  <si>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</si>
  <si>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</si>
  <si>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</si>
  <si>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</si>
  <si>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</si>
  <si>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</si>
  <si>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Vehicle 1]</t>
  </si>
  <si>
    <t>Viability [% of vehicle 2]</t>
  </si>
  <si>
    <t>Cisplatin</t>
  </si>
  <si>
    <t>100uM</t>
  </si>
  <si>
    <t>Vehicle combined</t>
  </si>
  <si>
    <t>Viability [% Vehicle combined]</t>
  </si>
  <si>
    <t>,Version,1,Label,CytoTox-Fluor,ReaderType,2,DateRead,2/6/2020 9:04:38 PM,InstrumentSN,SN: 512734004,FluoOpticalKitID,PN:9300-046 SN:31000001DD35142D SIG:BLUE,</t>
  </si>
  <si>
    <t xml:space="preserve">,Result,0,Prefix,4a_Cis,WellMap,0007FE7FE7FE7FE7FE7FE000,RunCount,1,Kinetics,False, </t>
  </si>
  <si>
    <t>,Read 1</t>
  </si>
  <si>
    <t>,B,X,762.93,760.99,785.052,760.788,760.693,761.482,756.542,764.323,751.69,757.997,X</t>
  </si>
  <si>
    <t>,C,X,764.863,3332.71,3477.25,3327.44,3707.71,3335.78,3703.66,3866.23,4387.91,2502.74,X</t>
  </si>
  <si>
    <t>,D,X,772.11,3321.95,3836.51,3178.18,3498.13,3287.98,3464.21,3519.64,3838.21,2584.46,X</t>
  </si>
  <si>
    <t>,E,X,752.038,3923.98,3895.82,3652.92,3528.69,3572.58,3578.29,3753.25,3948.88,2469.6,X</t>
  </si>
  <si>
    <t>,F,X,750.11,3763.21,4083.37,3840.45,3502.84,3411.35,3876.69,3692.52,3985.86,748.408,X</t>
  </si>
  <si>
    <t>,G,X,753.651,754.278,745.256,750.701,750.603,751.313,745.293,748.375,773.628,755.633,X</t>
  </si>
  <si>
    <t>Cytotox</t>
  </si>
  <si>
    <t>Live/Dead</t>
  </si>
  <si>
    <t>% of Vehicle combined</t>
  </si>
  <si>
    <t>31) Exp_20200205</t>
  </si>
  <si>
    <t>iPSC_DSN_005A_20191209_d40_thawed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</si>
</sst>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1" xfId="0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vertical="center"/>
    </xf>
    <xf numFmtId="0" fontId="18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18" fillId="0" borderId="10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0" fontId="20" fillId="0" borderId="0" xfId="0" applyFont="1"/>
    <xf numFmtId="0" fontId="23" fillId="0" borderId="0" xfId="0" applyFont="1"/>
    <xf numFmtId="0" fontId="24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485775</xdr:colOff>
      <xdr:row>4</xdr:row>
      <xdr:rowOff>57151</xdr:rowOff>
    </xdr:from>
    <xdr:to>
      <xdr:col>14</xdr:col>
      <xdr:colOff>704850</xdr:colOff>
      <xdr:row>20</xdr:row>
      <xdr:rowOff>30957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3775" y="819151"/>
          <a:ext cx="4029075" cy="30218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190500</xdr:colOff>
      <xdr:row>3</xdr:row>
      <xdr:rowOff>114299</xdr:rowOff>
    </xdr:from>
    <xdr:to>
      <xdr:col>13</xdr:col>
      <xdr:colOff>355600</xdr:colOff>
      <xdr:row>22</xdr:row>
      <xdr:rowOff>47624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3A920B3-7BF9-4226-97BD-E9F24B1A56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6900" y="685799"/>
          <a:ext cx="4737100" cy="35528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609600</xdr:colOff>
      <xdr:row>2</xdr:row>
      <xdr:rowOff>123825</xdr:rowOff>
    </xdr:from>
    <xdr:to>
      <xdr:col>8</xdr:col>
      <xdr:colOff>457200</xdr:colOff>
      <xdr:row>17</xdr:row>
      <xdr:rowOff>9525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58E2D81-5DC0-4770-B255-4F517F4BD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504825"/>
          <a:ext cx="3657600" cy="27432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549274</xdr:colOff>
          <xdr:row>2</xdr:row>
          <xdr:rowOff>133350</xdr:rowOff>
        </xdr:from>
        <xdr:to>
          <xdr:col>13</xdr:col>
          <xdr:colOff>212686</xdr:colOff>
          <xdr:row>16</xdr:row>
          <xdr:rowOff>171450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9072ABB-E38E-457A-840A-D1CC62E245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0"/>
  <sheetViews>
    <sheetView topLeftCell="A85" workbookViewId="0">
      <selection activeCell="R14" sqref="R14"/>
    </sheetView>
  </sheetViews>
  <sheetFormatPr baseColWidth="10" defaultRowHeight="15" x14ac:dyDescent="0.25"/>
  <cols>
    <col min="5" max="5" width="13.57031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6" x14ac:dyDescent="0.25">
      <c r="A17" t="s">
        <v>14</v>
      </c>
    </row>
    <row r="18" spans="1:16" x14ac:dyDescent="0.25">
      <c r="A18" t="s">
        <v>15</v>
      </c>
    </row>
    <row r="19" spans="1:16" x14ac:dyDescent="0.25">
      <c r="A19" t="s">
        <v>16</v>
      </c>
    </row>
    <row r="22" spans="1:16" x14ac:dyDescent="0.25">
      <c r="A22" s="1"/>
      <c r="K22" s="20"/>
    </row>
    <row r="23" spans="1:16" x14ac:dyDescent="0.25">
      <c r="C23" s="2"/>
    </row>
    <row r="24" spans="1:16" x14ac:dyDescent="0.25">
      <c r="C24" s="2"/>
    </row>
    <row r="25" spans="1:16" x14ac:dyDescent="0.25">
      <c r="A25" s="1" t="s">
        <v>60</v>
      </c>
      <c r="F25" s="3"/>
      <c r="G25" s="3" t="s">
        <v>21</v>
      </c>
      <c r="H25" s="3" t="s">
        <v>22</v>
      </c>
      <c r="I25" s="3" t="s">
        <v>23</v>
      </c>
      <c r="J25" s="3" t="s">
        <v>24</v>
      </c>
      <c r="K25" s="3" t="s">
        <v>25</v>
      </c>
      <c r="L25" s="3" t="s">
        <v>26</v>
      </c>
      <c r="M25" s="3" t="s">
        <v>27</v>
      </c>
      <c r="N25" s="3" t="s">
        <v>45</v>
      </c>
      <c r="O25" s="3" t="s">
        <v>28</v>
      </c>
      <c r="P25" s="3"/>
    </row>
    <row r="26" spans="1:16" x14ac:dyDescent="0.25">
      <c r="A26" t="s">
        <v>29</v>
      </c>
      <c r="C26" t="s">
        <v>61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t="s">
        <v>30</v>
      </c>
      <c r="C27" s="2">
        <v>43807</v>
      </c>
      <c r="F27" s="5">
        <v>3.081886E-2</v>
      </c>
      <c r="G27" s="5">
        <v>5.5651140000000002E-2</v>
      </c>
      <c r="H27" s="6">
        <v>5.3869550000000002E-2</v>
      </c>
      <c r="I27" s="6">
        <v>5.4373970000000001E-2</v>
      </c>
      <c r="J27" s="6">
        <v>5.3509899999999999E-2</v>
      </c>
      <c r="K27" s="6">
        <v>5.3506390000000001E-2</v>
      </c>
      <c r="L27" s="6">
        <v>5.4001090000000002E-2</v>
      </c>
      <c r="M27" s="6">
        <v>5.5316879999999999E-2</v>
      </c>
      <c r="N27" s="6">
        <v>5.4024389999999999E-2</v>
      </c>
      <c r="O27" s="6">
        <v>3.5855280000000003E-2</v>
      </c>
      <c r="P27" s="6"/>
    </row>
    <row r="28" spans="1:16" x14ac:dyDescent="0.25">
      <c r="A28" t="s">
        <v>31</v>
      </c>
      <c r="C28" t="s">
        <v>32</v>
      </c>
      <c r="F28" s="7">
        <v>5.3249390000000001E-2</v>
      </c>
      <c r="G28" s="8">
        <v>0.28577619999999998</v>
      </c>
      <c r="H28" s="9">
        <v>0.29509259999999998</v>
      </c>
      <c r="I28" s="9">
        <v>0.28872949999999997</v>
      </c>
      <c r="J28" s="9">
        <v>0.29538690000000001</v>
      </c>
      <c r="K28" s="9">
        <v>0.32296960000000002</v>
      </c>
      <c r="L28" s="9">
        <v>0.34545949999999997</v>
      </c>
      <c r="M28" s="9">
        <v>0.26165509999999997</v>
      </c>
      <c r="N28" s="9">
        <v>0.1556691</v>
      </c>
      <c r="O28" s="10">
        <v>8.8368039999999995E-2</v>
      </c>
      <c r="P28" s="11"/>
    </row>
    <row r="29" spans="1:16" x14ac:dyDescent="0.25">
      <c r="A29" t="s">
        <v>33</v>
      </c>
      <c r="C29" t="s">
        <v>44</v>
      </c>
      <c r="F29" s="7">
        <v>5.3804329999999997E-2</v>
      </c>
      <c r="G29" s="12">
        <v>0.2891917</v>
      </c>
      <c r="H29" s="4">
        <v>0.26059680000000002</v>
      </c>
      <c r="I29" s="4">
        <v>0.32036599999999998</v>
      </c>
      <c r="J29" s="4">
        <v>0.32032509999999997</v>
      </c>
      <c r="K29" s="4">
        <v>0.26733960000000001</v>
      </c>
      <c r="L29" s="4">
        <v>0.3310652</v>
      </c>
      <c r="M29" s="4">
        <v>0.23327229999999999</v>
      </c>
      <c r="N29" s="4">
        <v>0.15623919999999999</v>
      </c>
      <c r="O29" s="13">
        <v>9.5295850000000001E-2</v>
      </c>
      <c r="P29" s="14"/>
    </row>
    <row r="30" spans="1:16" x14ac:dyDescent="0.25">
      <c r="A30" t="s">
        <v>18</v>
      </c>
      <c r="C30" s="2">
        <v>43866</v>
      </c>
      <c r="F30" s="7">
        <v>5.3521529999999998E-2</v>
      </c>
      <c r="G30" s="12">
        <v>0.28225139999999999</v>
      </c>
      <c r="H30" s="4">
        <v>0.3304088</v>
      </c>
      <c r="I30" s="4">
        <v>0.37633080000000002</v>
      </c>
      <c r="J30" s="4">
        <v>0.30791099999999999</v>
      </c>
      <c r="K30" s="4">
        <v>0.32815860000000002</v>
      </c>
      <c r="L30" s="4">
        <v>0.37161280000000002</v>
      </c>
      <c r="M30" s="4">
        <v>0.245784</v>
      </c>
      <c r="N30" s="4">
        <v>0.15577070000000001</v>
      </c>
      <c r="O30" s="4">
        <v>0.14758750000000001</v>
      </c>
      <c r="P30" s="14"/>
    </row>
    <row r="31" spans="1:16" x14ac:dyDescent="0.25">
      <c r="A31" t="s">
        <v>19</v>
      </c>
      <c r="C31" t="s">
        <v>20</v>
      </c>
      <c r="F31" s="7">
        <v>5.3614620000000002E-2</v>
      </c>
      <c r="G31" s="15">
        <v>0.28541090000000002</v>
      </c>
      <c r="H31" s="16">
        <v>0.35252559999999999</v>
      </c>
      <c r="I31" s="16">
        <v>0.30244500000000002</v>
      </c>
      <c r="J31" s="16">
        <v>0.2940934</v>
      </c>
      <c r="K31" s="16">
        <v>0.30138140000000002</v>
      </c>
      <c r="L31" s="16">
        <v>0.3436903</v>
      </c>
      <c r="M31" s="16">
        <v>0.23025580000000001</v>
      </c>
      <c r="N31" s="16">
        <v>0.15701209999999999</v>
      </c>
      <c r="O31" s="16">
        <v>5.1944480000000001E-2</v>
      </c>
      <c r="P31" s="17"/>
    </row>
    <row r="32" spans="1:16" x14ac:dyDescent="0.25">
      <c r="A32" s="1" t="s">
        <v>34</v>
      </c>
      <c r="F32">
        <v>3.511309E-2</v>
      </c>
      <c r="G32">
        <v>5.3831110000000001E-2</v>
      </c>
      <c r="H32" s="18">
        <v>5.3313329999999999E-2</v>
      </c>
      <c r="I32" s="18">
        <v>5.2843790000000002E-2</v>
      </c>
      <c r="J32" s="18">
        <v>5.2832150000000001E-2</v>
      </c>
      <c r="K32" s="18">
        <v>5.5395149999999997E-2</v>
      </c>
      <c r="L32" s="18">
        <v>5.2703279999999998E-2</v>
      </c>
      <c r="M32" s="18">
        <v>5.3233089999999997E-2</v>
      </c>
      <c r="N32" s="18">
        <v>5.4580389999999999E-2</v>
      </c>
      <c r="O32" s="18">
        <v>3.4588189999999998E-2</v>
      </c>
      <c r="P32" s="18"/>
    </row>
    <row r="35" spans="3:18" x14ac:dyDescent="0.25">
      <c r="C35" s="19"/>
      <c r="F35" t="s">
        <v>35</v>
      </c>
      <c r="G35">
        <f>AVERAGE(G28:G31)</f>
        <v>0.28565754999999998</v>
      </c>
      <c r="H35">
        <f>AVERAGE(H28:H31)</f>
        <v>0.30965595000000001</v>
      </c>
      <c r="I35">
        <f t="shared" ref="I35:N35" si="0">AVERAGE(I28:I31)</f>
        <v>0.32196782500000004</v>
      </c>
      <c r="J35">
        <f t="shared" si="0"/>
        <v>0.30442910000000001</v>
      </c>
      <c r="K35">
        <f t="shared" si="0"/>
        <v>0.30496230000000002</v>
      </c>
      <c r="L35">
        <f t="shared" si="0"/>
        <v>0.34795694999999999</v>
      </c>
      <c r="M35">
        <f t="shared" si="0"/>
        <v>0.24274179999999998</v>
      </c>
      <c r="N35">
        <f t="shared" si="0"/>
        <v>0.15617277500000001</v>
      </c>
      <c r="O35">
        <f>AVERAGE(O28:O30)</f>
        <v>0.11041713000000002</v>
      </c>
    </row>
    <row r="36" spans="3:18" x14ac:dyDescent="0.25">
      <c r="F36" t="s">
        <v>36</v>
      </c>
      <c r="G36">
        <f t="shared" ref="G36" si="1">G35/1000</f>
        <v>2.8565755E-4</v>
      </c>
      <c r="H36">
        <f>H35/1000</f>
        <v>3.0965594999999999E-4</v>
      </c>
      <c r="I36">
        <f t="shared" ref="I36:O36" si="2">I35/1000</f>
        <v>3.2196782500000005E-4</v>
      </c>
      <c r="J36">
        <f t="shared" si="2"/>
        <v>3.0442910000000003E-4</v>
      </c>
      <c r="K36">
        <f t="shared" si="2"/>
        <v>3.0496230000000003E-4</v>
      </c>
      <c r="L36">
        <f t="shared" si="2"/>
        <v>3.4795695000000001E-4</v>
      </c>
      <c r="M36">
        <f t="shared" si="2"/>
        <v>2.4274179999999999E-4</v>
      </c>
      <c r="N36">
        <f t="shared" si="2"/>
        <v>1.5617277500000002E-4</v>
      </c>
      <c r="O36">
        <f t="shared" si="2"/>
        <v>1.1041713000000002E-4</v>
      </c>
    </row>
    <row r="37" spans="3:18" x14ac:dyDescent="0.25">
      <c r="F37" t="s">
        <v>37</v>
      </c>
      <c r="G37">
        <f t="shared" ref="G37" si="3">MEDIAN(G28:G31)</f>
        <v>0.28559354999999997</v>
      </c>
      <c r="H37">
        <f>MEDIAN(H28:H31)</f>
        <v>0.31275069999999999</v>
      </c>
      <c r="I37">
        <f t="shared" ref="I37:O37" si="4">MEDIAN(I28:I31)</f>
        <v>0.3114055</v>
      </c>
      <c r="J37">
        <f t="shared" si="4"/>
        <v>0.30164895000000003</v>
      </c>
      <c r="K37">
        <f t="shared" si="4"/>
        <v>0.31217550000000005</v>
      </c>
      <c r="L37">
        <f t="shared" si="4"/>
        <v>0.34457490000000002</v>
      </c>
      <c r="M37">
        <f t="shared" si="4"/>
        <v>0.23952815</v>
      </c>
      <c r="N37">
        <f t="shared" si="4"/>
        <v>0.15600495</v>
      </c>
      <c r="O37">
        <f t="shared" si="4"/>
        <v>9.1831944999999998E-2</v>
      </c>
    </row>
    <row r="38" spans="3:18" x14ac:dyDescent="0.25">
      <c r="F38" t="s">
        <v>38</v>
      </c>
      <c r="G38">
        <f t="shared" ref="G38" si="5">G37/1000</f>
        <v>2.8559354999999997E-4</v>
      </c>
      <c r="H38">
        <f>H37/1000</f>
        <v>3.1275070000000001E-4</v>
      </c>
      <c r="I38">
        <f t="shared" ref="I38:O38" si="6">I37/1000</f>
        <v>3.1140550000000001E-4</v>
      </c>
      <c r="J38">
        <f t="shared" si="6"/>
        <v>3.0164895000000001E-4</v>
      </c>
      <c r="K38">
        <f t="shared" si="6"/>
        <v>3.1217550000000005E-4</v>
      </c>
      <c r="L38">
        <f t="shared" si="6"/>
        <v>3.4457490000000003E-4</v>
      </c>
      <c r="M38">
        <f t="shared" si="6"/>
        <v>2.3952815E-4</v>
      </c>
      <c r="N38">
        <f t="shared" si="6"/>
        <v>1.5600495E-4</v>
      </c>
      <c r="O38">
        <f t="shared" si="6"/>
        <v>9.1831945000000001E-5</v>
      </c>
    </row>
    <row r="39" spans="3:18" x14ac:dyDescent="0.25">
      <c r="F39" t="s">
        <v>39</v>
      </c>
      <c r="G39">
        <f t="shared" ref="G39" si="7">STDEV(G28:G31)</f>
        <v>2.8382499355530133E-3</v>
      </c>
      <c r="H39">
        <f>STDEV(H28:H31)</f>
        <v>4.0362437307435425E-2</v>
      </c>
      <c r="I39">
        <f t="shared" ref="I39:O39" si="8">STDEV(I28:I31)</f>
        <v>3.8487339212470932E-2</v>
      </c>
      <c r="J39">
        <f t="shared" si="8"/>
        <v>1.2293555478921993E-2</v>
      </c>
      <c r="K39">
        <f t="shared" si="8"/>
        <v>2.7632237133946774E-2</v>
      </c>
      <c r="L39">
        <f t="shared" si="8"/>
        <v>1.702323917482609E-2</v>
      </c>
      <c r="M39">
        <f t="shared" si="8"/>
        <v>1.4289151175862977E-2</v>
      </c>
      <c r="N39">
        <f t="shared" si="8"/>
        <v>6.12163253688634E-4</v>
      </c>
      <c r="O39">
        <f t="shared" si="8"/>
        <v>3.9415479121449493E-2</v>
      </c>
    </row>
    <row r="40" spans="3:18" x14ac:dyDescent="0.25">
      <c r="F40" t="s">
        <v>40</v>
      </c>
      <c r="G40">
        <f t="shared" ref="G40" si="9">G39/G35*100</f>
        <v>0.99358477854095351</v>
      </c>
      <c r="H40">
        <f>H39/H35*100</f>
        <v>13.034607378749035</v>
      </c>
      <c r="I40">
        <f t="shared" ref="I40:O40" si="10">I39/I35*100</f>
        <v>11.953784267875502</v>
      </c>
      <c r="J40">
        <f t="shared" si="10"/>
        <v>4.0382327047322333</v>
      </c>
      <c r="K40">
        <f t="shared" si="10"/>
        <v>9.0608698629131439</v>
      </c>
      <c r="L40">
        <f t="shared" si="10"/>
        <v>4.892340611338871</v>
      </c>
      <c r="M40">
        <f t="shared" si="10"/>
        <v>5.886563902823073</v>
      </c>
      <c r="N40">
        <f t="shared" si="10"/>
        <v>0.39197821367305152</v>
      </c>
      <c r="O40">
        <f t="shared" si="10"/>
        <v>35.696887902673694</v>
      </c>
    </row>
    <row r="43" spans="3:18" x14ac:dyDescent="0.25">
      <c r="D43" t="s">
        <v>41</v>
      </c>
    </row>
    <row r="44" spans="3:18" x14ac:dyDescent="0.25">
      <c r="F44" s="3"/>
      <c r="G44" s="3" t="s">
        <v>21</v>
      </c>
      <c r="H44" s="3" t="s">
        <v>22</v>
      </c>
      <c r="I44" s="3" t="s">
        <v>23</v>
      </c>
      <c r="J44" s="3" t="s">
        <v>24</v>
      </c>
      <c r="K44" s="3" t="s">
        <v>25</v>
      </c>
      <c r="L44" s="3" t="s">
        <v>26</v>
      </c>
      <c r="M44" s="3" t="s">
        <v>27</v>
      </c>
      <c r="N44" s="3" t="s">
        <v>45</v>
      </c>
      <c r="O44" s="3" t="s">
        <v>28</v>
      </c>
      <c r="P44" s="3"/>
    </row>
    <row r="47" spans="3:18" x14ac:dyDescent="0.25">
      <c r="G47">
        <f>G28-$O$35</f>
        <v>0.17535906999999995</v>
      </c>
      <c r="H47">
        <f t="shared" ref="H47:N47" si="11">H28-$O$35</f>
        <v>0.18467546999999995</v>
      </c>
      <c r="I47">
        <f t="shared" si="11"/>
        <v>0.17831236999999994</v>
      </c>
      <c r="J47">
        <f t="shared" si="11"/>
        <v>0.18496976999999998</v>
      </c>
      <c r="K47">
        <f t="shared" si="11"/>
        <v>0.21255246999999999</v>
      </c>
      <c r="L47">
        <f t="shared" si="11"/>
        <v>0.23504236999999994</v>
      </c>
      <c r="M47">
        <f t="shared" si="11"/>
        <v>0.15123796999999994</v>
      </c>
      <c r="N47">
        <f t="shared" si="11"/>
        <v>4.5251969999999989E-2</v>
      </c>
      <c r="R47" t="s">
        <v>46</v>
      </c>
    </row>
    <row r="48" spans="3:18" x14ac:dyDescent="0.25">
      <c r="G48">
        <f t="shared" ref="G48:N50" si="12">G29-$O$35</f>
        <v>0.17877456999999997</v>
      </c>
      <c r="H48">
        <f t="shared" si="12"/>
        <v>0.15017966999999999</v>
      </c>
      <c r="I48">
        <f t="shared" si="12"/>
        <v>0.20994886999999995</v>
      </c>
      <c r="J48">
        <f>J29-$O$35</f>
        <v>0.20990796999999994</v>
      </c>
      <c r="K48">
        <f t="shared" si="12"/>
        <v>0.15692246999999998</v>
      </c>
      <c r="L48">
        <f t="shared" si="12"/>
        <v>0.22064806999999997</v>
      </c>
      <c r="M48">
        <f t="shared" si="12"/>
        <v>0.12285516999999997</v>
      </c>
      <c r="N48">
        <f t="shared" si="12"/>
        <v>4.5822069999999979E-2</v>
      </c>
      <c r="R48">
        <f>AVERAGE(G47:H50)</f>
        <v>0.18723961999999997</v>
      </c>
    </row>
    <row r="49" spans="4:16" x14ac:dyDescent="0.25">
      <c r="G49">
        <f t="shared" si="12"/>
        <v>0.17183426999999996</v>
      </c>
      <c r="H49">
        <f t="shared" si="12"/>
        <v>0.21999166999999997</v>
      </c>
      <c r="I49">
        <f t="shared" si="12"/>
        <v>0.26591366999999999</v>
      </c>
      <c r="J49">
        <f t="shared" si="12"/>
        <v>0.19749386999999996</v>
      </c>
      <c r="K49">
        <f t="shared" si="12"/>
        <v>0.21774146999999999</v>
      </c>
      <c r="L49">
        <f t="shared" si="12"/>
        <v>0.26119566999999999</v>
      </c>
      <c r="M49">
        <f t="shared" si="12"/>
        <v>0.13536686999999997</v>
      </c>
      <c r="N49">
        <f t="shared" si="12"/>
        <v>4.5353569999999996E-2</v>
      </c>
    </row>
    <row r="50" spans="4:16" x14ac:dyDescent="0.25">
      <c r="G50">
        <f t="shared" si="12"/>
        <v>0.17499376999999999</v>
      </c>
      <c r="H50">
        <f t="shared" si="12"/>
        <v>0.24210846999999996</v>
      </c>
      <c r="I50">
        <f t="shared" si="12"/>
        <v>0.19202786999999999</v>
      </c>
      <c r="J50">
        <f t="shared" si="12"/>
        <v>0.18367626999999997</v>
      </c>
      <c r="K50">
        <f t="shared" si="12"/>
        <v>0.19096426999999999</v>
      </c>
      <c r="L50">
        <f t="shared" si="12"/>
        <v>0.23327316999999997</v>
      </c>
      <c r="M50">
        <f t="shared" si="12"/>
        <v>0.11983866999999999</v>
      </c>
      <c r="N50">
        <f t="shared" si="12"/>
        <v>4.6594969999999972E-2</v>
      </c>
    </row>
    <row r="53" spans="4:16" x14ac:dyDescent="0.25">
      <c r="F53" s="3"/>
      <c r="G53" s="3" t="s">
        <v>21</v>
      </c>
      <c r="H53" s="3" t="s">
        <v>22</v>
      </c>
      <c r="I53" s="3" t="s">
        <v>23</v>
      </c>
      <c r="J53" s="3" t="s">
        <v>24</v>
      </c>
      <c r="K53" s="3" t="s">
        <v>25</v>
      </c>
      <c r="L53" s="3" t="s">
        <v>26</v>
      </c>
      <c r="M53" s="3" t="s">
        <v>27</v>
      </c>
      <c r="N53" s="3" t="s">
        <v>45</v>
      </c>
      <c r="O53" s="3" t="s">
        <v>28</v>
      </c>
      <c r="P53" s="3"/>
    </row>
    <row r="54" spans="4:16" x14ac:dyDescent="0.25">
      <c r="F54" t="s">
        <v>35</v>
      </c>
      <c r="G54">
        <f>AVERAGE(G47:G50)</f>
        <v>0.17524041999999995</v>
      </c>
      <c r="H54">
        <f>AVERAGE(H47:H50)</f>
        <v>0.19923881999999998</v>
      </c>
      <c r="I54">
        <f>AVERAGE(I47:I50)</f>
        <v>0.21155069499999996</v>
      </c>
      <c r="J54">
        <f t="shared" ref="J54:N54" si="13">AVERAGE(J47:J50)</f>
        <v>0.19401196999999995</v>
      </c>
      <c r="K54">
        <f t="shared" si="13"/>
        <v>0.19454516999999999</v>
      </c>
      <c r="L54">
        <f t="shared" si="13"/>
        <v>0.23753981999999996</v>
      </c>
      <c r="M54">
        <f t="shared" si="13"/>
        <v>0.13232466999999998</v>
      </c>
      <c r="N54">
        <f t="shared" si="13"/>
        <v>4.5755644999999984E-2</v>
      </c>
    </row>
    <row r="55" spans="4:16" x14ac:dyDescent="0.25">
      <c r="F55" t="s">
        <v>36</v>
      </c>
      <c r="G55">
        <f>G54/1000</f>
        <v>1.7524041999999996E-4</v>
      </c>
      <c r="H55">
        <f>H54/1000</f>
        <v>1.9923882E-4</v>
      </c>
      <c r="I55">
        <f t="shared" ref="I55:N55" si="14">I54/1000</f>
        <v>2.1155069499999995E-4</v>
      </c>
      <c r="J55">
        <f t="shared" si="14"/>
        <v>1.9401196999999996E-4</v>
      </c>
      <c r="K55">
        <f t="shared" si="14"/>
        <v>1.9454516999999999E-4</v>
      </c>
      <c r="L55">
        <f t="shared" si="14"/>
        <v>2.3753981999999997E-4</v>
      </c>
      <c r="M55">
        <f t="shared" si="14"/>
        <v>1.3232466999999997E-4</v>
      </c>
      <c r="N55">
        <f t="shared" si="14"/>
        <v>4.5755644999999982E-5</v>
      </c>
    </row>
    <row r="56" spans="4:16" x14ac:dyDescent="0.25">
      <c r="F56" t="s">
        <v>37</v>
      </c>
      <c r="G56">
        <f>MEDIAN(G47:G50)</f>
        <v>0.17517641999999997</v>
      </c>
      <c r="H56">
        <f>MEDIAN(H47:H50)</f>
        <v>0.20233356999999996</v>
      </c>
      <c r="I56">
        <f t="shared" ref="I56:N56" si="15">MEDIAN(I47:I50)</f>
        <v>0.20098836999999997</v>
      </c>
      <c r="J56">
        <f>MEDIAN(J47:J50)</f>
        <v>0.19123181999999997</v>
      </c>
      <c r="K56">
        <f t="shared" si="15"/>
        <v>0.20175836999999999</v>
      </c>
      <c r="L56">
        <f t="shared" si="15"/>
        <v>0.23415776999999996</v>
      </c>
      <c r="M56">
        <f t="shared" si="15"/>
        <v>0.12911101999999997</v>
      </c>
      <c r="N56">
        <f t="shared" si="15"/>
        <v>4.5587819999999987E-2</v>
      </c>
    </row>
    <row r="57" spans="4:16" x14ac:dyDescent="0.25">
      <c r="F57" t="s">
        <v>38</v>
      </c>
      <c r="G57">
        <f>G56/1000</f>
        <v>1.7517641999999998E-4</v>
      </c>
      <c r="H57">
        <f>H56/1000</f>
        <v>2.0233356999999996E-4</v>
      </c>
      <c r="I57">
        <f t="shared" ref="I57:N57" si="16">I56/1000</f>
        <v>2.0098836999999997E-4</v>
      </c>
      <c r="J57">
        <f t="shared" si="16"/>
        <v>1.9123181999999996E-4</v>
      </c>
      <c r="K57">
        <f t="shared" si="16"/>
        <v>2.0175837E-4</v>
      </c>
      <c r="L57">
        <f t="shared" si="16"/>
        <v>2.3415776999999996E-4</v>
      </c>
      <c r="M57">
        <f t="shared" si="16"/>
        <v>1.2911101999999998E-4</v>
      </c>
      <c r="N57">
        <f t="shared" si="16"/>
        <v>4.5587819999999985E-5</v>
      </c>
    </row>
    <row r="58" spans="4:16" x14ac:dyDescent="0.25">
      <c r="F58" t="s">
        <v>39</v>
      </c>
      <c r="G58">
        <f>STDEV(G47:G50)</f>
        <v>2.8382499355530133E-3</v>
      </c>
      <c r="H58">
        <f>STDEV(H47:H50)</f>
        <v>4.0362437307435425E-2</v>
      </c>
      <c r="I58">
        <f t="shared" ref="I58:N58" si="17">STDEV(I47:I50)</f>
        <v>3.8487339212471529E-2</v>
      </c>
      <c r="J58">
        <f t="shared" si="17"/>
        <v>1.2293555478921993E-2</v>
      </c>
      <c r="K58">
        <f t="shared" si="17"/>
        <v>2.7632237133946864E-2</v>
      </c>
      <c r="L58">
        <f t="shared" si="17"/>
        <v>1.702323917482609E-2</v>
      </c>
      <c r="M58">
        <f t="shared" si="17"/>
        <v>1.428915117586297E-2</v>
      </c>
      <c r="N58">
        <f t="shared" si="17"/>
        <v>6.12163253688634E-4</v>
      </c>
    </row>
    <row r="59" spans="4:16" x14ac:dyDescent="0.25">
      <c r="F59" t="s">
        <v>40</v>
      </c>
      <c r="G59">
        <f>G58/G54*100</f>
        <v>1.6196320093007162</v>
      </c>
      <c r="H59">
        <f>H58/H54*100</f>
        <v>20.258319793017961</v>
      </c>
      <c r="I59">
        <f t="shared" ref="I59:N59" si="18">I58/I54*100</f>
        <v>18.192962784864182</v>
      </c>
      <c r="J59">
        <f t="shared" si="18"/>
        <v>6.3364932993165297</v>
      </c>
      <c r="K59">
        <f t="shared" si="18"/>
        <v>14.203507151550907</v>
      </c>
      <c r="L59">
        <f t="shared" si="18"/>
        <v>7.1664780982094261</v>
      </c>
      <c r="M59">
        <f t="shared" si="18"/>
        <v>10.798554174261664</v>
      </c>
      <c r="N59">
        <f t="shared" si="18"/>
        <v>1.3378966763306128</v>
      </c>
    </row>
    <row r="62" spans="4:16" x14ac:dyDescent="0.25">
      <c r="D62" t="s">
        <v>42</v>
      </c>
    </row>
    <row r="63" spans="4:16" x14ac:dyDescent="0.25">
      <c r="G63">
        <f>G47/$G$54*100</f>
        <v>100.06770698221334</v>
      </c>
      <c r="H63">
        <f t="shared" ref="H63:N63" si="19">H47/$G$54*100</f>
        <v>105.3840603668948</v>
      </c>
      <c r="I63">
        <f t="shared" si="19"/>
        <v>101.75299168993088</v>
      </c>
      <c r="J63">
        <f t="shared" si="19"/>
        <v>105.55200107372491</v>
      </c>
      <c r="K63">
        <f t="shared" si="19"/>
        <v>121.29191998056159</v>
      </c>
      <c r="L63">
        <f t="shared" si="19"/>
        <v>134.12566005034682</v>
      </c>
      <c r="M63">
        <f t="shared" si="19"/>
        <v>86.303131435087849</v>
      </c>
      <c r="N63">
        <f t="shared" si="19"/>
        <v>25.82279248132366</v>
      </c>
    </row>
    <row r="64" spans="4:16" x14ac:dyDescent="0.25">
      <c r="G64">
        <f t="shared" ref="G64:N66" si="20">G48/$G$54*100</f>
        <v>102.01674362570006</v>
      </c>
      <c r="H64">
        <f t="shared" si="20"/>
        <v>85.699218251131811</v>
      </c>
      <c r="I64">
        <f t="shared" si="20"/>
        <v>119.80618969071178</v>
      </c>
      <c r="J64">
        <f t="shared" si="20"/>
        <v>119.78285032642584</v>
      </c>
      <c r="K64">
        <f t="shared" si="20"/>
        <v>89.546960684070498</v>
      </c>
      <c r="L64">
        <f t="shared" si="20"/>
        <v>125.91163043320715</v>
      </c>
      <c r="M64">
        <f t="shared" si="20"/>
        <v>70.106639780936391</v>
      </c>
      <c r="N64">
        <f t="shared" si="20"/>
        <v>26.148116969817803</v>
      </c>
    </row>
    <row r="65" spans="4:16" x14ac:dyDescent="0.25">
      <c r="G65">
        <f t="shared" si="20"/>
        <v>98.056298883556664</v>
      </c>
      <c r="H65">
        <f t="shared" si="20"/>
        <v>125.53705931542507</v>
      </c>
      <c r="I65">
        <f t="shared" si="20"/>
        <v>151.74220080047746</v>
      </c>
      <c r="J65">
        <f>J49/$G$54*100</f>
        <v>112.69881115327161</v>
      </c>
      <c r="K65">
        <f t="shared" si="20"/>
        <v>124.25299482847625</v>
      </c>
      <c r="L65">
        <f t="shared" si="20"/>
        <v>149.04989956084336</v>
      </c>
      <c r="M65">
        <f t="shared" si="20"/>
        <v>77.246373867398859</v>
      </c>
      <c r="N65">
        <f t="shared" si="20"/>
        <v>25.880769973046174</v>
      </c>
    </row>
    <row r="66" spans="4:16" x14ac:dyDescent="0.25">
      <c r="G66">
        <f t="shared" si="20"/>
        <v>99.859250508529968</v>
      </c>
      <c r="H66">
        <f t="shared" si="20"/>
        <v>138.1578918836191</v>
      </c>
      <c r="I66">
        <f t="shared" si="20"/>
        <v>109.57966775016862</v>
      </c>
      <c r="J66">
        <f t="shared" si="20"/>
        <v>104.81387227900963</v>
      </c>
      <c r="K66">
        <f t="shared" si="20"/>
        <v>108.97273014981363</v>
      </c>
      <c r="L66">
        <f t="shared" si="20"/>
        <v>133.11607561771424</v>
      </c>
      <c r="M66">
        <f t="shared" si="20"/>
        <v>68.38529033427335</v>
      </c>
      <c r="N66">
        <f t="shared" si="20"/>
        <v>26.58916818391555</v>
      </c>
    </row>
    <row r="69" spans="4:16" x14ac:dyDescent="0.25">
      <c r="F69" s="3"/>
      <c r="G69" s="3" t="s">
        <v>21</v>
      </c>
      <c r="H69" s="3" t="s">
        <v>22</v>
      </c>
      <c r="I69" s="3" t="s">
        <v>23</v>
      </c>
      <c r="J69" s="3" t="s">
        <v>24</v>
      </c>
      <c r="K69" s="3" t="s">
        <v>25</v>
      </c>
      <c r="L69" s="3" t="s">
        <v>26</v>
      </c>
      <c r="M69" s="3" t="s">
        <v>27</v>
      </c>
      <c r="N69" s="3" t="s">
        <v>45</v>
      </c>
      <c r="O69" s="3" t="s">
        <v>28</v>
      </c>
      <c r="P69" s="3" t="s">
        <v>28</v>
      </c>
    </row>
    <row r="70" spans="4:16" x14ac:dyDescent="0.25">
      <c r="F70" t="s">
        <v>35</v>
      </c>
      <c r="G70">
        <f t="shared" ref="G70" si="21">AVERAGE(G63:G66)</f>
        <v>100</v>
      </c>
      <c r="H70">
        <f>AVERAGE(H63:H66)</f>
        <v>113.69455745426768</v>
      </c>
      <c r="I70">
        <f t="shared" ref="I70:N70" si="22">AVERAGE(I63:I66)</f>
        <v>120.72026248282219</v>
      </c>
      <c r="J70">
        <f t="shared" si="22"/>
        <v>110.71188370810799</v>
      </c>
      <c r="K70">
        <f t="shared" si="22"/>
        <v>111.01615141073049</v>
      </c>
      <c r="L70">
        <f t="shared" si="22"/>
        <v>135.55081641552789</v>
      </c>
      <c r="M70">
        <f t="shared" si="22"/>
        <v>75.510358854424112</v>
      </c>
      <c r="N70">
        <f t="shared" si="22"/>
        <v>26.110211902025796</v>
      </c>
    </row>
    <row r="71" spans="4:16" x14ac:dyDescent="0.25">
      <c r="F71" t="s">
        <v>37</v>
      </c>
      <c r="G71">
        <f t="shared" ref="G71" si="23">MEDIAN(G63:G66)</f>
        <v>99.963478745371646</v>
      </c>
      <c r="H71">
        <f>MEDIAN(H63:H66)</f>
        <v>115.46055984115993</v>
      </c>
      <c r="I71">
        <f t="shared" ref="I71:N71" si="24">MEDIAN(I63:I66)</f>
        <v>114.69292872044019</v>
      </c>
      <c r="J71">
        <f t="shared" si="24"/>
        <v>109.12540611349826</v>
      </c>
      <c r="K71">
        <f t="shared" si="24"/>
        <v>115.13232506518762</v>
      </c>
      <c r="L71">
        <f t="shared" si="24"/>
        <v>133.62086783403055</v>
      </c>
      <c r="M71">
        <f t="shared" si="24"/>
        <v>73.676506824167632</v>
      </c>
      <c r="N71">
        <f t="shared" si="24"/>
        <v>26.014443471431989</v>
      </c>
    </row>
    <row r="72" spans="4:16" x14ac:dyDescent="0.25">
      <c r="F72" t="s">
        <v>39</v>
      </c>
      <c r="G72">
        <f t="shared" ref="G72" si="25">STDEV(G63:G66)</f>
        <v>1.6196320093007133</v>
      </c>
      <c r="H72">
        <f>STDEV(H63:H66)</f>
        <v>23.032607036342235</v>
      </c>
      <c r="I72">
        <f t="shared" ref="I72:N72" si="26">STDEV(I63:I66)</f>
        <v>21.96259242729003</v>
      </c>
      <c r="J72">
        <f t="shared" si="26"/>
        <v>7.0152510927113712</v>
      </c>
      <c r="K72">
        <f t="shared" si="26"/>
        <v>15.768187004999598</v>
      </c>
      <c r="L72">
        <f t="shared" si="26"/>
        <v>9.7142195703628733</v>
      </c>
      <c r="M72">
        <f t="shared" si="26"/>
        <v>8.1540270080743742</v>
      </c>
      <c r="N72">
        <f t="shared" si="26"/>
        <v>0.34932765722008319</v>
      </c>
    </row>
    <row r="73" spans="4:16" x14ac:dyDescent="0.25">
      <c r="F73" t="s">
        <v>40</v>
      </c>
      <c r="G73">
        <f t="shared" ref="G73:N73" si="27">G72/G70*100</f>
        <v>1.6196320093007133</v>
      </c>
      <c r="H73">
        <f t="shared" si="27"/>
        <v>20.258319793018089</v>
      </c>
      <c r="I73">
        <f t="shared" si="27"/>
        <v>18.192962784864044</v>
      </c>
      <c r="J73">
        <f t="shared" si="27"/>
        <v>6.3364932993165297</v>
      </c>
      <c r="K73">
        <f t="shared" si="27"/>
        <v>14.203507151550825</v>
      </c>
      <c r="L73">
        <f t="shared" si="27"/>
        <v>7.1664780982094261</v>
      </c>
      <c r="M73">
        <f t="shared" si="27"/>
        <v>10.79855417426166</v>
      </c>
      <c r="N73">
        <f t="shared" si="27"/>
        <v>1.3378966763306128</v>
      </c>
    </row>
    <row r="76" spans="4:16" x14ac:dyDescent="0.25">
      <c r="D76" t="s">
        <v>43</v>
      </c>
      <c r="G76">
        <f>G47/$H$54*100</f>
        <v>88.014509421406913</v>
      </c>
      <c r="H76">
        <f t="shared" ref="H76:N76" si="28">H47/$H$54*100</f>
        <v>92.69050579600902</v>
      </c>
      <c r="I76">
        <f t="shared" si="28"/>
        <v>89.496800874448041</v>
      </c>
      <c r="J76">
        <f t="shared" si="28"/>
        <v>92.838217973786428</v>
      </c>
      <c r="K76">
        <f t="shared" si="28"/>
        <v>106.68225700192362</v>
      </c>
      <c r="L76">
        <f t="shared" si="28"/>
        <v>117.97016766110137</v>
      </c>
      <c r="M76">
        <f t="shared" si="28"/>
        <v>75.907882811191087</v>
      </c>
      <c r="N76">
        <f t="shared" si="28"/>
        <v>22.712426222961966</v>
      </c>
    </row>
    <row r="77" spans="4:16" x14ac:dyDescent="0.25">
      <c r="G77">
        <f t="shared" ref="G77:N79" si="29">G48/$H$54*100</f>
        <v>89.728783778181381</v>
      </c>
      <c r="H77">
        <f t="shared" si="29"/>
        <v>75.376711225252194</v>
      </c>
      <c r="I77">
        <f t="shared" si="29"/>
        <v>105.37548355285379</v>
      </c>
      <c r="J77">
        <f t="shared" si="29"/>
        <v>105.35495542485143</v>
      </c>
      <c r="K77">
        <f t="shared" si="29"/>
        <v>78.760991457387661</v>
      </c>
      <c r="L77">
        <f t="shared" si="29"/>
        <v>110.74552137981945</v>
      </c>
      <c r="M77">
        <f t="shared" si="29"/>
        <v>61.662265415946536</v>
      </c>
      <c r="N77">
        <f t="shared" si="29"/>
        <v>22.998565239444794</v>
      </c>
    </row>
    <row r="78" spans="4:16" x14ac:dyDescent="0.25">
      <c r="G78">
        <f t="shared" si="29"/>
        <v>86.245376277574806</v>
      </c>
      <c r="H78">
        <f t="shared" si="29"/>
        <v>110.41606751134141</v>
      </c>
      <c r="I78">
        <f t="shared" si="29"/>
        <v>133.46478863908149</v>
      </c>
      <c r="J78">
        <f t="shared" si="29"/>
        <v>99.124191761424797</v>
      </c>
      <c r="K78">
        <f t="shared" si="29"/>
        <v>109.28666913405732</v>
      </c>
      <c r="L78">
        <f t="shared" si="29"/>
        <v>131.09677622061807</v>
      </c>
      <c r="M78">
        <f t="shared" si="29"/>
        <v>67.942015516855591</v>
      </c>
      <c r="N78">
        <f t="shared" si="29"/>
        <v>22.763420301324814</v>
      </c>
    </row>
    <row r="79" spans="4:16" x14ac:dyDescent="0.25">
      <c r="G79">
        <f t="shared" si="29"/>
        <v>87.831161618001957</v>
      </c>
      <c r="H79">
        <f t="shared" si="29"/>
        <v>121.51671546739735</v>
      </c>
      <c r="I79">
        <f t="shared" si="29"/>
        <v>96.380750498321561</v>
      </c>
      <c r="J79">
        <f t="shared" si="29"/>
        <v>92.18899710407841</v>
      </c>
      <c r="K79">
        <f t="shared" si="29"/>
        <v>95.846918788216072</v>
      </c>
      <c r="L79">
        <f t="shared" si="29"/>
        <v>117.08218809968859</v>
      </c>
      <c r="M79">
        <f t="shared" si="29"/>
        <v>60.148253236994677</v>
      </c>
      <c r="N79">
        <f t="shared" si="29"/>
        <v>23.386491648565265</v>
      </c>
    </row>
    <row r="82" spans="4:16" x14ac:dyDescent="0.25">
      <c r="F82" s="3"/>
      <c r="G82" s="3" t="s">
        <v>21</v>
      </c>
      <c r="H82" s="3" t="s">
        <v>22</v>
      </c>
      <c r="I82" s="3" t="s">
        <v>23</v>
      </c>
      <c r="J82" s="3" t="s">
        <v>24</v>
      </c>
      <c r="K82" s="3" t="s">
        <v>25</v>
      </c>
      <c r="L82" s="3" t="s">
        <v>26</v>
      </c>
      <c r="M82" s="3" t="s">
        <v>27</v>
      </c>
      <c r="N82" s="3" t="s">
        <v>45</v>
      </c>
      <c r="O82" s="3" t="s">
        <v>28</v>
      </c>
      <c r="P82" s="3" t="s">
        <v>28</v>
      </c>
    </row>
    <row r="83" spans="4:16" x14ac:dyDescent="0.25">
      <c r="F83" t="s">
        <v>35</v>
      </c>
      <c r="G83">
        <f>AVERAGE(G76:G79)</f>
        <v>87.954957773791264</v>
      </c>
      <c r="H83">
        <f t="shared" ref="H83:M83" si="30">AVERAGE(H76:H79)</f>
        <v>100</v>
      </c>
      <c r="I83">
        <f t="shared" si="30"/>
        <v>106.17945589117623</v>
      </c>
      <c r="J83">
        <f t="shared" si="30"/>
        <v>97.376590566035262</v>
      </c>
      <c r="K83">
        <f t="shared" si="30"/>
        <v>97.644209095396178</v>
      </c>
      <c r="L83">
        <f t="shared" si="30"/>
        <v>119.22366334030689</v>
      </c>
      <c r="M83">
        <f t="shared" si="30"/>
        <v>66.415104245246965</v>
      </c>
      <c r="N83">
        <f>AVERAGE(N76:N79)</f>
        <v>22.965225853074212</v>
      </c>
    </row>
    <row r="84" spans="4:16" x14ac:dyDescent="0.25">
      <c r="F84" t="s">
        <v>37</v>
      </c>
      <c r="G84">
        <f>MEDIAN(G76:G79)</f>
        <v>87.922835519704435</v>
      </c>
      <c r="H84">
        <f t="shared" ref="H84:N84" si="31">MEDIAN(H76:H79)</f>
        <v>101.55328665367522</v>
      </c>
      <c r="I84">
        <f t="shared" si="31"/>
        <v>100.87811702558767</v>
      </c>
      <c r="J84">
        <f t="shared" si="31"/>
        <v>95.981204867605612</v>
      </c>
      <c r="K84">
        <f t="shared" si="31"/>
        <v>101.26458789506984</v>
      </c>
      <c r="L84">
        <f t="shared" si="31"/>
        <v>117.52617788039498</v>
      </c>
      <c r="M84">
        <f t="shared" si="31"/>
        <v>64.802140466401056</v>
      </c>
      <c r="N84">
        <f t="shared" si="31"/>
        <v>22.880992770384804</v>
      </c>
    </row>
    <row r="85" spans="4:16" x14ac:dyDescent="0.25">
      <c r="F85" t="s">
        <v>39</v>
      </c>
      <c r="G85">
        <f>STDEV(G76:G79)</f>
        <v>1.4245466498712562</v>
      </c>
      <c r="H85">
        <f t="shared" ref="H85:N85" si="32">STDEV(H76:H79)</f>
        <v>20.258319793017968</v>
      </c>
      <c r="I85">
        <f t="shared" si="32"/>
        <v>19.317188895452809</v>
      </c>
      <c r="J85">
        <f t="shared" si="32"/>
        <v>6.1702611363197173</v>
      </c>
      <c r="K85">
        <f t="shared" si="32"/>
        <v>13.868902221939843</v>
      </c>
      <c r="L85">
        <f t="shared" si="32"/>
        <v>8.5441377211660381</v>
      </c>
      <c r="M85">
        <f t="shared" si="32"/>
        <v>7.1718710118153544</v>
      </c>
      <c r="N85">
        <f t="shared" si="32"/>
        <v>0.30725099340009948</v>
      </c>
    </row>
    <row r="86" spans="4:16" x14ac:dyDescent="0.25">
      <c r="F86" t="s">
        <v>40</v>
      </c>
      <c r="G86">
        <f>G85/G83*100</f>
        <v>1.619632009300721</v>
      </c>
      <c r="H86">
        <f t="shared" ref="H86:N86" si="33">H85/H83*100</f>
        <v>20.258319793017968</v>
      </c>
      <c r="I86">
        <f t="shared" si="33"/>
        <v>18.192962784864029</v>
      </c>
      <c r="J86">
        <f t="shared" si="33"/>
        <v>6.3364932993165315</v>
      </c>
      <c r="K86">
        <f t="shared" si="33"/>
        <v>14.203507151550831</v>
      </c>
      <c r="L86">
        <f t="shared" si="33"/>
        <v>7.1664780982094296</v>
      </c>
      <c r="M86">
        <f t="shared" si="33"/>
        <v>10.798554174261668</v>
      </c>
      <c r="N86">
        <f t="shared" si="33"/>
        <v>1.337896676330617</v>
      </c>
    </row>
    <row r="89" spans="4:16" x14ac:dyDescent="0.25">
      <c r="D89" t="s">
        <v>47</v>
      </c>
    </row>
    <row r="90" spans="4:16" x14ac:dyDescent="0.25">
      <c r="G90">
        <f>G47/$R$48*100</f>
        <v>93.654895262017718</v>
      </c>
      <c r="H90">
        <f t="shared" ref="H90:N90" si="34">H47/$R$48*100</f>
        <v>98.630551589455266</v>
      </c>
      <c r="I90">
        <f t="shared" si="34"/>
        <v>95.232178958705418</v>
      </c>
      <c r="J90">
        <f t="shared" si="34"/>
        <v>98.787729861874325</v>
      </c>
      <c r="K90">
        <f t="shared" si="34"/>
        <v>113.51896035678774</v>
      </c>
      <c r="L90">
        <f t="shared" si="34"/>
        <v>125.53025369310191</v>
      </c>
      <c r="M90">
        <f t="shared" si="34"/>
        <v>80.772418786152187</v>
      </c>
      <c r="N90">
        <f t="shared" si="34"/>
        <v>24.167945865303505</v>
      </c>
    </row>
    <row r="91" spans="4:16" x14ac:dyDescent="0.25">
      <c r="G91">
        <f t="shared" ref="G91:N91" si="35">G48/$R$48*100</f>
        <v>95.479028423578299</v>
      </c>
      <c r="H91">
        <f t="shared" si="35"/>
        <v>80.207207213943292</v>
      </c>
      <c r="I91">
        <f t="shared" si="35"/>
        <v>112.12844268750383</v>
      </c>
      <c r="J91">
        <f t="shared" si="35"/>
        <v>112.1065990200151</v>
      </c>
      <c r="K91">
        <f t="shared" si="35"/>
        <v>83.808368122088694</v>
      </c>
      <c r="L91">
        <f t="shared" si="35"/>
        <v>117.84261792456105</v>
      </c>
      <c r="M91">
        <f t="shared" si="35"/>
        <v>65.613874883958857</v>
      </c>
      <c r="N91">
        <f t="shared" si="35"/>
        <v>24.472422022646693</v>
      </c>
    </row>
    <row r="92" spans="4:16" x14ac:dyDescent="0.25">
      <c r="G92">
        <f t="shared" ref="G92:N92" si="36">G49/$R$48*100</f>
        <v>91.772387702987217</v>
      </c>
      <c r="H92">
        <f t="shared" si="36"/>
        <v>117.49205109474158</v>
      </c>
      <c r="I92">
        <f t="shared" si="36"/>
        <v>142.01784323211083</v>
      </c>
      <c r="J92">
        <f t="shared" si="36"/>
        <v>105.47653856592957</v>
      </c>
      <c r="K92">
        <f t="shared" si="36"/>
        <v>116.29027553036053</v>
      </c>
      <c r="L92">
        <f t="shared" si="36"/>
        <v>139.49807738340851</v>
      </c>
      <c r="M92">
        <f t="shared" si="36"/>
        <v>72.296061058017528</v>
      </c>
      <c r="N92">
        <f t="shared" si="36"/>
        <v>24.222207885275566</v>
      </c>
    </row>
    <row r="93" spans="4:16" x14ac:dyDescent="0.25">
      <c r="G93">
        <f t="shared" ref="G93:N93" si="37">G50/$R$48*100</f>
        <v>93.459797664618222</v>
      </c>
      <c r="H93">
        <f t="shared" si="37"/>
        <v>129.30408104865842</v>
      </c>
      <c r="I93">
        <f t="shared" si="37"/>
        <v>102.55728461743301</v>
      </c>
      <c r="J93">
        <f t="shared" si="37"/>
        <v>98.096903849730097</v>
      </c>
      <c r="K93">
        <f t="shared" si="37"/>
        <v>101.98924244772556</v>
      </c>
      <c r="L93">
        <f t="shared" si="37"/>
        <v>124.58536820358854</v>
      </c>
      <c r="M93">
        <f t="shared" si="37"/>
        <v>64.002837647288544</v>
      </c>
      <c r="N93">
        <f t="shared" si="37"/>
        <v>24.885208589934109</v>
      </c>
    </row>
    <row r="96" spans="4:16" x14ac:dyDescent="0.25">
      <c r="F96" s="3"/>
      <c r="G96" s="3" t="s">
        <v>21</v>
      </c>
      <c r="H96" s="3" t="s">
        <v>22</v>
      </c>
      <c r="I96" s="3" t="s">
        <v>23</v>
      </c>
      <c r="J96" s="3" t="s">
        <v>24</v>
      </c>
      <c r="K96" s="3" t="s">
        <v>25</v>
      </c>
      <c r="L96" s="3" t="s">
        <v>26</v>
      </c>
      <c r="M96" s="3" t="s">
        <v>27</v>
      </c>
      <c r="N96" s="3" t="s">
        <v>45</v>
      </c>
    </row>
    <row r="97" spans="6:14" x14ac:dyDescent="0.25">
      <c r="F97" t="s">
        <v>35</v>
      </c>
      <c r="G97">
        <f>AVERAGE(G90:G93)</f>
        <v>93.591527263300364</v>
      </c>
      <c r="H97">
        <f t="shared" ref="H97:M97" si="38">AVERAGE(H90:H93)</f>
        <v>106.40847273669965</v>
      </c>
      <c r="I97">
        <f t="shared" si="38"/>
        <v>112.98393737393828</v>
      </c>
      <c r="J97">
        <f t="shared" si="38"/>
        <v>103.61694282438727</v>
      </c>
      <c r="K97">
        <f t="shared" si="38"/>
        <v>103.90171161424064</v>
      </c>
      <c r="L97">
        <f t="shared" si="38"/>
        <v>126.86407930116501</v>
      </c>
      <c r="M97">
        <f t="shared" si="38"/>
        <v>70.67129809385429</v>
      </c>
      <c r="N97">
        <f>AVERAGE(N90:N93)</f>
        <v>24.436946090789966</v>
      </c>
    </row>
    <row r="98" spans="6:14" x14ac:dyDescent="0.25">
      <c r="F98" t="s">
        <v>37</v>
      </c>
      <c r="G98">
        <f>MEDIAN(G90:G93)</f>
        <v>93.55734646331797</v>
      </c>
      <c r="H98">
        <f t="shared" ref="H98:N98" si="39">MEDIAN(H90:H93)</f>
        <v>108.06130134209843</v>
      </c>
      <c r="I98">
        <f t="shared" si="39"/>
        <v>107.34286365246842</v>
      </c>
      <c r="J98">
        <f t="shared" si="39"/>
        <v>102.13213421390195</v>
      </c>
      <c r="K98">
        <f t="shared" si="39"/>
        <v>107.75410140225665</v>
      </c>
      <c r="L98">
        <f t="shared" si="39"/>
        <v>125.05781094834524</v>
      </c>
      <c r="M98">
        <f t="shared" si="39"/>
        <v>68.954967970988193</v>
      </c>
      <c r="N98">
        <f t="shared" si="39"/>
        <v>24.347314953961131</v>
      </c>
    </row>
    <row r="99" spans="6:14" x14ac:dyDescent="0.25">
      <c r="F99" t="s">
        <v>39</v>
      </c>
      <c r="G99">
        <f>STDEV(G90:G93)</f>
        <v>1.5158383335498173</v>
      </c>
      <c r="H99">
        <f t="shared" ref="H99:N99" si="40">STDEV(H90:H93)</f>
        <v>21.556568693866954</v>
      </c>
      <c r="I99">
        <f t="shared" si="40"/>
        <v>20.555125679314745</v>
      </c>
      <c r="J99">
        <f t="shared" si="40"/>
        <v>6.5656806390239408</v>
      </c>
      <c r="K99">
        <f t="shared" si="40"/>
        <v>14.757687039712444</v>
      </c>
      <c r="L99">
        <f t="shared" si="40"/>
        <v>9.0916864576130294</v>
      </c>
      <c r="M99">
        <f t="shared" si="40"/>
        <v>7.6314784103188051</v>
      </c>
      <c r="N99">
        <f t="shared" si="40"/>
        <v>0.3269410895453837</v>
      </c>
    </row>
    <row r="100" spans="6:14" x14ac:dyDescent="0.25">
      <c r="F100" t="s">
        <v>40</v>
      </c>
      <c r="G100">
        <f>G99/G97*100</f>
        <v>1.6196320093007139</v>
      </c>
      <c r="H100">
        <f t="shared" ref="H100:N100" si="41">H99/H97*100</f>
        <v>20.258319793017968</v>
      </c>
      <c r="I100">
        <f t="shared" si="41"/>
        <v>18.192962784864093</v>
      </c>
      <c r="J100">
        <f t="shared" si="41"/>
        <v>6.3364932993165315</v>
      </c>
      <c r="K100">
        <f t="shared" si="41"/>
        <v>14.203507151550884</v>
      </c>
      <c r="L100">
        <f t="shared" si="41"/>
        <v>7.1664780982094261</v>
      </c>
      <c r="M100">
        <f t="shared" si="41"/>
        <v>10.798554174261662</v>
      </c>
      <c r="N100">
        <f t="shared" si="41"/>
        <v>1.3378966763306175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8D527-33EB-410A-BE6C-3D54A5D308EF}">
  <dimension ref="A2:Y100"/>
  <sheetViews>
    <sheetView topLeftCell="A88" workbookViewId="0">
      <selection activeCell="O18" sqref="O18"/>
    </sheetView>
  </sheetViews>
  <sheetFormatPr baseColWidth="10" defaultRowHeight="15" x14ac:dyDescent="0.25"/>
  <cols>
    <col min="5" max="5" width="13.7109375" customWidth="1"/>
  </cols>
  <sheetData>
    <row r="2" spans="1:1" x14ac:dyDescent="0.25">
      <c r="A2" t="s">
        <v>1</v>
      </c>
    </row>
    <row r="3" spans="1:1" x14ac:dyDescent="0.25">
      <c r="A3" t="s">
        <v>48</v>
      </c>
    </row>
    <row r="4" spans="1:1" x14ac:dyDescent="0.25">
      <c r="A4" t="s">
        <v>49</v>
      </c>
    </row>
    <row r="6" spans="1:1" x14ac:dyDescent="0.25">
      <c r="A6" t="s">
        <v>4</v>
      </c>
    </row>
    <row r="7" spans="1:1" x14ac:dyDescent="0.25">
      <c r="A7" t="s">
        <v>5</v>
      </c>
    </row>
    <row r="9" spans="1:1" x14ac:dyDescent="0.25">
      <c r="A9" t="s">
        <v>6</v>
      </c>
    </row>
    <row r="10" spans="1:1" x14ac:dyDescent="0.25">
      <c r="A10" t="s">
        <v>50</v>
      </c>
    </row>
    <row r="11" spans="1:1" x14ac:dyDescent="0.25">
      <c r="A11" t="s">
        <v>8</v>
      </c>
    </row>
    <row r="12" spans="1:1" x14ac:dyDescent="0.25">
      <c r="A12" t="s">
        <v>9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25" x14ac:dyDescent="0.25">
      <c r="A17" t="s">
        <v>55</v>
      </c>
      <c r="R17" s="21"/>
      <c r="S17" s="21"/>
      <c r="T17" s="21"/>
      <c r="U17" s="21"/>
      <c r="V17" s="21"/>
      <c r="W17" s="21"/>
      <c r="X17" s="21"/>
      <c r="Y17" s="21"/>
    </row>
    <row r="18" spans="1:25" x14ac:dyDescent="0.25">
      <c r="A18" t="s">
        <v>56</v>
      </c>
      <c r="R18" s="21"/>
      <c r="S18" s="21"/>
      <c r="T18" s="21"/>
      <c r="U18" s="21"/>
      <c r="V18" s="21"/>
      <c r="W18" s="21"/>
      <c r="X18" s="21"/>
      <c r="Y18" s="21"/>
    </row>
    <row r="19" spans="1:25" x14ac:dyDescent="0.25">
      <c r="A19" t="s">
        <v>16</v>
      </c>
      <c r="R19" s="21"/>
      <c r="S19" s="21"/>
      <c r="T19" s="21"/>
      <c r="U19" s="21"/>
      <c r="V19" s="21"/>
      <c r="W19" s="21"/>
      <c r="X19" s="21"/>
      <c r="Y19" s="21"/>
    </row>
    <row r="20" spans="1:25" x14ac:dyDescent="0.25">
      <c r="R20" s="21"/>
      <c r="S20" s="21"/>
      <c r="T20" s="21"/>
      <c r="U20" s="21"/>
      <c r="V20" s="21"/>
      <c r="W20" s="21"/>
      <c r="X20" s="21"/>
      <c r="Y20" s="21"/>
    </row>
    <row r="21" spans="1:25" x14ac:dyDescent="0.25">
      <c r="R21" s="21"/>
      <c r="S21" s="21"/>
      <c r="T21" s="21"/>
      <c r="U21" s="21"/>
      <c r="V21" s="21"/>
      <c r="W21" s="21"/>
      <c r="X21" s="21"/>
      <c r="Y21" s="21"/>
    </row>
    <row r="22" spans="1:25" x14ac:dyDescent="0.25">
      <c r="A22" s="1"/>
      <c r="R22" s="21"/>
      <c r="S22" s="21"/>
      <c r="T22" s="21"/>
      <c r="U22" s="21"/>
      <c r="V22" s="21"/>
      <c r="W22" s="21"/>
      <c r="X22" s="21"/>
      <c r="Y22" s="21"/>
    </row>
    <row r="23" spans="1:25" x14ac:dyDescent="0.25">
      <c r="C23" s="2"/>
      <c r="R23" s="21"/>
      <c r="S23" s="21"/>
      <c r="T23" s="21"/>
      <c r="U23" s="21"/>
      <c r="V23" s="21"/>
      <c r="W23" s="21"/>
      <c r="X23" s="21"/>
      <c r="Y23" s="21"/>
    </row>
    <row r="24" spans="1:25" x14ac:dyDescent="0.25">
      <c r="C24" s="2"/>
      <c r="R24" s="21"/>
      <c r="S24" s="21"/>
      <c r="T24" s="21"/>
      <c r="U24" s="21"/>
      <c r="V24" s="21"/>
      <c r="W24" s="21"/>
      <c r="X24" s="21"/>
      <c r="Y24" s="21"/>
    </row>
    <row r="25" spans="1:25" x14ac:dyDescent="0.25">
      <c r="A25" s="1" t="s">
        <v>60</v>
      </c>
      <c r="F25" s="3"/>
      <c r="G25" s="3" t="s">
        <v>21</v>
      </c>
      <c r="H25" s="3" t="s">
        <v>22</v>
      </c>
      <c r="I25" s="3" t="s">
        <v>23</v>
      </c>
      <c r="J25" s="3" t="s">
        <v>24</v>
      </c>
      <c r="K25" s="3" t="s">
        <v>25</v>
      </c>
      <c r="L25" s="3" t="s">
        <v>26</v>
      </c>
      <c r="M25" s="3" t="s">
        <v>27</v>
      </c>
      <c r="N25" s="3" t="s">
        <v>45</v>
      </c>
      <c r="O25" s="3" t="s">
        <v>28</v>
      </c>
      <c r="P25" s="3"/>
      <c r="R25" s="21"/>
      <c r="S25" s="21"/>
      <c r="T25" s="21"/>
      <c r="U25" s="21"/>
      <c r="V25" s="21"/>
      <c r="W25" s="21"/>
      <c r="X25" s="21"/>
      <c r="Y25" s="21"/>
    </row>
    <row r="26" spans="1:25" x14ac:dyDescent="0.25">
      <c r="A26" t="s">
        <v>29</v>
      </c>
      <c r="C26" t="s">
        <v>61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R26" s="21"/>
      <c r="S26" s="21"/>
      <c r="T26" s="21"/>
      <c r="U26" s="21"/>
      <c r="V26" s="21"/>
      <c r="W26" s="21"/>
      <c r="X26" s="21"/>
      <c r="Y26" s="21"/>
    </row>
    <row r="27" spans="1:25" x14ac:dyDescent="0.25">
      <c r="A27" t="s">
        <v>30</v>
      </c>
      <c r="C27" s="2">
        <v>43807</v>
      </c>
      <c r="F27" s="5">
        <v>762.93</v>
      </c>
      <c r="G27" s="5">
        <v>760.99</v>
      </c>
      <c r="H27" s="6">
        <v>785.05200000000002</v>
      </c>
      <c r="I27" s="6">
        <v>760.78800000000001</v>
      </c>
      <c r="J27" s="6">
        <v>760.69299999999998</v>
      </c>
      <c r="K27" s="6">
        <v>761.48199999999997</v>
      </c>
      <c r="L27" s="6">
        <v>756.54200000000003</v>
      </c>
      <c r="M27" s="6">
        <v>764.32299999999998</v>
      </c>
      <c r="N27" s="6">
        <v>751.69</v>
      </c>
      <c r="O27" s="6">
        <v>757.99699999999996</v>
      </c>
      <c r="P27" s="6"/>
      <c r="R27" s="21"/>
      <c r="S27" s="21"/>
      <c r="T27" s="21"/>
      <c r="U27" s="21"/>
      <c r="V27" s="21"/>
      <c r="W27" s="21"/>
      <c r="X27" s="21"/>
      <c r="Y27" s="21"/>
    </row>
    <row r="28" spans="1:25" x14ac:dyDescent="0.25">
      <c r="A28" t="s">
        <v>31</v>
      </c>
      <c r="C28" t="s">
        <v>32</v>
      </c>
      <c r="F28" s="7">
        <v>764.86300000000006</v>
      </c>
      <c r="G28" s="8">
        <v>3332.71</v>
      </c>
      <c r="H28" s="9">
        <v>3477.25</v>
      </c>
      <c r="I28" s="9">
        <v>3327.44</v>
      </c>
      <c r="J28" s="9">
        <v>3707.71</v>
      </c>
      <c r="K28" s="9">
        <v>3335.78</v>
      </c>
      <c r="L28" s="9">
        <v>3703.66</v>
      </c>
      <c r="M28" s="9">
        <v>3866.23</v>
      </c>
      <c r="N28" s="9">
        <v>4387.91</v>
      </c>
      <c r="O28" s="10">
        <v>2502.7399999999998</v>
      </c>
      <c r="P28" s="11"/>
      <c r="R28" s="21"/>
      <c r="S28" s="21"/>
      <c r="T28" s="21"/>
      <c r="U28" s="21"/>
      <c r="V28" s="21"/>
      <c r="W28" s="21"/>
      <c r="X28" s="21"/>
      <c r="Y28" s="21"/>
    </row>
    <row r="29" spans="1:25" x14ac:dyDescent="0.25">
      <c r="A29" t="s">
        <v>33</v>
      </c>
      <c r="C29" t="s">
        <v>44</v>
      </c>
      <c r="F29" s="7">
        <v>772.11</v>
      </c>
      <c r="G29" s="12">
        <v>3321.95</v>
      </c>
      <c r="H29" s="4">
        <v>3836.51</v>
      </c>
      <c r="I29" s="4">
        <v>3178.18</v>
      </c>
      <c r="J29" s="4">
        <v>3498.13</v>
      </c>
      <c r="K29" s="4">
        <v>3287.98</v>
      </c>
      <c r="L29" s="4">
        <v>3464.21</v>
      </c>
      <c r="M29" s="4">
        <v>3519.64</v>
      </c>
      <c r="N29" s="4">
        <v>3838.21</v>
      </c>
      <c r="O29" s="13">
        <v>2584.46</v>
      </c>
      <c r="P29" s="14"/>
      <c r="R29" s="21"/>
      <c r="S29" s="21"/>
      <c r="T29" s="21"/>
      <c r="U29" s="21"/>
      <c r="V29" s="21"/>
      <c r="W29" s="21"/>
      <c r="X29" s="21"/>
      <c r="Y29" s="21"/>
    </row>
    <row r="30" spans="1:25" x14ac:dyDescent="0.25">
      <c r="A30" t="s">
        <v>18</v>
      </c>
      <c r="C30" s="2">
        <v>43866</v>
      </c>
      <c r="F30" s="7">
        <v>752.03800000000001</v>
      </c>
      <c r="G30" s="12">
        <v>3923.98</v>
      </c>
      <c r="H30" s="4">
        <v>3895.82</v>
      </c>
      <c r="I30" s="4">
        <v>3652.92</v>
      </c>
      <c r="J30" s="4">
        <v>3528.69</v>
      </c>
      <c r="K30" s="4">
        <v>3572.58</v>
      </c>
      <c r="L30" s="4">
        <v>3578.29</v>
      </c>
      <c r="M30" s="4">
        <v>3753.25</v>
      </c>
      <c r="N30" s="4">
        <v>3948.88</v>
      </c>
      <c r="O30" s="4">
        <v>2469.6</v>
      </c>
      <c r="P30" s="14"/>
      <c r="R30" s="21"/>
      <c r="S30" s="21"/>
      <c r="T30" s="21"/>
      <c r="U30" s="21"/>
      <c r="V30" s="21"/>
      <c r="W30" s="21"/>
      <c r="X30" s="21"/>
      <c r="Y30" s="21"/>
    </row>
    <row r="31" spans="1:25" x14ac:dyDescent="0.25">
      <c r="A31" t="s">
        <v>19</v>
      </c>
      <c r="C31" t="s">
        <v>20</v>
      </c>
      <c r="F31" s="7">
        <v>750.11</v>
      </c>
      <c r="G31" s="15">
        <v>3763.21</v>
      </c>
      <c r="H31" s="16">
        <v>4083.37</v>
      </c>
      <c r="I31" s="16">
        <v>3840.45</v>
      </c>
      <c r="J31" s="16">
        <v>3502.84</v>
      </c>
      <c r="K31" s="16">
        <v>3411.35</v>
      </c>
      <c r="L31" s="16">
        <v>3876.69</v>
      </c>
      <c r="M31" s="16">
        <v>3692.52</v>
      </c>
      <c r="N31" s="16">
        <v>3985.86</v>
      </c>
      <c r="O31" s="16">
        <v>748.40800000000002</v>
      </c>
      <c r="P31" s="17"/>
    </row>
    <row r="32" spans="1:25" x14ac:dyDescent="0.25">
      <c r="A32" s="1" t="s">
        <v>34</v>
      </c>
      <c r="F32">
        <v>753.65099999999995</v>
      </c>
      <c r="G32">
        <v>754.27800000000002</v>
      </c>
      <c r="H32" s="18">
        <v>745.25599999999997</v>
      </c>
      <c r="I32" s="18">
        <v>750.70100000000002</v>
      </c>
      <c r="J32" s="18">
        <v>750.60299999999995</v>
      </c>
      <c r="K32" s="18">
        <v>751.31299999999999</v>
      </c>
      <c r="L32" s="18">
        <v>745.29300000000001</v>
      </c>
      <c r="M32" s="18">
        <v>748.375</v>
      </c>
      <c r="N32" s="18">
        <v>773.62800000000004</v>
      </c>
      <c r="O32" s="18">
        <v>755.63300000000004</v>
      </c>
      <c r="P32" s="18"/>
    </row>
    <row r="35" spans="1:18" x14ac:dyDescent="0.25">
      <c r="A35" s="1"/>
      <c r="C35" s="19"/>
      <c r="F35" t="s">
        <v>35</v>
      </c>
      <c r="G35">
        <f t="shared" ref="G35" si="0">AVERAGE(G28:G31)</f>
        <v>3585.4624999999996</v>
      </c>
      <c r="H35">
        <f>AVERAGE(H28:H31)</f>
        <v>3823.2375000000002</v>
      </c>
      <c r="I35">
        <f t="shared" ref="I35:N35" si="1">AVERAGE(I28:I31)</f>
        <v>3499.7475000000004</v>
      </c>
      <c r="J35">
        <f t="shared" si="1"/>
        <v>3559.3425000000002</v>
      </c>
      <c r="K35">
        <f t="shared" si="1"/>
        <v>3401.9225000000001</v>
      </c>
      <c r="L35">
        <f t="shared" si="1"/>
        <v>3655.7125000000001</v>
      </c>
      <c r="M35">
        <f t="shared" si="1"/>
        <v>3707.91</v>
      </c>
      <c r="N35">
        <f t="shared" si="1"/>
        <v>4040.2150000000001</v>
      </c>
      <c r="O35">
        <f>AVERAGE(O28:O30)</f>
        <v>2518.9333333333329</v>
      </c>
    </row>
    <row r="36" spans="1:18" x14ac:dyDescent="0.25">
      <c r="F36" t="s">
        <v>36</v>
      </c>
      <c r="G36">
        <f t="shared" ref="G36" si="2">G35/1000</f>
        <v>3.5854624999999998</v>
      </c>
      <c r="H36">
        <f>H35/1000</f>
        <v>3.8232375000000003</v>
      </c>
      <c r="I36">
        <f t="shared" ref="I36:O36" si="3">I35/1000</f>
        <v>3.4997475000000002</v>
      </c>
      <c r="J36">
        <f t="shared" si="3"/>
        <v>3.5593425000000001</v>
      </c>
      <c r="K36">
        <f t="shared" si="3"/>
        <v>3.4019225</v>
      </c>
      <c r="L36">
        <f t="shared" si="3"/>
        <v>3.6557124999999999</v>
      </c>
      <c r="M36">
        <f t="shared" si="3"/>
        <v>3.70791</v>
      </c>
      <c r="N36">
        <f t="shared" si="3"/>
        <v>4.0402149999999999</v>
      </c>
      <c r="O36">
        <f t="shared" si="3"/>
        <v>2.518933333333333</v>
      </c>
    </row>
    <row r="37" spans="1:18" x14ac:dyDescent="0.25">
      <c r="F37" t="s">
        <v>37</v>
      </c>
      <c r="G37">
        <f t="shared" ref="G37" si="4">MEDIAN(G28:G31)</f>
        <v>3547.96</v>
      </c>
      <c r="H37">
        <f>MEDIAN(H28:H31)</f>
        <v>3866.165</v>
      </c>
      <c r="I37">
        <f t="shared" ref="I37:O37" si="5">MEDIAN(I28:I31)</f>
        <v>3490.1800000000003</v>
      </c>
      <c r="J37">
        <f t="shared" si="5"/>
        <v>3515.7650000000003</v>
      </c>
      <c r="K37">
        <f t="shared" si="5"/>
        <v>3373.5650000000001</v>
      </c>
      <c r="L37">
        <f t="shared" si="5"/>
        <v>3640.9749999999999</v>
      </c>
      <c r="M37">
        <f t="shared" si="5"/>
        <v>3722.8850000000002</v>
      </c>
      <c r="N37">
        <f t="shared" si="5"/>
        <v>3967.37</v>
      </c>
      <c r="O37">
        <f t="shared" si="5"/>
        <v>2486.17</v>
      </c>
    </row>
    <row r="38" spans="1:18" x14ac:dyDescent="0.25">
      <c r="F38" t="s">
        <v>38</v>
      </c>
      <c r="G38">
        <f t="shared" ref="G38" si="6">G37/1000</f>
        <v>3.5479600000000002</v>
      </c>
      <c r="H38">
        <f>H37/1000</f>
        <v>3.8661650000000001</v>
      </c>
      <c r="I38">
        <f t="shared" ref="I38:O38" si="7">I37/1000</f>
        <v>3.4901800000000005</v>
      </c>
      <c r="J38">
        <f t="shared" si="7"/>
        <v>3.5157650000000005</v>
      </c>
      <c r="K38">
        <f t="shared" si="7"/>
        <v>3.3735650000000001</v>
      </c>
      <c r="L38">
        <f t="shared" si="7"/>
        <v>3.6409750000000001</v>
      </c>
      <c r="M38">
        <f t="shared" si="7"/>
        <v>3.7228850000000002</v>
      </c>
      <c r="N38">
        <f t="shared" si="7"/>
        <v>3.9673699999999998</v>
      </c>
      <c r="O38">
        <f t="shared" si="7"/>
        <v>2.48617</v>
      </c>
    </row>
    <row r="39" spans="1:18" x14ac:dyDescent="0.25">
      <c r="F39" t="s">
        <v>39</v>
      </c>
      <c r="G39">
        <f t="shared" ref="G39" si="8">STDEV(G28:G31)</f>
        <v>305.23812315141765</v>
      </c>
      <c r="H39">
        <f>STDEV(H28:H31)</f>
        <v>253.52228453990651</v>
      </c>
      <c r="I39">
        <f t="shared" ref="I39:O39" si="9">STDEV(I28:I31)</f>
        <v>301.4606330711635</v>
      </c>
      <c r="J39">
        <f t="shared" si="9"/>
        <v>99.819826813113607</v>
      </c>
      <c r="K39">
        <f t="shared" si="9"/>
        <v>124.59345043647619</v>
      </c>
      <c r="L39">
        <f t="shared" si="9"/>
        <v>176.82144409450646</v>
      </c>
      <c r="M39">
        <f t="shared" si="9"/>
        <v>144.68745971921692</v>
      </c>
      <c r="N39">
        <f t="shared" si="9"/>
        <v>240.13494907377938</v>
      </c>
      <c r="O39">
        <f t="shared" si="9"/>
        <v>886.57763578982076</v>
      </c>
    </row>
    <row r="40" spans="1:18" x14ac:dyDescent="0.25">
      <c r="F40" t="s">
        <v>40</v>
      </c>
      <c r="G40">
        <f t="shared" ref="G40" si="10">G39/G35*100</f>
        <v>8.5132147707978447</v>
      </c>
      <c r="H40">
        <f>H39/H35*100</f>
        <v>6.6310890845757422</v>
      </c>
      <c r="I40">
        <f t="shared" ref="I40:O40" si="11">I39/I35*100</f>
        <v>8.6137823677612033</v>
      </c>
      <c r="J40">
        <f t="shared" si="11"/>
        <v>2.8044456753772247</v>
      </c>
      <c r="K40">
        <f t="shared" si="11"/>
        <v>3.662442352419145</v>
      </c>
      <c r="L40">
        <f t="shared" si="11"/>
        <v>4.8368531194536342</v>
      </c>
      <c r="M40">
        <f t="shared" si="11"/>
        <v>3.9021297636462835</v>
      </c>
      <c r="N40">
        <f t="shared" si="11"/>
        <v>5.9436180766067981</v>
      </c>
      <c r="O40">
        <f t="shared" si="11"/>
        <v>35.196550224558841</v>
      </c>
    </row>
    <row r="43" spans="1:18" x14ac:dyDescent="0.25">
      <c r="D43" t="s">
        <v>41</v>
      </c>
    </row>
    <row r="44" spans="1:18" x14ac:dyDescent="0.25">
      <c r="F44" s="3"/>
      <c r="G44" s="3" t="s">
        <v>21</v>
      </c>
      <c r="H44" s="3" t="s">
        <v>22</v>
      </c>
      <c r="I44" s="3" t="s">
        <v>23</v>
      </c>
      <c r="J44" s="3" t="s">
        <v>24</v>
      </c>
      <c r="K44" s="3" t="s">
        <v>25</v>
      </c>
      <c r="L44" s="3" t="s">
        <v>26</v>
      </c>
      <c r="M44" s="3" t="s">
        <v>27</v>
      </c>
      <c r="N44" s="3" t="s">
        <v>45</v>
      </c>
      <c r="O44" s="3" t="s">
        <v>28</v>
      </c>
      <c r="P44" s="3"/>
    </row>
    <row r="47" spans="1:18" x14ac:dyDescent="0.25">
      <c r="G47">
        <f>G28-$O$35</f>
        <v>813.7766666666671</v>
      </c>
      <c r="H47">
        <f t="shared" ref="H47:N47" si="12">H28-$O$35</f>
        <v>958.31666666666706</v>
      </c>
      <c r="I47">
        <f t="shared" si="12"/>
        <v>808.50666666666712</v>
      </c>
      <c r="J47">
        <f t="shared" si="12"/>
        <v>1188.7766666666671</v>
      </c>
      <c r="K47">
        <f t="shared" si="12"/>
        <v>816.84666666666726</v>
      </c>
      <c r="L47">
        <f t="shared" si="12"/>
        <v>1184.7266666666669</v>
      </c>
      <c r="M47">
        <f t="shared" si="12"/>
        <v>1347.2966666666671</v>
      </c>
      <c r="N47">
        <f t="shared" si="12"/>
        <v>1868.9766666666669</v>
      </c>
      <c r="R47" t="s">
        <v>46</v>
      </c>
    </row>
    <row r="48" spans="1:18" x14ac:dyDescent="0.25">
      <c r="G48">
        <f t="shared" ref="G48:N50" si="13">G29-$O$35</f>
        <v>803.01666666666688</v>
      </c>
      <c r="H48">
        <f t="shared" si="13"/>
        <v>1317.5766666666673</v>
      </c>
      <c r="I48">
        <f t="shared" si="13"/>
        <v>659.2466666666669</v>
      </c>
      <c r="J48">
        <f>J29-$O$35</f>
        <v>979.19666666666717</v>
      </c>
      <c r="K48">
        <f t="shared" si="13"/>
        <v>769.04666666666708</v>
      </c>
      <c r="L48">
        <f t="shared" si="13"/>
        <v>945.2766666666671</v>
      </c>
      <c r="M48">
        <f t="shared" si="13"/>
        <v>1000.7066666666669</v>
      </c>
      <c r="N48">
        <f t="shared" si="13"/>
        <v>1319.2766666666671</v>
      </c>
      <c r="R48">
        <f>AVERAGE(G47:H50)</f>
        <v>1185.416666666667</v>
      </c>
    </row>
    <row r="49" spans="4:16" x14ac:dyDescent="0.25">
      <c r="G49">
        <f t="shared" si="13"/>
        <v>1405.0466666666671</v>
      </c>
      <c r="H49">
        <f t="shared" si="13"/>
        <v>1376.8866666666672</v>
      </c>
      <c r="I49">
        <f t="shared" si="13"/>
        <v>1133.9866666666671</v>
      </c>
      <c r="J49">
        <f t="shared" si="13"/>
        <v>1009.7566666666671</v>
      </c>
      <c r="K49">
        <f t="shared" si="13"/>
        <v>1053.646666666667</v>
      </c>
      <c r="L49">
        <f t="shared" si="13"/>
        <v>1059.356666666667</v>
      </c>
      <c r="M49">
        <f t="shared" si="13"/>
        <v>1234.3166666666671</v>
      </c>
      <c r="N49">
        <f t="shared" si="13"/>
        <v>1429.9466666666672</v>
      </c>
    </row>
    <row r="50" spans="4:16" x14ac:dyDescent="0.25">
      <c r="G50">
        <f t="shared" si="13"/>
        <v>1244.2766666666671</v>
      </c>
      <c r="H50">
        <f t="shared" si="13"/>
        <v>1564.436666666667</v>
      </c>
      <c r="I50">
        <f t="shared" si="13"/>
        <v>1321.5166666666669</v>
      </c>
      <c r="J50">
        <f t="shared" si="13"/>
        <v>983.90666666666721</v>
      </c>
      <c r="K50">
        <f t="shared" si="13"/>
        <v>892.41666666666697</v>
      </c>
      <c r="L50">
        <f t="shared" si="13"/>
        <v>1357.7566666666671</v>
      </c>
      <c r="M50">
        <f t="shared" si="13"/>
        <v>1173.586666666667</v>
      </c>
      <c r="N50">
        <f t="shared" si="13"/>
        <v>1466.9266666666672</v>
      </c>
    </row>
    <row r="53" spans="4:16" x14ac:dyDescent="0.25">
      <c r="F53" s="3"/>
      <c r="G53" s="3" t="s">
        <v>21</v>
      </c>
      <c r="H53" s="3" t="s">
        <v>22</v>
      </c>
      <c r="I53" s="3" t="s">
        <v>23</v>
      </c>
      <c r="J53" s="3" t="s">
        <v>24</v>
      </c>
      <c r="K53" s="3" t="s">
        <v>25</v>
      </c>
      <c r="L53" s="3" t="s">
        <v>26</v>
      </c>
      <c r="M53" s="3" t="s">
        <v>27</v>
      </c>
      <c r="N53" s="3" t="s">
        <v>45</v>
      </c>
      <c r="O53" s="3" t="s">
        <v>28</v>
      </c>
      <c r="P53" s="3"/>
    </row>
    <row r="54" spans="4:16" x14ac:dyDescent="0.25">
      <c r="F54" t="s">
        <v>35</v>
      </c>
      <c r="G54">
        <f>AVERAGE(G47:G50)</f>
        <v>1066.5291666666672</v>
      </c>
      <c r="H54">
        <f>AVERAGE(H47:H50)</f>
        <v>1304.3041666666672</v>
      </c>
      <c r="I54">
        <f>AVERAGE(I47:I50)</f>
        <v>980.81416666666701</v>
      </c>
      <c r="J54">
        <f t="shared" ref="J54:N54" si="14">AVERAGE(J47:J50)</f>
        <v>1040.4091666666673</v>
      </c>
      <c r="K54">
        <f t="shared" si="14"/>
        <v>882.98916666666707</v>
      </c>
      <c r="L54">
        <f t="shared" si="14"/>
        <v>1136.7791666666672</v>
      </c>
      <c r="M54">
        <f t="shared" si="14"/>
        <v>1188.9766666666669</v>
      </c>
      <c r="N54">
        <f t="shared" si="14"/>
        <v>1521.281666666667</v>
      </c>
    </row>
    <row r="55" spans="4:16" x14ac:dyDescent="0.25">
      <c r="F55" t="s">
        <v>36</v>
      </c>
      <c r="G55">
        <f>G54/1000</f>
        <v>1.0665291666666672</v>
      </c>
      <c r="H55">
        <f>H54/1000</f>
        <v>1.3043041666666673</v>
      </c>
      <c r="I55">
        <f t="shared" ref="I55:N55" si="15">I54/1000</f>
        <v>0.98081416666666699</v>
      </c>
      <c r="J55">
        <f t="shared" si="15"/>
        <v>1.0404091666666673</v>
      </c>
      <c r="K55">
        <f t="shared" si="15"/>
        <v>0.88298916666666705</v>
      </c>
      <c r="L55">
        <f t="shared" si="15"/>
        <v>1.1367791666666671</v>
      </c>
      <c r="M55">
        <f t="shared" si="15"/>
        <v>1.188976666666667</v>
      </c>
      <c r="N55">
        <f t="shared" si="15"/>
        <v>1.5212816666666671</v>
      </c>
    </row>
    <row r="56" spans="4:16" x14ac:dyDescent="0.25">
      <c r="F56" t="s">
        <v>37</v>
      </c>
      <c r="G56">
        <f>MEDIAN(G47:G50)</f>
        <v>1029.0266666666671</v>
      </c>
      <c r="H56">
        <f>MEDIAN(H47:H50)</f>
        <v>1347.2316666666673</v>
      </c>
      <c r="I56">
        <f t="shared" ref="I56:N56" si="16">MEDIAN(I47:I50)</f>
        <v>971.24666666666712</v>
      </c>
      <c r="J56">
        <f>MEDIAN(J47:J50)</f>
        <v>996.83166666666716</v>
      </c>
      <c r="K56">
        <f t="shared" si="16"/>
        <v>854.63166666666712</v>
      </c>
      <c r="L56">
        <f t="shared" si="16"/>
        <v>1122.041666666667</v>
      </c>
      <c r="M56">
        <f t="shared" si="16"/>
        <v>1203.9516666666671</v>
      </c>
      <c r="N56">
        <f t="shared" si="16"/>
        <v>1448.4366666666672</v>
      </c>
    </row>
    <row r="57" spans="4:16" x14ac:dyDescent="0.25">
      <c r="F57" t="s">
        <v>38</v>
      </c>
      <c r="G57">
        <f>G56/1000</f>
        <v>1.0290266666666672</v>
      </c>
      <c r="H57">
        <f>H56/1000</f>
        <v>1.3472316666666673</v>
      </c>
      <c r="I57">
        <f t="shared" ref="I57:N57" si="17">I56/1000</f>
        <v>0.97124666666666715</v>
      </c>
      <c r="J57">
        <f t="shared" si="17"/>
        <v>0.99683166666666712</v>
      </c>
      <c r="K57">
        <f t="shared" si="17"/>
        <v>0.85463166666666712</v>
      </c>
      <c r="L57">
        <f t="shared" si="17"/>
        <v>1.122041666666667</v>
      </c>
      <c r="M57">
        <f t="shared" si="17"/>
        <v>1.203951666666667</v>
      </c>
      <c r="N57">
        <f t="shared" si="17"/>
        <v>1.4484366666666673</v>
      </c>
    </row>
    <row r="58" spans="4:16" x14ac:dyDescent="0.25">
      <c r="F58" t="s">
        <v>39</v>
      </c>
      <c r="G58">
        <f>STDEV(G47:G50)</f>
        <v>305.23812315141726</v>
      </c>
      <c r="H58">
        <f>STDEV(H47:H50)</f>
        <v>253.52228453990512</v>
      </c>
      <c r="I58">
        <f t="shared" ref="I58:N58" si="18">STDEV(I47:I50)</f>
        <v>301.46063307116361</v>
      </c>
      <c r="J58">
        <f t="shared" si="18"/>
        <v>99.819826813113607</v>
      </c>
      <c r="K58">
        <f t="shared" si="18"/>
        <v>124.5934504364761</v>
      </c>
      <c r="L58">
        <f t="shared" si="18"/>
        <v>176.82144409450515</v>
      </c>
      <c r="M58">
        <f t="shared" si="18"/>
        <v>144.68745971921837</v>
      </c>
      <c r="N58">
        <f t="shared" si="18"/>
        <v>240.13494907377981</v>
      </c>
    </row>
    <row r="59" spans="4:16" x14ac:dyDescent="0.25">
      <c r="F59" t="s">
        <v>40</v>
      </c>
      <c r="G59">
        <f>G58/G54*100</f>
        <v>28.619763311809766</v>
      </c>
      <c r="H59">
        <f>H58/H54*100</f>
        <v>19.437359092995692</v>
      </c>
      <c r="I59">
        <f t="shared" ref="I59:N59" si="19">I58/I54*100</f>
        <v>30.735754367791063</v>
      </c>
      <c r="J59">
        <f t="shared" si="19"/>
        <v>9.5942855956299447</v>
      </c>
      <c r="K59">
        <f t="shared" si="19"/>
        <v>14.110416655146887</v>
      </c>
      <c r="L59">
        <f t="shared" si="19"/>
        <v>15.554599281845718</v>
      </c>
      <c r="M59">
        <f t="shared" si="19"/>
        <v>12.16907478301102</v>
      </c>
      <c r="N59">
        <f t="shared" si="19"/>
        <v>15.78504193769375</v>
      </c>
    </row>
    <row r="62" spans="4:16" x14ac:dyDescent="0.25">
      <c r="D62" t="s">
        <v>42</v>
      </c>
    </row>
    <row r="63" spans="4:16" x14ac:dyDescent="0.25">
      <c r="G63">
        <f>G47/$G$54*100</f>
        <v>76.301398227115229</v>
      </c>
      <c r="H63">
        <f t="shared" ref="H63:N63" si="20">H47/$G$54*100</f>
        <v>89.853770212566459</v>
      </c>
      <c r="I63">
        <f t="shared" si="20"/>
        <v>75.807272031160281</v>
      </c>
      <c r="J63">
        <f t="shared" si="20"/>
        <v>111.4621806717272</v>
      </c>
      <c r="K63">
        <f t="shared" si="20"/>
        <v>76.589247832728461</v>
      </c>
      <c r="L63">
        <f t="shared" si="20"/>
        <v>111.08244422132539</v>
      </c>
      <c r="M63">
        <f t="shared" si="20"/>
        <v>126.32534662671358</v>
      </c>
      <c r="N63">
        <f t="shared" si="20"/>
        <v>175.23915192192737</v>
      </c>
    </row>
    <row r="64" spans="4:16" x14ac:dyDescent="0.25">
      <c r="G64">
        <f t="shared" ref="G64:N66" si="21">G48/$G$54*100</f>
        <v>75.292518176171129</v>
      </c>
      <c r="H64">
        <f t="shared" si="21"/>
        <v>123.53873741536997</v>
      </c>
      <c r="I64">
        <f t="shared" si="21"/>
        <v>61.812342997339499</v>
      </c>
      <c r="J64">
        <f t="shared" si="21"/>
        <v>91.811522579082464</v>
      </c>
      <c r="K64">
        <f t="shared" si="21"/>
        <v>72.107420097121903</v>
      </c>
      <c r="L64">
        <f t="shared" si="21"/>
        <v>88.631112604359146</v>
      </c>
      <c r="M64">
        <f t="shared" si="21"/>
        <v>93.828345060105391</v>
      </c>
      <c r="N64">
        <f t="shared" si="21"/>
        <v>123.69813296245218</v>
      </c>
    </row>
    <row r="65" spans="4:16" x14ac:dyDescent="0.25">
      <c r="G65">
        <f t="shared" si="21"/>
        <v>131.74010712318383</v>
      </c>
      <c r="H65">
        <f t="shared" si="21"/>
        <v>129.09976676680978</v>
      </c>
      <c r="I65">
        <f t="shared" si="21"/>
        <v>106.32495595135309</v>
      </c>
      <c r="J65">
        <f>J49/$G$54*100</f>
        <v>94.676891943102035</v>
      </c>
      <c r="K65">
        <f t="shared" si="21"/>
        <v>98.792109920419406</v>
      </c>
      <c r="L65">
        <f t="shared" si="21"/>
        <v>99.327491434442706</v>
      </c>
      <c r="M65">
        <f t="shared" si="21"/>
        <v>115.73210609180089</v>
      </c>
      <c r="N65">
        <f t="shared" si="21"/>
        <v>134.07478307750605</v>
      </c>
    </row>
    <row r="66" spans="4:16" x14ac:dyDescent="0.25">
      <c r="G66">
        <f t="shared" si="21"/>
        <v>116.66597647352978</v>
      </c>
      <c r="H66">
        <f t="shared" si="21"/>
        <v>146.68484609344171</v>
      </c>
      <c r="I66">
        <f t="shared" si="21"/>
        <v>123.90816003625464</v>
      </c>
      <c r="J66">
        <f t="shared" si="21"/>
        <v>92.253142006586799</v>
      </c>
      <c r="K66">
        <f t="shared" si="21"/>
        <v>83.674848710966643</v>
      </c>
      <c r="L66">
        <f t="shared" si="21"/>
        <v>127.30609805170197</v>
      </c>
      <c r="M66">
        <f t="shared" si="21"/>
        <v>110.03793457750413</v>
      </c>
      <c r="N66">
        <f t="shared" si="21"/>
        <v>137.5421050369774</v>
      </c>
    </row>
    <row r="69" spans="4:16" x14ac:dyDescent="0.25">
      <c r="F69" s="3"/>
      <c r="G69" s="3" t="s">
        <v>21</v>
      </c>
      <c r="H69" s="3" t="s">
        <v>22</v>
      </c>
      <c r="I69" s="3" t="s">
        <v>23</v>
      </c>
      <c r="J69" s="3" t="s">
        <v>24</v>
      </c>
      <c r="K69" s="3" t="s">
        <v>25</v>
      </c>
      <c r="L69" s="3" t="s">
        <v>26</v>
      </c>
      <c r="M69" s="3" t="s">
        <v>27</v>
      </c>
      <c r="N69" s="3" t="s">
        <v>45</v>
      </c>
      <c r="O69" s="3" t="s">
        <v>28</v>
      </c>
      <c r="P69" s="3" t="s">
        <v>28</v>
      </c>
    </row>
    <row r="70" spans="4:16" x14ac:dyDescent="0.25">
      <c r="F70" t="s">
        <v>35</v>
      </c>
      <c r="G70">
        <f t="shared" ref="G70" si="22">AVERAGE(G63:G66)</f>
        <v>100</v>
      </c>
      <c r="H70">
        <f>AVERAGE(H63:H66)</f>
        <v>122.29428012204698</v>
      </c>
      <c r="I70">
        <f t="shared" ref="I70:N70" si="23">AVERAGE(I63:I66)</f>
        <v>91.963182754026874</v>
      </c>
      <c r="J70">
        <f t="shared" si="23"/>
        <v>97.550934300124624</v>
      </c>
      <c r="K70">
        <f t="shared" si="23"/>
        <v>82.790906640309117</v>
      </c>
      <c r="L70">
        <f t="shared" si="23"/>
        <v>106.5867865779573</v>
      </c>
      <c r="M70">
        <f t="shared" si="23"/>
        <v>111.480933089031</v>
      </c>
      <c r="N70">
        <f t="shared" si="23"/>
        <v>142.63854324971575</v>
      </c>
    </row>
    <row r="71" spans="4:16" x14ac:dyDescent="0.25">
      <c r="F71" t="s">
        <v>37</v>
      </c>
      <c r="G71">
        <f t="shared" ref="G71" si="24">MEDIAN(G63:G66)</f>
        <v>96.483687350322498</v>
      </c>
      <c r="H71">
        <f>MEDIAN(H63:H66)</f>
        <v>126.31925209108988</v>
      </c>
      <c r="I71">
        <f t="shared" ref="I71:N71" si="25">MEDIAN(I63:I66)</f>
        <v>91.066113991256685</v>
      </c>
      <c r="J71">
        <f t="shared" si="25"/>
        <v>93.465016974844417</v>
      </c>
      <c r="K71">
        <f t="shared" si="25"/>
        <v>80.132048271847552</v>
      </c>
      <c r="L71">
        <f t="shared" si="25"/>
        <v>105.20496782788405</v>
      </c>
      <c r="M71">
        <f t="shared" si="25"/>
        <v>112.88502033465251</v>
      </c>
      <c r="N71">
        <f t="shared" si="25"/>
        <v>135.80844405724173</v>
      </c>
    </row>
    <row r="72" spans="4:16" x14ac:dyDescent="0.25">
      <c r="F72" t="s">
        <v>39</v>
      </c>
      <c r="G72">
        <f t="shared" ref="G72" si="26">STDEV(G63:G66)</f>
        <v>28.619763311809759</v>
      </c>
      <c r="H72">
        <f>STDEV(H63:H66)</f>
        <v>23.770778377516404</v>
      </c>
      <c r="I72">
        <f t="shared" ref="I72:N72" si="27">STDEV(I63:I66)</f>
        <v>28.265577960080499</v>
      </c>
      <c r="J72">
        <f t="shared" si="27"/>
        <v>9.3593152379592848</v>
      </c>
      <c r="K72">
        <f t="shared" si="27"/>
        <v>11.682141879521131</v>
      </c>
      <c r="L72">
        <f t="shared" si="27"/>
        <v>16.579147539597539</v>
      </c>
      <c r="M72">
        <f t="shared" si="27"/>
        <v>13.566198116402537</v>
      </c>
      <c r="N72">
        <f t="shared" si="27"/>
        <v>22.515553871283004</v>
      </c>
    </row>
    <row r="73" spans="4:16" x14ac:dyDescent="0.25">
      <c r="F73" t="s">
        <v>40</v>
      </c>
      <c r="G73">
        <f t="shared" ref="G73:N73" si="28">G72/G70*100</f>
        <v>28.619763311809759</v>
      </c>
      <c r="H73">
        <f t="shared" si="28"/>
        <v>19.437359092995759</v>
      </c>
      <c r="I73">
        <f t="shared" si="28"/>
        <v>30.735754367791067</v>
      </c>
      <c r="J73">
        <f t="shared" si="28"/>
        <v>9.5942855956299429</v>
      </c>
      <c r="K73">
        <f t="shared" si="28"/>
        <v>14.110416655146699</v>
      </c>
      <c r="L73">
        <f t="shared" si="28"/>
        <v>15.554599281845874</v>
      </c>
      <c r="M73">
        <f t="shared" si="28"/>
        <v>12.169074783010911</v>
      </c>
      <c r="N73">
        <f t="shared" si="28"/>
        <v>15.785041937693704</v>
      </c>
    </row>
    <row r="76" spans="4:16" x14ac:dyDescent="0.25">
      <c r="D76" t="s">
        <v>43</v>
      </c>
      <c r="G76">
        <f>G47/$H$54*100</f>
        <v>62.391632831043374</v>
      </c>
      <c r="H76">
        <f t="shared" ref="H76:N76" si="29">H47/$H$54*100</f>
        <v>73.473403762542617</v>
      </c>
      <c r="I76">
        <f t="shared" si="29"/>
        <v>61.987585973363835</v>
      </c>
      <c r="J76">
        <f t="shared" si="29"/>
        <v>91.142595189644538</v>
      </c>
      <c r="K76">
        <f t="shared" si="29"/>
        <v>62.627007376219133</v>
      </c>
      <c r="L76">
        <f t="shared" si="29"/>
        <v>90.832084796171628</v>
      </c>
      <c r="M76">
        <f t="shared" si="29"/>
        <v>103.29620199787242</v>
      </c>
      <c r="N76">
        <f t="shared" si="29"/>
        <v>143.29300744649919</v>
      </c>
    </row>
    <row r="77" spans="4:16" x14ac:dyDescent="0.25">
      <c r="G77">
        <f t="shared" ref="G77:N79" si="30">G48/$H$54*100</f>
        <v>61.566671884433902</v>
      </c>
      <c r="H77">
        <f t="shared" si="30"/>
        <v>101.01759239441211</v>
      </c>
      <c r="I77">
        <f t="shared" si="30"/>
        <v>50.543936262310993</v>
      </c>
      <c r="J77">
        <f t="shared" si="30"/>
        <v>75.074257346669526</v>
      </c>
      <c r="K77">
        <f t="shared" si="30"/>
        <v>58.962218040909434</v>
      </c>
      <c r="L77">
        <f t="shared" si="30"/>
        <v>72.47363696479286</v>
      </c>
      <c r="M77">
        <f t="shared" si="30"/>
        <v>76.723412547558866</v>
      </c>
      <c r="N77">
        <f t="shared" si="30"/>
        <v>101.14793009043774</v>
      </c>
    </row>
    <row r="78" spans="4:16" x14ac:dyDescent="0.25">
      <c r="G78">
        <f t="shared" si="30"/>
        <v>107.72385020109698</v>
      </c>
      <c r="H78">
        <f t="shared" si="30"/>
        <v>105.56484460104845</v>
      </c>
      <c r="I78">
        <f t="shared" si="30"/>
        <v>86.941887915970511</v>
      </c>
      <c r="J78">
        <f t="shared" si="30"/>
        <v>77.417269105813119</v>
      </c>
      <c r="K78">
        <f t="shared" si="30"/>
        <v>80.782281740263798</v>
      </c>
      <c r="L78">
        <f t="shared" si="30"/>
        <v>81.220063060444105</v>
      </c>
      <c r="M78">
        <f t="shared" si="30"/>
        <v>94.63411205847305</v>
      </c>
      <c r="N78">
        <f t="shared" si="30"/>
        <v>109.63291410170812</v>
      </c>
    </row>
    <row r="79" spans="4:16" x14ac:dyDescent="0.25">
      <c r="G79">
        <f t="shared" si="30"/>
        <v>95.3977376187175</v>
      </c>
      <c r="H79">
        <f t="shared" si="30"/>
        <v>119.94415924199681</v>
      </c>
      <c r="I79">
        <f t="shared" si="30"/>
        <v>101.31966917225976</v>
      </c>
      <c r="J79">
        <f t="shared" si="30"/>
        <v>75.435369433893555</v>
      </c>
      <c r="K79">
        <f t="shared" si="30"/>
        <v>68.420901310724417</v>
      </c>
      <c r="L79">
        <f t="shared" si="30"/>
        <v>104.098162174595</v>
      </c>
      <c r="M79">
        <f t="shared" si="30"/>
        <v>89.977989541038795</v>
      </c>
      <c r="N79">
        <f t="shared" si="30"/>
        <v>112.46814233643096</v>
      </c>
    </row>
    <row r="82" spans="4:16" x14ac:dyDescent="0.25">
      <c r="F82" s="3"/>
      <c r="G82" s="3" t="s">
        <v>21</v>
      </c>
      <c r="H82" s="3" t="s">
        <v>22</v>
      </c>
      <c r="I82" s="3" t="s">
        <v>23</v>
      </c>
      <c r="J82" s="3" t="s">
        <v>24</v>
      </c>
      <c r="K82" s="3" t="s">
        <v>25</v>
      </c>
      <c r="L82" s="3" t="s">
        <v>26</v>
      </c>
      <c r="M82" s="3" t="s">
        <v>27</v>
      </c>
      <c r="N82" s="3" t="s">
        <v>45</v>
      </c>
      <c r="O82" s="3" t="s">
        <v>28</v>
      </c>
      <c r="P82" s="3" t="s">
        <v>28</v>
      </c>
    </row>
    <row r="83" spans="4:16" x14ac:dyDescent="0.25">
      <c r="F83" t="s">
        <v>35</v>
      </c>
      <c r="G83">
        <f>AVERAGE(G76:G79)</f>
        <v>81.769973133822944</v>
      </c>
      <c r="H83">
        <f t="shared" ref="H83:M83" si="31">AVERAGE(H76:H79)</f>
        <v>100</v>
      </c>
      <c r="I83">
        <f t="shared" si="31"/>
        <v>75.198269830976272</v>
      </c>
      <c r="J83">
        <f t="shared" si="31"/>
        <v>79.767372769005192</v>
      </c>
      <c r="K83">
        <f t="shared" si="31"/>
        <v>67.698102117029208</v>
      </c>
      <c r="L83">
        <f t="shared" si="31"/>
        <v>87.155986749000903</v>
      </c>
      <c r="M83">
        <f t="shared" si="31"/>
        <v>91.157929036235799</v>
      </c>
      <c r="N83">
        <f>AVERAGE(N76:N79)</f>
        <v>116.63549849376901</v>
      </c>
    </row>
    <row r="84" spans="4:16" x14ac:dyDescent="0.25">
      <c r="F84" t="s">
        <v>37</v>
      </c>
      <c r="G84">
        <f>MEDIAN(G76:G79)</f>
        <v>78.894685224880433</v>
      </c>
      <c r="H84">
        <f t="shared" ref="H84:N84" si="32">MEDIAN(H76:H79)</f>
        <v>103.29121849773028</v>
      </c>
      <c r="I84">
        <f t="shared" si="32"/>
        <v>74.46473694466718</v>
      </c>
      <c r="J84">
        <f t="shared" si="32"/>
        <v>76.426319269853337</v>
      </c>
      <c r="K84">
        <f t="shared" si="32"/>
        <v>65.523954343471772</v>
      </c>
      <c r="L84">
        <f t="shared" si="32"/>
        <v>86.026073928307866</v>
      </c>
      <c r="M84">
        <f t="shared" si="32"/>
        <v>92.306050799755923</v>
      </c>
      <c r="N84">
        <f t="shared" si="32"/>
        <v>111.05052821906955</v>
      </c>
    </row>
    <row r="85" spans="4:16" x14ac:dyDescent="0.25">
      <c r="F85" t="s">
        <v>39</v>
      </c>
      <c r="G85">
        <f>STDEV(G76:G79)</f>
        <v>23.402372771030592</v>
      </c>
      <c r="H85">
        <f t="shared" ref="H85:N85" si="33">STDEV(H76:H79)</f>
        <v>19.437359092995774</v>
      </c>
      <c r="I85">
        <f t="shared" si="33"/>
        <v>23.112755504077608</v>
      </c>
      <c r="J85">
        <f t="shared" si="33"/>
        <v>7.6531095555891104</v>
      </c>
      <c r="K85">
        <f t="shared" si="33"/>
        <v>9.5524842763395714</v>
      </c>
      <c r="L85">
        <f t="shared" si="33"/>
        <v>13.556764488945687</v>
      </c>
      <c r="M85">
        <f t="shared" si="33"/>
        <v>11.093076555063359</v>
      </c>
      <c r="N85">
        <f t="shared" si="33"/>
        <v>18.410962351479522</v>
      </c>
    </row>
    <row r="86" spans="4:16" x14ac:dyDescent="0.25">
      <c r="F86" t="s">
        <v>40</v>
      </c>
      <c r="G86">
        <f>G85/G83*100</f>
        <v>28.619763311809805</v>
      </c>
      <c r="H86">
        <f t="shared" ref="H86:N86" si="34">H85/H83*100</f>
        <v>19.437359092995774</v>
      </c>
      <c r="I86">
        <f t="shared" si="34"/>
        <v>30.735754367791074</v>
      </c>
      <c r="J86">
        <f t="shared" si="34"/>
        <v>9.5942855956299482</v>
      </c>
      <c r="K86">
        <f t="shared" si="34"/>
        <v>14.110416655146791</v>
      </c>
      <c r="L86">
        <f t="shared" si="34"/>
        <v>15.554599281845768</v>
      </c>
      <c r="M86">
        <f t="shared" si="34"/>
        <v>12.169074783010698</v>
      </c>
      <c r="N86">
        <f t="shared" si="34"/>
        <v>15.785041937693684</v>
      </c>
    </row>
    <row r="89" spans="4:16" x14ac:dyDescent="0.25">
      <c r="D89" t="s">
        <v>47</v>
      </c>
    </row>
    <row r="90" spans="4:16" x14ac:dyDescent="0.25">
      <c r="G90">
        <f>G47/$R$48*100</f>
        <v>68.64899824253078</v>
      </c>
      <c r="H90">
        <f t="shared" ref="H90:N90" si="35">H47/$R$48*100</f>
        <v>80.842179261862938</v>
      </c>
      <c r="I90">
        <f t="shared" si="35"/>
        <v>68.204428822495629</v>
      </c>
      <c r="J90">
        <f t="shared" si="35"/>
        <v>100.28344463971881</v>
      </c>
      <c r="K90">
        <f t="shared" si="35"/>
        <v>68.90797891036911</v>
      </c>
      <c r="L90">
        <f t="shared" si="35"/>
        <v>99.941792618629165</v>
      </c>
      <c r="M90">
        <f t="shared" si="35"/>
        <v>113.65595782073814</v>
      </c>
      <c r="N90">
        <f t="shared" si="35"/>
        <v>157.66411247803163</v>
      </c>
    </row>
    <row r="91" spans="4:16" x14ac:dyDescent="0.25">
      <c r="G91">
        <f t="shared" ref="G91:N93" si="36">G48/$R$48*100</f>
        <v>67.741300527240782</v>
      </c>
      <c r="H91">
        <f t="shared" si="36"/>
        <v>111.14882249560635</v>
      </c>
      <c r="I91">
        <f t="shared" si="36"/>
        <v>55.613075571177504</v>
      </c>
      <c r="J91">
        <f t="shared" si="36"/>
        <v>82.603585237258372</v>
      </c>
      <c r="K91">
        <f t="shared" si="36"/>
        <v>64.875641476274183</v>
      </c>
      <c r="L91">
        <f t="shared" si="36"/>
        <v>79.742144112478059</v>
      </c>
      <c r="M91">
        <f t="shared" si="36"/>
        <v>84.418137082601049</v>
      </c>
      <c r="N91">
        <f t="shared" si="36"/>
        <v>111.29223198594025</v>
      </c>
    </row>
    <row r="92" spans="4:16" x14ac:dyDescent="0.25">
      <c r="G92">
        <f t="shared" si="36"/>
        <v>118.5276625659051</v>
      </c>
      <c r="H92">
        <f t="shared" si="36"/>
        <v>116.15212653778562</v>
      </c>
      <c r="I92">
        <f t="shared" si="36"/>
        <v>95.661441124780339</v>
      </c>
      <c r="J92">
        <f t="shared" si="36"/>
        <v>85.181581722319876</v>
      </c>
      <c r="K92">
        <f t="shared" si="36"/>
        <v>88.884077328646754</v>
      </c>
      <c r="L92">
        <f t="shared" si="36"/>
        <v>89.365764499121269</v>
      </c>
      <c r="M92">
        <f t="shared" si="36"/>
        <v>104.12513181019334</v>
      </c>
      <c r="N92">
        <f t="shared" si="36"/>
        <v>120.62818980667839</v>
      </c>
    </row>
    <row r="93" spans="4:16" x14ac:dyDescent="0.25">
      <c r="G93">
        <f t="shared" si="36"/>
        <v>104.96534270650264</v>
      </c>
      <c r="H93">
        <f t="shared" si="36"/>
        <v>131.9735676625659</v>
      </c>
      <c r="I93">
        <f t="shared" si="36"/>
        <v>111.48119507908612</v>
      </c>
      <c r="J93">
        <f t="shared" si="36"/>
        <v>83.000913884007048</v>
      </c>
      <c r="K93">
        <f t="shared" si="36"/>
        <v>75.2829525483304</v>
      </c>
      <c r="L93">
        <f t="shared" si="36"/>
        <v>114.53834797891038</v>
      </c>
      <c r="M93">
        <f t="shared" si="36"/>
        <v>99.002038664323379</v>
      </c>
      <c r="N93">
        <f t="shared" si="36"/>
        <v>123.74776801405976</v>
      </c>
    </row>
    <row r="96" spans="4:16" x14ac:dyDescent="0.25">
      <c r="F96" s="3"/>
      <c r="G96" s="3" t="s">
        <v>21</v>
      </c>
      <c r="H96" s="3" t="s">
        <v>22</v>
      </c>
      <c r="I96" s="3" t="s">
        <v>23</v>
      </c>
      <c r="J96" s="3" t="s">
        <v>24</v>
      </c>
      <c r="K96" s="3" t="s">
        <v>25</v>
      </c>
      <c r="L96" s="3" t="s">
        <v>26</v>
      </c>
      <c r="M96" s="3" t="s">
        <v>27</v>
      </c>
      <c r="N96" s="3" t="s">
        <v>45</v>
      </c>
    </row>
    <row r="97" spans="6:14" x14ac:dyDescent="0.25">
      <c r="F97" t="s">
        <v>35</v>
      </c>
      <c r="G97">
        <f>AVERAGE(G90:G93)</f>
        <v>89.970826010544826</v>
      </c>
      <c r="H97">
        <f t="shared" ref="H97:M97" si="37">AVERAGE(H90:H93)</f>
        <v>110.02917398945519</v>
      </c>
      <c r="I97">
        <f t="shared" si="37"/>
        <v>82.740035149384909</v>
      </c>
      <c r="J97">
        <f t="shared" si="37"/>
        <v>87.76738137082603</v>
      </c>
      <c r="K97">
        <f t="shared" si="37"/>
        <v>74.487662565905111</v>
      </c>
      <c r="L97">
        <f t="shared" si="37"/>
        <v>95.897012302284722</v>
      </c>
      <c r="M97">
        <f t="shared" si="37"/>
        <v>100.30031634446398</v>
      </c>
      <c r="N97">
        <f>AVERAGE(N90:N93)</f>
        <v>128.33307557117749</v>
      </c>
    </row>
    <row r="98" spans="6:14" x14ac:dyDescent="0.25">
      <c r="F98" t="s">
        <v>37</v>
      </c>
      <c r="G98">
        <f>MEDIAN(G90:G93)</f>
        <v>86.80717047451671</v>
      </c>
      <c r="H98">
        <f t="shared" ref="H98:N98" si="38">MEDIAN(H90:H93)</f>
        <v>113.65047451669599</v>
      </c>
      <c r="I98">
        <f t="shared" si="38"/>
        <v>81.932934973637984</v>
      </c>
      <c r="J98">
        <f t="shared" si="38"/>
        <v>84.091247803163469</v>
      </c>
      <c r="K98">
        <f t="shared" si="38"/>
        <v>72.095465729349755</v>
      </c>
      <c r="L98">
        <f t="shared" si="38"/>
        <v>94.653778558875217</v>
      </c>
      <c r="M98">
        <f t="shared" si="38"/>
        <v>101.56358523725837</v>
      </c>
      <c r="N98">
        <f t="shared" si="38"/>
        <v>122.18797891036908</v>
      </c>
    </row>
    <row r="99" spans="6:14" x14ac:dyDescent="0.25">
      <c r="F99" t="s">
        <v>39</v>
      </c>
      <c r="G99">
        <f>STDEV(G90:G93)</f>
        <v>25.749437453898103</v>
      </c>
      <c r="H99">
        <f t="shared" ref="H99:N99" si="39">STDEV(H90:H93)</f>
        <v>21.386765655387563</v>
      </c>
      <c r="I99">
        <f t="shared" si="39"/>
        <v>25.430773967338887</v>
      </c>
      <c r="J99">
        <f t="shared" si="39"/>
        <v>8.4206532285227595</v>
      </c>
      <c r="K99">
        <f t="shared" si="39"/>
        <v>10.510519544729009</v>
      </c>
      <c r="L99">
        <f t="shared" si="39"/>
        <v>14.916395986882771</v>
      </c>
      <c r="M99">
        <f t="shared" si="39"/>
        <v>12.205620503554215</v>
      </c>
      <c r="N99">
        <f t="shared" si="39"/>
        <v>20.257429798842669</v>
      </c>
    </row>
    <row r="100" spans="6:14" x14ac:dyDescent="0.25">
      <c r="F100" t="s">
        <v>40</v>
      </c>
      <c r="G100">
        <f>G99/G97*100</f>
        <v>28.619763311809766</v>
      </c>
      <c r="H100">
        <f t="shared" ref="H100:N100" si="40">H99/H97*100</f>
        <v>19.437359092995823</v>
      </c>
      <c r="I100">
        <f t="shared" si="40"/>
        <v>30.735754367791007</v>
      </c>
      <c r="J100">
        <f t="shared" si="40"/>
        <v>9.5942855956299429</v>
      </c>
      <c r="K100">
        <f t="shared" si="40"/>
        <v>14.110416655146782</v>
      </c>
      <c r="L100">
        <f t="shared" si="40"/>
        <v>15.554599281845812</v>
      </c>
      <c r="M100">
        <f t="shared" si="40"/>
        <v>12.169074783010789</v>
      </c>
      <c r="N100">
        <f t="shared" si="40"/>
        <v>15.785041937693819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6EC5B-6C3C-4EC0-B294-29605F9A4CF1}">
  <dimension ref="A1:N54"/>
  <sheetViews>
    <sheetView tabSelected="1" workbookViewId="0">
      <selection activeCell="N17" sqref="N17"/>
    </sheetView>
  </sheetViews>
  <sheetFormatPr baseColWidth="10" defaultRowHeight="15" x14ac:dyDescent="0.25"/>
  <sheetData>
    <row r="1" spans="1:3" x14ac:dyDescent="0.25">
      <c r="A1" s="1" t="s">
        <v>60</v>
      </c>
    </row>
    <row r="2" spans="1:3" x14ac:dyDescent="0.25">
      <c r="A2" t="s">
        <v>29</v>
      </c>
      <c r="C2" t="s">
        <v>61</v>
      </c>
    </row>
    <row r="3" spans="1:3" x14ac:dyDescent="0.25">
      <c r="A3" t="s">
        <v>30</v>
      </c>
      <c r="C3" s="2">
        <v>43807</v>
      </c>
    </row>
    <row r="4" spans="1:3" x14ac:dyDescent="0.25">
      <c r="A4" t="s">
        <v>31</v>
      </c>
      <c r="C4" t="s">
        <v>32</v>
      </c>
    </row>
    <row r="5" spans="1:3" x14ac:dyDescent="0.25">
      <c r="A5" t="s">
        <v>33</v>
      </c>
      <c r="C5" t="s">
        <v>44</v>
      </c>
    </row>
    <row r="6" spans="1:3" x14ac:dyDescent="0.25">
      <c r="A6" t="s">
        <v>18</v>
      </c>
      <c r="C6" s="2">
        <v>43866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34</v>
      </c>
    </row>
    <row r="17" spans="1:12" x14ac:dyDescent="0.25">
      <c r="A17" s="1" t="s">
        <v>17</v>
      </c>
    </row>
    <row r="18" spans="1:12" x14ac:dyDescent="0.25">
      <c r="A18" t="s">
        <v>41</v>
      </c>
    </row>
    <row r="19" spans="1:12" x14ac:dyDescent="0.25">
      <c r="D19" t="s">
        <v>21</v>
      </c>
      <c r="E19" t="s">
        <v>22</v>
      </c>
      <c r="F19" t="s">
        <v>23</v>
      </c>
      <c r="G19" t="s">
        <v>24</v>
      </c>
      <c r="H19" t="s">
        <v>25</v>
      </c>
      <c r="I19" t="s">
        <v>26</v>
      </c>
      <c r="J19" t="s">
        <v>27</v>
      </c>
      <c r="K19" t="s">
        <v>45</v>
      </c>
      <c r="L19" t="s">
        <v>28</v>
      </c>
    </row>
    <row r="22" spans="1:12" x14ac:dyDescent="0.25">
      <c r="D22">
        <v>0.17535906999999995</v>
      </c>
      <c r="E22">
        <v>0.18467546999999995</v>
      </c>
      <c r="F22">
        <v>0.17831236999999994</v>
      </c>
      <c r="G22">
        <v>0.18496976999999998</v>
      </c>
      <c r="H22">
        <v>0.21255246999999999</v>
      </c>
      <c r="I22">
        <v>0.23504236999999994</v>
      </c>
      <c r="J22">
        <v>0.15123796999999994</v>
      </c>
      <c r="K22">
        <v>4.5251969999999989E-2</v>
      </c>
    </row>
    <row r="23" spans="1:12" x14ac:dyDescent="0.25">
      <c r="D23">
        <v>0.17877456999999997</v>
      </c>
      <c r="E23">
        <v>0.15017966999999999</v>
      </c>
      <c r="F23">
        <v>0.20994886999999995</v>
      </c>
      <c r="G23">
        <v>0.20990796999999994</v>
      </c>
      <c r="H23">
        <v>0.15692246999999998</v>
      </c>
      <c r="I23">
        <v>0.22064806999999997</v>
      </c>
      <c r="J23">
        <v>0.12285516999999997</v>
      </c>
      <c r="K23">
        <v>4.5822069999999979E-2</v>
      </c>
    </row>
    <row r="24" spans="1:12" x14ac:dyDescent="0.25">
      <c r="D24">
        <v>0.17183426999999996</v>
      </c>
      <c r="E24">
        <v>0.21999166999999997</v>
      </c>
      <c r="F24">
        <v>0.26591366999999999</v>
      </c>
      <c r="G24">
        <v>0.19749386999999996</v>
      </c>
      <c r="H24">
        <v>0.21774146999999999</v>
      </c>
      <c r="I24">
        <v>0.26119566999999999</v>
      </c>
      <c r="J24">
        <v>0.13536686999999997</v>
      </c>
      <c r="K24">
        <v>4.5353569999999996E-2</v>
      </c>
    </row>
    <row r="25" spans="1:12" x14ac:dyDescent="0.25">
      <c r="D25">
        <v>0.17499376999999999</v>
      </c>
      <c r="E25">
        <v>0.24210846999999996</v>
      </c>
      <c r="F25">
        <v>0.19202786999999999</v>
      </c>
      <c r="G25">
        <v>0.18367626999999997</v>
      </c>
      <c r="H25">
        <v>0.19096426999999999</v>
      </c>
      <c r="I25">
        <v>0.23327316999999997</v>
      </c>
      <c r="J25">
        <v>0.11983866999999999</v>
      </c>
      <c r="K25">
        <v>4.6594969999999972E-2</v>
      </c>
    </row>
    <row r="27" spans="1:12" x14ac:dyDescent="0.25">
      <c r="A27" s="1" t="s">
        <v>57</v>
      </c>
    </row>
    <row r="28" spans="1:12" x14ac:dyDescent="0.25">
      <c r="A28" t="s">
        <v>41</v>
      </c>
    </row>
    <row r="29" spans="1:12" x14ac:dyDescent="0.25">
      <c r="D29" t="s">
        <v>21</v>
      </c>
      <c r="E29" t="s">
        <v>22</v>
      </c>
      <c r="F29" t="s">
        <v>23</v>
      </c>
      <c r="G29" t="s">
        <v>24</v>
      </c>
      <c r="H29" t="s">
        <v>25</v>
      </c>
      <c r="I29" t="s">
        <v>26</v>
      </c>
      <c r="J29" t="s">
        <v>27</v>
      </c>
      <c r="K29" t="s">
        <v>45</v>
      </c>
      <c r="L29" t="s">
        <v>28</v>
      </c>
    </row>
    <row r="32" spans="1:12" x14ac:dyDescent="0.25">
      <c r="D32">
        <v>813.7766666666671</v>
      </c>
      <c r="E32">
        <v>958.31666666666706</v>
      </c>
      <c r="F32">
        <v>808.50666666666712</v>
      </c>
      <c r="G32">
        <v>1188.7766666666671</v>
      </c>
      <c r="H32">
        <v>816.84666666666726</v>
      </c>
      <c r="I32">
        <v>1184.7266666666669</v>
      </c>
      <c r="J32">
        <v>1347.2966666666671</v>
      </c>
      <c r="K32">
        <v>1868.9766666666669</v>
      </c>
    </row>
    <row r="33" spans="1:14" x14ac:dyDescent="0.25">
      <c r="D33">
        <v>803.01666666666688</v>
      </c>
      <c r="E33">
        <v>1317.5766666666673</v>
      </c>
      <c r="F33">
        <v>659.2466666666669</v>
      </c>
      <c r="G33">
        <v>979.19666666666717</v>
      </c>
      <c r="H33">
        <v>769.04666666666708</v>
      </c>
      <c r="I33">
        <v>945.2766666666671</v>
      </c>
      <c r="J33">
        <v>1000.7066666666669</v>
      </c>
      <c r="K33">
        <v>1319.2766666666671</v>
      </c>
    </row>
    <row r="34" spans="1:14" x14ac:dyDescent="0.25">
      <c r="D34">
        <v>1405.0466666666671</v>
      </c>
      <c r="E34">
        <v>1376.8866666666672</v>
      </c>
      <c r="F34">
        <v>1133.9866666666671</v>
      </c>
      <c r="G34">
        <v>1009.7566666666671</v>
      </c>
      <c r="H34">
        <v>1053.646666666667</v>
      </c>
      <c r="I34">
        <v>1059.356666666667</v>
      </c>
      <c r="J34">
        <v>1234.3166666666671</v>
      </c>
      <c r="K34">
        <v>1429.9466666666672</v>
      </c>
    </row>
    <row r="35" spans="1:14" x14ac:dyDescent="0.25">
      <c r="D35">
        <v>1244.2766666666671</v>
      </c>
      <c r="E35">
        <v>1564.436666666667</v>
      </c>
      <c r="F35">
        <v>1321.5166666666669</v>
      </c>
      <c r="G35">
        <v>983.90666666666721</v>
      </c>
      <c r="H35">
        <v>892.41666666666697</v>
      </c>
      <c r="I35">
        <v>1357.7566666666671</v>
      </c>
      <c r="J35">
        <v>1173.586666666667</v>
      </c>
      <c r="K35">
        <v>1466.9266666666672</v>
      </c>
    </row>
    <row r="36" spans="1:14" x14ac:dyDescent="0.25">
      <c r="N36" t="s">
        <v>46</v>
      </c>
    </row>
    <row r="37" spans="1:14" x14ac:dyDescent="0.25">
      <c r="A37" t="s">
        <v>58</v>
      </c>
      <c r="N37">
        <f>AVERAGE(D38:E41)</f>
        <v>1.652844716452821E-4</v>
      </c>
    </row>
    <row r="38" spans="1:14" x14ac:dyDescent="0.25">
      <c r="D38">
        <f>D22/D32</f>
        <v>2.1548795533582086E-4</v>
      </c>
      <c r="E38">
        <f t="shared" ref="E38:K38" si="0">E22/E32</f>
        <v>1.9270818970764696E-4</v>
      </c>
      <c r="F38">
        <f t="shared" si="0"/>
        <v>2.2054533048583376E-4</v>
      </c>
      <c r="G38">
        <f t="shared" si="0"/>
        <v>1.5559673670131473E-4</v>
      </c>
      <c r="H38">
        <f t="shared" si="0"/>
        <v>2.6021097798852478E-4</v>
      </c>
      <c r="I38">
        <f t="shared" si="0"/>
        <v>1.9839375327079656E-4</v>
      </c>
      <c r="J38">
        <f t="shared" si="0"/>
        <v>1.1225290891142503E-4</v>
      </c>
      <c r="K38">
        <f t="shared" si="0"/>
        <v>2.4212164232476588E-5</v>
      </c>
    </row>
    <row r="39" spans="1:14" x14ac:dyDescent="0.25">
      <c r="D39">
        <f t="shared" ref="D39:K39" si="1">D23/D33</f>
        <v>2.2262871671405729E-4</v>
      </c>
      <c r="E39">
        <f t="shared" si="1"/>
        <v>1.1398173161334059E-4</v>
      </c>
      <c r="F39">
        <f t="shared" si="1"/>
        <v>3.1846785219492938E-4</v>
      </c>
      <c r="G39">
        <f t="shared" si="1"/>
        <v>2.1436752916506371E-4</v>
      </c>
      <c r="H39">
        <f t="shared" si="1"/>
        <v>2.0404804649912865E-4</v>
      </c>
      <c r="I39">
        <f t="shared" si="1"/>
        <v>2.334216825409138E-4</v>
      </c>
      <c r="J39">
        <f t="shared" si="1"/>
        <v>1.2276841365435086E-4</v>
      </c>
      <c r="K39">
        <f t="shared" si="1"/>
        <v>3.4732722224046991E-5</v>
      </c>
    </row>
    <row r="40" spans="1:14" x14ac:dyDescent="0.25">
      <c r="D40">
        <f t="shared" ref="D40:K40" si="2">D24/D34</f>
        <v>1.2229790944073024E-4</v>
      </c>
      <c r="E40">
        <f t="shared" si="2"/>
        <v>1.5977471154730714E-4</v>
      </c>
      <c r="F40">
        <f t="shared" si="2"/>
        <v>2.3449452962409894E-4</v>
      </c>
      <c r="G40">
        <f t="shared" si="2"/>
        <v>1.9558560643323297E-4</v>
      </c>
      <c r="H40">
        <f t="shared" si="2"/>
        <v>2.0665511208691078E-4</v>
      </c>
      <c r="I40">
        <f t="shared" si="2"/>
        <v>2.4656065159043059E-4</v>
      </c>
      <c r="J40">
        <f t="shared" si="2"/>
        <v>1.0966948243967642E-4</v>
      </c>
      <c r="K40">
        <f t="shared" si="2"/>
        <v>3.1716966133935054E-5</v>
      </c>
    </row>
    <row r="41" spans="1:14" x14ac:dyDescent="0.25">
      <c r="D41">
        <f t="shared" ref="D41:K41" si="3">D25/D35</f>
        <v>1.4063895489481166E-4</v>
      </c>
      <c r="E41">
        <f t="shared" si="3"/>
        <v>1.5475760390854212E-4</v>
      </c>
      <c r="F41">
        <f t="shared" si="3"/>
        <v>1.4530870086138398E-4</v>
      </c>
      <c r="G41">
        <f t="shared" si="3"/>
        <v>1.8668058284661133E-4</v>
      </c>
      <c r="H41">
        <f t="shared" si="3"/>
        <v>2.1398554860397787E-4</v>
      </c>
      <c r="I41">
        <f t="shared" si="3"/>
        <v>1.7180778833713445E-4</v>
      </c>
      <c r="J41">
        <f t="shared" si="3"/>
        <v>1.0211318294913595E-4</v>
      </c>
      <c r="K41">
        <f t="shared" si="3"/>
        <v>3.1763666895413967E-5</v>
      </c>
    </row>
    <row r="43" spans="1:14" x14ac:dyDescent="0.25">
      <c r="A43" t="s">
        <v>59</v>
      </c>
    </row>
    <row r="44" spans="1:14" x14ac:dyDescent="0.25">
      <c r="D44">
        <f>D38/$N$37*100</f>
        <v>130.37398685478496</v>
      </c>
      <c r="E44">
        <f>E38/$N$37*100</f>
        <v>116.59182970389321</v>
      </c>
      <c r="F44">
        <f>F38/$N$37*100</f>
        <v>133.4337873911999</v>
      </c>
      <c r="G44">
        <f>G38/$N$37*100</f>
        <v>94.138750695976896</v>
      </c>
      <c r="H44">
        <f>H38/$N$37*100</f>
        <v>157.43219880144878</v>
      </c>
      <c r="I44">
        <f>I38/$N$37*100</f>
        <v>120.0316952318246</v>
      </c>
      <c r="J44">
        <f>J38/$N$37*100</f>
        <v>67.914975795386027</v>
      </c>
      <c r="K44">
        <f>K38/$N$37*100</f>
        <v>14.64878339233128</v>
      </c>
    </row>
    <row r="45" spans="1:14" x14ac:dyDescent="0.25">
      <c r="D45">
        <f>D39/$N$37*100</f>
        <v>134.6942725459667</v>
      </c>
      <c r="E45">
        <f>E39/$N$37*100</f>
        <v>68.960943807206164</v>
      </c>
      <c r="F45">
        <f>F39/$N$37*100</f>
        <v>192.67862795870803</v>
      </c>
      <c r="G45">
        <f>G39/$N$37*100</f>
        <v>129.69610939926591</v>
      </c>
      <c r="H45">
        <f>H39/$N$37*100</f>
        <v>123.45264165954879</v>
      </c>
      <c r="I45">
        <f>I39/$N$37*100</f>
        <v>141.22420589023108</v>
      </c>
      <c r="J45">
        <f>J39/$N$37*100</f>
        <v>74.277040324649988</v>
      </c>
      <c r="K45">
        <f>K39/$N$37*100</f>
        <v>21.01390522552359</v>
      </c>
    </row>
    <row r="46" spans="1:14" x14ac:dyDescent="0.25">
      <c r="D46">
        <f>D40/$N$37*100</f>
        <v>73.992377035390504</v>
      </c>
      <c r="E46">
        <f>E40/$N$37*100</f>
        <v>96.666498647374752</v>
      </c>
      <c r="F46">
        <f>F40/$N$37*100</f>
        <v>141.87329716450853</v>
      </c>
      <c r="G46">
        <f>G40/$N$37*100</f>
        <v>118.33271721555325</v>
      </c>
      <c r="H46">
        <f>H40/$N$37*100</f>
        <v>125.02996199813279</v>
      </c>
      <c r="I46">
        <f>I40/$N$37*100</f>
        <v>149.17351227015189</v>
      </c>
      <c r="J46">
        <f>J40/$N$37*100</f>
        <v>66.351957535998125</v>
      </c>
      <c r="K46">
        <f>K40/$N$37*100</f>
        <v>19.189319975564921</v>
      </c>
    </row>
    <row r="47" spans="1:14" x14ac:dyDescent="0.25">
      <c r="D47">
        <f>D41/$N$37*100</f>
        <v>85.089030744907291</v>
      </c>
      <c r="E47">
        <f>E41/$N$37*100</f>
        <v>93.631060660476479</v>
      </c>
      <c r="F47">
        <f>F41/$N$37*100</f>
        <v>87.914308836725922</v>
      </c>
      <c r="G47">
        <f>G41/$N$37*100</f>
        <v>112.94502199047926</v>
      </c>
      <c r="H47">
        <f>H41/$N$37*100</f>
        <v>129.46500447011951</v>
      </c>
      <c r="I47">
        <f>I41/$N$37*100</f>
        <v>103.94672084250726</v>
      </c>
      <c r="J47">
        <f>J41/$N$37*100</f>
        <v>61.780264009483965</v>
      </c>
      <c r="K47">
        <f>K41/$N$37*100</f>
        <v>19.21757475413791</v>
      </c>
    </row>
    <row r="50" spans="3:11" x14ac:dyDescent="0.25">
      <c r="C50" s="3"/>
      <c r="D50" s="3" t="s">
        <v>21</v>
      </c>
      <c r="E50" s="3" t="s">
        <v>22</v>
      </c>
      <c r="F50" s="3" t="s">
        <v>23</v>
      </c>
      <c r="G50" s="3" t="s">
        <v>24</v>
      </c>
      <c r="H50" s="3" t="s">
        <v>25</v>
      </c>
      <c r="I50" s="3" t="s">
        <v>26</v>
      </c>
      <c r="J50" s="3" t="s">
        <v>27</v>
      </c>
      <c r="K50" s="3" t="s">
        <v>45</v>
      </c>
    </row>
    <row r="51" spans="3:11" x14ac:dyDescent="0.25">
      <c r="C51" t="s">
        <v>35</v>
      </c>
      <c r="D51">
        <f>AVERAGE(D44:D47)</f>
        <v>106.03741679526237</v>
      </c>
      <c r="E51">
        <f t="shared" ref="E51:J51" si="4">AVERAGE(E44:E47)</f>
        <v>93.962583204737641</v>
      </c>
      <c r="F51">
        <f t="shared" si="4"/>
        <v>138.9750053377856</v>
      </c>
      <c r="G51">
        <f t="shared" si="4"/>
        <v>113.77814982531882</v>
      </c>
      <c r="H51">
        <f t="shared" si="4"/>
        <v>133.84495173231247</v>
      </c>
      <c r="I51">
        <f t="shared" si="4"/>
        <v>128.59403355867869</v>
      </c>
      <c r="J51">
        <f t="shared" si="4"/>
        <v>67.581059416379532</v>
      </c>
      <c r="K51">
        <f>AVERAGE(K44:K47)</f>
        <v>18.517395836889424</v>
      </c>
    </row>
    <row r="52" spans="3:11" x14ac:dyDescent="0.25">
      <c r="C52" t="s">
        <v>37</v>
      </c>
      <c r="D52">
        <f>MEDIAN(D44:D47)</f>
        <v>107.73150879984613</v>
      </c>
      <c r="E52">
        <f t="shared" ref="E52:K52" si="5">MEDIAN(E44:E47)</f>
        <v>95.148779653925615</v>
      </c>
      <c r="F52">
        <f t="shared" si="5"/>
        <v>137.65354227785423</v>
      </c>
      <c r="G52">
        <f t="shared" si="5"/>
        <v>115.63886960301625</v>
      </c>
      <c r="H52">
        <f t="shared" si="5"/>
        <v>127.24748323412615</v>
      </c>
      <c r="I52">
        <f t="shared" si="5"/>
        <v>130.62795056102783</v>
      </c>
      <c r="J52">
        <f t="shared" si="5"/>
        <v>67.133466665692083</v>
      </c>
      <c r="K52">
        <f t="shared" si="5"/>
        <v>19.203447364851414</v>
      </c>
    </row>
    <row r="53" spans="3:11" x14ac:dyDescent="0.25">
      <c r="C53" t="s">
        <v>39</v>
      </c>
      <c r="D53">
        <f>STDEV(D44:D47)</f>
        <v>30.979581851628183</v>
      </c>
      <c r="E53">
        <f t="shared" ref="E53:K53" si="6">STDEV(E44:E47)</f>
        <v>19.532757405633916</v>
      </c>
      <c r="F53">
        <f t="shared" si="6"/>
        <v>42.935529194472437</v>
      </c>
      <c r="G53">
        <f t="shared" si="6"/>
        <v>14.838302028430629</v>
      </c>
      <c r="H53">
        <f t="shared" si="6"/>
        <v>15.929493766618666</v>
      </c>
      <c r="I53">
        <f t="shared" si="6"/>
        <v>20.525105431421984</v>
      </c>
      <c r="J53">
        <f t="shared" si="6"/>
        <v>5.1674487340501365</v>
      </c>
      <c r="K53">
        <f t="shared" si="6"/>
        <v>2.7166433907810466</v>
      </c>
    </row>
    <row r="54" spans="3:11" x14ac:dyDescent="0.25">
      <c r="C54" t="s">
        <v>40</v>
      </c>
      <c r="D54">
        <f>D53/D51*100</f>
        <v>29.215707801939129</v>
      </c>
      <c r="E54">
        <f t="shared" ref="E54:K54" si="7">E53/E51*100</f>
        <v>20.787803761283847</v>
      </c>
      <c r="F54">
        <f t="shared" si="7"/>
        <v>30.89442528900468</v>
      </c>
      <c r="G54">
        <f t="shared" si="7"/>
        <v>13.041433747350927</v>
      </c>
      <c r="H54">
        <f t="shared" si="7"/>
        <v>11.901452808229459</v>
      </c>
      <c r="I54">
        <f t="shared" si="7"/>
        <v>15.961164653923218</v>
      </c>
      <c r="J54">
        <f t="shared" si="7"/>
        <v>7.6462973186207694</v>
      </c>
      <c r="K54">
        <f t="shared" si="7"/>
        <v>14.670763722451113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5" r:id="rId3">
          <objectPr defaultSize="0" autoPict="0" r:id="rId4">
            <anchor moveWithCells="1">
              <from>
                <xdr:col>8</xdr:col>
                <xdr:colOff>552450</xdr:colOff>
                <xdr:row>2</xdr:row>
                <xdr:rowOff>133350</xdr:rowOff>
              </from>
              <to>
                <xdr:col>13</xdr:col>
                <xdr:colOff>209550</xdr:colOff>
                <xdr:row>16</xdr:row>
                <xdr:rowOff>171450</xdr:rowOff>
              </to>
            </anchor>
          </objectPr>
        </oleObject>
      </mc:Choice>
      <mc:Fallback>
        <oleObject progId="Prism9.Document" shapeId="307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2020-02-08T17:09:24Z</dcterms:created>
  <dcterms:modified xsi:type="dcterms:W3CDTF">2021-07-17T06:11:27Z</dcterms:modified>
</cp:coreProperties>
</file>