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6401DC47-694D-4E20-9DCD-62B970AD26DB}" xr6:coauthVersionLast="45" xr6:coauthVersionMax="45" xr10:uidLastSave="{7B0E5BE9-3905-486F-A7D2-63DBF832D48B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6" i="3" l="1"/>
  <c r="L46" i="3"/>
  <c r="K46" i="3"/>
  <c r="J46" i="3"/>
  <c r="I46" i="3"/>
  <c r="H46" i="3"/>
  <c r="G46" i="3"/>
  <c r="F46" i="3"/>
  <c r="M45" i="3"/>
  <c r="L45" i="3"/>
  <c r="K45" i="3"/>
  <c r="J45" i="3"/>
  <c r="I45" i="3"/>
  <c r="H45" i="3"/>
  <c r="G45" i="3"/>
  <c r="F45" i="3"/>
  <c r="M44" i="3"/>
  <c r="L44" i="3"/>
  <c r="K44" i="3"/>
  <c r="J44" i="3"/>
  <c r="I44" i="3"/>
  <c r="H44" i="3"/>
  <c r="G44" i="3"/>
  <c r="F44" i="3"/>
  <c r="M43" i="3"/>
  <c r="L43" i="3"/>
  <c r="K43" i="3"/>
  <c r="J43" i="3"/>
  <c r="I43" i="3"/>
  <c r="H43" i="3"/>
  <c r="G43" i="3"/>
  <c r="F43" i="3"/>
  <c r="O44" i="3" s="1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H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H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H53" i="3" l="1"/>
  <c r="G50" i="3"/>
  <c r="H52" i="3"/>
  <c r="J50" i="3"/>
  <c r="J51" i="3"/>
  <c r="J52" i="3"/>
  <c r="J53" i="3"/>
  <c r="I53" i="3"/>
  <c r="I50" i="3"/>
  <c r="F53" i="3"/>
  <c r="L53" i="3"/>
  <c r="L52" i="3"/>
  <c r="L51" i="3"/>
  <c r="L50" i="3"/>
  <c r="I52" i="3"/>
  <c r="F50" i="3"/>
  <c r="F52" i="3"/>
  <c r="I51" i="3"/>
  <c r="F51" i="3"/>
  <c r="G51" i="3"/>
  <c r="H51" i="3"/>
  <c r="K50" i="3"/>
  <c r="K51" i="3"/>
  <c r="K53" i="3"/>
  <c r="G53" i="3"/>
  <c r="K52" i="3"/>
  <c r="G52" i="3"/>
  <c r="H50" i="3"/>
  <c r="M50" i="3"/>
  <c r="M51" i="3"/>
  <c r="M52" i="3"/>
  <c r="M53" i="3"/>
  <c r="L40" i="2"/>
  <c r="M40" i="2"/>
  <c r="O40" i="2"/>
  <c r="I40" i="2"/>
  <c r="I49" i="2"/>
  <c r="I50" i="2"/>
  <c r="N40" i="2"/>
  <c r="H40" i="2"/>
  <c r="P40" i="2"/>
  <c r="J40" i="2"/>
  <c r="I47" i="2"/>
  <c r="K40" i="2"/>
  <c r="I48" i="2"/>
  <c r="J47" i="2"/>
  <c r="J48" i="2"/>
  <c r="J49" i="2"/>
  <c r="J50" i="2"/>
  <c r="P36" i="2"/>
  <c r="K47" i="2"/>
  <c r="K48" i="2"/>
  <c r="K49" i="2"/>
  <c r="K50" i="2"/>
  <c r="L47" i="2"/>
  <c r="L48" i="2"/>
  <c r="L49" i="2"/>
  <c r="L50" i="2"/>
  <c r="M47" i="2"/>
  <c r="M48" i="2"/>
  <c r="M49" i="2"/>
  <c r="M50" i="2"/>
  <c r="N47" i="2"/>
  <c r="N48" i="2"/>
  <c r="N49" i="2"/>
  <c r="N50" i="2"/>
  <c r="O47" i="2"/>
  <c r="O48" i="2"/>
  <c r="O49" i="2"/>
  <c r="O50" i="2"/>
  <c r="H47" i="2"/>
  <c r="H48" i="2"/>
  <c r="H49" i="2"/>
  <c r="J40" i="1"/>
  <c r="M40" i="1"/>
  <c r="O40" i="1"/>
  <c r="H40" i="1"/>
  <c r="P40" i="1"/>
  <c r="I40" i="1"/>
  <c r="K40" i="1"/>
  <c r="I47" i="1"/>
  <c r="L40" i="1"/>
  <c r="I48" i="1"/>
  <c r="I49" i="1"/>
  <c r="N40" i="1"/>
  <c r="I50" i="1"/>
  <c r="J47" i="1"/>
  <c r="J48" i="1"/>
  <c r="J49" i="1"/>
  <c r="J50" i="1"/>
  <c r="P36" i="1"/>
  <c r="K47" i="1"/>
  <c r="K48" i="1"/>
  <c r="K49" i="1"/>
  <c r="K50" i="1"/>
  <c r="L48" i="1"/>
  <c r="M48" i="1"/>
  <c r="L47" i="1"/>
  <c r="L49" i="1"/>
  <c r="L50" i="1"/>
  <c r="M47" i="1"/>
  <c r="M49" i="1"/>
  <c r="N47" i="1"/>
  <c r="N48" i="1"/>
  <c r="N50" i="1"/>
  <c r="O47" i="1"/>
  <c r="O48" i="1"/>
  <c r="O49" i="1"/>
  <c r="O50" i="1"/>
  <c r="M50" i="1"/>
  <c r="N49" i="1"/>
  <c r="H47" i="1"/>
  <c r="H48" i="1"/>
  <c r="H49" i="1"/>
  <c r="S54" i="1" l="1"/>
  <c r="F59" i="3"/>
  <c r="F58" i="3"/>
  <c r="F57" i="3"/>
  <c r="K57" i="3"/>
  <c r="K59" i="3"/>
  <c r="K58" i="3"/>
  <c r="L57" i="3"/>
  <c r="L59" i="3"/>
  <c r="L58" i="3"/>
  <c r="M57" i="3"/>
  <c r="M59" i="3"/>
  <c r="M58" i="3"/>
  <c r="H57" i="3"/>
  <c r="H59" i="3"/>
  <c r="H58" i="3"/>
  <c r="J59" i="3"/>
  <c r="J57" i="3"/>
  <c r="J58" i="3"/>
  <c r="I54" i="1"/>
  <c r="I55" i="1" s="1"/>
  <c r="G59" i="3"/>
  <c r="G58" i="3"/>
  <c r="G57" i="3"/>
  <c r="I57" i="3"/>
  <c r="I59" i="3"/>
  <c r="I58" i="3"/>
  <c r="I54" i="2"/>
  <c r="I55" i="2" s="1"/>
  <c r="I58" i="2"/>
  <c r="I56" i="2"/>
  <c r="I57" i="2" s="1"/>
  <c r="S54" i="2"/>
  <c r="J76" i="2" s="1"/>
  <c r="H54" i="2"/>
  <c r="O64" i="2" s="1"/>
  <c r="H58" i="2"/>
  <c r="H56" i="2"/>
  <c r="H57" i="2" s="1"/>
  <c r="N58" i="2"/>
  <c r="N59" i="2" s="1"/>
  <c r="N56" i="2"/>
  <c r="N57" i="2" s="1"/>
  <c r="N54" i="2"/>
  <c r="N55" i="2" s="1"/>
  <c r="L58" i="2"/>
  <c r="L56" i="2"/>
  <c r="L57" i="2" s="1"/>
  <c r="L54" i="2"/>
  <c r="L55" i="2" s="1"/>
  <c r="J58" i="2"/>
  <c r="J56" i="2"/>
  <c r="J57" i="2" s="1"/>
  <c r="J54" i="2"/>
  <c r="J55" i="2" s="1"/>
  <c r="O58" i="2"/>
  <c r="O56" i="2"/>
  <c r="O57" i="2" s="1"/>
  <c r="O54" i="2"/>
  <c r="O55" i="2" s="1"/>
  <c r="M58" i="2"/>
  <c r="M56" i="2"/>
  <c r="M57" i="2" s="1"/>
  <c r="M54" i="2"/>
  <c r="M55" i="2" s="1"/>
  <c r="K76" i="2"/>
  <c r="K58" i="2"/>
  <c r="K56" i="2"/>
  <c r="K57" i="2" s="1"/>
  <c r="K54" i="2"/>
  <c r="K55" i="2" s="1"/>
  <c r="I58" i="1"/>
  <c r="I59" i="1" s="1"/>
  <c r="I56" i="1"/>
  <c r="I57" i="1" s="1"/>
  <c r="O58" i="1"/>
  <c r="O56" i="1"/>
  <c r="O57" i="1" s="1"/>
  <c r="O54" i="1"/>
  <c r="O55" i="1" s="1"/>
  <c r="L58" i="1"/>
  <c r="L56" i="1"/>
  <c r="L57" i="1" s="1"/>
  <c r="L54" i="1"/>
  <c r="L55" i="1" s="1"/>
  <c r="L77" i="1"/>
  <c r="H54" i="1"/>
  <c r="N66" i="1" s="1"/>
  <c r="H58" i="1"/>
  <c r="H56" i="1"/>
  <c r="H57" i="1" s="1"/>
  <c r="J58" i="1"/>
  <c r="J56" i="1"/>
  <c r="J57" i="1" s="1"/>
  <c r="J54" i="1"/>
  <c r="J55" i="1" s="1"/>
  <c r="K78" i="1"/>
  <c r="M56" i="1"/>
  <c r="M57" i="1" s="1"/>
  <c r="M58" i="1"/>
  <c r="M54" i="1"/>
  <c r="M55" i="1" s="1"/>
  <c r="O78" i="1"/>
  <c r="K58" i="1"/>
  <c r="K56" i="1"/>
  <c r="K57" i="1" s="1"/>
  <c r="K54" i="1"/>
  <c r="K55" i="1" s="1"/>
  <c r="N54" i="1"/>
  <c r="N55" i="1" s="1"/>
  <c r="N58" i="1"/>
  <c r="N56" i="1"/>
  <c r="N57" i="1" s="1"/>
  <c r="K60" i="3" l="1"/>
  <c r="O59" i="2"/>
  <c r="F60" i="3"/>
  <c r="I60" i="3"/>
  <c r="J60" i="3"/>
  <c r="L60" i="3"/>
  <c r="O76" i="2"/>
  <c r="H60" i="3"/>
  <c r="K78" i="2"/>
  <c r="M78" i="2"/>
  <c r="G60" i="3"/>
  <c r="K79" i="2"/>
  <c r="I59" i="2"/>
  <c r="M60" i="3"/>
  <c r="L79" i="2"/>
  <c r="O79" i="2"/>
  <c r="N79" i="2"/>
  <c r="K59" i="2"/>
  <c r="M79" i="2"/>
  <c r="L59" i="2"/>
  <c r="J79" i="2"/>
  <c r="K77" i="2"/>
  <c r="K84" i="2" s="1"/>
  <c r="H77" i="2"/>
  <c r="O78" i="2"/>
  <c r="M77" i="2"/>
  <c r="M76" i="2"/>
  <c r="L77" i="2"/>
  <c r="L65" i="2"/>
  <c r="O63" i="2"/>
  <c r="O65" i="2"/>
  <c r="O66" i="2"/>
  <c r="I77" i="2"/>
  <c r="H79" i="2"/>
  <c r="I78" i="2"/>
  <c r="I79" i="2"/>
  <c r="I76" i="2"/>
  <c r="L78" i="2"/>
  <c r="K85" i="2"/>
  <c r="M64" i="2"/>
  <c r="N63" i="2"/>
  <c r="J64" i="2"/>
  <c r="N65" i="2"/>
  <c r="J63" i="2"/>
  <c r="M59" i="2"/>
  <c r="K64" i="2"/>
  <c r="L64" i="2"/>
  <c r="N76" i="2"/>
  <c r="J77" i="2"/>
  <c r="N78" i="2"/>
  <c r="J66" i="2"/>
  <c r="M63" i="2"/>
  <c r="H64" i="2"/>
  <c r="H63" i="2"/>
  <c r="N64" i="2"/>
  <c r="H65" i="2"/>
  <c r="K65" i="2"/>
  <c r="K66" i="2"/>
  <c r="L63" i="2"/>
  <c r="N77" i="2"/>
  <c r="H78" i="2"/>
  <c r="N66" i="2"/>
  <c r="L76" i="2"/>
  <c r="H59" i="2"/>
  <c r="J65" i="2"/>
  <c r="H55" i="2"/>
  <c r="H66" i="2"/>
  <c r="I63" i="2"/>
  <c r="I64" i="2"/>
  <c r="I66" i="2"/>
  <c r="I65" i="2"/>
  <c r="L66" i="2"/>
  <c r="K63" i="2"/>
  <c r="M65" i="2"/>
  <c r="M66" i="2"/>
  <c r="J59" i="2"/>
  <c r="H76" i="2"/>
  <c r="H83" i="2" s="1"/>
  <c r="J78" i="2"/>
  <c r="O77" i="2"/>
  <c r="O77" i="1"/>
  <c r="O64" i="1"/>
  <c r="O65" i="1"/>
  <c r="L64" i="1"/>
  <c r="L63" i="1"/>
  <c r="I77" i="1"/>
  <c r="H79" i="1"/>
  <c r="I78" i="1"/>
  <c r="I79" i="1"/>
  <c r="I76" i="1"/>
  <c r="H77" i="1"/>
  <c r="M66" i="1"/>
  <c r="M63" i="1"/>
  <c r="J64" i="1"/>
  <c r="K59" i="1"/>
  <c r="N65" i="1"/>
  <c r="M64" i="1"/>
  <c r="L76" i="1"/>
  <c r="O63" i="1"/>
  <c r="H64" i="1"/>
  <c r="M79" i="1"/>
  <c r="K63" i="1"/>
  <c r="M78" i="1"/>
  <c r="M76" i="1"/>
  <c r="N77" i="1"/>
  <c r="J77" i="1"/>
  <c r="J78" i="1"/>
  <c r="J66" i="1"/>
  <c r="J79" i="1"/>
  <c r="N59" i="1"/>
  <c r="K76" i="1"/>
  <c r="N78" i="1"/>
  <c r="O66" i="1"/>
  <c r="J59" i="1"/>
  <c r="H59" i="1"/>
  <c r="M77" i="1"/>
  <c r="O76" i="1"/>
  <c r="M59" i="1"/>
  <c r="N64" i="1"/>
  <c r="O59" i="1"/>
  <c r="N63" i="1"/>
  <c r="L79" i="1"/>
  <c r="K77" i="1"/>
  <c r="O79" i="1"/>
  <c r="J63" i="1"/>
  <c r="H63" i="1"/>
  <c r="H78" i="1"/>
  <c r="H55" i="1"/>
  <c r="I63" i="1"/>
  <c r="I64" i="1"/>
  <c r="H66" i="1"/>
  <c r="I65" i="1"/>
  <c r="I66" i="1"/>
  <c r="K66" i="1"/>
  <c r="M65" i="1"/>
  <c r="K79" i="1"/>
  <c r="J65" i="1"/>
  <c r="L65" i="1"/>
  <c r="L78" i="1"/>
  <c r="N76" i="1"/>
  <c r="L66" i="1"/>
  <c r="K64" i="1"/>
  <c r="K65" i="1"/>
  <c r="J76" i="1"/>
  <c r="H76" i="1"/>
  <c r="N79" i="1"/>
  <c r="L59" i="1"/>
  <c r="H65" i="1"/>
  <c r="M85" i="2" l="1"/>
  <c r="K83" i="2"/>
  <c r="M83" i="2"/>
  <c r="O85" i="2"/>
  <c r="M84" i="2"/>
  <c r="J85" i="2"/>
  <c r="J83" i="2"/>
  <c r="J86" i="2" s="1"/>
  <c r="K72" i="2"/>
  <c r="K71" i="2"/>
  <c r="K70" i="2"/>
  <c r="M72" i="2"/>
  <c r="M71" i="2"/>
  <c r="M70" i="2"/>
  <c r="K86" i="2"/>
  <c r="J84" i="2"/>
  <c r="L85" i="2"/>
  <c r="L84" i="2"/>
  <c r="L83" i="2"/>
  <c r="M86" i="2"/>
  <c r="N72" i="2"/>
  <c r="N71" i="2"/>
  <c r="N70" i="2"/>
  <c r="N85" i="2"/>
  <c r="N84" i="2"/>
  <c r="N83" i="2"/>
  <c r="O83" i="2"/>
  <c r="I85" i="2"/>
  <c r="I84" i="2"/>
  <c r="I83" i="2"/>
  <c r="I72" i="2"/>
  <c r="I71" i="2"/>
  <c r="I70" i="2"/>
  <c r="O84" i="2"/>
  <c r="H84" i="2"/>
  <c r="H85" i="2"/>
  <c r="L72" i="2"/>
  <c r="L71" i="2"/>
  <c r="L70" i="2"/>
  <c r="H72" i="2"/>
  <c r="H71" i="2"/>
  <c r="H70" i="2"/>
  <c r="O72" i="2"/>
  <c r="O71" i="2"/>
  <c r="O70" i="2"/>
  <c r="J72" i="2"/>
  <c r="J71" i="2"/>
  <c r="J70" i="2"/>
  <c r="N85" i="1"/>
  <c r="N84" i="1"/>
  <c r="N83" i="1"/>
  <c r="L84" i="1"/>
  <c r="L83" i="1"/>
  <c r="L85" i="1"/>
  <c r="I85" i="1"/>
  <c r="I84" i="1"/>
  <c r="I83" i="1"/>
  <c r="H83" i="1"/>
  <c r="H84" i="1"/>
  <c r="H85" i="1"/>
  <c r="I72" i="1"/>
  <c r="I71" i="1"/>
  <c r="I70" i="1"/>
  <c r="N72" i="1"/>
  <c r="N73" i="1" s="1"/>
  <c r="N71" i="1"/>
  <c r="N70" i="1"/>
  <c r="J85" i="1"/>
  <c r="J84" i="1"/>
  <c r="J83" i="1"/>
  <c r="M84" i="1"/>
  <c r="M85" i="1"/>
  <c r="M83" i="1"/>
  <c r="O72" i="1"/>
  <c r="O71" i="1"/>
  <c r="O70" i="1"/>
  <c r="K85" i="1"/>
  <c r="K83" i="1"/>
  <c r="K84" i="1"/>
  <c r="H71" i="1"/>
  <c r="H70" i="1"/>
  <c r="H72" i="1"/>
  <c r="K72" i="1"/>
  <c r="K70" i="1"/>
  <c r="K71" i="1"/>
  <c r="J72" i="1"/>
  <c r="J71" i="1"/>
  <c r="J70" i="1"/>
  <c r="O85" i="1"/>
  <c r="O84" i="1"/>
  <c r="O83" i="1"/>
  <c r="M71" i="1"/>
  <c r="M72" i="1"/>
  <c r="M70" i="1"/>
  <c r="L71" i="1"/>
  <c r="L72" i="1"/>
  <c r="L70" i="1"/>
  <c r="O86" i="2" l="1"/>
  <c r="O86" i="1"/>
  <c r="H86" i="1"/>
  <c r="L86" i="2"/>
  <c r="N86" i="2"/>
  <c r="I73" i="2"/>
  <c r="H86" i="2"/>
  <c r="H73" i="2"/>
  <c r="I86" i="2"/>
  <c r="M73" i="2"/>
  <c r="O73" i="2"/>
  <c r="K73" i="2"/>
  <c r="N73" i="2"/>
  <c r="J73" i="2"/>
  <c r="L73" i="2"/>
  <c r="I86" i="1"/>
  <c r="L86" i="1"/>
  <c r="J73" i="1"/>
  <c r="M73" i="1"/>
  <c r="J86" i="1"/>
  <c r="M86" i="1"/>
  <c r="I73" i="1"/>
  <c r="K73" i="1"/>
  <c r="L73" i="1"/>
  <c r="K86" i="1"/>
  <c r="H73" i="1"/>
  <c r="O73" i="1"/>
  <c r="N86" i="1"/>
</calcChain>
</file>

<file path=xl/sharedStrings.xml><?xml version="1.0" encoding="utf-8"?>
<sst xmlns="http://schemas.openxmlformats.org/spreadsheetml/2006/main" count="264" uniqueCount="63">
  <si>
    <t>version,4</t>
  </si>
  <si>
    <t>ProtocolHeader</t>
  </si>
  <si>
    <t>,Version,1.0,Label,MTT_d43,ReaderType,0,DateRead,4/27/2020 11:25:36 PM,InstrumentSN,SN: 512734004,</t>
  </si>
  <si>
    <t xml:space="preserve">,Result,0,Prefix,3b_Vinc,WellMap,0007FE7FE7FE7FE7FE7FE000,RefWellMap,000000000000000000000000,RunCount,1,Kinetics,False,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</si>
  <si>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</si>
  <si>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</si>
  <si>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</si>
  <si>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</si>
  <si>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</si>
  <si>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</si>
  <si>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,B,X,0.05428309,0.06131418,0.05734274,0.05593276,0.05704655,0.05702669,0.05792746,0.05710037,0.05802712,0.05671432,X</t>
  </si>
  <si>
    <t>,C,X,0.05771176,0.3084571,0.2943379,0.2903186,0.303502,0.2884525,0.2665503,0.2807789,0.273431,0.09276842,X</t>
  </si>
  <si>
    <t>,D,X,0.05484628,0.3053781,0.2868127,0.3340337,0.2991685,0.2657605,0.2604624,0.2365443,0.2412151,0.1093147,X</t>
  </si>
  <si>
    <t>,E,X,0.05646184,0.2896324,0.2597322,0.2954144,0.2648645,0.2508163,0.2434167,0.2455392,0.2305477,0.093823,X</t>
  </si>
  <si>
    <t>,F,X,0.05643496,0.3113268,0.2999417,0.3499878,0.3057639,0.280914,0.2652254,0.2592697,0.2564341,0.05797438,X</t>
  </si>
  <si>
    <t>,G,X,0.06634691,0.05575419,0.05656353,0.05561892,0.05578807,0.05598529,0.05577871,0.05580788,0.05711327,0.06185457,X</t>
  </si>
  <si>
    <t>,H,X,X,X,X,X,X,X,X,X,X,X,X</t>
  </si>
  <si>
    <t>_x000B_</t>
  </si>
  <si>
    <t>MTT</t>
  </si>
  <si>
    <t>Date of intoxication:</t>
  </si>
  <si>
    <t>Reader:</t>
  </si>
  <si>
    <t>Promega GloMax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</si>
  <si>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</si>
  <si>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</si>
  <si>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</si>
  <si>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</si>
  <si>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</si>
  <si>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</si>
  <si>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</si>
  <si>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</si>
  <si>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</si>
  <si>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</si>
  <si>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Differentiation started</t>
  </si>
  <si>
    <t>Age of cells</t>
  </si>
  <si>
    <t>43d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</si>
  <si>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</si>
  <si>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</si>
  <si>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</si>
  <si>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</si>
  <si>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</si>
  <si>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</si>
  <si>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</si>
  <si>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</si>
  <si>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</si>
  <si>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</si>
  <si>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</si>
  <si>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</si>
  <si>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Vincristine in Water</t>
  </si>
  <si>
    <t>,Version,1,Label,CytoTox-Fluor,ReaderType,2,DateRead,4/27/2020 2:33:36 AM,InstrumentSN,SN: 512734004,FluoOpticalKitID,PN:9300-046 SN:31000001DD35142D SIG:BLUE,</t>
  </si>
  <si>
    <t xml:space="preserve">,Result,0,Prefix,3b_Vinc4,WellMap,0000003FE3FE3FE3FE000000,RunCount,1,Kinetics,False, </t>
  </si>
  <si>
    <t>,Read 1</t>
  </si>
  <si>
    <t>,B,X,X,X,X,X,X,X,X,X,X,X,X</t>
  </si>
  <si>
    <t>,C,X,X,3601.77,3848.26,3735.93,3988.09,3852.58,4252.38,5615.83,5344.99,2058.6,X</t>
  </si>
  <si>
    <t>,D,X,X,3538.65,3704.45,3516.78,3627.94,3703.04,4380.7,4008.47,4333.76,2053.23,X</t>
  </si>
  <si>
    <t>,E,X,X,3585.11,3581.73,3214.66,3629.57,3022.57,3949.66,4513.75,4273.76,2078.94,X</t>
  </si>
  <si>
    <t>,F,X,X,4625.79,4150,3702.64,4186.66,3443.07,3814.53,4786.07,4974.5,539.152,X</t>
  </si>
  <si>
    <t>,G,X,X,X,X,X,X,X,X,X,X,X,X</t>
  </si>
  <si>
    <t>Cytotox</t>
  </si>
  <si>
    <t>Live/Dead</t>
  </si>
  <si>
    <t>% of Vehicle</t>
  </si>
  <si>
    <t>Vehicle pooled</t>
  </si>
  <si>
    <t>27) Exp_20200125</t>
  </si>
  <si>
    <t>iPSC_DSN_004b_20200125_thawed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</si>
</sst>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18" fillId="0" borderId="0" xfId="0" applyFont="1" applyBorder="1"/>
    <xf numFmtId="0" fontId="0" fillId="0" borderId="1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523875</xdr:colOff>
      <xdr:row>4</xdr:row>
      <xdr:rowOff>57150</xdr:rowOff>
    </xdr:from>
    <xdr:to>
      <xdr:col>16</xdr:col>
      <xdr:colOff>0</xdr:colOff>
      <xdr:row>23</xdr:row>
      <xdr:rowOff>45244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7983141" y="217884"/>
          <a:ext cx="3607594" cy="4810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333375</xdr:colOff>
      <xdr:row>3</xdr:row>
      <xdr:rowOff>38100</xdr:rowOff>
    </xdr:from>
    <xdr:to>
      <xdr:col>12</xdr:col>
      <xdr:colOff>571500</xdr:colOff>
      <xdr:row>22</xdr:row>
      <xdr:rowOff>26194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5506641" y="8334"/>
          <a:ext cx="3607594" cy="48101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190499</xdr:rowOff>
    </xdr:from>
    <xdr:to>
      <xdr:col>10</xdr:col>
      <xdr:colOff>469900</xdr:colOff>
      <xdr:row>17</xdr:row>
      <xdr:rowOff>161924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EA4E3F3-82E6-496D-9D52-288007A4E3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4344987" y="-344488"/>
          <a:ext cx="3209925" cy="42799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533397</xdr:colOff>
          <xdr:row>1</xdr:row>
          <xdr:rowOff>16249</xdr:rowOff>
        </xdr:from>
        <xdr:to>
          <xdr:col>16</xdr:col>
          <xdr:colOff>36450</xdr:colOff>
          <xdr:row>17</xdr:row>
          <xdr:rowOff>152400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99FD4843-F6AE-4434-9920-0DACE33056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topLeftCell="A16" workbookViewId="0">
      <selection activeCell="A22" sqref="A22:D29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20" x14ac:dyDescent="0.25">
      <c r="A17" t="s">
        <v>14</v>
      </c>
    </row>
    <row r="18" spans="1:20" x14ac:dyDescent="0.25">
      <c r="A18" t="s">
        <v>15</v>
      </c>
    </row>
    <row r="19" spans="1:20" x14ac:dyDescent="0.25">
      <c r="A19" t="s">
        <v>16</v>
      </c>
    </row>
    <row r="22" spans="1:20" x14ac:dyDescent="0.25">
      <c r="A22" s="1" t="s">
        <v>61</v>
      </c>
      <c r="S22" s="22"/>
      <c r="T22" s="3"/>
    </row>
    <row r="23" spans="1:20" x14ac:dyDescent="0.25">
      <c r="A23" t="s">
        <v>31</v>
      </c>
      <c r="C23" t="s">
        <v>62</v>
      </c>
      <c r="S23" s="22"/>
      <c r="T23" s="3"/>
    </row>
    <row r="24" spans="1:20" x14ac:dyDescent="0.25">
      <c r="A24" t="s">
        <v>32</v>
      </c>
      <c r="C24" s="4">
        <v>43855</v>
      </c>
      <c r="S24" s="22"/>
      <c r="T24" s="3"/>
    </row>
    <row r="25" spans="1:20" x14ac:dyDescent="0.25">
      <c r="A25" t="s">
        <v>33</v>
      </c>
      <c r="C25" t="s">
        <v>34</v>
      </c>
      <c r="D25" s="3"/>
      <c r="E25" s="3"/>
      <c r="F25" s="2"/>
      <c r="G25" s="2"/>
      <c r="H25" s="2" t="s">
        <v>22</v>
      </c>
      <c r="I25" s="2" t="s">
        <v>23</v>
      </c>
      <c r="J25" s="2" t="s">
        <v>24</v>
      </c>
      <c r="K25" s="2" t="s">
        <v>25</v>
      </c>
      <c r="L25" s="2" t="s">
        <v>26</v>
      </c>
      <c r="M25" s="2" t="s">
        <v>27</v>
      </c>
      <c r="N25" s="2" t="s">
        <v>28</v>
      </c>
      <c r="O25" s="2" t="s">
        <v>29</v>
      </c>
      <c r="P25" s="2" t="s">
        <v>30</v>
      </c>
      <c r="Q25" s="2"/>
      <c r="R25" s="3"/>
      <c r="S25" s="22"/>
      <c r="T25" s="3"/>
    </row>
    <row r="26" spans="1:20" x14ac:dyDescent="0.25">
      <c r="A26" t="s">
        <v>35</v>
      </c>
      <c r="C26" t="s">
        <v>47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3"/>
    </row>
    <row r="27" spans="1:20" x14ac:dyDescent="0.25">
      <c r="A27" t="s">
        <v>19</v>
      </c>
      <c r="C27" s="4">
        <v>43946</v>
      </c>
      <c r="D27" s="3"/>
      <c r="E27" s="3"/>
      <c r="F27" s="5"/>
      <c r="G27" s="5">
        <v>5.4283089999999999E-2</v>
      </c>
      <c r="H27" s="5">
        <v>6.1314180000000003E-2</v>
      </c>
      <c r="I27" s="5">
        <v>5.7342740000000003E-2</v>
      </c>
      <c r="J27" s="5">
        <v>5.5932759999999998E-2</v>
      </c>
      <c r="K27" s="5">
        <v>5.7046550000000001E-2</v>
      </c>
      <c r="L27" s="5">
        <v>5.7026689999999998E-2</v>
      </c>
      <c r="M27" s="5">
        <v>5.792746E-2</v>
      </c>
      <c r="N27" s="5">
        <v>5.7100369999999998E-2</v>
      </c>
      <c r="O27" s="5">
        <v>5.8027120000000001E-2</v>
      </c>
      <c r="P27" s="5">
        <v>5.6714319999999999E-2</v>
      </c>
      <c r="Q27" s="5"/>
      <c r="R27" s="3"/>
      <c r="S27" s="22"/>
      <c r="T27" s="3"/>
    </row>
    <row r="28" spans="1:20" x14ac:dyDescent="0.25">
      <c r="A28" t="s">
        <v>20</v>
      </c>
      <c r="C28" t="s">
        <v>21</v>
      </c>
      <c r="D28" s="3"/>
      <c r="E28" s="3"/>
      <c r="F28" s="5"/>
      <c r="G28" s="5">
        <v>5.7711760000000001E-2</v>
      </c>
      <c r="H28" s="6">
        <v>0.30845709999999998</v>
      </c>
      <c r="I28" s="7">
        <v>0.29433789999999999</v>
      </c>
      <c r="J28" s="7">
        <v>0.29031859999999998</v>
      </c>
      <c r="K28" s="7">
        <v>0.30350199999999999</v>
      </c>
      <c r="L28" s="7">
        <v>0.2884525</v>
      </c>
      <c r="M28" s="7">
        <v>0.26655030000000002</v>
      </c>
      <c r="N28" s="7">
        <v>0.2807789</v>
      </c>
      <c r="O28" s="7">
        <v>0.27343099999999998</v>
      </c>
      <c r="P28" s="8">
        <v>9.2768420000000004E-2</v>
      </c>
      <c r="Q28" s="5"/>
      <c r="R28" s="3"/>
    </row>
    <row r="29" spans="1:20" x14ac:dyDescent="0.25">
      <c r="A29" s="1" t="s">
        <v>36</v>
      </c>
      <c r="D29" s="3"/>
      <c r="E29" s="3"/>
      <c r="F29" s="5"/>
      <c r="G29" s="5">
        <v>5.4846279999999997E-2</v>
      </c>
      <c r="H29" s="9">
        <v>0.30537809999999999</v>
      </c>
      <c r="I29" s="5">
        <v>0.28681269999999998</v>
      </c>
      <c r="J29" s="5">
        <v>0.33403369999999999</v>
      </c>
      <c r="K29" s="5">
        <v>0.2991685</v>
      </c>
      <c r="L29" s="5">
        <v>0.26576050000000001</v>
      </c>
      <c r="M29" s="5">
        <v>0.26046239999999998</v>
      </c>
      <c r="N29" s="5">
        <v>0.23654430000000001</v>
      </c>
      <c r="O29" s="5">
        <v>0.24121509999999999</v>
      </c>
      <c r="P29" s="10">
        <v>0.1093147</v>
      </c>
      <c r="Q29" s="5"/>
      <c r="R29" s="3"/>
    </row>
    <row r="30" spans="1:20" x14ac:dyDescent="0.25">
      <c r="D30" s="3"/>
      <c r="E30" s="3"/>
      <c r="F30" s="5"/>
      <c r="G30" s="5">
        <v>5.6461839999999999E-2</v>
      </c>
      <c r="H30" s="9">
        <v>0.28963240000000001</v>
      </c>
      <c r="I30" s="5">
        <v>0.25973220000000002</v>
      </c>
      <c r="J30" s="5">
        <v>0.29541440000000002</v>
      </c>
      <c r="K30" s="5">
        <v>0.2648645</v>
      </c>
      <c r="L30" s="5">
        <v>0.25081629999999999</v>
      </c>
      <c r="M30" s="5">
        <v>0.24341670000000001</v>
      </c>
      <c r="N30" s="5">
        <v>0.24553920000000001</v>
      </c>
      <c r="O30" s="5">
        <v>0.23054769999999999</v>
      </c>
      <c r="P30" s="10">
        <v>9.3823000000000004E-2</v>
      </c>
      <c r="Q30" s="5"/>
      <c r="R30" s="3"/>
    </row>
    <row r="31" spans="1:20" x14ac:dyDescent="0.25">
      <c r="D31" s="3"/>
      <c r="E31" s="3"/>
      <c r="F31" s="5"/>
      <c r="G31" s="5">
        <v>5.6434959999999999E-2</v>
      </c>
      <c r="H31" s="11">
        <v>0.31132680000000001</v>
      </c>
      <c r="I31" s="12">
        <v>0.29994169999999998</v>
      </c>
      <c r="J31" s="12">
        <v>0.34998780000000002</v>
      </c>
      <c r="K31" s="12">
        <v>0.30576389999999998</v>
      </c>
      <c r="L31" s="12">
        <v>0.280914</v>
      </c>
      <c r="M31" s="12">
        <v>0.2652254</v>
      </c>
      <c r="N31" s="12">
        <v>0.25926969999999999</v>
      </c>
      <c r="O31" s="12">
        <v>0.2564341</v>
      </c>
      <c r="P31" s="13">
        <v>5.7974379999999999E-2</v>
      </c>
      <c r="Q31" s="5"/>
      <c r="R31" s="3"/>
    </row>
    <row r="32" spans="1:20" x14ac:dyDescent="0.25">
      <c r="D32" s="3"/>
      <c r="E32" s="3"/>
      <c r="F32" s="3"/>
      <c r="G32" s="3">
        <v>6.6346909999999995E-2</v>
      </c>
      <c r="H32" s="3">
        <v>5.5754190000000002E-2</v>
      </c>
      <c r="I32" s="3">
        <v>5.6563530000000001E-2</v>
      </c>
      <c r="J32" s="3">
        <v>5.5618920000000002E-2</v>
      </c>
      <c r="K32" s="3">
        <v>5.5788070000000002E-2</v>
      </c>
      <c r="L32" s="3">
        <v>5.598529E-2</v>
      </c>
      <c r="M32" s="3">
        <v>5.5778710000000002E-2</v>
      </c>
      <c r="N32" s="3">
        <v>5.5807879999999997E-2</v>
      </c>
      <c r="O32" s="3">
        <v>5.7113270000000001E-2</v>
      </c>
      <c r="P32" s="3">
        <v>6.1854569999999998E-2</v>
      </c>
      <c r="Q32" s="3"/>
      <c r="R32" s="3"/>
    </row>
    <row r="33" spans="2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2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x14ac:dyDescent="0.25">
      <c r="B35" s="14"/>
      <c r="C35" s="15"/>
      <c r="D35" s="3"/>
      <c r="E35" s="3"/>
      <c r="F35" s="3" t="s">
        <v>37</v>
      </c>
      <c r="G35" s="3"/>
      <c r="H35" s="16">
        <f t="shared" ref="H35:M35" si="0">AVERAGE(H28:H31)</f>
        <v>0.30369860000000004</v>
      </c>
      <c r="I35" s="3">
        <f t="shared" si="0"/>
        <v>0.28520612499999998</v>
      </c>
      <c r="J35" s="3">
        <f t="shared" si="0"/>
        <v>0.31743862500000003</v>
      </c>
      <c r="K35" s="3">
        <f t="shared" si="0"/>
        <v>0.29332472499999995</v>
      </c>
      <c r="L35" s="3">
        <f t="shared" si="0"/>
        <v>0.27148582500000001</v>
      </c>
      <c r="M35" s="3">
        <f t="shared" si="0"/>
        <v>0.25891370000000002</v>
      </c>
      <c r="N35" s="3">
        <f>AVERAGE(N28:N31)</f>
        <v>0.25553302499999997</v>
      </c>
      <c r="O35" s="3">
        <f>AVERAGE(O28:O31)</f>
        <v>0.25040697499999998</v>
      </c>
      <c r="P35" s="3">
        <f>AVERAGE(P28:P30)</f>
        <v>9.8635373333333332E-2</v>
      </c>
      <c r="Q35" s="3"/>
      <c r="R35" s="3"/>
    </row>
    <row r="36" spans="2:18" x14ac:dyDescent="0.25">
      <c r="B36" s="14"/>
      <c r="D36" s="3"/>
      <c r="E36" s="3"/>
      <c r="F36" s="3" t="s">
        <v>38</v>
      </c>
      <c r="G36" s="3"/>
      <c r="H36" s="3">
        <f>H35/1000</f>
        <v>3.0369860000000002E-4</v>
      </c>
      <c r="I36" s="3">
        <f t="shared" ref="I36:P36" si="1">I35/1000</f>
        <v>2.8520612499999997E-4</v>
      </c>
      <c r="J36" s="3">
        <f t="shared" si="1"/>
        <v>3.1743862500000002E-4</v>
      </c>
      <c r="K36" s="3">
        <f t="shared" si="1"/>
        <v>2.9332472499999995E-4</v>
      </c>
      <c r="L36" s="3">
        <f t="shared" si="1"/>
        <v>2.7148582500000003E-4</v>
      </c>
      <c r="M36" s="3">
        <f t="shared" si="1"/>
        <v>2.5891370000000001E-4</v>
      </c>
      <c r="N36" s="3">
        <f t="shared" si="1"/>
        <v>2.5553302499999996E-4</v>
      </c>
      <c r="O36" s="3">
        <f t="shared" si="1"/>
        <v>2.5040697499999995E-4</v>
      </c>
      <c r="P36" s="3">
        <f t="shared" si="1"/>
        <v>9.863537333333333E-5</v>
      </c>
      <c r="Q36" s="3"/>
      <c r="R36" s="3"/>
    </row>
    <row r="37" spans="2:18" x14ac:dyDescent="0.25">
      <c r="B37" s="14"/>
      <c r="D37" s="3"/>
      <c r="E37" s="3"/>
      <c r="F37" s="3" t="s">
        <v>39</v>
      </c>
      <c r="G37" s="3"/>
      <c r="H37" s="3">
        <f>MEDIAN(H28:H31)</f>
        <v>0.30691760000000001</v>
      </c>
      <c r="I37" s="3">
        <f t="shared" ref="I37:P37" si="2">MEDIAN(I28:I31)</f>
        <v>0.29057529999999998</v>
      </c>
      <c r="J37" s="3">
        <f t="shared" si="2"/>
        <v>0.31472405000000003</v>
      </c>
      <c r="K37" s="3">
        <f t="shared" si="2"/>
        <v>0.30133525</v>
      </c>
      <c r="L37" s="3">
        <f t="shared" si="2"/>
        <v>0.27333724999999998</v>
      </c>
      <c r="M37" s="3">
        <f t="shared" si="2"/>
        <v>0.26284390000000002</v>
      </c>
      <c r="N37" s="3">
        <f t="shared" si="2"/>
        <v>0.25240445</v>
      </c>
      <c r="O37" s="3">
        <f t="shared" si="2"/>
        <v>0.24882460000000001</v>
      </c>
      <c r="P37" s="3">
        <f t="shared" si="2"/>
        <v>9.3295710000000004E-2</v>
      </c>
      <c r="Q37" s="3"/>
      <c r="R37" s="3"/>
    </row>
    <row r="38" spans="2:18" x14ac:dyDescent="0.25">
      <c r="B38" s="17"/>
      <c r="D38" s="3"/>
      <c r="E38" s="3"/>
      <c r="F38" s="3" t="s">
        <v>40</v>
      </c>
      <c r="G38" s="3"/>
      <c r="H38" s="3">
        <f>H37/1000</f>
        <v>3.0691760000000002E-4</v>
      </c>
      <c r="I38" s="3">
        <f t="shared" ref="I38:P38" si="3">I37/1000</f>
        <v>2.905753E-4</v>
      </c>
      <c r="J38" s="3">
        <f t="shared" si="3"/>
        <v>3.1472405000000002E-4</v>
      </c>
      <c r="K38" s="3">
        <f t="shared" si="3"/>
        <v>3.0133524999999999E-4</v>
      </c>
      <c r="L38" s="3">
        <f t="shared" si="3"/>
        <v>2.7333724999999999E-4</v>
      </c>
      <c r="M38" s="3">
        <f t="shared" si="3"/>
        <v>2.628439E-4</v>
      </c>
      <c r="N38" s="3">
        <f t="shared" si="3"/>
        <v>2.5240445000000001E-4</v>
      </c>
      <c r="O38" s="3">
        <f t="shared" si="3"/>
        <v>2.4882460000000002E-4</v>
      </c>
      <c r="P38" s="3">
        <f t="shared" si="3"/>
        <v>9.3295710000000003E-5</v>
      </c>
      <c r="Q38" s="3"/>
      <c r="R38" s="3"/>
    </row>
    <row r="39" spans="2:18" x14ac:dyDescent="0.25">
      <c r="B39" s="14"/>
      <c r="C39" s="14"/>
      <c r="D39" s="3"/>
      <c r="E39" s="3"/>
      <c r="F39" s="3" t="s">
        <v>41</v>
      </c>
      <c r="G39" s="3"/>
      <c r="H39" s="3">
        <f>STDEV(H28:H31)</f>
        <v>9.6869579019077615E-3</v>
      </c>
      <c r="I39" s="3">
        <f t="shared" ref="I39:P39" si="4">STDEV(I28:I31)</f>
        <v>1.7814118215313549E-2</v>
      </c>
      <c r="J39" s="3">
        <f t="shared" si="4"/>
        <v>2.9185656010487414E-2</v>
      </c>
      <c r="K39" s="3">
        <f t="shared" si="4"/>
        <v>1.9169803636687736E-2</v>
      </c>
      <c r="L39" s="3">
        <f t="shared" si="4"/>
        <v>1.670096957731796E-2</v>
      </c>
      <c r="M39" s="3">
        <f t="shared" si="4"/>
        <v>1.0656933535496968E-2</v>
      </c>
      <c r="N39" s="3">
        <f t="shared" si="4"/>
        <v>1.9250672367716572E-2</v>
      </c>
      <c r="O39" s="3">
        <f t="shared" si="4"/>
        <v>1.8666488087010366E-2</v>
      </c>
      <c r="P39" s="3">
        <f t="shared" si="4"/>
        <v>2.1691898493126492E-2</v>
      </c>
      <c r="Q39" s="3"/>
      <c r="R39" s="3"/>
    </row>
    <row r="40" spans="2:18" x14ac:dyDescent="0.25">
      <c r="D40" s="3"/>
      <c r="E40" s="3"/>
      <c r="F40" s="3" t="s">
        <v>42</v>
      </c>
      <c r="G40" s="3"/>
      <c r="H40" s="3">
        <f>H39/H35*100</f>
        <v>3.1896616915282983</v>
      </c>
      <c r="I40" s="3">
        <f t="shared" ref="I40:P40" si="5">I39/I35*100</f>
        <v>6.24605036631438</v>
      </c>
      <c r="J40" s="3">
        <f t="shared" si="5"/>
        <v>9.1941098883248422</v>
      </c>
      <c r="K40" s="3">
        <f t="shared" si="5"/>
        <v>6.5353521209941441</v>
      </c>
      <c r="L40" s="3">
        <f t="shared" si="5"/>
        <v>6.1516911895189956</v>
      </c>
      <c r="M40" s="3">
        <f t="shared" si="5"/>
        <v>4.1160176288458157</v>
      </c>
      <c r="N40" s="3">
        <f t="shared" si="5"/>
        <v>7.5335359755227618</v>
      </c>
      <c r="O40" s="3">
        <f t="shared" si="5"/>
        <v>7.4544601191761402</v>
      </c>
      <c r="P40" s="3">
        <f t="shared" si="5"/>
        <v>21.99200728912923</v>
      </c>
      <c r="Q40" s="3"/>
      <c r="R40" s="3"/>
    </row>
    <row r="41" spans="2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2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x14ac:dyDescent="0.25">
      <c r="D43" s="3" t="s">
        <v>43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2:18" x14ac:dyDescent="0.25">
      <c r="D44" s="3"/>
      <c r="E44" s="3"/>
      <c r="F44" s="2"/>
      <c r="G44" s="2"/>
      <c r="H44" s="2" t="s">
        <v>22</v>
      </c>
      <c r="I44" s="2" t="s">
        <v>23</v>
      </c>
      <c r="J44" s="2" t="s">
        <v>24</v>
      </c>
      <c r="K44" s="2" t="s">
        <v>25</v>
      </c>
      <c r="L44" s="2" t="s">
        <v>26</v>
      </c>
      <c r="M44" s="2" t="s">
        <v>27</v>
      </c>
      <c r="N44" s="2" t="s">
        <v>28</v>
      </c>
      <c r="O44" s="2" t="s">
        <v>29</v>
      </c>
      <c r="P44" s="2" t="s">
        <v>30</v>
      </c>
      <c r="Q44" s="2"/>
      <c r="R44" s="3"/>
    </row>
    <row r="45" spans="2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2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2:18" x14ac:dyDescent="0.25">
      <c r="D47" s="3"/>
      <c r="E47" s="3"/>
      <c r="F47" s="3"/>
      <c r="G47" s="3"/>
      <c r="H47" s="3">
        <f>H28-$P$35</f>
        <v>0.20982172666666665</v>
      </c>
      <c r="I47" s="3">
        <f t="shared" ref="I47:N47" si="6">I28-$P$35</f>
        <v>0.19570252666666665</v>
      </c>
      <c r="J47" s="3">
        <f t="shared" si="6"/>
        <v>0.19168322666666665</v>
      </c>
      <c r="K47" s="3">
        <f t="shared" si="6"/>
        <v>0.20486662666666666</v>
      </c>
      <c r="L47" s="3">
        <f t="shared" si="6"/>
        <v>0.18981712666666667</v>
      </c>
      <c r="M47" s="3">
        <f t="shared" si="6"/>
        <v>0.16791492666666669</v>
      </c>
      <c r="N47" s="3">
        <f t="shared" si="6"/>
        <v>0.18214352666666667</v>
      </c>
      <c r="O47" s="3">
        <f>O28-$P$35</f>
        <v>0.17479562666666665</v>
      </c>
      <c r="P47" s="3"/>
      <c r="Q47" s="3"/>
      <c r="R47" s="3"/>
    </row>
    <row r="48" spans="2:18" x14ac:dyDescent="0.25">
      <c r="D48" s="3"/>
      <c r="E48" s="3"/>
      <c r="F48" s="3"/>
      <c r="G48" s="3"/>
      <c r="H48" s="3">
        <f t="shared" ref="H48:O50" si="7">H29-$P$35</f>
        <v>0.20674272666666665</v>
      </c>
      <c r="I48" s="3">
        <f t="shared" si="7"/>
        <v>0.18817732666666664</v>
      </c>
      <c r="J48" s="3">
        <f t="shared" si="7"/>
        <v>0.23539832666666666</v>
      </c>
      <c r="K48" s="3">
        <f t="shared" si="7"/>
        <v>0.20053312666666667</v>
      </c>
      <c r="L48" s="3">
        <f t="shared" si="7"/>
        <v>0.16712512666666668</v>
      </c>
      <c r="M48" s="3">
        <f t="shared" si="7"/>
        <v>0.16182702666666665</v>
      </c>
      <c r="N48" s="3">
        <f t="shared" si="7"/>
        <v>0.13790892666666668</v>
      </c>
      <c r="O48" s="3">
        <f t="shared" si="7"/>
        <v>0.14257972666666666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0.19099702666666668</v>
      </c>
      <c r="I49" s="3">
        <f t="shared" si="7"/>
        <v>0.16109682666666669</v>
      </c>
      <c r="J49" s="3">
        <f t="shared" si="7"/>
        <v>0.19677902666666669</v>
      </c>
      <c r="K49" s="3">
        <f t="shared" si="7"/>
        <v>0.16622912666666667</v>
      </c>
      <c r="L49" s="3">
        <f>L30-$P$35</f>
        <v>0.15218092666666666</v>
      </c>
      <c r="M49" s="3">
        <f t="shared" si="7"/>
        <v>0.14478132666666668</v>
      </c>
      <c r="N49" s="3">
        <f t="shared" si="7"/>
        <v>0.14690382666666668</v>
      </c>
      <c r="O49" s="3">
        <f>O30-$P$35</f>
        <v>0.13191232666666666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0.21269142666666668</v>
      </c>
      <c r="I50" s="3">
        <f t="shared" si="7"/>
        <v>0.20130632666666665</v>
      </c>
      <c r="J50" s="3">
        <f t="shared" si="7"/>
        <v>0.25135242666666668</v>
      </c>
      <c r="K50" s="3">
        <f t="shared" si="7"/>
        <v>0.20712852666666665</v>
      </c>
      <c r="L50" s="3">
        <f t="shared" si="7"/>
        <v>0.18227862666666667</v>
      </c>
      <c r="M50" s="3">
        <f t="shared" si="7"/>
        <v>0.16659002666666667</v>
      </c>
      <c r="N50" s="3">
        <f t="shared" si="7"/>
        <v>0.16063432666666666</v>
      </c>
      <c r="O50" s="3">
        <f t="shared" si="7"/>
        <v>0.15779872666666667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22</v>
      </c>
      <c r="I53" s="2" t="s">
        <v>23</v>
      </c>
      <c r="J53" s="2" t="s">
        <v>24</v>
      </c>
      <c r="K53" s="2" t="s">
        <v>25</v>
      </c>
      <c r="L53" s="2" t="s">
        <v>26</v>
      </c>
      <c r="M53" s="2" t="s">
        <v>27</v>
      </c>
      <c r="N53" s="2" t="s">
        <v>28</v>
      </c>
      <c r="O53" s="2" t="s">
        <v>29</v>
      </c>
      <c r="P53" s="2" t="s">
        <v>30</v>
      </c>
      <c r="Q53" s="2"/>
      <c r="R53" s="3"/>
      <c r="S53" s="18" t="s">
        <v>44</v>
      </c>
      <c r="T53" s="19"/>
    </row>
    <row r="54" spans="4:20" x14ac:dyDescent="0.25">
      <c r="D54" s="3"/>
      <c r="E54" s="3"/>
      <c r="F54" s="3" t="s">
        <v>37</v>
      </c>
      <c r="G54" s="3"/>
      <c r="H54" s="3">
        <f>AVERAGE(H47:H50)</f>
        <v>0.20506322666666665</v>
      </c>
      <c r="I54" s="3">
        <f>AVERAGE(I47:I50)</f>
        <v>0.18657075166666665</v>
      </c>
      <c r="J54" s="3">
        <f t="shared" ref="J54:N54" si="8">AVERAGE(J47:J50)</f>
        <v>0.21880325166666667</v>
      </c>
      <c r="K54" s="3">
        <f t="shared" si="8"/>
        <v>0.19468935166666668</v>
      </c>
      <c r="L54" s="3">
        <f t="shared" si="8"/>
        <v>0.17285045166666668</v>
      </c>
      <c r="M54" s="3">
        <f t="shared" si="8"/>
        <v>0.16027832666666667</v>
      </c>
      <c r="N54" s="3">
        <f t="shared" si="8"/>
        <v>0.15689765166666667</v>
      </c>
      <c r="O54" s="3">
        <f>AVERAGE(O47:O50)</f>
        <v>0.15177160166666664</v>
      </c>
      <c r="P54" s="3"/>
      <c r="Q54" s="3"/>
      <c r="R54" s="3"/>
      <c r="S54" s="20">
        <f>AVERAGE(H47:I50)</f>
        <v>0.19581698916666668</v>
      </c>
      <c r="T54" s="21"/>
    </row>
    <row r="55" spans="4:20" x14ac:dyDescent="0.25">
      <c r="D55" s="3"/>
      <c r="E55" s="3"/>
      <c r="F55" s="3" t="s">
        <v>38</v>
      </c>
      <c r="G55" s="3"/>
      <c r="H55" s="3">
        <f>H54/1000</f>
        <v>2.0506322666666665E-4</v>
      </c>
      <c r="I55" s="3">
        <f t="shared" ref="I55:O55" si="9">I54/1000</f>
        <v>1.8657075166666665E-4</v>
      </c>
      <c r="J55" s="3">
        <f t="shared" si="9"/>
        <v>2.1880325166666667E-4</v>
      </c>
      <c r="K55" s="3">
        <f t="shared" si="9"/>
        <v>1.9468935166666669E-4</v>
      </c>
      <c r="L55" s="3">
        <f t="shared" si="9"/>
        <v>1.7285045166666669E-4</v>
      </c>
      <c r="M55" s="3">
        <f t="shared" si="9"/>
        <v>1.6027832666666667E-4</v>
      </c>
      <c r="N55" s="3">
        <f t="shared" si="9"/>
        <v>1.5689765166666667E-4</v>
      </c>
      <c r="O55" s="3">
        <f t="shared" si="9"/>
        <v>1.5177160166666664E-4</v>
      </c>
      <c r="P55" s="3"/>
      <c r="Q55" s="3"/>
      <c r="R55" s="3"/>
    </row>
    <row r="56" spans="4:20" x14ac:dyDescent="0.25">
      <c r="D56" s="3"/>
      <c r="E56" s="3"/>
      <c r="F56" s="3" t="s">
        <v>39</v>
      </c>
      <c r="G56" s="3"/>
      <c r="H56" s="3">
        <f>MEDIAN(H47:H50)</f>
        <v>0.20828222666666665</v>
      </c>
      <c r="I56" s="3">
        <f t="shared" ref="I56:N56" si="10">MEDIAN(I47:I50)</f>
        <v>0.19193992666666665</v>
      </c>
      <c r="J56" s="3">
        <f>MEDIAN(J47:J50)</f>
        <v>0.21608867666666667</v>
      </c>
      <c r="K56" s="3">
        <f t="shared" si="10"/>
        <v>0.20269987666666667</v>
      </c>
      <c r="L56" s="3">
        <f t="shared" si="10"/>
        <v>0.17470187666666667</v>
      </c>
      <c r="M56" s="3">
        <f t="shared" si="10"/>
        <v>0.16420852666666666</v>
      </c>
      <c r="N56" s="3">
        <f t="shared" si="10"/>
        <v>0.15376907666666667</v>
      </c>
      <c r="O56" s="3">
        <f>MEDIAN(O47:O50)</f>
        <v>0.15018922666666668</v>
      </c>
      <c r="P56" s="3"/>
      <c r="Q56" s="3"/>
      <c r="R56" s="3"/>
    </row>
    <row r="57" spans="4:20" x14ac:dyDescent="0.25">
      <c r="D57" s="3"/>
      <c r="E57" s="3"/>
      <c r="F57" s="3" t="s">
        <v>40</v>
      </c>
      <c r="G57" s="3"/>
      <c r="H57" s="3">
        <f>H56/1000</f>
        <v>2.0828222666666665E-4</v>
      </c>
      <c r="I57" s="3">
        <f t="shared" ref="I57:O57" si="11">I56/1000</f>
        <v>1.9193992666666665E-4</v>
      </c>
      <c r="J57" s="3">
        <f t="shared" si="11"/>
        <v>2.1608867666666668E-4</v>
      </c>
      <c r="K57" s="3">
        <f t="shared" si="11"/>
        <v>2.0269987666666667E-4</v>
      </c>
      <c r="L57" s="3">
        <f t="shared" si="11"/>
        <v>1.7470187666666668E-4</v>
      </c>
      <c r="M57" s="3">
        <f t="shared" si="11"/>
        <v>1.6420852666666666E-4</v>
      </c>
      <c r="N57" s="3">
        <f t="shared" si="11"/>
        <v>1.5376907666666667E-4</v>
      </c>
      <c r="O57" s="3">
        <f t="shared" si="11"/>
        <v>1.5018922666666667E-4</v>
      </c>
      <c r="P57" s="3"/>
      <c r="Q57" s="3"/>
      <c r="R57" s="3"/>
    </row>
    <row r="58" spans="4:20" x14ac:dyDescent="0.25">
      <c r="D58" s="3"/>
      <c r="E58" s="3"/>
      <c r="F58" s="3" t="s">
        <v>41</v>
      </c>
      <c r="G58" s="3"/>
      <c r="H58" s="3">
        <f>STDEV(H47:H50)</f>
        <v>9.6869579019077615E-3</v>
      </c>
      <c r="I58" s="3">
        <f t="shared" ref="I58:O58" si="12">STDEV(I47:I50)</f>
        <v>1.7814118215313549E-2</v>
      </c>
      <c r="J58" s="3">
        <f t="shared" si="12"/>
        <v>2.9185656010487365E-2</v>
      </c>
      <c r="K58" s="3">
        <f t="shared" si="12"/>
        <v>1.9169803636687736E-2</v>
      </c>
      <c r="L58" s="3">
        <f t="shared" si="12"/>
        <v>1.670096957731796E-2</v>
      </c>
      <c r="M58" s="3">
        <f t="shared" si="12"/>
        <v>1.0656933535496968E-2</v>
      </c>
      <c r="N58" s="3">
        <f t="shared" si="12"/>
        <v>1.9250672367716572E-2</v>
      </c>
      <c r="O58" s="3">
        <f t="shared" si="12"/>
        <v>1.8666488087010616E-2</v>
      </c>
      <c r="P58" s="3"/>
      <c r="Q58" s="3"/>
      <c r="R58" s="3"/>
    </row>
    <row r="59" spans="4:20" x14ac:dyDescent="0.25">
      <c r="D59" s="3"/>
      <c r="E59" s="3"/>
      <c r="F59" s="3" t="s">
        <v>42</v>
      </c>
      <c r="G59" s="3"/>
      <c r="H59" s="3">
        <f>H58/H54*100</f>
        <v>4.7238883632968758</v>
      </c>
      <c r="I59" s="3">
        <f t="shared" ref="I59:O59" si="13">I58/I54*100</f>
        <v>9.5481837620190486</v>
      </c>
      <c r="J59" s="3">
        <f t="shared" si="13"/>
        <v>13.338767037589516</v>
      </c>
      <c r="K59" s="3">
        <f t="shared" si="13"/>
        <v>9.8463544475246483</v>
      </c>
      <c r="L59" s="3">
        <f t="shared" si="13"/>
        <v>9.6620919507488079</v>
      </c>
      <c r="M59" s="3">
        <f t="shared" si="13"/>
        <v>6.6490172171939133</v>
      </c>
      <c r="N59" s="3">
        <f t="shared" si="13"/>
        <v>12.269573293942697</v>
      </c>
      <c r="O59" s="3">
        <f t="shared" si="13"/>
        <v>12.299065096517531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45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102.3205038159938</v>
      </c>
      <c r="I63" s="3">
        <f t="shared" ref="H63:O66" si="14">I47/$H$54*100</f>
        <v>95.435212762346737</v>
      </c>
      <c r="J63" s="3">
        <f t="shared" si="14"/>
        <v>93.475183133761277</v>
      </c>
      <c r="K63" s="3">
        <f t="shared" si="14"/>
        <v>99.904127130351085</v>
      </c>
      <c r="L63" s="3">
        <f t="shared" si="14"/>
        <v>92.565171119255453</v>
      </c>
      <c r="M63" s="3">
        <f t="shared" si="14"/>
        <v>81.884465292070587</v>
      </c>
      <c r="N63" s="3">
        <f t="shared" si="14"/>
        <v>88.823105745206902</v>
      </c>
      <c r="O63" s="3">
        <f>O47/$H$54*100</f>
        <v>85.239869433440433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100.81901568959999</v>
      </c>
      <c r="I64" s="3">
        <f t="shared" si="14"/>
        <v>91.765515312285473</v>
      </c>
      <c r="J64" s="3">
        <f t="shared" si="14"/>
        <v>114.79304724357536</v>
      </c>
      <c r="K64" s="3">
        <f t="shared" si="14"/>
        <v>97.790876465938126</v>
      </c>
      <c r="L64" s="3">
        <f t="shared" si="14"/>
        <v>81.499315788262265</v>
      </c>
      <c r="M64" s="3">
        <f t="shared" si="14"/>
        <v>78.915673617931944</v>
      </c>
      <c r="N64" s="3">
        <f t="shared" si="14"/>
        <v>67.251905135989944</v>
      </c>
      <c r="O64" s="3">
        <f t="shared" si="14"/>
        <v>69.529641654586925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93.140554633491263</v>
      </c>
      <c r="I65" s="3">
        <f t="shared" si="14"/>
        <v>78.5595883207924</v>
      </c>
      <c r="J65" s="3">
        <f t="shared" si="14"/>
        <v>95.96017280393913</v>
      </c>
      <c r="K65" s="3">
        <f t="shared" si="14"/>
        <v>81.062377379282452</v>
      </c>
      <c r="L65" s="3">
        <f t="shared" si="14"/>
        <v>74.211709793311229</v>
      </c>
      <c r="M65" s="3">
        <f t="shared" si="14"/>
        <v>70.603261745223051</v>
      </c>
      <c r="N65" s="3">
        <f t="shared" si="14"/>
        <v>71.638308366941402</v>
      </c>
      <c r="O65" s="3">
        <f t="shared" si="14"/>
        <v>64.327636315355619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103.71992586091498</v>
      </c>
      <c r="I66" s="3">
        <f t="shared" si="14"/>
        <v>98.167930905472929</v>
      </c>
      <c r="J66" s="3">
        <f t="shared" si="14"/>
        <v>122.57313549212985</v>
      </c>
      <c r="K66" s="3">
        <f t="shared" si="14"/>
        <v>101.00715278578795</v>
      </c>
      <c r="L66" s="3">
        <f t="shared" si="14"/>
        <v>88.888987864685902</v>
      </c>
      <c r="M66" s="3">
        <f t="shared" si="14"/>
        <v>81.238371879060139</v>
      </c>
      <c r="N66" s="3">
        <f t="shared" si="14"/>
        <v>78.334048126425003</v>
      </c>
      <c r="O66" s="3">
        <f t="shared" si="14"/>
        <v>76.951255099077741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22</v>
      </c>
      <c r="I69" s="2" t="s">
        <v>23</v>
      </c>
      <c r="J69" s="2" t="s">
        <v>24</v>
      </c>
      <c r="K69" s="2" t="s">
        <v>25</v>
      </c>
      <c r="L69" s="2" t="s">
        <v>26</v>
      </c>
      <c r="M69" s="2" t="s">
        <v>27</v>
      </c>
      <c r="N69" s="2" t="s">
        <v>28</v>
      </c>
      <c r="O69" s="2" t="s">
        <v>29</v>
      </c>
      <c r="P69" s="2" t="s">
        <v>30</v>
      </c>
      <c r="Q69" s="2"/>
      <c r="R69" s="3"/>
    </row>
    <row r="70" spans="4:18" x14ac:dyDescent="0.25">
      <c r="D70" s="3"/>
      <c r="E70" s="3"/>
      <c r="F70" s="3" t="s">
        <v>37</v>
      </c>
      <c r="G70" s="3"/>
      <c r="H70" s="3">
        <f>AVERAGE(H63:H66)</f>
        <v>100.00000000000001</v>
      </c>
      <c r="I70" s="3">
        <f t="shared" ref="I70:N70" si="15">AVERAGE(I63:I66)</f>
        <v>90.982061825224378</v>
      </c>
      <c r="J70" s="3">
        <f>AVERAGE(J63:J66)</f>
        <v>106.7003846683514</v>
      </c>
      <c r="K70" s="3">
        <f t="shared" si="15"/>
        <v>94.941133440339911</v>
      </c>
      <c r="L70" s="3">
        <f t="shared" si="15"/>
        <v>84.291296141378723</v>
      </c>
      <c r="M70" s="3">
        <f t="shared" si="15"/>
        <v>78.160443133571434</v>
      </c>
      <c r="N70" s="3">
        <f t="shared" si="15"/>
        <v>76.511841843640809</v>
      </c>
      <c r="O70" s="3">
        <f>AVERAGE(O63:O66)</f>
        <v>74.012100625615176</v>
      </c>
      <c r="P70" s="3"/>
      <c r="Q70" s="3"/>
      <c r="R70" s="3"/>
    </row>
    <row r="71" spans="4:18" x14ac:dyDescent="0.25">
      <c r="D71" s="3"/>
      <c r="E71" s="3"/>
      <c r="F71" s="3" t="s">
        <v>39</v>
      </c>
      <c r="G71" s="3"/>
      <c r="H71" s="3">
        <f>MEDIAN(H63:H66)</f>
        <v>101.5697597527969</v>
      </c>
      <c r="I71" s="3">
        <f t="shared" ref="I71:O71" si="16">MEDIAN(I63:I66)</f>
        <v>93.600364037316098</v>
      </c>
      <c r="J71" s="3">
        <f t="shared" si="16"/>
        <v>105.37661002375725</v>
      </c>
      <c r="K71" s="3">
        <f t="shared" si="16"/>
        <v>98.847501798144606</v>
      </c>
      <c r="L71" s="3">
        <f t="shared" si="16"/>
        <v>85.194151826474084</v>
      </c>
      <c r="M71" s="3">
        <f t="shared" si="16"/>
        <v>80.077022748496034</v>
      </c>
      <c r="N71" s="3">
        <f t="shared" si="16"/>
        <v>74.98617824668321</v>
      </c>
      <c r="O71" s="3">
        <f t="shared" si="16"/>
        <v>73.240448376832333</v>
      </c>
      <c r="P71" s="3"/>
      <c r="Q71" s="3"/>
      <c r="R71" s="3"/>
    </row>
    <row r="72" spans="4:18" x14ac:dyDescent="0.25">
      <c r="D72" s="3"/>
      <c r="E72" s="3"/>
      <c r="F72" s="3" t="s">
        <v>41</v>
      </c>
      <c r="G72" s="3"/>
      <c r="H72" s="3">
        <f>STDEV(H63:H66)</f>
        <v>4.7238883632968793</v>
      </c>
      <c r="I72" s="3">
        <f t="shared" ref="I72:O72" si="17">STDEV(I63:I66)</f>
        <v>8.6871344535462054</v>
      </c>
      <c r="J72" s="3">
        <f t="shared" si="17"/>
        <v>14.232515739123322</v>
      </c>
      <c r="K72" s="3">
        <f t="shared" si="17"/>
        <v>9.3482405150332148</v>
      </c>
      <c r="L72" s="3">
        <f t="shared" si="17"/>
        <v>8.1443025396579927</v>
      </c>
      <c r="M72" s="3">
        <f t="shared" si="17"/>
        <v>5.1969013209862203</v>
      </c>
      <c r="N72" s="3">
        <f t="shared" si="17"/>
        <v>9.3876765135510301</v>
      </c>
      <c r="O72" s="3">
        <f t="shared" si="17"/>
        <v>9.1027964352444108</v>
      </c>
      <c r="P72" s="3"/>
      <c r="Q72" s="3"/>
      <c r="R72" s="3"/>
    </row>
    <row r="73" spans="4:18" x14ac:dyDescent="0.25">
      <c r="D73" s="3"/>
      <c r="E73" s="3"/>
      <c r="F73" s="3" t="s">
        <v>42</v>
      </c>
      <c r="G73" s="3"/>
      <c r="H73" s="3">
        <f t="shared" ref="H73:O73" si="18">H72/H70*100</f>
        <v>4.7238883632968784</v>
      </c>
      <c r="I73" s="3">
        <f t="shared" si="18"/>
        <v>9.5481837620190486</v>
      </c>
      <c r="J73" s="3">
        <f t="shared" si="18"/>
        <v>13.338767037589561</v>
      </c>
      <c r="K73" s="3">
        <f t="shared" si="18"/>
        <v>9.8463544475246429</v>
      </c>
      <c r="L73" s="3">
        <f t="shared" si="18"/>
        <v>9.6620919507488061</v>
      </c>
      <c r="M73" s="3">
        <f t="shared" si="18"/>
        <v>6.6490172171939106</v>
      </c>
      <c r="N73" s="3">
        <f t="shared" si="18"/>
        <v>12.269573293942702</v>
      </c>
      <c r="O73" s="3">
        <f t="shared" si="18"/>
        <v>12.299065096517452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46</v>
      </c>
      <c r="E76" s="3"/>
      <c r="F76" s="3"/>
      <c r="G76" s="3"/>
      <c r="H76" s="3">
        <f>H47/$S$54*100</f>
        <v>107.15195221803766</v>
      </c>
      <c r="I76" s="3">
        <f t="shared" ref="I76:N76" si="19">I47/$S$54*100</f>
        <v>99.941546185299273</v>
      </c>
      <c r="J76" s="3">
        <f t="shared" si="19"/>
        <v>97.888966367222793</v>
      </c>
      <c r="K76" s="3">
        <f t="shared" si="19"/>
        <v>104.62147719588188</v>
      </c>
      <c r="L76" s="3">
        <f t="shared" si="19"/>
        <v>96.93598470411915</v>
      </c>
      <c r="M76" s="3">
        <f t="shared" si="19"/>
        <v>85.750949078145837</v>
      </c>
      <c r="N76" s="3">
        <f t="shared" si="19"/>
        <v>93.017223603432058</v>
      </c>
      <c r="O76" s="3">
        <f>O47/$S$54*100</f>
        <v>89.264791278090783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105.57956566817637</v>
      </c>
      <c r="I77" s="3">
        <f t="shared" si="20"/>
        <v>96.098570133004316</v>
      </c>
      <c r="J77" s="3">
        <f t="shared" si="20"/>
        <v>120.21343381309522</v>
      </c>
      <c r="K77" s="3">
        <f t="shared" si="20"/>
        <v>102.40844143302905</v>
      </c>
      <c r="L77" s="3">
        <f t="shared" si="20"/>
        <v>85.347613288252859</v>
      </c>
      <c r="M77" s="3">
        <f t="shared" si="20"/>
        <v>82.641974710851059</v>
      </c>
      <c r="N77" s="3">
        <f t="shared" si="20"/>
        <v>70.427457420095237</v>
      </c>
      <c r="O77" s="3">
        <f t="shared" si="20"/>
        <v>72.812745856955274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97.538537120546991</v>
      </c>
      <c r="I78" s="3">
        <f t="shared" si="20"/>
        <v>82.26907550373555</v>
      </c>
      <c r="J78" s="3">
        <f t="shared" si="20"/>
        <v>100.49129419469381</v>
      </c>
      <c r="K78" s="3">
        <f t="shared" si="20"/>
        <v>84.890043184753111</v>
      </c>
      <c r="L78" s="3">
        <f t="shared" si="20"/>
        <v>77.715895497269727</v>
      </c>
      <c r="M78" s="3">
        <f t="shared" si="20"/>
        <v>73.937060968411799</v>
      </c>
      <c r="N78" s="3">
        <f t="shared" si="20"/>
        <v>75.020981219168732</v>
      </c>
      <c r="O78" s="3">
        <f t="shared" si="20"/>
        <v>67.365108220712898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108.61745325153456</v>
      </c>
      <c r="I79" s="3">
        <f t="shared" si="20"/>
        <v>102.80329991966519</v>
      </c>
      <c r="J79" s="3">
        <f t="shared" si="20"/>
        <v>128.36088826426183</v>
      </c>
      <c r="K79" s="3">
        <f t="shared" si="20"/>
        <v>105.77658636675918</v>
      </c>
      <c r="L79" s="3">
        <f t="shared" si="20"/>
        <v>93.086216595600376</v>
      </c>
      <c r="M79" s="3">
        <f t="shared" si="20"/>
        <v>85.07434792845072</v>
      </c>
      <c r="N79" s="3">
        <f t="shared" si="20"/>
        <v>82.032885578658949</v>
      </c>
      <c r="O79" s="3">
        <f t="shared" si="20"/>
        <v>80.584798764502835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22</v>
      </c>
      <c r="I82" s="2" t="s">
        <v>23</v>
      </c>
      <c r="J82" s="2" t="s">
        <v>24</v>
      </c>
      <c r="K82" s="2" t="s">
        <v>25</v>
      </c>
      <c r="L82" s="2" t="s">
        <v>26</v>
      </c>
      <c r="M82" s="2" t="s">
        <v>27</v>
      </c>
      <c r="N82" s="2" t="s">
        <v>28</v>
      </c>
      <c r="O82" s="2" t="s">
        <v>29</v>
      </c>
      <c r="P82" s="2" t="s">
        <v>30</v>
      </c>
      <c r="Q82" s="2"/>
      <c r="R82" s="3"/>
    </row>
    <row r="83" spans="4:18" x14ac:dyDescent="0.25">
      <c r="D83" s="3"/>
      <c r="E83" s="3"/>
      <c r="F83" s="3" t="s">
        <v>37</v>
      </c>
      <c r="G83" s="3"/>
      <c r="H83" s="3">
        <f>AVERAGE(H76:H79)</f>
        <v>104.7218770645739</v>
      </c>
      <c r="I83" s="3">
        <f t="shared" ref="I83:N83" si="21">AVERAGE(I76:I79)</f>
        <v>95.278122935426097</v>
      </c>
      <c r="J83" s="3">
        <f>AVERAGE(J76:J79)</f>
        <v>111.73864565981842</v>
      </c>
      <c r="K83" s="3">
        <f t="shared" si="21"/>
        <v>99.424137045105795</v>
      </c>
      <c r="L83" s="3">
        <f t="shared" si="21"/>
        <v>88.271427521310528</v>
      </c>
      <c r="M83" s="3">
        <f t="shared" si="21"/>
        <v>81.85108317146485</v>
      </c>
      <c r="N83" s="3">
        <f t="shared" si="21"/>
        <v>80.124636955338744</v>
      </c>
      <c r="O83" s="3">
        <f>AVERAGE(O76:O79)</f>
        <v>77.506861030065437</v>
      </c>
      <c r="P83" s="3"/>
      <c r="Q83" s="3"/>
      <c r="R83" s="3"/>
    </row>
    <row r="84" spans="4:18" x14ac:dyDescent="0.25">
      <c r="D84" s="3"/>
      <c r="E84" s="3"/>
      <c r="F84" s="3" t="s">
        <v>39</v>
      </c>
      <c r="G84" s="3"/>
      <c r="H84" s="3">
        <f t="shared" ref="H84:O84" si="22">MEDIAN(H76:H79)</f>
        <v>106.36575894310701</v>
      </c>
      <c r="I84" s="3">
        <f t="shared" si="22"/>
        <v>98.020058159151802</v>
      </c>
      <c r="J84" s="3">
        <f t="shared" si="22"/>
        <v>110.35236400389451</v>
      </c>
      <c r="K84" s="3">
        <f t="shared" si="22"/>
        <v>103.51495931445547</v>
      </c>
      <c r="L84" s="3">
        <f t="shared" si="22"/>
        <v>89.216914941926618</v>
      </c>
      <c r="M84" s="3">
        <f t="shared" si="22"/>
        <v>83.85816131965089</v>
      </c>
      <c r="N84" s="3">
        <f t="shared" si="22"/>
        <v>78.52693339891384</v>
      </c>
      <c r="O84" s="3">
        <f t="shared" si="22"/>
        <v>76.698772310729055</v>
      </c>
      <c r="P84" s="3"/>
      <c r="Q84" s="3"/>
      <c r="R84" s="3"/>
    </row>
    <row r="85" spans="4:18" x14ac:dyDescent="0.25">
      <c r="D85" s="3"/>
      <c r="E85" s="3"/>
      <c r="F85" s="3" t="s">
        <v>41</v>
      </c>
      <c r="G85" s="3"/>
      <c r="H85" s="3">
        <f t="shared" ref="H85:O85" si="23">STDEV(H76:H79)</f>
        <v>4.9469445644794705</v>
      </c>
      <c r="I85" s="3">
        <f t="shared" si="23"/>
        <v>9.0973302628769037</v>
      </c>
      <c r="J85" s="3">
        <f t="shared" si="23"/>
        <v>14.904557635520716</v>
      </c>
      <c r="K85" s="3">
        <f t="shared" si="23"/>
        <v>9.7896529398537808</v>
      </c>
      <c r="L85" s="3">
        <f t="shared" si="23"/>
        <v>8.5288664933476142</v>
      </c>
      <c r="M85" s="3">
        <f t="shared" si="23"/>
        <v>5.4422926125304105</v>
      </c>
      <c r="N85" s="3">
        <f t="shared" si="23"/>
        <v>9.8309510577407746</v>
      </c>
      <c r="O85" s="3">
        <f t="shared" si="23"/>
        <v>9.532619292355081</v>
      </c>
      <c r="P85" s="3"/>
      <c r="Q85" s="3"/>
      <c r="R85" s="3"/>
    </row>
    <row r="86" spans="4:18" x14ac:dyDescent="0.25">
      <c r="D86" s="3"/>
      <c r="E86" s="3"/>
      <c r="F86" s="3" t="s">
        <v>42</v>
      </c>
      <c r="G86" s="3"/>
      <c r="H86" s="3">
        <f t="shared" ref="H86:O86" si="24">H85/H83*100</f>
        <v>4.7238883632968793</v>
      </c>
      <c r="I86" s="3">
        <f t="shared" si="24"/>
        <v>9.5481837620190504</v>
      </c>
      <c r="J86" s="3">
        <f t="shared" si="24"/>
        <v>13.338767037589433</v>
      </c>
      <c r="K86" s="3">
        <f t="shared" si="24"/>
        <v>9.8463544475246536</v>
      </c>
      <c r="L86" s="3">
        <f t="shared" si="24"/>
        <v>9.6620919507488097</v>
      </c>
      <c r="M86" s="3">
        <f t="shared" si="24"/>
        <v>6.6490172171939168</v>
      </c>
      <c r="N86" s="3">
        <f t="shared" si="24"/>
        <v>12.269573293942686</v>
      </c>
      <c r="O86" s="3">
        <f t="shared" si="24"/>
        <v>12.299065096517472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workbookViewId="0">
      <selection activeCell="A25" sqref="A25:D32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t="s">
        <v>48</v>
      </c>
    </row>
    <row r="3" spans="1:1" x14ac:dyDescent="0.25">
      <c r="A3" t="s">
        <v>49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50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51</v>
      </c>
    </row>
    <row r="13" spans="1:1" x14ac:dyDescent="0.25">
      <c r="A13" t="s">
        <v>52</v>
      </c>
    </row>
    <row r="14" spans="1:1" x14ac:dyDescent="0.25">
      <c r="A14" t="s">
        <v>53</v>
      </c>
    </row>
    <row r="15" spans="1:1" x14ac:dyDescent="0.25">
      <c r="A15" t="s">
        <v>54</v>
      </c>
    </row>
    <row r="16" spans="1:1" x14ac:dyDescent="0.25">
      <c r="A16" t="s">
        <v>55</v>
      </c>
    </row>
    <row r="17" spans="1:20" x14ac:dyDescent="0.25">
      <c r="A17" t="s">
        <v>56</v>
      </c>
    </row>
    <row r="18" spans="1:20" x14ac:dyDescent="0.25">
      <c r="A18" t="s">
        <v>16</v>
      </c>
    </row>
    <row r="20" spans="1:20" x14ac:dyDescent="0.25">
      <c r="A20" t="s">
        <v>17</v>
      </c>
    </row>
    <row r="22" spans="1:20" x14ac:dyDescent="0.25">
      <c r="A22" s="1"/>
      <c r="S22" s="22"/>
      <c r="T22" s="3"/>
    </row>
    <row r="23" spans="1:20" x14ac:dyDescent="0.25">
      <c r="C23" s="4"/>
      <c r="S23" s="22"/>
      <c r="T23" s="3"/>
    </row>
    <row r="24" spans="1:20" x14ac:dyDescent="0.25">
      <c r="C24" s="4"/>
      <c r="S24" s="22"/>
      <c r="T24" s="3"/>
    </row>
    <row r="25" spans="1:20" x14ac:dyDescent="0.25">
      <c r="A25" s="1" t="s">
        <v>61</v>
      </c>
      <c r="E25" s="3"/>
      <c r="F25" s="2"/>
      <c r="G25" s="2"/>
      <c r="H25" s="2" t="s">
        <v>22</v>
      </c>
      <c r="I25" s="2" t="s">
        <v>23</v>
      </c>
      <c r="J25" s="2" t="s">
        <v>24</v>
      </c>
      <c r="K25" s="2" t="s">
        <v>25</v>
      </c>
      <c r="L25" s="2" t="s">
        <v>26</v>
      </c>
      <c r="M25" s="2" t="s">
        <v>27</v>
      </c>
      <c r="N25" s="2" t="s">
        <v>28</v>
      </c>
      <c r="O25" s="2" t="s">
        <v>29</v>
      </c>
      <c r="P25" s="2" t="s">
        <v>30</v>
      </c>
      <c r="Q25" s="2"/>
      <c r="R25" s="3"/>
      <c r="S25" s="22"/>
      <c r="T25" s="3"/>
    </row>
    <row r="26" spans="1:20" x14ac:dyDescent="0.25">
      <c r="A26" t="s">
        <v>31</v>
      </c>
      <c r="C26" t="s">
        <v>62</v>
      </c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3"/>
    </row>
    <row r="27" spans="1:20" x14ac:dyDescent="0.25">
      <c r="A27" t="s">
        <v>32</v>
      </c>
      <c r="C27" s="4">
        <v>43855</v>
      </c>
      <c r="E27" s="3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3"/>
      <c r="S27" s="22"/>
      <c r="T27" s="3"/>
    </row>
    <row r="28" spans="1:20" x14ac:dyDescent="0.25">
      <c r="A28" t="s">
        <v>33</v>
      </c>
      <c r="C28" t="s">
        <v>34</v>
      </c>
      <c r="D28" s="3"/>
      <c r="E28" s="3"/>
      <c r="F28" s="5"/>
      <c r="G28" s="5"/>
      <c r="H28" s="6">
        <v>3601.77</v>
      </c>
      <c r="I28" s="7">
        <v>3848.26</v>
      </c>
      <c r="J28" s="7">
        <v>3735.93</v>
      </c>
      <c r="K28" s="7">
        <v>3988.09</v>
      </c>
      <c r="L28" s="7">
        <v>3852.58</v>
      </c>
      <c r="M28" s="7">
        <v>4252.38</v>
      </c>
      <c r="N28" s="7">
        <v>5615.83</v>
      </c>
      <c r="O28" s="7">
        <v>5344.99</v>
      </c>
      <c r="P28" s="8">
        <v>2058.6</v>
      </c>
      <c r="Q28" s="5"/>
      <c r="R28" s="3"/>
    </row>
    <row r="29" spans="1:20" x14ac:dyDescent="0.25">
      <c r="A29" t="s">
        <v>35</v>
      </c>
      <c r="C29" t="s">
        <v>47</v>
      </c>
      <c r="D29" s="3"/>
      <c r="E29" s="3"/>
      <c r="F29" s="5"/>
      <c r="G29" s="5"/>
      <c r="H29" s="9">
        <v>3538.65</v>
      </c>
      <c r="I29" s="5">
        <v>3704.45</v>
      </c>
      <c r="J29" s="5">
        <v>3516.78</v>
      </c>
      <c r="K29" s="5">
        <v>3627.94</v>
      </c>
      <c r="L29" s="5">
        <v>3703.04</v>
      </c>
      <c r="M29" s="5">
        <v>4380.7</v>
      </c>
      <c r="N29" s="5">
        <v>4008.47</v>
      </c>
      <c r="O29" s="5">
        <v>4333.76</v>
      </c>
      <c r="P29" s="10">
        <v>2053.23</v>
      </c>
      <c r="Q29" s="5"/>
      <c r="R29" s="3"/>
    </row>
    <row r="30" spans="1:20" x14ac:dyDescent="0.25">
      <c r="A30" t="s">
        <v>19</v>
      </c>
      <c r="C30" s="4">
        <v>43946</v>
      </c>
      <c r="D30" s="3"/>
      <c r="E30" s="3"/>
      <c r="F30" s="5"/>
      <c r="G30" s="5"/>
      <c r="H30" s="9">
        <v>3585.11</v>
      </c>
      <c r="I30" s="5">
        <v>3581.73</v>
      </c>
      <c r="J30" s="5">
        <v>3214.66</v>
      </c>
      <c r="K30" s="5">
        <v>3629.57</v>
      </c>
      <c r="L30" s="5">
        <v>3022.57</v>
      </c>
      <c r="M30" s="5">
        <v>3949.66</v>
      </c>
      <c r="N30" s="5">
        <v>4513.75</v>
      </c>
      <c r="O30" s="5">
        <v>4273.76</v>
      </c>
      <c r="P30" s="10">
        <v>2078.94</v>
      </c>
      <c r="Q30" s="5"/>
      <c r="R30" s="3"/>
    </row>
    <row r="31" spans="1:20" x14ac:dyDescent="0.25">
      <c r="A31" t="s">
        <v>20</v>
      </c>
      <c r="C31" t="s">
        <v>21</v>
      </c>
      <c r="D31" s="3"/>
      <c r="E31" s="3"/>
      <c r="F31" s="5"/>
      <c r="G31" s="5"/>
      <c r="H31" s="11">
        <v>4625.79</v>
      </c>
      <c r="I31" s="12">
        <v>4150</v>
      </c>
      <c r="J31" s="12">
        <v>3702.64</v>
      </c>
      <c r="K31" s="12">
        <v>4186.66</v>
      </c>
      <c r="L31" s="12">
        <v>3443.07</v>
      </c>
      <c r="M31" s="12">
        <v>3814.53</v>
      </c>
      <c r="N31" s="12">
        <v>4786.07</v>
      </c>
      <c r="O31" s="12">
        <v>4974.5</v>
      </c>
      <c r="P31" s="13">
        <v>539.15200000000004</v>
      </c>
      <c r="Q31" s="5"/>
      <c r="R31" s="3"/>
    </row>
    <row r="32" spans="1:20" x14ac:dyDescent="0.25">
      <c r="A32" s="1" t="s">
        <v>36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37</v>
      </c>
      <c r="G35" s="3"/>
      <c r="H35" s="16">
        <f t="shared" ref="H35:M35" si="0">AVERAGE(H28:H31)</f>
        <v>3837.83</v>
      </c>
      <c r="I35" s="3">
        <f t="shared" si="0"/>
        <v>3821.11</v>
      </c>
      <c r="J35" s="3">
        <f t="shared" si="0"/>
        <v>3542.5024999999996</v>
      </c>
      <c r="K35" s="3">
        <f t="shared" si="0"/>
        <v>3858.0650000000001</v>
      </c>
      <c r="L35" s="3">
        <f t="shared" si="0"/>
        <v>3505.3150000000001</v>
      </c>
      <c r="M35" s="3">
        <f t="shared" si="0"/>
        <v>4099.3175000000001</v>
      </c>
      <c r="N35" s="3">
        <f>AVERAGE(N28:N31)</f>
        <v>4731.03</v>
      </c>
      <c r="O35" s="3">
        <f>AVERAGE(O28:O31)</f>
        <v>4731.7525000000005</v>
      </c>
      <c r="P35" s="3">
        <f>AVERAGE(P28:P30)</f>
        <v>2063.59</v>
      </c>
      <c r="Q35" s="3"/>
      <c r="R35" s="3"/>
    </row>
    <row r="36" spans="1:18" x14ac:dyDescent="0.25">
      <c r="B36" s="14"/>
      <c r="D36" s="3"/>
      <c r="E36" s="3"/>
      <c r="F36" s="3" t="s">
        <v>38</v>
      </c>
      <c r="G36" s="3"/>
      <c r="H36" s="3">
        <f>H35/1000</f>
        <v>3.8378299999999999</v>
      </c>
      <c r="I36" s="3">
        <f t="shared" ref="I36:P36" si="1">I35/1000</f>
        <v>3.82111</v>
      </c>
      <c r="J36" s="3">
        <f t="shared" si="1"/>
        <v>3.5425024999999994</v>
      </c>
      <c r="K36" s="3">
        <f t="shared" si="1"/>
        <v>3.8580649999999999</v>
      </c>
      <c r="L36" s="3">
        <f t="shared" si="1"/>
        <v>3.505315</v>
      </c>
      <c r="M36" s="3">
        <f t="shared" si="1"/>
        <v>4.0993174999999997</v>
      </c>
      <c r="N36" s="3">
        <f t="shared" si="1"/>
        <v>4.7310299999999996</v>
      </c>
      <c r="O36" s="3">
        <f t="shared" si="1"/>
        <v>4.7317525000000007</v>
      </c>
      <c r="P36" s="3">
        <f t="shared" si="1"/>
        <v>2.06359</v>
      </c>
      <c r="Q36" s="3"/>
      <c r="R36" s="3"/>
    </row>
    <row r="37" spans="1:18" x14ac:dyDescent="0.25">
      <c r="B37" s="14"/>
      <c r="D37" s="3"/>
      <c r="E37" s="3"/>
      <c r="F37" s="3" t="s">
        <v>39</v>
      </c>
      <c r="G37" s="3"/>
      <c r="H37" s="3">
        <f>MEDIAN(H28:H31)</f>
        <v>3593.44</v>
      </c>
      <c r="I37" s="3">
        <f t="shared" ref="I37:P37" si="2">MEDIAN(I28:I31)</f>
        <v>3776.355</v>
      </c>
      <c r="J37" s="3">
        <f t="shared" si="2"/>
        <v>3609.71</v>
      </c>
      <c r="K37" s="3">
        <f t="shared" si="2"/>
        <v>3808.83</v>
      </c>
      <c r="L37" s="3">
        <f t="shared" si="2"/>
        <v>3573.0550000000003</v>
      </c>
      <c r="M37" s="3">
        <f t="shared" si="2"/>
        <v>4101.0200000000004</v>
      </c>
      <c r="N37" s="3">
        <f t="shared" si="2"/>
        <v>4649.91</v>
      </c>
      <c r="O37" s="3">
        <f t="shared" si="2"/>
        <v>4654.13</v>
      </c>
      <c r="P37" s="3">
        <f t="shared" si="2"/>
        <v>2055.915</v>
      </c>
      <c r="Q37" s="3"/>
      <c r="R37" s="3"/>
    </row>
    <row r="38" spans="1:18" x14ac:dyDescent="0.25">
      <c r="B38" s="17"/>
      <c r="D38" s="3"/>
      <c r="E38" s="3"/>
      <c r="F38" s="3" t="s">
        <v>40</v>
      </c>
      <c r="G38" s="3"/>
      <c r="H38" s="3">
        <f>H37/1000</f>
        <v>3.5934400000000002</v>
      </c>
      <c r="I38" s="3">
        <f t="shared" ref="I38:P38" si="3">I37/1000</f>
        <v>3.7763550000000001</v>
      </c>
      <c r="J38" s="3">
        <f t="shared" si="3"/>
        <v>3.6097100000000002</v>
      </c>
      <c r="K38" s="3">
        <f t="shared" si="3"/>
        <v>3.8088299999999999</v>
      </c>
      <c r="L38" s="3">
        <f t="shared" si="3"/>
        <v>3.5730550000000001</v>
      </c>
      <c r="M38" s="3">
        <f t="shared" si="3"/>
        <v>4.1010200000000001</v>
      </c>
      <c r="N38" s="3">
        <f t="shared" si="3"/>
        <v>4.6499100000000002</v>
      </c>
      <c r="O38" s="3">
        <f t="shared" si="3"/>
        <v>4.6541300000000003</v>
      </c>
      <c r="P38" s="3">
        <f t="shared" si="3"/>
        <v>2.0559150000000002</v>
      </c>
      <c r="Q38" s="3"/>
      <c r="R38" s="3"/>
    </row>
    <row r="39" spans="1:18" x14ac:dyDescent="0.25">
      <c r="B39" s="14"/>
      <c r="C39" s="14"/>
      <c r="D39" s="3"/>
      <c r="E39" s="3"/>
      <c r="F39" s="3" t="s">
        <v>41</v>
      </c>
      <c r="G39" s="3"/>
      <c r="H39" s="3">
        <f>STDEV(H28:H31)</f>
        <v>525.98522032467758</v>
      </c>
      <c r="I39" s="3">
        <f t="shared" ref="I39:P39" si="4">STDEV(I28:I31)</f>
        <v>244.82517204459734</v>
      </c>
      <c r="J39" s="3">
        <f t="shared" si="4"/>
        <v>238.88670151001151</v>
      </c>
      <c r="K39" s="3">
        <f t="shared" si="4"/>
        <v>276.91674759754051</v>
      </c>
      <c r="L39" s="3">
        <f t="shared" si="4"/>
        <v>363.59562286510902</v>
      </c>
      <c r="M39" s="3">
        <f t="shared" si="4"/>
        <v>262.11036331731196</v>
      </c>
      <c r="N39" s="3">
        <f t="shared" si="4"/>
        <v>672.11209223859146</v>
      </c>
      <c r="O39" s="3">
        <f t="shared" si="4"/>
        <v>517.41077822654586</v>
      </c>
      <c r="P39" s="3">
        <f t="shared" si="4"/>
        <v>762.29943025100044</v>
      </c>
      <c r="Q39" s="3"/>
      <c r="R39" s="3"/>
    </row>
    <row r="40" spans="1:18" x14ac:dyDescent="0.25">
      <c r="D40" s="3"/>
      <c r="E40" s="3"/>
      <c r="F40" s="3" t="s">
        <v>42</v>
      </c>
      <c r="G40" s="3"/>
      <c r="H40" s="3">
        <f>H39/H35*100</f>
        <v>13.705276688250329</v>
      </c>
      <c r="I40" s="3">
        <f t="shared" ref="I40:P40" si="5">I39/I35*100</f>
        <v>6.4071741468996528</v>
      </c>
      <c r="J40" s="3">
        <f t="shared" si="5"/>
        <v>6.743444824951049</v>
      </c>
      <c r="K40" s="3">
        <f t="shared" si="5"/>
        <v>7.177607106089205</v>
      </c>
      <c r="L40" s="3">
        <f t="shared" si="5"/>
        <v>10.372694689781346</v>
      </c>
      <c r="M40" s="3">
        <f t="shared" si="5"/>
        <v>6.3940000577489293</v>
      </c>
      <c r="N40" s="3">
        <f t="shared" si="5"/>
        <v>14.206464390177013</v>
      </c>
      <c r="O40" s="3">
        <f t="shared" si="5"/>
        <v>10.934865638609496</v>
      </c>
      <c r="P40" s="3">
        <f t="shared" si="5"/>
        <v>36.94044990773363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43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22</v>
      </c>
      <c r="I44" s="2" t="s">
        <v>23</v>
      </c>
      <c r="J44" s="2" t="s">
        <v>24</v>
      </c>
      <c r="K44" s="2" t="s">
        <v>25</v>
      </c>
      <c r="L44" s="2" t="s">
        <v>26</v>
      </c>
      <c r="M44" s="2" t="s">
        <v>27</v>
      </c>
      <c r="N44" s="2" t="s">
        <v>28</v>
      </c>
      <c r="O44" s="2" t="s">
        <v>29</v>
      </c>
      <c r="P44" s="2" t="s">
        <v>30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1538.1799999999998</v>
      </c>
      <c r="I47" s="3">
        <f t="shared" ref="I47:N47" si="6">I28-$P$35</f>
        <v>1784.67</v>
      </c>
      <c r="J47" s="3">
        <f t="shared" si="6"/>
        <v>1672.3399999999997</v>
      </c>
      <c r="K47" s="3">
        <f t="shared" si="6"/>
        <v>1924.5</v>
      </c>
      <c r="L47" s="3">
        <f t="shared" si="6"/>
        <v>1788.9899999999998</v>
      </c>
      <c r="M47" s="3">
        <f t="shared" si="6"/>
        <v>2188.79</v>
      </c>
      <c r="N47" s="3">
        <f t="shared" si="6"/>
        <v>3552.24</v>
      </c>
      <c r="O47" s="3">
        <f>O28-$P$35</f>
        <v>3281.3999999999996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1475.06</v>
      </c>
      <c r="I48" s="3">
        <f t="shared" si="7"/>
        <v>1640.8599999999997</v>
      </c>
      <c r="J48" s="3">
        <f t="shared" si="7"/>
        <v>1453.19</v>
      </c>
      <c r="K48" s="3">
        <f t="shared" si="7"/>
        <v>1564.35</v>
      </c>
      <c r="L48" s="3">
        <f t="shared" si="7"/>
        <v>1639.4499999999998</v>
      </c>
      <c r="M48" s="3">
        <f t="shared" si="7"/>
        <v>2317.1099999999997</v>
      </c>
      <c r="N48" s="3">
        <f t="shared" si="7"/>
        <v>1944.8799999999997</v>
      </c>
      <c r="O48" s="3">
        <f t="shared" si="7"/>
        <v>2270.17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1521.52</v>
      </c>
      <c r="I49" s="3">
        <f t="shared" si="7"/>
        <v>1518.1399999999999</v>
      </c>
      <c r="J49" s="3">
        <f t="shared" si="7"/>
        <v>1151.0699999999997</v>
      </c>
      <c r="K49" s="3">
        <f t="shared" si="7"/>
        <v>1565.98</v>
      </c>
      <c r="L49" s="3">
        <f>L30-$P$35</f>
        <v>958.98</v>
      </c>
      <c r="M49" s="3">
        <f t="shared" si="7"/>
        <v>1886.0699999999997</v>
      </c>
      <c r="N49" s="3">
        <f t="shared" si="7"/>
        <v>2450.16</v>
      </c>
      <c r="O49" s="3">
        <f>O30-$P$35</f>
        <v>2210.17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2562.1999999999998</v>
      </c>
      <c r="I50" s="3">
        <f t="shared" si="7"/>
        <v>2086.41</v>
      </c>
      <c r="J50" s="3">
        <f t="shared" si="7"/>
        <v>1639.0499999999997</v>
      </c>
      <c r="K50" s="3">
        <f t="shared" si="7"/>
        <v>2123.0699999999997</v>
      </c>
      <c r="L50" s="3">
        <f t="shared" si="7"/>
        <v>1379.48</v>
      </c>
      <c r="M50" s="3">
        <f t="shared" si="7"/>
        <v>1750.94</v>
      </c>
      <c r="N50" s="3">
        <f t="shared" si="7"/>
        <v>2722.4799999999996</v>
      </c>
      <c r="O50" s="3">
        <f t="shared" si="7"/>
        <v>2910.91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22</v>
      </c>
      <c r="I53" s="2" t="s">
        <v>23</v>
      </c>
      <c r="J53" s="2" t="s">
        <v>24</v>
      </c>
      <c r="K53" s="2" t="s">
        <v>25</v>
      </c>
      <c r="L53" s="2" t="s">
        <v>26</v>
      </c>
      <c r="M53" s="2" t="s">
        <v>27</v>
      </c>
      <c r="N53" s="2" t="s">
        <v>28</v>
      </c>
      <c r="O53" s="2" t="s">
        <v>29</v>
      </c>
      <c r="P53" s="2" t="s">
        <v>30</v>
      </c>
      <c r="Q53" s="2"/>
      <c r="R53" s="3"/>
      <c r="S53" s="18" t="s">
        <v>44</v>
      </c>
      <c r="T53" s="19"/>
    </row>
    <row r="54" spans="4:20" x14ac:dyDescent="0.25">
      <c r="D54" s="3"/>
      <c r="E54" s="3"/>
      <c r="F54" s="3" t="s">
        <v>37</v>
      </c>
      <c r="G54" s="3"/>
      <c r="H54" s="3">
        <f>AVERAGE(H47:H50)</f>
        <v>1774.24</v>
      </c>
      <c r="I54" s="3">
        <f>AVERAGE(I47:I50)</f>
        <v>1757.52</v>
      </c>
      <c r="J54" s="3">
        <f t="shared" ref="J54:N54" si="8">AVERAGE(J47:J50)</f>
        <v>1478.9124999999999</v>
      </c>
      <c r="K54" s="3">
        <f t="shared" si="8"/>
        <v>1794.4749999999999</v>
      </c>
      <c r="L54" s="3">
        <f t="shared" si="8"/>
        <v>1441.7249999999999</v>
      </c>
      <c r="M54" s="3">
        <f t="shared" si="8"/>
        <v>2035.7275</v>
      </c>
      <c r="N54" s="3">
        <f t="shared" si="8"/>
        <v>2667.4399999999996</v>
      </c>
      <c r="O54" s="3">
        <f>AVERAGE(O47:O50)</f>
        <v>2668.1624999999999</v>
      </c>
      <c r="P54" s="3"/>
      <c r="Q54" s="3"/>
      <c r="R54" s="3"/>
      <c r="S54" s="20">
        <f>AVERAGE(H47:I50)</f>
        <v>1765.8799999999997</v>
      </c>
      <c r="T54" s="21"/>
    </row>
    <row r="55" spans="4:20" x14ac:dyDescent="0.25">
      <c r="D55" s="3"/>
      <c r="E55" s="3"/>
      <c r="F55" s="3" t="s">
        <v>38</v>
      </c>
      <c r="G55" s="3"/>
      <c r="H55" s="3">
        <f>H54/1000</f>
        <v>1.77424</v>
      </c>
      <c r="I55" s="3">
        <f t="shared" ref="I55:O55" si="9">I54/1000</f>
        <v>1.75752</v>
      </c>
      <c r="J55" s="3">
        <f t="shared" si="9"/>
        <v>1.4789124999999999</v>
      </c>
      <c r="K55" s="3">
        <f t="shared" si="9"/>
        <v>1.7944749999999998</v>
      </c>
      <c r="L55" s="3">
        <f t="shared" si="9"/>
        <v>1.4417249999999999</v>
      </c>
      <c r="M55" s="3">
        <f t="shared" si="9"/>
        <v>2.0357275000000001</v>
      </c>
      <c r="N55" s="3">
        <f t="shared" si="9"/>
        <v>2.6674399999999996</v>
      </c>
      <c r="O55" s="3">
        <f t="shared" si="9"/>
        <v>2.6681624999999998</v>
      </c>
      <c r="P55" s="3"/>
      <c r="Q55" s="3"/>
      <c r="R55" s="3"/>
    </row>
    <row r="56" spans="4:20" x14ac:dyDescent="0.25">
      <c r="D56" s="3"/>
      <c r="E56" s="3"/>
      <c r="F56" s="3" t="s">
        <v>39</v>
      </c>
      <c r="G56" s="3"/>
      <c r="H56" s="3">
        <f>MEDIAN(H47:H50)</f>
        <v>1529.85</v>
      </c>
      <c r="I56" s="3">
        <f t="shared" ref="I56:N56" si="10">MEDIAN(I47:I50)</f>
        <v>1712.7649999999999</v>
      </c>
      <c r="J56" s="3">
        <f>MEDIAN(J47:J50)</f>
        <v>1546.12</v>
      </c>
      <c r="K56" s="3">
        <f t="shared" si="10"/>
        <v>1745.24</v>
      </c>
      <c r="L56" s="3">
        <f t="shared" si="10"/>
        <v>1509.4649999999999</v>
      </c>
      <c r="M56" s="3">
        <f t="shared" si="10"/>
        <v>2037.4299999999998</v>
      </c>
      <c r="N56" s="3">
        <f t="shared" si="10"/>
        <v>2586.3199999999997</v>
      </c>
      <c r="O56" s="3">
        <f>MEDIAN(O47:O50)</f>
        <v>2590.54</v>
      </c>
      <c r="P56" s="3"/>
      <c r="Q56" s="3"/>
      <c r="R56" s="3"/>
    </row>
    <row r="57" spans="4:20" x14ac:dyDescent="0.25">
      <c r="D57" s="3"/>
      <c r="E57" s="3"/>
      <c r="F57" s="3" t="s">
        <v>40</v>
      </c>
      <c r="G57" s="3"/>
      <c r="H57" s="3">
        <f>H56/1000</f>
        <v>1.5298499999999999</v>
      </c>
      <c r="I57" s="3">
        <f t="shared" ref="I57:O57" si="11">I56/1000</f>
        <v>1.7127649999999999</v>
      </c>
      <c r="J57" s="3">
        <f t="shared" si="11"/>
        <v>1.5461199999999999</v>
      </c>
      <c r="K57" s="3">
        <f t="shared" si="11"/>
        <v>1.7452399999999999</v>
      </c>
      <c r="L57" s="3">
        <f t="shared" si="11"/>
        <v>1.5094649999999998</v>
      </c>
      <c r="M57" s="3">
        <f t="shared" si="11"/>
        <v>2.0374299999999996</v>
      </c>
      <c r="N57" s="3">
        <f t="shared" si="11"/>
        <v>2.5863199999999997</v>
      </c>
      <c r="O57" s="3">
        <f t="shared" si="11"/>
        <v>2.5905399999999998</v>
      </c>
      <c r="P57" s="3"/>
      <c r="Q57" s="3"/>
      <c r="R57" s="3"/>
    </row>
    <row r="58" spans="4:20" x14ac:dyDescent="0.25">
      <c r="D58" s="3"/>
      <c r="E58" s="3"/>
      <c r="F58" s="3" t="s">
        <v>41</v>
      </c>
      <c r="G58" s="3"/>
      <c r="H58" s="3">
        <f>STDEV(H47:H50)</f>
        <v>525.98522032467815</v>
      </c>
      <c r="I58" s="3">
        <f t="shared" ref="I58:O58" si="12">STDEV(I47:I50)</f>
        <v>244.82517204459569</v>
      </c>
      <c r="J58" s="3">
        <f t="shared" si="12"/>
        <v>238.88670151000929</v>
      </c>
      <c r="K58" s="3">
        <f t="shared" si="12"/>
        <v>276.91674759753988</v>
      </c>
      <c r="L58" s="3">
        <f t="shared" si="12"/>
        <v>363.59562286510885</v>
      </c>
      <c r="M58" s="3">
        <f t="shared" si="12"/>
        <v>262.11036331730793</v>
      </c>
      <c r="N58" s="3">
        <f t="shared" si="12"/>
        <v>672.11209223858873</v>
      </c>
      <c r="O58" s="3">
        <f t="shared" si="12"/>
        <v>517.41077822654574</v>
      </c>
      <c r="P58" s="3"/>
      <c r="Q58" s="3"/>
      <c r="R58" s="3"/>
    </row>
    <row r="59" spans="4:20" x14ac:dyDescent="0.25">
      <c r="D59" s="3"/>
      <c r="E59" s="3"/>
      <c r="F59" s="3" t="s">
        <v>42</v>
      </c>
      <c r="G59" s="3"/>
      <c r="H59" s="3">
        <f>H58/H54*100</f>
        <v>29.645663513655318</v>
      </c>
      <c r="I59" s="3">
        <f t="shared" ref="I59:O59" si="13">I58/I54*100</f>
        <v>13.93014998660588</v>
      </c>
      <c r="J59" s="3">
        <f t="shared" si="13"/>
        <v>16.152862424924351</v>
      </c>
      <c r="K59" s="3">
        <f t="shared" si="13"/>
        <v>15.431630287272874</v>
      </c>
      <c r="L59" s="3">
        <f t="shared" si="13"/>
        <v>25.219485190664575</v>
      </c>
      <c r="M59" s="3">
        <f t="shared" si="13"/>
        <v>12.875513216641615</v>
      </c>
      <c r="N59" s="3">
        <f t="shared" si="13"/>
        <v>25.196896359002967</v>
      </c>
      <c r="O59" s="3">
        <f t="shared" si="13"/>
        <v>19.392026468648208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45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86.695148345206945</v>
      </c>
      <c r="I63" s="3">
        <f t="shared" ref="H63:O66" si="14">I47/$H$54*100</f>
        <v>100.58785733609884</v>
      </c>
      <c r="J63" s="3">
        <f t="shared" si="14"/>
        <v>94.256695824691121</v>
      </c>
      <c r="K63" s="3">
        <f t="shared" si="14"/>
        <v>108.46897826675084</v>
      </c>
      <c r="L63" s="3">
        <f t="shared" si="14"/>
        <v>100.83134187032192</v>
      </c>
      <c r="M63" s="3">
        <f t="shared" si="14"/>
        <v>123.36493371809902</v>
      </c>
      <c r="N63" s="3">
        <f t="shared" si="14"/>
        <v>200.21192172423122</v>
      </c>
      <c r="O63" s="3">
        <f>O47/$H$54*100</f>
        <v>184.94679412029939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83.13756876183605</v>
      </c>
      <c r="I64" s="3">
        <f t="shared" si="14"/>
        <v>92.482415005861654</v>
      </c>
      <c r="J64" s="3">
        <f t="shared" si="14"/>
        <v>81.904928307331588</v>
      </c>
      <c r="K64" s="3">
        <f t="shared" si="14"/>
        <v>88.170146090720522</v>
      </c>
      <c r="L64" s="3">
        <f t="shared" si="14"/>
        <v>92.40294435927494</v>
      </c>
      <c r="M64" s="3">
        <f t="shared" si="14"/>
        <v>130.5973261790964</v>
      </c>
      <c r="N64" s="3">
        <f t="shared" si="14"/>
        <v>109.61763910181259</v>
      </c>
      <c r="O64" s="3">
        <f t="shared" si="14"/>
        <v>127.95168635584815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85.756154747948415</v>
      </c>
      <c r="I65" s="3">
        <f t="shared" si="14"/>
        <v>85.565650644783105</v>
      </c>
      <c r="J65" s="3">
        <f t="shared" si="14"/>
        <v>64.876792316710237</v>
      </c>
      <c r="K65" s="3">
        <f t="shared" si="14"/>
        <v>88.262016412661197</v>
      </c>
      <c r="L65" s="3">
        <f t="shared" si="14"/>
        <v>54.050184867887097</v>
      </c>
      <c r="M65" s="3">
        <f t="shared" si="14"/>
        <v>106.30298043105779</v>
      </c>
      <c r="N65" s="3">
        <f t="shared" si="14"/>
        <v>138.09631166020381</v>
      </c>
      <c r="O65" s="3">
        <f t="shared" si="14"/>
        <v>124.56995671386059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144.41112814500855</v>
      </c>
      <c r="I66" s="3">
        <f t="shared" si="14"/>
        <v>117.59457570565424</v>
      </c>
      <c r="J66" s="3">
        <f t="shared" si="14"/>
        <v>92.380399494995018</v>
      </c>
      <c r="K66" s="3">
        <f t="shared" si="14"/>
        <v>119.66081251690863</v>
      </c>
      <c r="L66" s="3">
        <f t="shared" si="14"/>
        <v>77.750473442149882</v>
      </c>
      <c r="M66" s="3">
        <f t="shared" si="14"/>
        <v>98.686761655694838</v>
      </c>
      <c r="N66" s="3">
        <f t="shared" si="14"/>
        <v>153.4448552619713</v>
      </c>
      <c r="O66" s="3">
        <f t="shared" si="14"/>
        <v>164.06517720263324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22</v>
      </c>
      <c r="I69" s="2" t="s">
        <v>23</v>
      </c>
      <c r="J69" s="2" t="s">
        <v>24</v>
      </c>
      <c r="K69" s="2" t="s">
        <v>25</v>
      </c>
      <c r="L69" s="2" t="s">
        <v>26</v>
      </c>
      <c r="M69" s="2" t="s">
        <v>27</v>
      </c>
      <c r="N69" s="2" t="s">
        <v>28</v>
      </c>
      <c r="O69" s="2" t="s">
        <v>29</v>
      </c>
      <c r="P69" s="2" t="s">
        <v>30</v>
      </c>
      <c r="Q69" s="2"/>
      <c r="R69" s="3"/>
    </row>
    <row r="70" spans="4:18" x14ac:dyDescent="0.25">
      <c r="D70" s="3"/>
      <c r="E70" s="3"/>
      <c r="F70" s="3" t="s">
        <v>37</v>
      </c>
      <c r="G70" s="3"/>
      <c r="H70" s="3">
        <f>AVERAGE(H63:H66)</f>
        <v>99.999999999999986</v>
      </c>
      <c r="I70" s="3">
        <f t="shared" ref="I70:N70" si="15">AVERAGE(I63:I66)</f>
        <v>99.057624673099454</v>
      </c>
      <c r="J70" s="3">
        <f>AVERAGE(J63:J66)</f>
        <v>83.354703985931991</v>
      </c>
      <c r="K70" s="3">
        <f t="shared" si="15"/>
        <v>101.1404883217603</v>
      </c>
      <c r="L70" s="3">
        <f t="shared" si="15"/>
        <v>81.25873613490846</v>
      </c>
      <c r="M70" s="3">
        <f t="shared" si="15"/>
        <v>114.73800049598701</v>
      </c>
      <c r="N70" s="3">
        <f t="shared" si="15"/>
        <v>150.34268193705472</v>
      </c>
      <c r="O70" s="3">
        <f>AVERAGE(O63:O66)</f>
        <v>150.38340359816033</v>
      </c>
      <c r="P70" s="3"/>
      <c r="Q70" s="3"/>
      <c r="R70" s="3"/>
    </row>
    <row r="71" spans="4:18" x14ac:dyDescent="0.25">
      <c r="D71" s="3"/>
      <c r="E71" s="3"/>
      <c r="F71" s="3" t="s">
        <v>39</v>
      </c>
      <c r="G71" s="3"/>
      <c r="H71" s="3">
        <f>MEDIAN(H63:H66)</f>
        <v>86.22565154657768</v>
      </c>
      <c r="I71" s="3">
        <f t="shared" ref="I71:O71" si="16">MEDIAN(I63:I66)</f>
        <v>96.535136170980252</v>
      </c>
      <c r="J71" s="3">
        <f t="shared" si="16"/>
        <v>87.142663901163303</v>
      </c>
      <c r="K71" s="3">
        <f t="shared" si="16"/>
        <v>98.365497339706025</v>
      </c>
      <c r="L71" s="3">
        <f t="shared" si="16"/>
        <v>85.076708900712418</v>
      </c>
      <c r="M71" s="3">
        <f t="shared" si="16"/>
        <v>114.83395707457841</v>
      </c>
      <c r="N71" s="3">
        <f t="shared" si="16"/>
        <v>145.77058346108754</v>
      </c>
      <c r="O71" s="3">
        <f t="shared" si="16"/>
        <v>146.00843177924071</v>
      </c>
      <c r="P71" s="3"/>
      <c r="Q71" s="3"/>
      <c r="R71" s="3"/>
    </row>
    <row r="72" spans="4:18" x14ac:dyDescent="0.25">
      <c r="D72" s="3"/>
      <c r="E72" s="3"/>
      <c r="F72" s="3" t="s">
        <v>41</v>
      </c>
      <c r="G72" s="3"/>
      <c r="H72" s="3">
        <f>STDEV(H63:H66)</f>
        <v>29.645663513655304</v>
      </c>
      <c r="I72" s="3">
        <f t="shared" ref="I72:O72" si="17">STDEV(I63:I66)</f>
        <v>13.798875690131995</v>
      </c>
      <c r="J72" s="3">
        <f t="shared" si="17"/>
        <v>13.464170659550616</v>
      </c>
      <c r="K72" s="3">
        <f t="shared" si="17"/>
        <v>15.607626228556461</v>
      </c>
      <c r="L72" s="3">
        <f t="shared" si="17"/>
        <v>20.493034925664453</v>
      </c>
      <c r="M72" s="3">
        <f t="shared" si="17"/>
        <v>14.773106418371389</v>
      </c>
      <c r="N72" s="3">
        <f t="shared" si="17"/>
        <v>37.881689751025213</v>
      </c>
      <c r="O72" s="3">
        <f t="shared" si="17"/>
        <v>29.162389430209466</v>
      </c>
      <c r="P72" s="3"/>
      <c r="Q72" s="3"/>
      <c r="R72" s="3"/>
    </row>
    <row r="73" spans="4:18" x14ac:dyDescent="0.25">
      <c r="D73" s="3"/>
      <c r="E73" s="3"/>
      <c r="F73" s="3" t="s">
        <v>42</v>
      </c>
      <c r="G73" s="3"/>
      <c r="H73" s="3">
        <f t="shared" ref="H73:O73" si="18">H72/H70*100</f>
        <v>29.645663513655307</v>
      </c>
      <c r="I73" s="3">
        <f t="shared" si="18"/>
        <v>13.930149986606011</v>
      </c>
      <c r="J73" s="3">
        <f t="shared" si="18"/>
        <v>16.152862424924454</v>
      </c>
      <c r="K73" s="3">
        <f t="shared" si="18"/>
        <v>15.431630287272888</v>
      </c>
      <c r="L73" s="3">
        <f t="shared" si="18"/>
        <v>25.219485190664585</v>
      </c>
      <c r="M73" s="3">
        <f t="shared" si="18"/>
        <v>12.875513216641842</v>
      </c>
      <c r="N73" s="3">
        <f t="shared" si="18"/>
        <v>25.196896359003006</v>
      </c>
      <c r="O73" s="3">
        <f t="shared" si="18"/>
        <v>19.392026468648311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46</v>
      </c>
      <c r="E76" s="3"/>
      <c r="F76" s="3"/>
      <c r="G76" s="3"/>
      <c r="H76" s="3">
        <f>H47/$S$54*100</f>
        <v>87.105579088046753</v>
      </c>
      <c r="I76" s="3">
        <f t="shared" ref="I76:N76" si="19">I47/$S$54*100</f>
        <v>101.06405871293636</v>
      </c>
      <c r="J76" s="3">
        <f t="shared" si="19"/>
        <v>94.702924321018415</v>
      </c>
      <c r="K76" s="3">
        <f t="shared" si="19"/>
        <v>108.98249031644281</v>
      </c>
      <c r="L76" s="3">
        <f t="shared" si="19"/>
        <v>101.30869594762953</v>
      </c>
      <c r="M76" s="3">
        <f t="shared" si="19"/>
        <v>123.94896595465153</v>
      </c>
      <c r="N76" s="3">
        <f t="shared" si="19"/>
        <v>201.15976170521213</v>
      </c>
      <c r="O76" s="3">
        <f>O47/$S$54*100</f>
        <v>185.8223661856978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83.531157270029695</v>
      </c>
      <c r="I77" s="3">
        <f t="shared" si="20"/>
        <v>92.920243731170856</v>
      </c>
      <c r="J77" s="3">
        <f t="shared" si="20"/>
        <v>82.292681269395445</v>
      </c>
      <c r="K77" s="3">
        <f t="shared" si="20"/>
        <v>88.587559743583938</v>
      </c>
      <c r="L77" s="3">
        <f t="shared" si="20"/>
        <v>92.840396855958502</v>
      </c>
      <c r="M77" s="3">
        <f t="shared" si="20"/>
        <v>131.21559788887126</v>
      </c>
      <c r="N77" s="3">
        <f t="shared" si="20"/>
        <v>110.1365891227037</v>
      </c>
      <c r="O77" s="3">
        <f t="shared" si="20"/>
        <v>128.5574331211634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86.162140122771675</v>
      </c>
      <c r="I78" s="3">
        <f t="shared" si="20"/>
        <v>85.970734138220053</v>
      </c>
      <c r="J78" s="3">
        <f t="shared" si="20"/>
        <v>65.183930957935985</v>
      </c>
      <c r="K78" s="3">
        <f t="shared" si="20"/>
        <v>88.679864996489016</v>
      </c>
      <c r="L78" s="3">
        <f t="shared" si="20"/>
        <v>54.306068362516143</v>
      </c>
      <c r="M78" s="3">
        <f t="shared" si="20"/>
        <v>106.80623824948468</v>
      </c>
      <c r="N78" s="3">
        <f t="shared" si="20"/>
        <v>138.7500849434843</v>
      </c>
      <c r="O78" s="3">
        <f t="shared" si="20"/>
        <v>125.15969375042475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145.09479692844363</v>
      </c>
      <c r="I79" s="3">
        <f t="shared" si="20"/>
        <v>118.15129000838111</v>
      </c>
      <c r="J79" s="3">
        <f t="shared" si="20"/>
        <v>92.817745260153586</v>
      </c>
      <c r="K79" s="3">
        <f t="shared" si="20"/>
        <v>120.22730876390241</v>
      </c>
      <c r="L79" s="3">
        <f t="shared" si="20"/>
        <v>78.118558452442983</v>
      </c>
      <c r="M79" s="3">
        <f t="shared" si="20"/>
        <v>99.153962896686096</v>
      </c>
      <c r="N79" s="3">
        <f t="shared" si="20"/>
        <v>154.17129136747684</v>
      </c>
      <c r="O79" s="3">
        <f t="shared" si="20"/>
        <v>164.84189186128165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22</v>
      </c>
      <c r="I82" s="2" t="s">
        <v>23</v>
      </c>
      <c r="J82" s="2" t="s">
        <v>24</v>
      </c>
      <c r="K82" s="2" t="s">
        <v>25</v>
      </c>
      <c r="L82" s="2" t="s">
        <v>26</v>
      </c>
      <c r="M82" s="2" t="s">
        <v>27</v>
      </c>
      <c r="N82" s="2" t="s">
        <v>28</v>
      </c>
      <c r="O82" s="2" t="s">
        <v>29</v>
      </c>
      <c r="P82" s="2" t="s">
        <v>30</v>
      </c>
      <c r="Q82" s="2"/>
      <c r="R82" s="3"/>
    </row>
    <row r="83" spans="4:18" x14ac:dyDescent="0.25">
      <c r="D83" s="3"/>
      <c r="E83" s="3"/>
      <c r="F83" s="3" t="s">
        <v>37</v>
      </c>
      <c r="G83" s="3"/>
      <c r="H83" s="3">
        <f>AVERAGE(H76:H79)</f>
        <v>100.47341835232294</v>
      </c>
      <c r="I83" s="3">
        <f t="shared" ref="I83:N83" si="21">AVERAGE(I76:I79)</f>
        <v>99.526581647677091</v>
      </c>
      <c r="J83" s="3">
        <f>AVERAGE(J76:J79)</f>
        <v>83.749320452125858</v>
      </c>
      <c r="K83" s="3">
        <f t="shared" si="21"/>
        <v>101.61930595510455</v>
      </c>
      <c r="L83" s="3">
        <f t="shared" si="21"/>
        <v>81.64342990463679</v>
      </c>
      <c r="M83" s="3">
        <f t="shared" si="21"/>
        <v>115.28119124742339</v>
      </c>
      <c r="N83" s="3">
        <f t="shared" si="21"/>
        <v>151.05443178471924</v>
      </c>
      <c r="O83" s="3">
        <f>AVERAGE(O76:O79)</f>
        <v>151.0953462296419</v>
      </c>
      <c r="P83" s="3"/>
      <c r="Q83" s="3"/>
      <c r="R83" s="3"/>
    </row>
    <row r="84" spans="4:18" x14ac:dyDescent="0.25">
      <c r="D84" s="3"/>
      <c r="E84" s="3"/>
      <c r="F84" s="3" t="s">
        <v>39</v>
      </c>
      <c r="G84" s="3"/>
      <c r="H84" s="3">
        <f t="shared" ref="H84:O84" si="22">MEDIAN(H76:H79)</f>
        <v>86.633859605409214</v>
      </c>
      <c r="I84" s="3">
        <f t="shared" si="22"/>
        <v>96.992151222053607</v>
      </c>
      <c r="J84" s="3">
        <f t="shared" si="22"/>
        <v>87.555213264774522</v>
      </c>
      <c r="K84" s="3">
        <f t="shared" si="22"/>
        <v>98.831177656465911</v>
      </c>
      <c r="L84" s="3">
        <f t="shared" si="22"/>
        <v>85.479477654200736</v>
      </c>
      <c r="M84" s="3">
        <f t="shared" si="22"/>
        <v>115.3776021020681</v>
      </c>
      <c r="N84" s="3">
        <f t="shared" si="22"/>
        <v>146.46068815548057</v>
      </c>
      <c r="O84" s="3">
        <f t="shared" si="22"/>
        <v>146.69966249122251</v>
      </c>
      <c r="P84" s="3"/>
      <c r="Q84" s="3"/>
      <c r="R84" s="3"/>
    </row>
    <row r="85" spans="4:18" x14ac:dyDescent="0.25">
      <c r="D85" s="3"/>
      <c r="E85" s="3"/>
      <c r="F85" s="3" t="s">
        <v>41</v>
      </c>
      <c r="G85" s="3"/>
      <c r="H85" s="3">
        <f t="shared" ref="H85:O85" si="23">STDEV(H76:H79)</f>
        <v>29.786011525396841</v>
      </c>
      <c r="I85" s="3">
        <f t="shared" si="23"/>
        <v>13.864202100063318</v>
      </c>
      <c r="J85" s="3">
        <f t="shared" si="23"/>
        <v>13.527912514441033</v>
      </c>
      <c r="K85" s="3">
        <f t="shared" si="23"/>
        <v>15.681515595484314</v>
      </c>
      <c r="L85" s="3">
        <f t="shared" si="23"/>
        <v>20.59005271395052</v>
      </c>
      <c r="M85" s="3">
        <f t="shared" si="23"/>
        <v>14.843045015364096</v>
      </c>
      <c r="N85" s="3">
        <f t="shared" si="23"/>
        <v>38.06102862247657</v>
      </c>
      <c r="O85" s="3">
        <f t="shared" si="23"/>
        <v>29.30044953374777</v>
      </c>
      <c r="P85" s="3"/>
      <c r="Q85" s="3"/>
      <c r="R85" s="3"/>
    </row>
    <row r="86" spans="4:18" x14ac:dyDescent="0.25">
      <c r="D86" s="3"/>
      <c r="E86" s="3"/>
      <c r="F86" s="3" t="s">
        <v>42</v>
      </c>
      <c r="G86" s="3"/>
      <c r="H86" s="3">
        <f t="shared" ref="H86:O86" si="24">H85/H83*100</f>
        <v>29.64566351365529</v>
      </c>
      <c r="I86" s="3">
        <f t="shared" si="24"/>
        <v>13.930149986606018</v>
      </c>
      <c r="J86" s="3">
        <f t="shared" si="24"/>
        <v>16.152862424924482</v>
      </c>
      <c r="K86" s="3">
        <f t="shared" si="24"/>
        <v>15.431630287272787</v>
      </c>
      <c r="L86" s="3">
        <f t="shared" si="24"/>
        <v>25.219485190664614</v>
      </c>
      <c r="M86" s="3">
        <f t="shared" si="24"/>
        <v>12.875513216641787</v>
      </c>
      <c r="N86" s="3">
        <f t="shared" si="24"/>
        <v>25.196896359002984</v>
      </c>
      <c r="O86" s="3">
        <f t="shared" si="24"/>
        <v>19.392026468648183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0"/>
  <sheetViews>
    <sheetView tabSelected="1" zoomScaleNormal="100" workbookViewId="0"/>
  </sheetViews>
  <sheetFormatPr baseColWidth="10" defaultRowHeight="15" x14ac:dyDescent="0.25"/>
  <sheetData>
    <row r="1" spans="1:5" x14ac:dyDescent="0.25">
      <c r="A1" s="1" t="s">
        <v>61</v>
      </c>
    </row>
    <row r="2" spans="1:5" x14ac:dyDescent="0.25">
      <c r="A2" t="s">
        <v>31</v>
      </c>
      <c r="C2" t="s">
        <v>62</v>
      </c>
    </row>
    <row r="3" spans="1:5" x14ac:dyDescent="0.25">
      <c r="A3" t="s">
        <v>32</v>
      </c>
      <c r="C3" s="4">
        <v>43855</v>
      </c>
    </row>
    <row r="4" spans="1:5" x14ac:dyDescent="0.25">
      <c r="A4" t="s">
        <v>33</v>
      </c>
      <c r="C4" t="s">
        <v>34</v>
      </c>
      <c r="D4" s="3"/>
      <c r="E4" s="3"/>
    </row>
    <row r="5" spans="1:5" x14ac:dyDescent="0.25">
      <c r="A5" t="s">
        <v>35</v>
      </c>
      <c r="C5" t="s">
        <v>47</v>
      </c>
      <c r="D5" s="3"/>
      <c r="E5" s="3"/>
    </row>
    <row r="6" spans="1:5" x14ac:dyDescent="0.25">
      <c r="A6" t="s">
        <v>19</v>
      </c>
      <c r="C6" s="4">
        <v>43946</v>
      </c>
      <c r="D6" s="3"/>
      <c r="E6" s="3"/>
    </row>
    <row r="7" spans="1:5" x14ac:dyDescent="0.25">
      <c r="A7" t="s">
        <v>20</v>
      </c>
      <c r="C7" t="s">
        <v>21</v>
      </c>
      <c r="D7" s="3"/>
      <c r="E7" s="3"/>
    </row>
    <row r="8" spans="1:5" x14ac:dyDescent="0.25">
      <c r="A8" s="1" t="s">
        <v>36</v>
      </c>
      <c r="D8" s="3"/>
      <c r="E8" s="3"/>
    </row>
    <row r="9" spans="1:5" x14ac:dyDescent="0.25">
      <c r="C9" s="4"/>
      <c r="D9" s="3"/>
      <c r="E9" s="3"/>
    </row>
    <row r="10" spans="1:5" x14ac:dyDescent="0.25"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21" spans="2:14" x14ac:dyDescent="0.25">
      <c r="B21" s="1" t="s">
        <v>18</v>
      </c>
    </row>
    <row r="22" spans="2:14" x14ac:dyDescent="0.25">
      <c r="B22" s="1" t="s">
        <v>43</v>
      </c>
    </row>
    <row r="23" spans="2:14" x14ac:dyDescent="0.25">
      <c r="F23" s="23" t="s">
        <v>22</v>
      </c>
      <c r="G23" s="23" t="s">
        <v>23</v>
      </c>
      <c r="H23" s="23" t="s">
        <v>24</v>
      </c>
      <c r="I23" s="23" t="s">
        <v>25</v>
      </c>
      <c r="J23" s="23" t="s">
        <v>26</v>
      </c>
      <c r="K23" s="23" t="s">
        <v>27</v>
      </c>
      <c r="L23" s="23" t="s">
        <v>28</v>
      </c>
      <c r="M23" s="23" t="s">
        <v>29</v>
      </c>
      <c r="N23" s="23" t="s">
        <v>30</v>
      </c>
    </row>
    <row r="26" spans="2:14" x14ac:dyDescent="0.25">
      <c r="F26">
        <v>0.20982172666666665</v>
      </c>
      <c r="G26">
        <v>0.19570252666666665</v>
      </c>
      <c r="H26">
        <v>0.19168322666666665</v>
      </c>
      <c r="I26">
        <v>0.20486662666666666</v>
      </c>
      <c r="J26">
        <v>0.18981712666666667</v>
      </c>
      <c r="K26">
        <v>0.16791492666666669</v>
      </c>
      <c r="L26">
        <v>0.18214352666666667</v>
      </c>
      <c r="M26">
        <v>0.17479562666666665</v>
      </c>
    </row>
    <row r="27" spans="2:14" x14ac:dyDescent="0.25">
      <c r="F27">
        <v>0.20674272666666665</v>
      </c>
      <c r="G27">
        <v>0.18817732666666664</v>
      </c>
      <c r="H27">
        <v>0.23539832666666666</v>
      </c>
      <c r="I27">
        <v>0.20053312666666667</v>
      </c>
      <c r="J27">
        <v>0.16712512666666668</v>
      </c>
      <c r="K27">
        <v>0.16182702666666665</v>
      </c>
      <c r="L27">
        <v>0.13790892666666668</v>
      </c>
      <c r="M27">
        <v>0.14257972666666666</v>
      </c>
    </row>
    <row r="28" spans="2:14" x14ac:dyDescent="0.25">
      <c r="F28">
        <v>0.19099702666666668</v>
      </c>
      <c r="G28">
        <v>0.16109682666666669</v>
      </c>
      <c r="H28">
        <v>0.19677902666666669</v>
      </c>
      <c r="I28">
        <v>0.16622912666666667</v>
      </c>
      <c r="J28">
        <v>0.15218092666666666</v>
      </c>
      <c r="K28">
        <v>0.14478132666666668</v>
      </c>
      <c r="L28">
        <v>0.14690382666666668</v>
      </c>
      <c r="M28">
        <v>0.13191232666666666</v>
      </c>
    </row>
    <row r="29" spans="2:14" x14ac:dyDescent="0.25">
      <c r="F29">
        <v>0.21269142666666668</v>
      </c>
      <c r="G29">
        <v>0.20130632666666665</v>
      </c>
      <c r="H29">
        <v>0.25135242666666668</v>
      </c>
      <c r="I29">
        <v>0.20712852666666665</v>
      </c>
      <c r="J29">
        <v>0.18227862666666667</v>
      </c>
      <c r="K29">
        <v>0.16659002666666667</v>
      </c>
      <c r="L29">
        <v>0.16063432666666666</v>
      </c>
      <c r="M29">
        <v>0.15779872666666667</v>
      </c>
    </row>
    <row r="31" spans="2:14" x14ac:dyDescent="0.25">
      <c r="B31" s="1" t="s">
        <v>57</v>
      </c>
    </row>
    <row r="32" spans="2:14" x14ac:dyDescent="0.25">
      <c r="B32" s="1" t="s">
        <v>43</v>
      </c>
    </row>
    <row r="33" spans="2:15" x14ac:dyDescent="0.25">
      <c r="F33" s="23" t="s">
        <v>22</v>
      </c>
      <c r="G33" s="23" t="s">
        <v>23</v>
      </c>
      <c r="H33" s="23" t="s">
        <v>24</v>
      </c>
      <c r="I33" s="23" t="s">
        <v>25</v>
      </c>
      <c r="J33" s="23" t="s">
        <v>26</v>
      </c>
      <c r="K33" s="23" t="s">
        <v>27</v>
      </c>
      <c r="L33" s="23" t="s">
        <v>28</v>
      </c>
      <c r="M33" s="23" t="s">
        <v>29</v>
      </c>
      <c r="N33" s="23" t="s">
        <v>30</v>
      </c>
    </row>
    <row r="36" spans="2:15" x14ac:dyDescent="0.25">
      <c r="F36">
        <v>1538.1799999999998</v>
      </c>
      <c r="G36">
        <v>1784.67</v>
      </c>
      <c r="H36">
        <v>1672.3399999999997</v>
      </c>
      <c r="I36">
        <v>1924.5</v>
      </c>
      <c r="J36">
        <v>1788.9899999999998</v>
      </c>
      <c r="K36">
        <v>2188.79</v>
      </c>
      <c r="L36">
        <v>3552.24</v>
      </c>
      <c r="M36">
        <v>3281.3999999999996</v>
      </c>
    </row>
    <row r="37" spans="2:15" x14ac:dyDescent="0.25">
      <c r="F37">
        <v>1475.06</v>
      </c>
      <c r="G37">
        <v>1640.8599999999997</v>
      </c>
      <c r="H37">
        <v>1453.19</v>
      </c>
      <c r="I37">
        <v>1564.35</v>
      </c>
      <c r="J37">
        <v>1639.4499999999998</v>
      </c>
      <c r="K37">
        <v>2317.1099999999997</v>
      </c>
      <c r="L37">
        <v>1944.8799999999997</v>
      </c>
      <c r="M37">
        <v>2270.17</v>
      </c>
    </row>
    <row r="38" spans="2:15" x14ac:dyDescent="0.25">
      <c r="F38">
        <v>1521.52</v>
      </c>
      <c r="G38">
        <v>1518.1399999999999</v>
      </c>
      <c r="H38">
        <v>1151.0699999999997</v>
      </c>
      <c r="I38">
        <v>1565.98</v>
      </c>
      <c r="J38">
        <v>958.98</v>
      </c>
      <c r="K38">
        <v>1886.0699999999997</v>
      </c>
      <c r="L38">
        <v>2450.16</v>
      </c>
      <c r="M38">
        <v>2210.17</v>
      </c>
    </row>
    <row r="39" spans="2:15" x14ac:dyDescent="0.25">
      <c r="F39">
        <v>2562.1999999999998</v>
      </c>
      <c r="G39">
        <v>2086.41</v>
      </c>
      <c r="H39">
        <v>1639.0499999999997</v>
      </c>
      <c r="I39">
        <v>2123.0699999999997</v>
      </c>
      <c r="J39">
        <v>1379.48</v>
      </c>
      <c r="K39">
        <v>1750.94</v>
      </c>
      <c r="L39">
        <v>2722.4799999999996</v>
      </c>
      <c r="M39">
        <v>2910.91</v>
      </c>
    </row>
    <row r="42" spans="2:15" x14ac:dyDescent="0.25">
      <c r="B42" s="1" t="s">
        <v>58</v>
      </c>
      <c r="F42" s="23" t="s">
        <v>22</v>
      </c>
      <c r="G42" s="23" t="s">
        <v>23</v>
      </c>
      <c r="H42" s="23" t="s">
        <v>24</v>
      </c>
      <c r="I42" s="23" t="s">
        <v>25</v>
      </c>
      <c r="J42" s="23" t="s">
        <v>26</v>
      </c>
      <c r="K42" s="23" t="s">
        <v>27</v>
      </c>
      <c r="L42" s="23" t="s">
        <v>28</v>
      </c>
      <c r="M42" s="23" t="s">
        <v>29</v>
      </c>
      <c r="N42" s="23" t="s">
        <v>30</v>
      </c>
    </row>
    <row r="43" spans="2:15" x14ac:dyDescent="0.25">
      <c r="F43">
        <f>F26/F36</f>
        <v>1.364090851959242E-4</v>
      </c>
      <c r="G43">
        <f t="shared" ref="G43:M43" si="0">G26/G36</f>
        <v>1.0965754266428339E-4</v>
      </c>
      <c r="H43">
        <f t="shared" si="0"/>
        <v>1.1461977030189238E-4</v>
      </c>
      <c r="I43">
        <f t="shared" si="0"/>
        <v>1.0645187148177016E-4</v>
      </c>
      <c r="J43">
        <f t="shared" si="0"/>
        <v>1.0610295567144965E-4</v>
      </c>
      <c r="K43">
        <f t="shared" si="0"/>
        <v>7.6715868889508222E-5</v>
      </c>
      <c r="L43">
        <f t="shared" si="0"/>
        <v>5.1275681447950219E-5</v>
      </c>
      <c r="M43">
        <f t="shared" si="0"/>
        <v>5.3268612990390278E-5</v>
      </c>
      <c r="O43" s="1" t="s">
        <v>60</v>
      </c>
    </row>
    <row r="44" spans="2:15" x14ac:dyDescent="0.25">
      <c r="F44">
        <f t="shared" ref="F44:M44" si="1">F27/F37</f>
        <v>1.401588590746591E-4</v>
      </c>
      <c r="G44">
        <f t="shared" si="1"/>
        <v>1.1468213416541733E-4</v>
      </c>
      <c r="H44">
        <f t="shared" si="1"/>
        <v>1.6198730149991856E-4</v>
      </c>
      <c r="I44">
        <f t="shared" si="1"/>
        <v>1.2818942478771801E-4</v>
      </c>
      <c r="J44">
        <f t="shared" si="1"/>
        <v>1.0193975215265284E-4</v>
      </c>
      <c r="K44">
        <f t="shared" si="1"/>
        <v>6.9840027735699502E-5</v>
      </c>
      <c r="L44">
        <f t="shared" si="1"/>
        <v>7.0908707306706171E-5</v>
      </c>
      <c r="M44">
        <f t="shared" si="1"/>
        <v>6.2805748761840148E-5</v>
      </c>
      <c r="O44">
        <f>AVERAGE(F43:G46)</f>
        <v>1.140060542010417E-4</v>
      </c>
    </row>
    <row r="45" spans="2:15" x14ac:dyDescent="0.25">
      <c r="F45">
        <f t="shared" ref="F45:M45" si="2">F28/F38</f>
        <v>1.2553040818830293E-4</v>
      </c>
      <c r="G45">
        <f t="shared" si="2"/>
        <v>1.0611460515279666E-4</v>
      </c>
      <c r="H45">
        <f t="shared" si="2"/>
        <v>1.7095313635718656E-4</v>
      </c>
      <c r="I45">
        <f t="shared" si="2"/>
        <v>1.0615022328935661E-4</v>
      </c>
      <c r="J45">
        <f t="shared" si="2"/>
        <v>1.5869040716872787E-4</v>
      </c>
      <c r="K45">
        <f t="shared" si="2"/>
        <v>7.6763495875904232E-5</v>
      </c>
      <c r="L45">
        <f t="shared" si="2"/>
        <v>5.9956830030147702E-5</v>
      </c>
      <c r="M45">
        <f t="shared" si="2"/>
        <v>5.9684244500045996E-5</v>
      </c>
    </row>
    <row r="46" spans="2:15" x14ac:dyDescent="0.25">
      <c r="F46">
        <f t="shared" ref="F46:M46" si="3">F29/F39</f>
        <v>8.3011250748055073E-5</v>
      </c>
      <c r="G46">
        <f t="shared" si="3"/>
        <v>9.6484548418894979E-5</v>
      </c>
      <c r="H46">
        <f t="shared" si="3"/>
        <v>1.5335250704168069E-4</v>
      </c>
      <c r="I46">
        <f t="shared" si="3"/>
        <v>9.756085605593158E-5</v>
      </c>
      <c r="J46">
        <f t="shared" si="3"/>
        <v>1.3213575163588211E-4</v>
      </c>
      <c r="K46">
        <f t="shared" si="3"/>
        <v>9.5143195464531436E-5</v>
      </c>
      <c r="L46">
        <f t="shared" si="3"/>
        <v>5.9002940946000223E-5</v>
      </c>
      <c r="M46">
        <f t="shared" si="3"/>
        <v>5.4209414467182657E-5</v>
      </c>
    </row>
    <row r="49" spans="2:14" x14ac:dyDescent="0.25">
      <c r="B49" s="1" t="s">
        <v>59</v>
      </c>
      <c r="F49" s="23" t="s">
        <v>22</v>
      </c>
      <c r="G49" s="23" t="s">
        <v>23</v>
      </c>
      <c r="H49" s="23" t="s">
        <v>24</v>
      </c>
      <c r="I49" s="23" t="s">
        <v>25</v>
      </c>
      <c r="J49" s="23" t="s">
        <v>26</v>
      </c>
      <c r="K49" s="23" t="s">
        <v>27</v>
      </c>
      <c r="L49" s="23" t="s">
        <v>28</v>
      </c>
      <c r="M49" s="23" t="s">
        <v>29</v>
      </c>
      <c r="N49" s="23" t="s">
        <v>30</v>
      </c>
    </row>
    <row r="50" spans="2:14" x14ac:dyDescent="0.25">
      <c r="F50">
        <f>F43/$O$44*100</f>
        <v>119.65073798219198</v>
      </c>
      <c r="G50">
        <f t="shared" ref="G50:M50" si="4">G43/$O$44*100</f>
        <v>96.185718760961578</v>
      </c>
      <c r="H50">
        <f t="shared" si="4"/>
        <v>100.53831886837206</v>
      </c>
      <c r="I50">
        <f t="shared" si="4"/>
        <v>93.373875824216952</v>
      </c>
      <c r="J50">
        <f t="shared" si="4"/>
        <v>93.067825577354427</v>
      </c>
      <c r="K50">
        <f t="shared" si="4"/>
        <v>67.291048205409467</v>
      </c>
      <c r="L50">
        <f t="shared" si="4"/>
        <v>44.976279380329345</v>
      </c>
      <c r="M50">
        <f t="shared" si="4"/>
        <v>46.724372107866138</v>
      </c>
    </row>
    <row r="51" spans="2:14" x14ac:dyDescent="0.25">
      <c r="F51">
        <f t="shared" ref="F51:M51" si="5">F44/$O$44*100</f>
        <v>122.93983864005919</v>
      </c>
      <c r="G51">
        <f t="shared" si="5"/>
        <v>100.59302110674176</v>
      </c>
      <c r="H51">
        <f t="shared" si="5"/>
        <v>142.08657832702926</v>
      </c>
      <c r="I51">
        <f t="shared" si="5"/>
        <v>112.44089244740015</v>
      </c>
      <c r="J51">
        <f t="shared" si="5"/>
        <v>89.416086599128505</v>
      </c>
      <c r="K51">
        <f t="shared" si="5"/>
        <v>61.259928891619644</v>
      </c>
      <c r="L51">
        <f t="shared" si="5"/>
        <v>62.197317329888136</v>
      </c>
      <c r="M51">
        <f t="shared" si="5"/>
        <v>55.08983641437726</v>
      </c>
    </row>
    <row r="52" spans="2:14" x14ac:dyDescent="0.25">
      <c r="F52">
        <f t="shared" ref="F52:M52" si="6">F45/$O$44*100</f>
        <v>110.10854561016454</v>
      </c>
      <c r="G52">
        <f t="shared" si="6"/>
        <v>93.078043877977706</v>
      </c>
      <c r="H52">
        <f t="shared" si="6"/>
        <v>149.95092809345252</v>
      </c>
      <c r="I52">
        <f t="shared" si="6"/>
        <v>93.10928619822954</v>
      </c>
      <c r="J52">
        <f t="shared" si="6"/>
        <v>139.19471933384207</v>
      </c>
      <c r="K52">
        <f t="shared" si="6"/>
        <v>67.33282404506096</v>
      </c>
      <c r="L52">
        <f t="shared" si="6"/>
        <v>52.590917605496657</v>
      </c>
      <c r="M52">
        <f t="shared" si="6"/>
        <v>52.35182018912522</v>
      </c>
    </row>
    <row r="53" spans="2:14" x14ac:dyDescent="0.25">
      <c r="F53">
        <f t="shared" ref="F53:M53" si="7">F46/$O$44*100</f>
        <v>72.813019738118939</v>
      </c>
      <c r="G53">
        <f t="shared" si="7"/>
        <v>84.631074283784287</v>
      </c>
      <c r="H53">
        <f t="shared" si="7"/>
        <v>134.5125994548099</v>
      </c>
      <c r="I53">
        <f t="shared" si="7"/>
        <v>85.575153652708508</v>
      </c>
      <c r="J53">
        <f t="shared" si="7"/>
        <v>115.90239883477587</v>
      </c>
      <c r="K53">
        <f t="shared" si="7"/>
        <v>83.454511368977876</v>
      </c>
      <c r="L53">
        <f t="shared" si="7"/>
        <v>51.754217229510168</v>
      </c>
      <c r="M53">
        <f t="shared" si="7"/>
        <v>47.549592736178859</v>
      </c>
    </row>
    <row r="56" spans="2:14" x14ac:dyDescent="0.25">
      <c r="D56" s="2"/>
      <c r="E56" s="2"/>
      <c r="F56" s="2" t="s">
        <v>22</v>
      </c>
      <c r="G56" s="2" t="s">
        <v>23</v>
      </c>
      <c r="H56" s="2" t="s">
        <v>24</v>
      </c>
      <c r="I56" s="2" t="s">
        <v>25</v>
      </c>
      <c r="J56" s="2" t="s">
        <v>26</v>
      </c>
      <c r="K56" s="2" t="s">
        <v>27</v>
      </c>
      <c r="L56" s="2" t="s">
        <v>28</v>
      </c>
      <c r="M56" s="2" t="s">
        <v>29</v>
      </c>
      <c r="N56" s="2" t="s">
        <v>30</v>
      </c>
    </row>
    <row r="57" spans="2:14" x14ac:dyDescent="0.25">
      <c r="D57" s="3" t="s">
        <v>37</v>
      </c>
      <c r="E57" s="3"/>
      <c r="F57" s="3">
        <f>AVERAGE(F50:F53)</f>
        <v>106.37803549263367</v>
      </c>
      <c r="G57" s="3">
        <f t="shared" ref="G57:L57" si="8">AVERAGE(G50:G53)</f>
        <v>93.621964507366329</v>
      </c>
      <c r="H57" s="3">
        <f>AVERAGE(H50:H53)</f>
        <v>131.77210618591593</v>
      </c>
      <c r="I57" s="3">
        <f t="shared" si="8"/>
        <v>96.12480203063879</v>
      </c>
      <c r="J57" s="3">
        <f t="shared" si="8"/>
        <v>109.39525758627521</v>
      </c>
      <c r="K57" s="3">
        <f t="shared" si="8"/>
        <v>69.834578127766989</v>
      </c>
      <c r="L57" s="3">
        <f t="shared" si="8"/>
        <v>52.879682886306078</v>
      </c>
      <c r="M57" s="3">
        <f>AVERAGE(M50:M53)</f>
        <v>50.428905361886869</v>
      </c>
      <c r="N57" s="3"/>
    </row>
    <row r="58" spans="2:14" x14ac:dyDescent="0.25">
      <c r="D58" s="3" t="s">
        <v>39</v>
      </c>
      <c r="E58" s="3"/>
      <c r="F58" s="3">
        <f t="shared" ref="F58:M58" si="9">MEDIAN(F50:F53)</f>
        <v>114.87964179617826</v>
      </c>
      <c r="G58" s="3">
        <f t="shared" si="9"/>
        <v>94.631881319469642</v>
      </c>
      <c r="H58" s="3">
        <f t="shared" si="9"/>
        <v>138.29958889091958</v>
      </c>
      <c r="I58" s="3">
        <f t="shared" si="9"/>
        <v>93.241581011223246</v>
      </c>
      <c r="J58" s="3">
        <f t="shared" si="9"/>
        <v>104.48511220606514</v>
      </c>
      <c r="K58" s="3">
        <f t="shared" si="9"/>
        <v>67.311936125235206</v>
      </c>
      <c r="L58" s="3">
        <f t="shared" si="9"/>
        <v>52.172567417503416</v>
      </c>
      <c r="M58" s="3">
        <f t="shared" si="9"/>
        <v>49.950706462652036</v>
      </c>
      <c r="N58" s="3"/>
    </row>
    <row r="59" spans="2:14" x14ac:dyDescent="0.25">
      <c r="D59" s="3" t="s">
        <v>41</v>
      </c>
      <c r="E59" s="3"/>
      <c r="F59" s="3">
        <f t="shared" ref="F59:M59" si="10">STDEV(F50:F53)</f>
        <v>23.028858295684998</v>
      </c>
      <c r="G59" s="3">
        <f t="shared" si="10"/>
        <v>6.7404357586163304</v>
      </c>
      <c r="H59" s="3">
        <f t="shared" si="10"/>
        <v>21.755594491610275</v>
      </c>
      <c r="I59" s="3">
        <f t="shared" si="10"/>
        <v>11.462559605291593</v>
      </c>
      <c r="J59" s="3">
        <f t="shared" si="10"/>
        <v>23.065870292217625</v>
      </c>
      <c r="K59" s="3">
        <f t="shared" si="10"/>
        <v>9.5176241603716587</v>
      </c>
      <c r="L59" s="3">
        <f t="shared" si="10"/>
        <v>7.0859522280481126</v>
      </c>
      <c r="M59" s="3">
        <f t="shared" si="10"/>
        <v>3.9764258463931004</v>
      </c>
      <c r="N59" s="3"/>
    </row>
    <row r="60" spans="2:14" x14ac:dyDescent="0.25">
      <c r="D60" s="3" t="s">
        <v>42</v>
      </c>
      <c r="E60" s="3"/>
      <c r="F60" s="3">
        <f t="shared" ref="F60:M60" si="11">F59/F57*100</f>
        <v>21.648132708071742</v>
      </c>
      <c r="G60" s="3">
        <f t="shared" si="11"/>
        <v>7.1996307640884663</v>
      </c>
      <c r="H60" s="3">
        <f t="shared" si="11"/>
        <v>16.510014995825845</v>
      </c>
      <c r="I60" s="3">
        <f t="shared" si="11"/>
        <v>11.924663940153573</v>
      </c>
      <c r="J60" s="3">
        <f t="shared" si="11"/>
        <v>21.084890516416209</v>
      </c>
      <c r="K60" s="3">
        <f t="shared" si="11"/>
        <v>13.628813140330761</v>
      </c>
      <c r="L60" s="3">
        <f t="shared" si="11"/>
        <v>13.400141304332816</v>
      </c>
      <c r="M60" s="3">
        <f t="shared" si="11"/>
        <v>7.8852115029218961</v>
      </c>
      <c r="N60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Prism9.Document" shapeId="3075" r:id="rId4">
          <objectPr defaultSize="0" autoPict="0" r:id="rId5">
            <anchor moveWithCells="1">
              <from>
                <xdr:col>10</xdr:col>
                <xdr:colOff>533400</xdr:colOff>
                <xdr:row>1</xdr:row>
                <xdr:rowOff>19050</xdr:rowOff>
              </from>
              <to>
                <xdr:col>16</xdr:col>
                <xdr:colOff>38100</xdr:colOff>
                <xdr:row>17</xdr:row>
                <xdr:rowOff>152400</xdr:rowOff>
              </to>
            </anchor>
          </objectPr>
        </oleObject>
      </mc:Choice>
      <mc:Fallback>
        <oleObject progId="Prism9.Document" shapeId="307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2020-04-30T20:01:02Z</dcterms:created>
  <dcterms:modified xsi:type="dcterms:W3CDTF">2021-07-17T05:49:01Z</dcterms:modified>
</cp:coreProperties>
</file>