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EE9F1253-3073-4221-8FEF-40047D20E37E}" xr6:coauthVersionLast="45" xr6:coauthVersionMax="45" xr10:uidLastSave="{5A3FA562-D7E6-4290-B812-99CCDC621F00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5" i="1" l="1"/>
  <c r="L47" i="3" l="1"/>
  <c r="K47" i="3"/>
  <c r="J47" i="3"/>
  <c r="I47" i="3"/>
  <c r="H47" i="3"/>
  <c r="G47" i="3"/>
  <c r="F47" i="3"/>
  <c r="E47" i="3"/>
  <c r="L46" i="3"/>
  <c r="K46" i="3"/>
  <c r="J46" i="3"/>
  <c r="I46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40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40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L40" i="1" s="1"/>
  <c r="K35" i="1"/>
  <c r="K36" i="1" s="1"/>
  <c r="J35" i="1"/>
  <c r="J36" i="1" s="1"/>
  <c r="I35" i="1"/>
  <c r="I36" i="1" s="1"/>
  <c r="H40" i="1"/>
  <c r="F52" i="3" l="1"/>
  <c r="I52" i="3"/>
  <c r="O45" i="3"/>
  <c r="G53" i="3" s="1"/>
  <c r="K40" i="2"/>
  <c r="O36" i="2"/>
  <c r="L40" i="2"/>
  <c r="J40" i="2"/>
  <c r="M40" i="2"/>
  <c r="I40" i="2"/>
  <c r="N40" i="2"/>
  <c r="P40" i="2"/>
  <c r="O48" i="2"/>
  <c r="H48" i="2"/>
  <c r="H49" i="2"/>
  <c r="I47" i="2"/>
  <c r="I48" i="2"/>
  <c r="I49" i="2"/>
  <c r="I50" i="2"/>
  <c r="J47" i="2"/>
  <c r="J49" i="2"/>
  <c r="K47" i="2"/>
  <c r="K48" i="2"/>
  <c r="K49" i="2"/>
  <c r="K50" i="2"/>
  <c r="L48" i="2"/>
  <c r="J48" i="2"/>
  <c r="J50" i="2"/>
  <c r="H36" i="2"/>
  <c r="L47" i="2"/>
  <c r="L49" i="2"/>
  <c r="L50" i="2"/>
  <c r="M47" i="2"/>
  <c r="M48" i="2"/>
  <c r="M49" i="2"/>
  <c r="M50" i="2"/>
  <c r="P36" i="2"/>
  <c r="N47" i="2"/>
  <c r="N48" i="2"/>
  <c r="N49" i="2"/>
  <c r="N50" i="2"/>
  <c r="O47" i="2"/>
  <c r="O49" i="2"/>
  <c r="O50" i="2"/>
  <c r="H47" i="2"/>
  <c r="N40" i="1"/>
  <c r="H36" i="1"/>
  <c r="I40" i="1"/>
  <c r="O40" i="1"/>
  <c r="J40" i="1"/>
  <c r="M47" i="1"/>
  <c r="L36" i="1"/>
  <c r="K40" i="1"/>
  <c r="M48" i="1"/>
  <c r="P36" i="1"/>
  <c r="M49" i="1"/>
  <c r="M40" i="1"/>
  <c r="M50" i="1"/>
  <c r="I47" i="1"/>
  <c r="I48" i="1"/>
  <c r="I49" i="1"/>
  <c r="I50" i="1"/>
  <c r="J47" i="1"/>
  <c r="J48" i="1"/>
  <c r="J49" i="1"/>
  <c r="J50" i="1"/>
  <c r="K47" i="1"/>
  <c r="K48" i="1"/>
  <c r="K49" i="1"/>
  <c r="K50" i="1"/>
  <c r="L47" i="1"/>
  <c r="L48" i="1"/>
  <c r="L49" i="1"/>
  <c r="L50" i="1"/>
  <c r="N47" i="1"/>
  <c r="N48" i="1"/>
  <c r="N49" i="1"/>
  <c r="N50" i="1"/>
  <c r="P40" i="1"/>
  <c r="O47" i="1"/>
  <c r="O48" i="1"/>
  <c r="O49" i="1"/>
  <c r="O50" i="1"/>
  <c r="H47" i="1"/>
  <c r="H48" i="1"/>
  <c r="H49" i="1"/>
  <c r="M58" i="1" l="1"/>
  <c r="K53" i="3"/>
  <c r="F51" i="3"/>
  <c r="I53" i="3"/>
  <c r="H51" i="3"/>
  <c r="K51" i="3"/>
  <c r="I51" i="3"/>
  <c r="L53" i="3"/>
  <c r="L50" i="3"/>
  <c r="L51" i="3"/>
  <c r="L52" i="3"/>
  <c r="G50" i="3"/>
  <c r="I50" i="3"/>
  <c r="G52" i="3"/>
  <c r="K52" i="3"/>
  <c r="E50" i="3"/>
  <c r="H50" i="3"/>
  <c r="G51" i="3"/>
  <c r="K50" i="3"/>
  <c r="J53" i="3"/>
  <c r="F53" i="3"/>
  <c r="E52" i="3"/>
  <c r="M56" i="1"/>
  <c r="M57" i="1" s="1"/>
  <c r="J52" i="3"/>
  <c r="J51" i="3"/>
  <c r="H53" i="3"/>
  <c r="E53" i="3"/>
  <c r="J50" i="3"/>
  <c r="F50" i="3"/>
  <c r="H52" i="3"/>
  <c r="E51" i="3"/>
  <c r="I58" i="2"/>
  <c r="I56" i="2"/>
  <c r="I57" i="2" s="1"/>
  <c r="I54" i="2"/>
  <c r="I55" i="2" s="1"/>
  <c r="O58" i="2"/>
  <c r="O56" i="2"/>
  <c r="O57" i="2" s="1"/>
  <c r="O54" i="2"/>
  <c r="O55" i="2" s="1"/>
  <c r="M58" i="2"/>
  <c r="M56" i="2"/>
  <c r="M57" i="2" s="1"/>
  <c r="M54" i="2"/>
  <c r="M55" i="2" s="1"/>
  <c r="K58" i="2"/>
  <c r="K56" i="2"/>
  <c r="K57" i="2" s="1"/>
  <c r="K54" i="2"/>
  <c r="K55" i="2" s="1"/>
  <c r="L58" i="2"/>
  <c r="L56" i="2"/>
  <c r="L57" i="2" s="1"/>
  <c r="L54" i="2"/>
  <c r="L55" i="2" s="1"/>
  <c r="S54" i="2"/>
  <c r="H79" i="2" s="1"/>
  <c r="H58" i="2"/>
  <c r="H56" i="2"/>
  <c r="H57" i="2" s="1"/>
  <c r="H54" i="2"/>
  <c r="M64" i="2" s="1"/>
  <c r="N54" i="2"/>
  <c r="N55" i="2" s="1"/>
  <c r="N58" i="2"/>
  <c r="N59" i="2" s="1"/>
  <c r="N56" i="2"/>
  <c r="N57" i="2" s="1"/>
  <c r="O79" i="2"/>
  <c r="J66" i="2"/>
  <c r="J54" i="2"/>
  <c r="J55" i="2" s="1"/>
  <c r="J58" i="2"/>
  <c r="J56" i="2"/>
  <c r="J57" i="2" s="1"/>
  <c r="I66" i="2"/>
  <c r="M54" i="1"/>
  <c r="M55" i="1" s="1"/>
  <c r="O58" i="1"/>
  <c r="O56" i="1"/>
  <c r="O57" i="1" s="1"/>
  <c r="O54" i="1"/>
  <c r="O55" i="1" s="1"/>
  <c r="N58" i="1"/>
  <c r="N56" i="1"/>
  <c r="N57" i="1" s="1"/>
  <c r="N54" i="1"/>
  <c r="N55" i="1" s="1"/>
  <c r="K58" i="1"/>
  <c r="K56" i="1"/>
  <c r="K57" i="1" s="1"/>
  <c r="K54" i="1"/>
  <c r="K55" i="1" s="1"/>
  <c r="J58" i="1"/>
  <c r="J59" i="1" s="1"/>
  <c r="J56" i="1"/>
  <c r="J57" i="1" s="1"/>
  <c r="J54" i="1"/>
  <c r="J55" i="1" s="1"/>
  <c r="S54" i="1"/>
  <c r="I79" i="1" s="1"/>
  <c r="H54" i="1"/>
  <c r="I66" i="1" s="1"/>
  <c r="H58" i="1"/>
  <c r="H56" i="1"/>
  <c r="H57" i="1" s="1"/>
  <c r="I58" i="1"/>
  <c r="I56" i="1"/>
  <c r="I57" i="1" s="1"/>
  <c r="I54" i="1"/>
  <c r="I55" i="1" s="1"/>
  <c r="L64" i="1"/>
  <c r="J66" i="1"/>
  <c r="O64" i="1"/>
  <c r="L54" i="1"/>
  <c r="L55" i="1" s="1"/>
  <c r="L56" i="1"/>
  <c r="L57" i="1" s="1"/>
  <c r="L58" i="1"/>
  <c r="J64" i="1"/>
  <c r="O66" i="1" l="1"/>
  <c r="O77" i="1"/>
  <c r="L57" i="3"/>
  <c r="E59" i="3"/>
  <c r="E58" i="3"/>
  <c r="E57" i="3"/>
  <c r="H57" i="3"/>
  <c r="H59" i="3"/>
  <c r="H58" i="3"/>
  <c r="M63" i="2"/>
  <c r="J77" i="2"/>
  <c r="F59" i="3"/>
  <c r="F58" i="3"/>
  <c r="F57" i="3"/>
  <c r="I57" i="3"/>
  <c r="I59" i="3"/>
  <c r="I58" i="3"/>
  <c r="J65" i="2"/>
  <c r="J57" i="3"/>
  <c r="J59" i="3"/>
  <c r="J58" i="3"/>
  <c r="G57" i="3"/>
  <c r="G59" i="3"/>
  <c r="G58" i="3"/>
  <c r="L59" i="3"/>
  <c r="L60" i="3" s="1"/>
  <c r="L58" i="3"/>
  <c r="K57" i="3"/>
  <c r="K59" i="3"/>
  <c r="K60" i="3" s="1"/>
  <c r="K58" i="3"/>
  <c r="J64" i="2"/>
  <c r="O66" i="2"/>
  <c r="K63" i="2"/>
  <c r="L64" i="2"/>
  <c r="N64" i="2"/>
  <c r="O65" i="2"/>
  <c r="H65" i="2"/>
  <c r="K64" i="2"/>
  <c r="I65" i="2"/>
  <c r="O64" i="2"/>
  <c r="I78" i="2"/>
  <c r="L63" i="2"/>
  <c r="K66" i="2"/>
  <c r="L78" i="2"/>
  <c r="J63" i="2"/>
  <c r="N63" i="2"/>
  <c r="H59" i="2"/>
  <c r="K65" i="2"/>
  <c r="O63" i="2"/>
  <c r="H76" i="2"/>
  <c r="M65" i="2"/>
  <c r="M72" i="2" s="1"/>
  <c r="M66" i="2"/>
  <c r="N65" i="2"/>
  <c r="N79" i="2"/>
  <c r="I59" i="2"/>
  <c r="M78" i="2"/>
  <c r="J76" i="2"/>
  <c r="N78" i="2"/>
  <c r="H63" i="2"/>
  <c r="L65" i="2"/>
  <c r="K59" i="2"/>
  <c r="I64" i="2"/>
  <c r="N66" i="2"/>
  <c r="O59" i="2"/>
  <c r="O77" i="2"/>
  <c r="J79" i="2"/>
  <c r="K78" i="2"/>
  <c r="L77" i="2"/>
  <c r="K76" i="2"/>
  <c r="O76" i="2"/>
  <c r="O83" i="2" s="1"/>
  <c r="I79" i="2"/>
  <c r="H78" i="2"/>
  <c r="N76" i="2"/>
  <c r="J78" i="2"/>
  <c r="H64" i="2"/>
  <c r="N77" i="2"/>
  <c r="O78" i="2"/>
  <c r="K79" i="2"/>
  <c r="M79" i="2"/>
  <c r="H55" i="2"/>
  <c r="H66" i="2"/>
  <c r="L59" i="2"/>
  <c r="H77" i="2"/>
  <c r="H84" i="2" s="1"/>
  <c r="L66" i="2"/>
  <c r="M59" i="2"/>
  <c r="M77" i="2"/>
  <c r="I63" i="2"/>
  <c r="J59" i="2"/>
  <c r="K77" i="2"/>
  <c r="L79" i="2"/>
  <c r="M71" i="2"/>
  <c r="L76" i="2"/>
  <c r="I77" i="2"/>
  <c r="M76" i="2"/>
  <c r="I76" i="2"/>
  <c r="L79" i="1"/>
  <c r="J63" i="1"/>
  <c r="N63" i="1"/>
  <c r="M59" i="1"/>
  <c r="I64" i="1"/>
  <c r="H78" i="1"/>
  <c r="L76" i="1"/>
  <c r="L77" i="1"/>
  <c r="L78" i="1"/>
  <c r="H63" i="1"/>
  <c r="N65" i="1"/>
  <c r="K79" i="1"/>
  <c r="J77" i="1"/>
  <c r="J78" i="1"/>
  <c r="L63" i="1"/>
  <c r="J79" i="1"/>
  <c r="O79" i="1"/>
  <c r="H59" i="1"/>
  <c r="J76" i="1"/>
  <c r="K66" i="1"/>
  <c r="H64" i="1"/>
  <c r="H77" i="1"/>
  <c r="I63" i="1"/>
  <c r="I72" i="1" s="1"/>
  <c r="N64" i="1"/>
  <c r="O65" i="1"/>
  <c r="I76" i="1"/>
  <c r="K63" i="1"/>
  <c r="H65" i="1"/>
  <c r="O76" i="1"/>
  <c r="N76" i="1"/>
  <c r="N77" i="1"/>
  <c r="N78" i="1"/>
  <c r="I59" i="1"/>
  <c r="H76" i="1"/>
  <c r="N66" i="1"/>
  <c r="K76" i="1"/>
  <c r="I65" i="1"/>
  <c r="O78" i="1"/>
  <c r="H55" i="1"/>
  <c r="H66" i="1"/>
  <c r="H72" i="1" s="1"/>
  <c r="M63" i="1"/>
  <c r="M64" i="1"/>
  <c r="M65" i="1"/>
  <c r="M66" i="1"/>
  <c r="N79" i="1"/>
  <c r="I78" i="1"/>
  <c r="L70" i="1"/>
  <c r="H79" i="1"/>
  <c r="M77" i="1"/>
  <c r="M76" i="1"/>
  <c r="M78" i="1"/>
  <c r="M79" i="1"/>
  <c r="K64" i="1"/>
  <c r="K65" i="1"/>
  <c r="O59" i="1"/>
  <c r="K59" i="1"/>
  <c r="L59" i="1"/>
  <c r="J65" i="1"/>
  <c r="J71" i="1" s="1"/>
  <c r="L65" i="1"/>
  <c r="L66" i="1"/>
  <c r="I77" i="1"/>
  <c r="N59" i="1"/>
  <c r="K77" i="1"/>
  <c r="K78" i="1"/>
  <c r="O63" i="1"/>
  <c r="G60" i="3" l="1"/>
  <c r="J72" i="2"/>
  <c r="F60" i="3"/>
  <c r="I84" i="1"/>
  <c r="I71" i="1"/>
  <c r="L71" i="2"/>
  <c r="N70" i="2"/>
  <c r="N73" i="2" s="1"/>
  <c r="L71" i="1"/>
  <c r="H83" i="2"/>
  <c r="H71" i="1"/>
  <c r="L83" i="1"/>
  <c r="K72" i="1"/>
  <c r="L84" i="1"/>
  <c r="I60" i="3"/>
  <c r="H60" i="3"/>
  <c r="O83" i="1"/>
  <c r="J84" i="1"/>
  <c r="H70" i="1"/>
  <c r="M70" i="2"/>
  <c r="M73" i="2" s="1"/>
  <c r="N72" i="2"/>
  <c r="K70" i="2"/>
  <c r="K73" i="2" s="1"/>
  <c r="O70" i="2"/>
  <c r="J60" i="3"/>
  <c r="E60" i="3"/>
  <c r="K71" i="2"/>
  <c r="L70" i="2"/>
  <c r="K72" i="2"/>
  <c r="N71" i="2"/>
  <c r="J70" i="2"/>
  <c r="J73" i="2" s="1"/>
  <c r="H85" i="2"/>
  <c r="H86" i="2" s="1"/>
  <c r="L72" i="2"/>
  <c r="L73" i="2" s="1"/>
  <c r="J71" i="2"/>
  <c r="O71" i="2"/>
  <c r="O72" i="2"/>
  <c r="O85" i="2"/>
  <c r="O84" i="2"/>
  <c r="H72" i="2"/>
  <c r="H71" i="2"/>
  <c r="H70" i="2"/>
  <c r="J85" i="2"/>
  <c r="J84" i="2"/>
  <c r="J83" i="2"/>
  <c r="I71" i="2"/>
  <c r="I72" i="2"/>
  <c r="I70" i="2"/>
  <c r="I84" i="2"/>
  <c r="I85" i="2"/>
  <c r="I83" i="2"/>
  <c r="K85" i="2"/>
  <c r="K84" i="2"/>
  <c r="K83" i="2"/>
  <c r="M85" i="2"/>
  <c r="M84" i="2"/>
  <c r="M83" i="2"/>
  <c r="N85" i="2"/>
  <c r="N84" i="2"/>
  <c r="N83" i="2"/>
  <c r="L85" i="2"/>
  <c r="L84" i="2"/>
  <c r="L83" i="2"/>
  <c r="L72" i="1"/>
  <c r="L73" i="1" s="1"/>
  <c r="L85" i="1"/>
  <c r="N72" i="1"/>
  <c r="J72" i="1"/>
  <c r="I70" i="1"/>
  <c r="I73" i="1" s="1"/>
  <c r="J85" i="1"/>
  <c r="I85" i="1"/>
  <c r="H73" i="1"/>
  <c r="J83" i="1"/>
  <c r="O84" i="1"/>
  <c r="M85" i="1"/>
  <c r="M84" i="1"/>
  <c r="M83" i="1"/>
  <c r="K70" i="1"/>
  <c r="K73" i="1" s="1"/>
  <c r="N85" i="1"/>
  <c r="N84" i="1"/>
  <c r="N83" i="1"/>
  <c r="H85" i="1"/>
  <c r="H84" i="1"/>
  <c r="H83" i="1"/>
  <c r="K71" i="1"/>
  <c r="I83" i="1"/>
  <c r="I86" i="1" s="1"/>
  <c r="N70" i="1"/>
  <c r="N73" i="1" s="1"/>
  <c r="O85" i="1"/>
  <c r="O72" i="1"/>
  <c r="O71" i="1"/>
  <c r="O70" i="1"/>
  <c r="J70" i="1"/>
  <c r="J73" i="1" s="1"/>
  <c r="M72" i="1"/>
  <c r="M71" i="1"/>
  <c r="M70" i="1"/>
  <c r="K85" i="1"/>
  <c r="K84" i="1"/>
  <c r="K83" i="1"/>
  <c r="N71" i="1"/>
  <c r="L86" i="1"/>
  <c r="J86" i="1" l="1"/>
  <c r="O73" i="2"/>
  <c r="N86" i="2"/>
  <c r="J86" i="2"/>
  <c r="O86" i="2"/>
  <c r="I73" i="2"/>
  <c r="L86" i="2"/>
  <c r="M86" i="2"/>
  <c r="H73" i="2"/>
  <c r="K86" i="2"/>
  <c r="I86" i="2"/>
  <c r="N86" i="1"/>
  <c r="K86" i="1"/>
  <c r="O73" i="1"/>
  <c r="O86" i="1"/>
  <c r="M86" i="1"/>
  <c r="M73" i="1"/>
  <c r="H86" i="1"/>
</calcChain>
</file>

<file path=xl/sharedStrings.xml><?xml version="1.0" encoding="utf-8"?>
<sst xmlns="http://schemas.openxmlformats.org/spreadsheetml/2006/main" count="261" uniqueCount="60">
  <si>
    <t>version,4</t>
  </si>
  <si>
    <t>ProtocolHeader</t>
  </si>
  <si>
    <t>,Version,1.0,Label,MTT_d43,ReaderType,0,DateRead,4/27/2020 11:23:05 PM,InstrumentSN,SN: 512734004,</t>
  </si>
  <si>
    <t xml:space="preserve">,Result,0,Prefix,3a_Vinc,WellMap,0007FE7FE7FE7FE7FE7FE000,RefWellMap,000000000000000000000000,RunCount,1,Kinetics,False,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</si>
  <si>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</si>
  <si>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</si>
  <si>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</si>
  <si>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</si>
  <si>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</si>
  <si>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</si>
  <si>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,B,X,0.05582363,0.05973376,0.05896961,0.06026437,0.06161866,0.06087835,0.06212311,0.06158549,0.06459723,0.06494535,X</t>
  </si>
  <si>
    <t>,C,X,0.05851107,0.254043,0.2519539,0.2372114,0.2768072,0.2227693,0.1925976,0.1981925,0.1962179,0.1598649,X</t>
  </si>
  <si>
    <t>,D,X,0.06144113,0.2820782,0.3100143,0.2960206,0.301326,0.3142286,0.282206,0.2913273,0.2506277,0.1556662,X</t>
  </si>
  <si>
    <t>,E,X,0.06011335,0.2101513,0.286396,0.2397101,0.3058634,0.2517522,0.2454751,0.2458458,0.2551467,0.103302,X</t>
  </si>
  <si>
    <t>,F,X,0.05961238,0.2239804,0.2501909,0.2592205,0.2579426,0.2675111,0.2894852,0.2471666,0.2275678,0.05957942,X</t>
  </si>
  <si>
    <t>,G,X,0.05924851,0.05826083,0.05606198,0.05711605,0.05822913,0.05720744,0.05835361,0.05838065,0.05834074,0.06105207,X</t>
  </si>
  <si>
    <t>,H,X,X,X,X,X,X,X,X,X,X,X,X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</si>
  <si>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</si>
  <si>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</si>
  <si>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</si>
  <si>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</si>
  <si>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</si>
  <si>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</si>
  <si>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</si>
  <si>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</si>
  <si>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</si>
  <si>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</si>
  <si>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</si>
  <si>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</si>
  <si>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</si>
  <si>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</si>
  <si>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</si>
  <si>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</si>
  <si>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</si>
  <si>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</si>
  <si>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</si>
  <si>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</si>
  <si>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</si>
  <si>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</si>
  <si>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</si>
  <si>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</si>
  <si>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</si>
  <si>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</si>
  <si>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</si>
  <si>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</si>
  <si>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Vincristine in water</t>
  </si>
  <si>
    <t>,Version,1,Label,CytoTox-Fluor,ReaderType,2,DateRead,4/27/2020 2:30:34 AM,InstrumentSN,SN: 512734004,FluoOpticalKitID,PN:9300-046 SN:31000001DD35142D SIG:BLUE,</t>
  </si>
  <si>
    <t xml:space="preserve">,Result,0,Prefix,3a_Vinc5,WellMap,0000003FE3FE3FE3FE000000,RunCount,1,Kinetics,False, </t>
  </si>
  <si>
    <t>,Read 1</t>
  </si>
  <si>
    <t>,B,X,X,X,X,X,X,X,X,X,X,X,X</t>
  </si>
  <si>
    <t>,C,X,X,3652.51,3898.35,3749.43,3704.59,3761.2,3956.96,4427.7,4429.08,2004.27,X</t>
  </si>
  <si>
    <t>,D,X,X,3672.78,3888.08,3877.9,3749.22,3614.72,4327.82,4683.89,4757.11,2187.01,X</t>
  </si>
  <si>
    <t>,E,X,X,3729.78,3961.1,3619.26,3796.05,4014.55,4141.88,4421.55,4931.42,2205.51,X</t>
  </si>
  <si>
    <t>,F,X,X,3662.23,3883.88,3746.59,3784.02,3735.83,4151.49,4517.36,4957.13,538.619,X</t>
  </si>
  <si>
    <t>,G,X,X,X,X,X,X,X,X,X,X,X,X</t>
  </si>
  <si>
    <t>iPSC_DSN_005a_2020313(1)</t>
  </si>
  <si>
    <t>Live/Dead</t>
  </si>
  <si>
    <t>Vehicle pooled</t>
  </si>
  <si>
    <t>% of Vehicle</t>
  </si>
  <si>
    <t>19) Exp_20200425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</si>
</sst>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  <xf numFmtId="0" fontId="0" fillId="0" borderId="1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438150</xdr:colOff>
      <xdr:row>4</xdr:row>
      <xdr:rowOff>76200</xdr:rowOff>
    </xdr:from>
    <xdr:to>
      <xdr:col>15</xdr:col>
      <xdr:colOff>714375</xdr:colOff>
      <xdr:row>23</xdr:row>
      <xdr:rowOff>92869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902178" y="232172"/>
          <a:ext cx="3636169" cy="4848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3</xdr:row>
      <xdr:rowOff>95250</xdr:rowOff>
    </xdr:from>
    <xdr:to>
      <xdr:col>12</xdr:col>
      <xdr:colOff>628650</xdr:colOff>
      <xdr:row>22</xdr:row>
      <xdr:rowOff>111919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530453" y="60722"/>
          <a:ext cx="3636169" cy="4848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323849</xdr:colOff>
      <xdr:row>0</xdr:row>
      <xdr:rowOff>141193</xdr:rowOff>
    </xdr:from>
    <xdr:to>
      <xdr:col>9</xdr:col>
      <xdr:colOff>617350</xdr:colOff>
      <xdr:row>16</xdr:row>
      <xdr:rowOff>161925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C3540BF-3D27-4128-9480-AE1513714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3889234" y="-376192"/>
          <a:ext cx="3068732" cy="41035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740146</xdr:colOff>
          <xdr:row>0</xdr:row>
          <xdr:rowOff>152400</xdr:rowOff>
        </xdr:from>
        <xdr:to>
          <xdr:col>15</xdr:col>
          <xdr:colOff>15004</xdr:colOff>
          <xdr:row>16</xdr:row>
          <xdr:rowOff>133350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C6D6438-2416-4FCA-BDBF-BBAD569D55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7" workbookViewId="0">
      <selection activeCell="A25" sqref="A25:D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59</v>
      </c>
      <c r="D25" s="3"/>
      <c r="E25" s="3"/>
      <c r="F25" s="2"/>
      <c r="G25" s="2"/>
      <c r="H25" s="2" t="s">
        <v>20</v>
      </c>
      <c r="I25" s="2" t="s">
        <v>21</v>
      </c>
      <c r="J25" s="2" t="s">
        <v>22</v>
      </c>
      <c r="K25" s="2" t="s">
        <v>23</v>
      </c>
      <c r="L25" s="2" t="s">
        <v>24</v>
      </c>
      <c r="M25" s="2" t="s">
        <v>25</v>
      </c>
      <c r="N25" s="2" t="s">
        <v>26</v>
      </c>
      <c r="O25" s="2" t="s">
        <v>27</v>
      </c>
      <c r="P25" s="2" t="s">
        <v>28</v>
      </c>
      <c r="Q25" s="2"/>
      <c r="R25" s="3"/>
      <c r="S25" s="22"/>
      <c r="T25" s="3"/>
    </row>
    <row r="26" spans="1:20" x14ac:dyDescent="0.25">
      <c r="A26" t="s">
        <v>29</v>
      </c>
      <c r="C26" t="s">
        <v>55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30</v>
      </c>
      <c r="C27" s="4">
        <v>43855</v>
      </c>
      <c r="D27" s="3"/>
      <c r="E27" s="3"/>
      <c r="F27" s="5"/>
      <c r="G27" s="5">
        <v>5.5823629999999999E-2</v>
      </c>
      <c r="H27" s="5">
        <v>5.9733759999999997E-2</v>
      </c>
      <c r="I27" s="5">
        <v>5.8969609999999999E-2</v>
      </c>
      <c r="J27" s="5">
        <v>6.0264369999999998E-2</v>
      </c>
      <c r="K27" s="5">
        <v>6.1618659999999999E-2</v>
      </c>
      <c r="L27" s="5">
        <v>6.0878349999999998E-2</v>
      </c>
      <c r="M27" s="5">
        <v>6.2123110000000002E-2</v>
      </c>
      <c r="N27" s="5">
        <v>6.158549E-2</v>
      </c>
      <c r="O27" s="5">
        <v>6.4597230000000005E-2</v>
      </c>
      <c r="P27" s="5">
        <v>6.4945349999999999E-2</v>
      </c>
      <c r="Q27" s="5"/>
      <c r="R27" s="3"/>
      <c r="S27" s="22"/>
      <c r="T27" s="3"/>
    </row>
    <row r="28" spans="1:20" x14ac:dyDescent="0.25">
      <c r="A28" t="s">
        <v>31</v>
      </c>
      <c r="C28" t="s">
        <v>32</v>
      </c>
      <c r="D28" s="3"/>
      <c r="E28" s="3"/>
      <c r="F28" s="5"/>
      <c r="G28" s="5">
        <v>5.8511069999999998E-2</v>
      </c>
      <c r="H28" s="6">
        <v>0.25404300000000002</v>
      </c>
      <c r="I28" s="7">
        <v>0.25195390000000001</v>
      </c>
      <c r="J28" s="7">
        <v>0.23721139999999999</v>
      </c>
      <c r="K28" s="7">
        <v>0.27680719999999998</v>
      </c>
      <c r="L28" s="7">
        <v>0.2227693</v>
      </c>
      <c r="M28" s="7">
        <v>0.19259760000000001</v>
      </c>
      <c r="N28" s="7">
        <v>0.19819249999999999</v>
      </c>
      <c r="O28" s="7">
        <v>0.1962179</v>
      </c>
      <c r="P28" s="8">
        <v>0.1598649</v>
      </c>
      <c r="Q28" s="5"/>
      <c r="R28" s="3"/>
    </row>
    <row r="29" spans="1:20" x14ac:dyDescent="0.25">
      <c r="A29" t="s">
        <v>33</v>
      </c>
      <c r="C29" t="s">
        <v>45</v>
      </c>
      <c r="D29" s="3"/>
      <c r="E29" s="3"/>
      <c r="F29" s="5"/>
      <c r="G29" s="5">
        <v>6.1441129999999997E-2</v>
      </c>
      <c r="H29" s="9">
        <v>0.2820782</v>
      </c>
      <c r="I29" s="5">
        <v>0.31001430000000002</v>
      </c>
      <c r="J29" s="5">
        <v>0.29602060000000002</v>
      </c>
      <c r="K29" s="5">
        <v>0.30132599999999998</v>
      </c>
      <c r="L29" s="5">
        <v>0.31422860000000002</v>
      </c>
      <c r="M29" s="5">
        <v>0.28220600000000001</v>
      </c>
      <c r="N29" s="5">
        <v>0.29132730000000001</v>
      </c>
      <c r="O29" s="5">
        <v>0.25062770000000001</v>
      </c>
      <c r="P29" s="10">
        <v>0.1556662</v>
      </c>
      <c r="Q29" s="5"/>
      <c r="R29" s="3"/>
    </row>
    <row r="30" spans="1:20" x14ac:dyDescent="0.25">
      <c r="A30" t="s">
        <v>17</v>
      </c>
      <c r="C30" s="4">
        <v>43946</v>
      </c>
      <c r="D30" s="3"/>
      <c r="E30" s="3"/>
      <c r="F30" s="5"/>
      <c r="G30" s="5">
        <v>6.0113350000000003E-2</v>
      </c>
      <c r="H30" s="9">
        <v>0.21015130000000001</v>
      </c>
      <c r="I30" s="5">
        <v>0.28639599999999998</v>
      </c>
      <c r="J30" s="5">
        <v>0.23971010000000001</v>
      </c>
      <c r="K30" s="5">
        <v>0.30586340000000001</v>
      </c>
      <c r="L30" s="5">
        <v>0.25175219999999998</v>
      </c>
      <c r="M30" s="5">
        <v>0.2454751</v>
      </c>
      <c r="N30" s="5">
        <v>0.2458458</v>
      </c>
      <c r="O30" s="5">
        <v>0.2551467</v>
      </c>
      <c r="P30" s="10">
        <v>0.103302</v>
      </c>
      <c r="Q30" s="5"/>
      <c r="R30" s="3"/>
    </row>
    <row r="31" spans="1:20" x14ac:dyDescent="0.25">
      <c r="A31" t="s">
        <v>18</v>
      </c>
      <c r="C31" t="s">
        <v>19</v>
      </c>
      <c r="D31" s="3"/>
      <c r="E31" s="3"/>
      <c r="F31" s="5"/>
      <c r="G31" s="5">
        <v>5.961238E-2</v>
      </c>
      <c r="H31" s="11">
        <v>0.2239804</v>
      </c>
      <c r="I31" s="12">
        <v>0.25019089999999999</v>
      </c>
      <c r="J31" s="12">
        <v>0.25922050000000002</v>
      </c>
      <c r="K31" s="12">
        <v>0.25794260000000002</v>
      </c>
      <c r="L31" s="12">
        <v>0.2675111</v>
      </c>
      <c r="M31" s="12">
        <v>0.2894852</v>
      </c>
      <c r="N31" s="12">
        <v>0.24716659999999999</v>
      </c>
      <c r="O31" s="12">
        <v>0.22756779999999999</v>
      </c>
      <c r="P31" s="13">
        <v>5.9579420000000001E-2</v>
      </c>
      <c r="Q31" s="5"/>
      <c r="R31" s="3"/>
    </row>
    <row r="32" spans="1:20" x14ac:dyDescent="0.25">
      <c r="A32" s="1" t="s">
        <v>34</v>
      </c>
      <c r="D32" s="3"/>
      <c r="E32" s="3"/>
      <c r="F32" s="3"/>
      <c r="G32" s="3">
        <v>5.9248509999999997E-2</v>
      </c>
      <c r="H32" s="3">
        <v>5.826083E-2</v>
      </c>
      <c r="I32" s="3">
        <v>5.6061979999999997E-2</v>
      </c>
      <c r="J32" s="3">
        <v>5.7116050000000002E-2</v>
      </c>
      <c r="K32" s="3">
        <v>5.8229129999999997E-2</v>
      </c>
      <c r="L32" s="3">
        <v>5.7207439999999998E-2</v>
      </c>
      <c r="M32" s="3">
        <v>5.835361E-2</v>
      </c>
      <c r="N32" s="3">
        <v>5.8380649999999999E-2</v>
      </c>
      <c r="O32" s="3">
        <v>5.8340740000000002E-2</v>
      </c>
      <c r="P32" s="3">
        <v>6.105207E-2</v>
      </c>
      <c r="Q32" s="3"/>
      <c r="R32" s="3"/>
    </row>
    <row r="33" spans="2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35</v>
      </c>
      <c r="G35" s="3"/>
      <c r="H35" s="16">
        <f>AVERAGE(H28:H31)</f>
        <v>0.24256322499999999</v>
      </c>
      <c r="I35" s="3">
        <f t="shared" ref="I35:M35" si="0">AVERAGE(I28:I31)</f>
        <v>0.274638775</v>
      </c>
      <c r="J35" s="3">
        <f t="shared" si="0"/>
        <v>0.25804065000000004</v>
      </c>
      <c r="K35" s="3">
        <f t="shared" si="0"/>
        <v>0.28548479999999998</v>
      </c>
      <c r="L35" s="3">
        <f t="shared" si="0"/>
        <v>0.2640653</v>
      </c>
      <c r="M35" s="3">
        <f t="shared" si="0"/>
        <v>0.25244097499999996</v>
      </c>
      <c r="N35" s="3">
        <f>AVERAGE(N28:N31)</f>
        <v>0.24563304999999999</v>
      </c>
      <c r="O35" s="3">
        <f>AVERAGE(O28:O31)</f>
        <v>0.232390025</v>
      </c>
      <c r="P35" s="3">
        <f>AVERAGE(P28:P30)</f>
        <v>0.13961103333333333</v>
      </c>
      <c r="Q35" s="3"/>
      <c r="R35" s="3"/>
    </row>
    <row r="36" spans="2:18" x14ac:dyDescent="0.25">
      <c r="B36" s="14"/>
      <c r="D36" s="3"/>
      <c r="E36" s="3"/>
      <c r="F36" s="3" t="s">
        <v>36</v>
      </c>
      <c r="G36" s="3"/>
      <c r="H36" s="3">
        <f>H35/1000</f>
        <v>2.42563225E-4</v>
      </c>
      <c r="I36" s="3">
        <f t="shared" ref="I36:P36" si="1">I35/1000</f>
        <v>2.74638775E-4</v>
      </c>
      <c r="J36" s="3">
        <f t="shared" si="1"/>
        <v>2.5804065000000002E-4</v>
      </c>
      <c r="K36" s="3">
        <f t="shared" si="1"/>
        <v>2.8548479999999997E-4</v>
      </c>
      <c r="L36" s="3">
        <f t="shared" si="1"/>
        <v>2.6406530000000001E-4</v>
      </c>
      <c r="M36" s="3">
        <f t="shared" si="1"/>
        <v>2.5244097499999994E-4</v>
      </c>
      <c r="N36" s="3">
        <f t="shared" si="1"/>
        <v>2.4563305E-4</v>
      </c>
      <c r="O36" s="3">
        <f t="shared" si="1"/>
        <v>2.32390025E-4</v>
      </c>
      <c r="P36" s="3">
        <f t="shared" si="1"/>
        <v>1.3961103333333332E-4</v>
      </c>
      <c r="Q36" s="3"/>
      <c r="R36" s="3"/>
    </row>
    <row r="37" spans="2:18" x14ac:dyDescent="0.25">
      <c r="B37" s="14"/>
      <c r="D37" s="3"/>
      <c r="E37" s="3"/>
      <c r="F37" s="3" t="s">
        <v>37</v>
      </c>
      <c r="G37" s="3"/>
      <c r="H37" s="3">
        <f>MEDIAN(H28:H31)</f>
        <v>0.23901169999999999</v>
      </c>
      <c r="I37" s="3">
        <f t="shared" ref="I37:P37" si="2">MEDIAN(I28:I31)</f>
        <v>0.26917495000000002</v>
      </c>
      <c r="J37" s="3">
        <f t="shared" si="2"/>
        <v>0.2494653</v>
      </c>
      <c r="K37" s="3">
        <f t="shared" si="2"/>
        <v>0.28906659999999995</v>
      </c>
      <c r="L37" s="3">
        <f t="shared" si="2"/>
        <v>0.25963164999999999</v>
      </c>
      <c r="M37" s="3">
        <f t="shared" si="2"/>
        <v>0.26384055000000001</v>
      </c>
      <c r="N37" s="3">
        <f t="shared" si="2"/>
        <v>0.24650620000000001</v>
      </c>
      <c r="O37" s="3">
        <f t="shared" si="2"/>
        <v>0.23909775</v>
      </c>
      <c r="P37" s="3">
        <f t="shared" si="2"/>
        <v>0.12948409999999999</v>
      </c>
      <c r="Q37" s="3"/>
      <c r="R37" s="3"/>
    </row>
    <row r="38" spans="2:18" x14ac:dyDescent="0.25">
      <c r="B38" s="17"/>
      <c r="D38" s="3"/>
      <c r="E38" s="3"/>
      <c r="F38" s="3" t="s">
        <v>38</v>
      </c>
      <c r="G38" s="3"/>
      <c r="H38" s="3">
        <f>H37/1000</f>
        <v>2.3901169999999999E-4</v>
      </c>
      <c r="I38" s="3">
        <f t="shared" ref="I38:P38" si="3">I37/1000</f>
        <v>2.6917495000000001E-4</v>
      </c>
      <c r="J38" s="3">
        <f t="shared" si="3"/>
        <v>2.4946529999999998E-4</v>
      </c>
      <c r="K38" s="3">
        <f t="shared" si="3"/>
        <v>2.8906659999999997E-4</v>
      </c>
      <c r="L38" s="3">
        <f t="shared" si="3"/>
        <v>2.5963164999999997E-4</v>
      </c>
      <c r="M38" s="3">
        <f t="shared" si="3"/>
        <v>2.6384055000000002E-4</v>
      </c>
      <c r="N38" s="3">
        <f t="shared" si="3"/>
        <v>2.4650620000000003E-4</v>
      </c>
      <c r="O38" s="3">
        <f t="shared" si="3"/>
        <v>2.3909775E-4</v>
      </c>
      <c r="P38" s="3">
        <f t="shared" si="3"/>
        <v>1.294841E-4</v>
      </c>
      <c r="Q38" s="3"/>
      <c r="R38" s="3"/>
    </row>
    <row r="39" spans="2:18" x14ac:dyDescent="0.25">
      <c r="B39" s="14"/>
      <c r="C39" s="14"/>
      <c r="D39" s="3"/>
      <c r="E39" s="3"/>
      <c r="F39" s="3" t="s">
        <v>39</v>
      </c>
      <c r="G39" s="3"/>
      <c r="H39" s="3">
        <f>STDEV(H28:H31)</f>
        <v>3.2088797372746412E-2</v>
      </c>
      <c r="I39" s="3">
        <f t="shared" ref="I39:P39" si="4">STDEV(I28:I31)</f>
        <v>2.8878840318980383E-2</v>
      </c>
      <c r="J39" s="3">
        <f t="shared" si="4"/>
        <v>2.716453181932893E-2</v>
      </c>
      <c r="K39" s="3">
        <f t="shared" si="4"/>
        <v>2.2361458494472127E-2</v>
      </c>
      <c r="L39" s="3">
        <f t="shared" si="4"/>
        <v>3.8232631142084236E-2</v>
      </c>
      <c r="M39" s="3">
        <f t="shared" si="4"/>
        <v>4.4301934739571058E-2</v>
      </c>
      <c r="N39" s="3">
        <f t="shared" si="4"/>
        <v>3.8039309954878656E-2</v>
      </c>
      <c r="O39" s="3">
        <f t="shared" si="4"/>
        <v>2.6970079269612104E-2</v>
      </c>
      <c r="P39" s="3">
        <f t="shared" si="4"/>
        <v>4.7574950491474706E-2</v>
      </c>
      <c r="Q39" s="3"/>
      <c r="R39" s="3"/>
    </row>
    <row r="40" spans="2:18" x14ac:dyDescent="0.25">
      <c r="D40" s="3"/>
      <c r="E40" s="3"/>
      <c r="F40" s="3" t="s">
        <v>40</v>
      </c>
      <c r="G40" s="3"/>
      <c r="H40" s="3">
        <f>H39/H35*100</f>
        <v>13.229044663611484</v>
      </c>
      <c r="I40" s="3">
        <f t="shared" ref="I40:P40" si="5">I39/I35*100</f>
        <v>10.515208684199957</v>
      </c>
      <c r="J40" s="3">
        <f t="shared" si="5"/>
        <v>10.527229651347152</v>
      </c>
      <c r="K40" s="3">
        <f t="shared" si="5"/>
        <v>7.8328017794545026</v>
      </c>
      <c r="L40" s="3">
        <f t="shared" si="5"/>
        <v>14.478476021682605</v>
      </c>
      <c r="M40" s="3">
        <f t="shared" si="5"/>
        <v>17.549423083780699</v>
      </c>
      <c r="N40" s="3">
        <f t="shared" si="5"/>
        <v>15.486234427687421</v>
      </c>
      <c r="O40" s="3">
        <f t="shared" si="5"/>
        <v>11.605523631925296</v>
      </c>
      <c r="P40" s="3">
        <f t="shared" si="5"/>
        <v>34.076784159232908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41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20</v>
      </c>
      <c r="I44" s="2" t="s">
        <v>21</v>
      </c>
      <c r="J44" s="2" t="s">
        <v>22</v>
      </c>
      <c r="K44" s="2" t="s">
        <v>23</v>
      </c>
      <c r="L44" s="2" t="s">
        <v>24</v>
      </c>
      <c r="M44" s="2" t="s">
        <v>25</v>
      </c>
      <c r="N44" s="2" t="s">
        <v>26</v>
      </c>
      <c r="O44" s="2" t="s">
        <v>27</v>
      </c>
      <c r="P44" s="2" t="s">
        <v>28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0.11443196666666669</v>
      </c>
      <c r="I47" s="3">
        <f t="shared" ref="I47:N47" si="6">I28-$P$35</f>
        <v>0.11234286666666668</v>
      </c>
      <c r="J47" s="3">
        <f t="shared" si="6"/>
        <v>9.760036666666666E-2</v>
      </c>
      <c r="K47" s="3">
        <f t="shared" si="6"/>
        <v>0.13719616666666665</v>
      </c>
      <c r="L47" s="3">
        <f t="shared" si="6"/>
        <v>8.3158266666666675E-2</v>
      </c>
      <c r="M47" s="3">
        <f t="shared" si="6"/>
        <v>5.2986566666666679E-2</v>
      </c>
      <c r="N47" s="3">
        <f t="shared" si="6"/>
        <v>5.8581466666666665E-2</v>
      </c>
      <c r="O47" s="3">
        <f>O28-$P$35</f>
        <v>5.6606866666666672E-2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0.14246716666666667</v>
      </c>
      <c r="I48" s="3">
        <f t="shared" si="7"/>
        <v>0.17040326666666669</v>
      </c>
      <c r="J48" s="3">
        <f t="shared" si="7"/>
        <v>0.15640956666666669</v>
      </c>
      <c r="K48" s="3">
        <f t="shared" si="7"/>
        <v>0.16171496666666665</v>
      </c>
      <c r="L48" s="3">
        <f t="shared" si="7"/>
        <v>0.1746175666666667</v>
      </c>
      <c r="M48" s="3">
        <f t="shared" si="7"/>
        <v>0.14259496666666668</v>
      </c>
      <c r="N48" s="3">
        <f t="shared" si="7"/>
        <v>0.15171626666666668</v>
      </c>
      <c r="O48" s="3">
        <f t="shared" si="7"/>
        <v>0.11101666666666668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7.0540266666666684E-2</v>
      </c>
      <c r="I49" s="3">
        <f t="shared" si="7"/>
        <v>0.14678496666666666</v>
      </c>
      <c r="J49" s="3">
        <f t="shared" si="7"/>
        <v>0.10009906666666668</v>
      </c>
      <c r="K49" s="3">
        <f t="shared" si="7"/>
        <v>0.16625236666666668</v>
      </c>
      <c r="L49" s="3">
        <f>L30-$P$35</f>
        <v>0.11214116666666665</v>
      </c>
      <c r="M49" s="3">
        <f t="shared" si="7"/>
        <v>0.10586406666666667</v>
      </c>
      <c r="N49" s="3">
        <f t="shared" si="7"/>
        <v>0.10623476666666667</v>
      </c>
      <c r="O49" s="3">
        <f>O30-$P$35</f>
        <v>0.11553566666666668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8.4369366666666668E-2</v>
      </c>
      <c r="I50" s="3">
        <f t="shared" si="7"/>
        <v>0.11057986666666667</v>
      </c>
      <c r="J50" s="3">
        <f t="shared" si="7"/>
        <v>0.11960946666666669</v>
      </c>
      <c r="K50" s="3">
        <f t="shared" si="7"/>
        <v>0.11833156666666669</v>
      </c>
      <c r="L50" s="3">
        <f t="shared" si="7"/>
        <v>0.12790006666666667</v>
      </c>
      <c r="M50" s="3">
        <f t="shared" si="7"/>
        <v>0.14987416666666667</v>
      </c>
      <c r="N50" s="3">
        <f t="shared" si="7"/>
        <v>0.10755556666666666</v>
      </c>
      <c r="O50" s="3">
        <f t="shared" si="7"/>
        <v>8.7956766666666658E-2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20</v>
      </c>
      <c r="I53" s="2" t="s">
        <v>21</v>
      </c>
      <c r="J53" s="2" t="s">
        <v>22</v>
      </c>
      <c r="K53" s="2" t="s">
        <v>23</v>
      </c>
      <c r="L53" s="2" t="s">
        <v>24</v>
      </c>
      <c r="M53" s="2" t="s">
        <v>25</v>
      </c>
      <c r="N53" s="2" t="s">
        <v>26</v>
      </c>
      <c r="O53" s="2" t="s">
        <v>27</v>
      </c>
      <c r="P53" s="2" t="s">
        <v>28</v>
      </c>
      <c r="Q53" s="2"/>
      <c r="R53" s="3"/>
      <c r="S53" s="18" t="s">
        <v>42</v>
      </c>
      <c r="T53" s="19"/>
    </row>
    <row r="54" spans="4:20" x14ac:dyDescent="0.25">
      <c r="D54" s="3"/>
      <c r="E54" s="3"/>
      <c r="F54" s="3" t="s">
        <v>35</v>
      </c>
      <c r="G54" s="3"/>
      <c r="H54" s="3">
        <f>AVERAGE(H47:H50)</f>
        <v>0.10295219166666668</v>
      </c>
      <c r="I54" s="3">
        <f>AVERAGE(I47:I50)</f>
        <v>0.13502774166666667</v>
      </c>
      <c r="J54" s="3">
        <f t="shared" ref="J54:N54" si="8">AVERAGE(J47:J50)</f>
        <v>0.11842961666666668</v>
      </c>
      <c r="K54" s="3">
        <f t="shared" si="8"/>
        <v>0.14587376666666665</v>
      </c>
      <c r="L54" s="3">
        <f t="shared" si="8"/>
        <v>0.12445426666666667</v>
      </c>
      <c r="M54" s="3">
        <f t="shared" si="8"/>
        <v>0.11282994166666668</v>
      </c>
      <c r="N54" s="3">
        <f t="shared" si="8"/>
        <v>0.10602201666666666</v>
      </c>
      <c r="O54" s="3">
        <f>AVERAGE(O47:O50)</f>
        <v>9.2778991666666671E-2</v>
      </c>
      <c r="P54" s="3"/>
      <c r="Q54" s="3"/>
      <c r="R54" s="3"/>
      <c r="S54" s="20">
        <f>AVERAGE(H47:I50)</f>
        <v>0.11898996666666667</v>
      </c>
      <c r="T54" s="21"/>
    </row>
    <row r="55" spans="4:20" x14ac:dyDescent="0.25">
      <c r="D55" s="3"/>
      <c r="E55" s="3"/>
      <c r="F55" s="3" t="s">
        <v>36</v>
      </c>
      <c r="G55" s="3"/>
      <c r="H55" s="3">
        <f>H54/1000</f>
        <v>1.0295219166666668E-4</v>
      </c>
      <c r="I55" s="3">
        <f t="shared" ref="I55:O55" si="9">I54/1000</f>
        <v>1.3502774166666666E-4</v>
      </c>
      <c r="J55" s="3">
        <f t="shared" si="9"/>
        <v>1.1842961666666668E-4</v>
      </c>
      <c r="K55" s="3">
        <f t="shared" si="9"/>
        <v>1.4587376666666665E-4</v>
      </c>
      <c r="L55" s="3">
        <f t="shared" si="9"/>
        <v>1.2445426666666667E-4</v>
      </c>
      <c r="M55" s="3">
        <f t="shared" si="9"/>
        <v>1.1282994166666668E-4</v>
      </c>
      <c r="N55" s="3">
        <f t="shared" si="9"/>
        <v>1.0602201666666666E-4</v>
      </c>
      <c r="O55" s="3">
        <f t="shared" si="9"/>
        <v>9.2778991666666669E-5</v>
      </c>
      <c r="P55" s="3"/>
      <c r="Q55" s="3"/>
      <c r="R55" s="3"/>
    </row>
    <row r="56" spans="4:20" x14ac:dyDescent="0.25">
      <c r="D56" s="3"/>
      <c r="E56" s="3"/>
      <c r="F56" s="3" t="s">
        <v>37</v>
      </c>
      <c r="G56" s="3"/>
      <c r="H56" s="3">
        <f>MEDIAN(H47:H50)</f>
        <v>9.9400666666666679E-2</v>
      </c>
      <c r="I56" s="3">
        <f t="shared" ref="I56:N56" si="10">MEDIAN(I47:I50)</f>
        <v>0.12956391666666667</v>
      </c>
      <c r="J56" s="3">
        <f>MEDIAN(J47:J50)</f>
        <v>0.10985426666666669</v>
      </c>
      <c r="K56" s="3">
        <f t="shared" si="10"/>
        <v>0.14945556666666665</v>
      </c>
      <c r="L56" s="3">
        <f t="shared" si="10"/>
        <v>0.12002061666666666</v>
      </c>
      <c r="M56" s="3">
        <f t="shared" si="10"/>
        <v>0.12422951666666668</v>
      </c>
      <c r="N56" s="3">
        <f t="shared" si="10"/>
        <v>0.10689516666666667</v>
      </c>
      <c r="O56" s="3">
        <f>MEDIAN(O47:O50)</f>
        <v>9.9486716666666669E-2</v>
      </c>
      <c r="P56" s="3"/>
      <c r="Q56" s="3"/>
      <c r="R56" s="3"/>
    </row>
    <row r="57" spans="4:20" x14ac:dyDescent="0.25">
      <c r="D57" s="3"/>
      <c r="E57" s="3"/>
      <c r="F57" s="3" t="s">
        <v>38</v>
      </c>
      <c r="G57" s="3"/>
      <c r="H57" s="3">
        <f>H56/1000</f>
        <v>9.9400666666666685E-5</v>
      </c>
      <c r="I57" s="3">
        <f t="shared" ref="I57:O57" si="11">I56/1000</f>
        <v>1.2956391666666666E-4</v>
      </c>
      <c r="J57" s="3">
        <f t="shared" si="11"/>
        <v>1.0985426666666669E-4</v>
      </c>
      <c r="K57" s="3">
        <f t="shared" si="11"/>
        <v>1.4945556666666666E-4</v>
      </c>
      <c r="L57" s="3">
        <f t="shared" si="11"/>
        <v>1.2002061666666666E-4</v>
      </c>
      <c r="M57" s="3">
        <f t="shared" si="11"/>
        <v>1.2422951666666668E-4</v>
      </c>
      <c r="N57" s="3">
        <f t="shared" si="11"/>
        <v>1.0689516666666667E-4</v>
      </c>
      <c r="O57" s="3">
        <f t="shared" si="11"/>
        <v>9.9486716666666674E-5</v>
      </c>
      <c r="P57" s="3"/>
      <c r="Q57" s="3"/>
      <c r="R57" s="3"/>
    </row>
    <row r="58" spans="4:20" x14ac:dyDescent="0.25">
      <c r="D58" s="3"/>
      <c r="E58" s="3"/>
      <c r="F58" s="3" t="s">
        <v>39</v>
      </c>
      <c r="G58" s="3"/>
      <c r="H58" s="3">
        <f>STDEV(H47:H50)</f>
        <v>3.2088797372746232E-2</v>
      </c>
      <c r="I58" s="3">
        <f t="shared" ref="I58:O58" si="12">STDEV(I47:I50)</f>
        <v>2.8878840318980428E-2</v>
      </c>
      <c r="J58" s="3">
        <f t="shared" si="12"/>
        <v>2.7164531819328912E-2</v>
      </c>
      <c r="K58" s="3">
        <f t="shared" si="12"/>
        <v>2.2361458494472259E-2</v>
      </c>
      <c r="L58" s="3">
        <f t="shared" si="12"/>
        <v>3.8232631142084264E-2</v>
      </c>
      <c r="M58" s="3">
        <f t="shared" si="12"/>
        <v>4.4301934739570538E-2</v>
      </c>
      <c r="N58" s="3">
        <f t="shared" si="12"/>
        <v>3.8039309954878718E-2</v>
      </c>
      <c r="O58" s="3">
        <f t="shared" si="12"/>
        <v>2.6970079269612233E-2</v>
      </c>
      <c r="P58" s="3"/>
      <c r="Q58" s="3"/>
      <c r="R58" s="3"/>
    </row>
    <row r="59" spans="4:20" x14ac:dyDescent="0.25">
      <c r="D59" s="3"/>
      <c r="E59" s="3"/>
      <c r="F59" s="3" t="s">
        <v>40</v>
      </c>
      <c r="G59" s="3"/>
      <c r="H59" s="3">
        <f>H58/H54*100</f>
        <v>31.168639397830106</v>
      </c>
      <c r="I59" s="3">
        <f t="shared" ref="I59:O59" si="13">I58/I54*100</f>
        <v>21.38733860355271</v>
      </c>
      <c r="J59" s="3">
        <f t="shared" si="13"/>
        <v>22.937279190716716</v>
      </c>
      <c r="K59" s="3">
        <f t="shared" si="13"/>
        <v>15.329321375220262</v>
      </c>
      <c r="L59" s="3">
        <f t="shared" si="13"/>
        <v>30.720225321390558</v>
      </c>
      <c r="M59" s="3">
        <f t="shared" si="13"/>
        <v>39.264342500904306</v>
      </c>
      <c r="N59" s="3">
        <f t="shared" si="13"/>
        <v>35.878689305141542</v>
      </c>
      <c r="O59" s="3">
        <f t="shared" si="13"/>
        <v>29.069166182048466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43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111.15058826252931</v>
      </c>
      <c r="I63" s="3">
        <f t="shared" ref="H63:O66" si="14">I47/$H$54*100</f>
        <v>109.12139396741027</v>
      </c>
      <c r="J63" s="3">
        <f t="shared" si="14"/>
        <v>94.801640534931124</v>
      </c>
      <c r="K63" s="3">
        <f t="shared" si="14"/>
        <v>133.26201652012747</v>
      </c>
      <c r="L63" s="3">
        <f t="shared" si="14"/>
        <v>80.773673022826216</v>
      </c>
      <c r="M63" s="3">
        <f t="shared" si="14"/>
        <v>51.467157530967256</v>
      </c>
      <c r="N63" s="3">
        <f t="shared" si="14"/>
        <v>56.901621731705077</v>
      </c>
      <c r="O63" s="3">
        <f>O47/$H$54*100</f>
        <v>54.983644107301252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138.38186867156702</v>
      </c>
      <c r="I64" s="3">
        <f t="shared" si="14"/>
        <v>165.51689080926965</v>
      </c>
      <c r="J64" s="3">
        <f t="shared" si="14"/>
        <v>151.92446526352887</v>
      </c>
      <c r="K64" s="3">
        <f t="shared" si="14"/>
        <v>157.07773098241472</v>
      </c>
      <c r="L64" s="3">
        <f t="shared" si="14"/>
        <v>169.61034421883363</v>
      </c>
      <c r="M64" s="3">
        <f t="shared" si="14"/>
        <v>138.50600395992865</v>
      </c>
      <c r="N64" s="3">
        <f t="shared" si="14"/>
        <v>147.36574735376769</v>
      </c>
      <c r="O64" s="3">
        <f t="shared" si="14"/>
        <v>107.83322323638407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68.517498777547488</v>
      </c>
      <c r="I65" s="3">
        <f t="shared" si="14"/>
        <v>142.57585418086046</v>
      </c>
      <c r="J65" s="3">
        <f t="shared" si="14"/>
        <v>97.228689400573714</v>
      </c>
      <c r="K65" s="3">
        <f t="shared" si="14"/>
        <v>161.48501938156895</v>
      </c>
      <c r="L65" s="3">
        <f t="shared" si="14"/>
        <v>108.92547778851718</v>
      </c>
      <c r="M65" s="3">
        <f t="shared" si="14"/>
        <v>102.82837592173648</v>
      </c>
      <c r="N65" s="3">
        <f t="shared" si="14"/>
        <v>103.18844596395591</v>
      </c>
      <c r="O65" s="3">
        <f t="shared" si="14"/>
        <v>112.22263926225304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81.950044288356167</v>
      </c>
      <c r="I66" s="3">
        <f t="shared" si="14"/>
        <v>107.40894863578667</v>
      </c>
      <c r="J66" s="3">
        <f t="shared" si="14"/>
        <v>116.17962156059008</v>
      </c>
      <c r="K66" s="3">
        <f t="shared" si="14"/>
        <v>114.93836580943761</v>
      </c>
      <c r="L66" s="3">
        <f t="shared" si="14"/>
        <v>124.23248558007872</v>
      </c>
      <c r="M66" s="3">
        <f t="shared" si="14"/>
        <v>145.57647024351027</v>
      </c>
      <c r="N66" s="3">
        <f t="shared" si="14"/>
        <v>104.47137154195273</v>
      </c>
      <c r="O66" s="3">
        <f t="shared" si="14"/>
        <v>85.434574284196458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20</v>
      </c>
      <c r="I69" s="2" t="s">
        <v>21</v>
      </c>
      <c r="J69" s="2" t="s">
        <v>22</v>
      </c>
      <c r="K69" s="2" t="s">
        <v>23</v>
      </c>
      <c r="L69" s="2" t="s">
        <v>24</v>
      </c>
      <c r="M69" s="2" t="s">
        <v>25</v>
      </c>
      <c r="N69" s="2" t="s">
        <v>26</v>
      </c>
      <c r="O69" s="2" t="s">
        <v>27</v>
      </c>
      <c r="P69" s="2" t="s">
        <v>28</v>
      </c>
      <c r="Q69" s="2"/>
      <c r="R69" s="3"/>
    </row>
    <row r="70" spans="4:18" x14ac:dyDescent="0.25">
      <c r="D70" s="3"/>
      <c r="E70" s="3"/>
      <c r="F70" s="3" t="s">
        <v>35</v>
      </c>
      <c r="G70" s="3"/>
      <c r="H70" s="3">
        <f>AVERAGE(H63:H66)</f>
        <v>100</v>
      </c>
      <c r="I70" s="3">
        <f t="shared" ref="I70:N70" si="15">AVERAGE(I63:I66)</f>
        <v>131.15577189833178</v>
      </c>
      <c r="J70" s="3">
        <f>AVERAGE(J63:J66)</f>
        <v>115.03360418990594</v>
      </c>
      <c r="K70" s="3">
        <f t="shared" si="15"/>
        <v>141.69078317338719</v>
      </c>
      <c r="L70" s="3">
        <f t="shared" si="15"/>
        <v>120.88549515256393</v>
      </c>
      <c r="M70" s="3">
        <f t="shared" si="15"/>
        <v>109.59450191403567</v>
      </c>
      <c r="N70" s="3">
        <f t="shared" si="15"/>
        <v>102.98179664784536</v>
      </c>
      <c r="O70" s="3">
        <f>AVERAGE(O63:O66)</f>
        <v>90.118520222533704</v>
      </c>
      <c r="P70" s="3"/>
      <c r="Q70" s="3"/>
      <c r="R70" s="3"/>
    </row>
    <row r="71" spans="4:18" x14ac:dyDescent="0.25">
      <c r="D71" s="3"/>
      <c r="E71" s="3"/>
      <c r="F71" s="3" t="s">
        <v>37</v>
      </c>
      <c r="G71" s="3"/>
      <c r="H71" s="3">
        <f>MEDIAN(H63:H66)</f>
        <v>96.550316275442739</v>
      </c>
      <c r="I71" s="3">
        <f t="shared" ref="I71:O71" si="16">MEDIAN(I63:I66)</f>
        <v>125.84862407413536</v>
      </c>
      <c r="J71" s="3">
        <f t="shared" si="16"/>
        <v>106.7041554805819</v>
      </c>
      <c r="K71" s="3">
        <f t="shared" si="16"/>
        <v>145.1698737512711</v>
      </c>
      <c r="L71" s="3">
        <f t="shared" si="16"/>
        <v>116.57898168429796</v>
      </c>
      <c r="M71" s="3">
        <f t="shared" si="16"/>
        <v>120.66718994083257</v>
      </c>
      <c r="N71" s="3">
        <f t="shared" si="16"/>
        <v>103.82990875295432</v>
      </c>
      <c r="O71" s="3">
        <f t="shared" si="16"/>
        <v>96.633898760290265</v>
      </c>
      <c r="P71" s="3"/>
      <c r="Q71" s="3"/>
      <c r="R71" s="3"/>
    </row>
    <row r="72" spans="4:18" x14ac:dyDescent="0.25">
      <c r="D72" s="3"/>
      <c r="E72" s="3"/>
      <c r="F72" s="3" t="s">
        <v>39</v>
      </c>
      <c r="G72" s="3"/>
      <c r="H72" s="3">
        <f>STDEV(H63:H66)</f>
        <v>31.168639397830088</v>
      </c>
      <c r="I72" s="3">
        <f t="shared" ref="I72:O72" si="17">STDEV(I63:I66)</f>
        <v>28.050729033999382</v>
      </c>
      <c r="J72" s="3">
        <f t="shared" si="17"/>
        <v>26.385578956182734</v>
      </c>
      <c r="K72" s="3">
        <f t="shared" si="17"/>
        <v>21.72023551171495</v>
      </c>
      <c r="L72" s="3">
        <f t="shared" si="17"/>
        <v>37.136296491746265</v>
      </c>
      <c r="M72" s="3">
        <f t="shared" si="17"/>
        <v>43.031560593687047</v>
      </c>
      <c r="N72" s="3">
        <f t="shared" si="17"/>
        <v>36.948518860133092</v>
      </c>
      <c r="O72" s="3">
        <f t="shared" si="17"/>
        <v>26.196702404291266</v>
      </c>
      <c r="P72" s="3"/>
      <c r="Q72" s="3"/>
      <c r="R72" s="3"/>
    </row>
    <row r="73" spans="4:18" x14ac:dyDescent="0.25">
      <c r="D73" s="3"/>
      <c r="E73" s="3"/>
      <c r="F73" s="3" t="s">
        <v>40</v>
      </c>
      <c r="G73" s="3"/>
      <c r="H73" s="3">
        <f t="shared" ref="H73:O73" si="18">H72/H70*100</f>
        <v>31.168639397830088</v>
      </c>
      <c r="I73" s="3">
        <f t="shared" si="18"/>
        <v>21.387338603552656</v>
      </c>
      <c r="J73" s="3">
        <f t="shared" si="18"/>
        <v>22.937279190716719</v>
      </c>
      <c r="K73" s="3">
        <f t="shared" si="18"/>
        <v>15.3293213752202</v>
      </c>
      <c r="L73" s="3">
        <f t="shared" si="18"/>
        <v>30.720225321390526</v>
      </c>
      <c r="M73" s="3">
        <f t="shared" si="18"/>
        <v>39.264342500904263</v>
      </c>
      <c r="N73" s="3">
        <f t="shared" si="18"/>
        <v>35.878689305141535</v>
      </c>
      <c r="O73" s="3">
        <f t="shared" si="18"/>
        <v>29.069166182048455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44</v>
      </c>
      <c r="E76" s="3"/>
      <c r="F76" s="3"/>
      <c r="G76" s="3"/>
      <c r="H76" s="3">
        <f>H47/$S$54*100</f>
        <v>96.169424929104679</v>
      </c>
      <c r="I76" s="3">
        <f t="shared" ref="I76:N76" si="19">I47/$S$54*100</f>
        <v>94.413730681494442</v>
      </c>
      <c r="J76" s="3">
        <f t="shared" si="19"/>
        <v>82.024030597537774</v>
      </c>
      <c r="K76" s="3">
        <f t="shared" si="19"/>
        <v>115.30061778318002</v>
      </c>
      <c r="L76" s="3">
        <f t="shared" si="19"/>
        <v>69.886788774067512</v>
      </c>
      <c r="M76" s="3">
        <f t="shared" si="19"/>
        <v>44.530281124543002</v>
      </c>
      <c r="N76" s="3">
        <f t="shared" si="19"/>
        <v>49.232274205752361</v>
      </c>
      <c r="O76" s="3">
        <f>O47/$S$54*100</f>
        <v>47.572806558760277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119.73040303958402</v>
      </c>
      <c r="I77" s="3">
        <f t="shared" si="20"/>
        <v>143.2080968171266</v>
      </c>
      <c r="J77" s="3">
        <f t="shared" si="20"/>
        <v>131.44769348900286</v>
      </c>
      <c r="K77" s="3">
        <f t="shared" si="20"/>
        <v>135.90638874594188</v>
      </c>
      <c r="L77" s="3">
        <f t="shared" si="20"/>
        <v>146.74982400476907</v>
      </c>
      <c r="M77" s="3">
        <f t="shared" si="20"/>
        <v>119.83780705319973</v>
      </c>
      <c r="N77" s="3">
        <f t="shared" si="20"/>
        <v>127.5034113520496</v>
      </c>
      <c r="O77" s="3">
        <f t="shared" si="20"/>
        <v>93.299182928308539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59.282533345248453</v>
      </c>
      <c r="I78" s="3">
        <f t="shared" si="20"/>
        <v>123.35911235092929</v>
      </c>
      <c r="J78" s="3">
        <f t="shared" si="20"/>
        <v>84.123955549193369</v>
      </c>
      <c r="K78" s="3">
        <f t="shared" si="20"/>
        <v>139.71965143279587</v>
      </c>
      <c r="L78" s="3">
        <f t="shared" si="20"/>
        <v>94.244220591147865</v>
      </c>
      <c r="M78" s="3">
        <f t="shared" si="20"/>
        <v>88.968901859792666</v>
      </c>
      <c r="N78" s="3">
        <f t="shared" si="20"/>
        <v>89.280440731837615</v>
      </c>
      <c r="O78" s="3">
        <f t="shared" si="20"/>
        <v>97.09698212650423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70.904605682439893</v>
      </c>
      <c r="I79" s="3">
        <f t="shared" si="20"/>
        <v>92.932093154072646</v>
      </c>
      <c r="J79" s="3">
        <f t="shared" si="20"/>
        <v>100.52063213172877</v>
      </c>
      <c r="K79" s="3">
        <f t="shared" si="20"/>
        <v>99.446676036270858</v>
      </c>
      <c r="L79" s="3">
        <f t="shared" si="20"/>
        <v>107.48811034207645</v>
      </c>
      <c r="M79" s="3">
        <f t="shared" si="20"/>
        <v>125.95529763153701</v>
      </c>
      <c r="N79" s="3">
        <f t="shared" si="20"/>
        <v>90.390450287265111</v>
      </c>
      <c r="O79" s="3">
        <f t="shared" si="20"/>
        <v>73.919481726610556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20</v>
      </c>
      <c r="I82" s="2" t="s">
        <v>21</v>
      </c>
      <c r="J82" s="2" t="s">
        <v>22</v>
      </c>
      <c r="K82" s="2" t="s">
        <v>23</v>
      </c>
      <c r="L82" s="2" t="s">
        <v>24</v>
      </c>
      <c r="M82" s="2" t="s">
        <v>25</v>
      </c>
      <c r="N82" s="2" t="s">
        <v>26</v>
      </c>
      <c r="O82" s="2" t="s">
        <v>27</v>
      </c>
      <c r="P82" s="2" t="s">
        <v>28</v>
      </c>
      <c r="Q82" s="2"/>
      <c r="R82" s="3"/>
    </row>
    <row r="83" spans="4:18" x14ac:dyDescent="0.25">
      <c r="D83" s="3"/>
      <c r="E83" s="3"/>
      <c r="F83" s="3" t="s">
        <v>35</v>
      </c>
      <c r="G83" s="3"/>
      <c r="H83" s="3">
        <f>AVERAGE(H76:H79)</f>
        <v>86.521741749094247</v>
      </c>
      <c r="I83" s="3">
        <f t="shared" ref="I83:N83" si="21">AVERAGE(I76:I79)</f>
        <v>113.47825825090575</v>
      </c>
      <c r="J83" s="3">
        <f>AVERAGE(J76:J79)</f>
        <v>99.529077941865694</v>
      </c>
      <c r="K83" s="3">
        <f t="shared" si="21"/>
        <v>122.59333349954714</v>
      </c>
      <c r="L83" s="3">
        <f t="shared" si="21"/>
        <v>104.59223592801521</v>
      </c>
      <c r="M83" s="3">
        <f t="shared" si="21"/>
        <v>94.823071917268095</v>
      </c>
      <c r="N83" s="3">
        <f t="shared" si="21"/>
        <v>89.101644144226185</v>
      </c>
      <c r="O83" s="3">
        <f>AVERAGE(O76:O79)</f>
        <v>77.972113335045904</v>
      </c>
      <c r="P83" s="3"/>
      <c r="Q83" s="3"/>
      <c r="R83" s="3"/>
    </row>
    <row r="84" spans="4:18" x14ac:dyDescent="0.25">
      <c r="D84" s="3"/>
      <c r="E84" s="3"/>
      <c r="F84" s="3" t="s">
        <v>37</v>
      </c>
      <c r="G84" s="3"/>
      <c r="H84" s="3">
        <f t="shared" ref="H84:O84" si="22">MEDIAN(H76:H79)</f>
        <v>83.537015305772286</v>
      </c>
      <c r="I84" s="3">
        <f t="shared" si="22"/>
        <v>108.88642151621187</v>
      </c>
      <c r="J84" s="3">
        <f t="shared" si="22"/>
        <v>92.322293840461072</v>
      </c>
      <c r="K84" s="3">
        <f t="shared" si="22"/>
        <v>125.60350326456094</v>
      </c>
      <c r="L84" s="3">
        <f t="shared" si="22"/>
        <v>100.86616546661216</v>
      </c>
      <c r="M84" s="3">
        <f t="shared" si="22"/>
        <v>104.4033544564962</v>
      </c>
      <c r="N84" s="3">
        <f t="shared" si="22"/>
        <v>89.835445509551363</v>
      </c>
      <c r="O84" s="3">
        <f t="shared" si="22"/>
        <v>83.609332327459555</v>
      </c>
      <c r="P84" s="3"/>
      <c r="Q84" s="3"/>
      <c r="R84" s="3"/>
    </row>
    <row r="85" spans="4:18" x14ac:dyDescent="0.25">
      <c r="D85" s="3"/>
      <c r="E85" s="3"/>
      <c r="F85" s="3" t="s">
        <v>39</v>
      </c>
      <c r="G85" s="3"/>
      <c r="H85" s="3">
        <f t="shared" ref="H85:O85" si="23">STDEV(H76:H79)</f>
        <v>26.967649686497079</v>
      </c>
      <c r="I85" s="3">
        <f t="shared" si="23"/>
        <v>24.26997933353514</v>
      </c>
      <c r="J85" s="3">
        <f t="shared" si="23"/>
        <v>22.829262483471773</v>
      </c>
      <c r="K85" s="3">
        <f t="shared" si="23"/>
        <v>18.792726076741086</v>
      </c>
      <c r="L85" s="3">
        <f t="shared" si="23"/>
        <v>32.130970545766701</v>
      </c>
      <c r="M85" s="3">
        <f t="shared" si="23"/>
        <v>37.231655727474966</v>
      </c>
      <c r="N85" s="3">
        <f t="shared" si="23"/>
        <v>31.968502068279712</v>
      </c>
      <c r="O85" s="3">
        <f t="shared" si="23"/>
        <v>22.665843201019651</v>
      </c>
      <c r="P85" s="3"/>
      <c r="Q85" s="3"/>
      <c r="R85" s="3"/>
    </row>
    <row r="86" spans="4:18" x14ac:dyDescent="0.25">
      <c r="D86" s="3"/>
      <c r="E86" s="3"/>
      <c r="F86" s="3" t="s">
        <v>40</v>
      </c>
      <c r="G86" s="3"/>
      <c r="H86" s="3">
        <f t="shared" ref="H86:O86" si="24">H85/H83*100</f>
        <v>31.168639397830191</v>
      </c>
      <c r="I86" s="3">
        <f t="shared" si="24"/>
        <v>21.387338603552653</v>
      </c>
      <c r="J86" s="3">
        <f t="shared" si="24"/>
        <v>22.937279190716708</v>
      </c>
      <c r="K86" s="3">
        <f t="shared" si="24"/>
        <v>15.329321375220218</v>
      </c>
      <c r="L86" s="3">
        <f t="shared" si="24"/>
        <v>30.720225321390576</v>
      </c>
      <c r="M86" s="3">
        <f t="shared" si="24"/>
        <v>39.26434250090432</v>
      </c>
      <c r="N86" s="3">
        <f t="shared" si="24"/>
        <v>35.878689305141492</v>
      </c>
      <c r="O86" s="3">
        <f t="shared" si="24"/>
        <v>29.069166182048445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3" workbookViewId="0">
      <selection activeCell="A25" sqref="A25:D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46</v>
      </c>
    </row>
    <row r="3" spans="1:1" x14ac:dyDescent="0.25">
      <c r="A3" t="s">
        <v>47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48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49</v>
      </c>
    </row>
    <row r="13" spans="1:1" x14ac:dyDescent="0.25">
      <c r="A13" t="s">
        <v>50</v>
      </c>
    </row>
    <row r="14" spans="1:1" x14ac:dyDescent="0.25">
      <c r="A14" t="s">
        <v>51</v>
      </c>
    </row>
    <row r="15" spans="1:1" x14ac:dyDescent="0.25">
      <c r="A15" t="s">
        <v>52</v>
      </c>
    </row>
    <row r="16" spans="1:1" x14ac:dyDescent="0.25">
      <c r="A16" t="s">
        <v>53</v>
      </c>
    </row>
    <row r="17" spans="1:20" x14ac:dyDescent="0.25">
      <c r="A17" t="s">
        <v>54</v>
      </c>
    </row>
    <row r="18" spans="1:20" x14ac:dyDescent="0.25">
      <c r="A18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59</v>
      </c>
      <c r="D25" s="3"/>
      <c r="E25" s="3"/>
      <c r="F25" s="2"/>
      <c r="G25" s="2"/>
      <c r="H25" s="2" t="s">
        <v>20</v>
      </c>
      <c r="I25" s="2" t="s">
        <v>21</v>
      </c>
      <c r="J25" s="2" t="s">
        <v>22</v>
      </c>
      <c r="K25" s="2" t="s">
        <v>23</v>
      </c>
      <c r="L25" s="2" t="s">
        <v>24</v>
      </c>
      <c r="M25" s="2" t="s">
        <v>25</v>
      </c>
      <c r="N25" s="2" t="s">
        <v>26</v>
      </c>
      <c r="O25" s="2" t="s">
        <v>27</v>
      </c>
      <c r="P25" s="2" t="s">
        <v>28</v>
      </c>
      <c r="Q25" s="2"/>
      <c r="R25" s="3"/>
      <c r="S25" s="22"/>
      <c r="T25" s="3"/>
    </row>
    <row r="26" spans="1:20" x14ac:dyDescent="0.25">
      <c r="A26" t="s">
        <v>29</v>
      </c>
      <c r="C26" t="s">
        <v>55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30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2"/>
      <c r="T27" s="3"/>
    </row>
    <row r="28" spans="1:20" x14ac:dyDescent="0.25">
      <c r="A28" t="s">
        <v>31</v>
      </c>
      <c r="C28" t="s">
        <v>32</v>
      </c>
      <c r="D28" s="3"/>
      <c r="E28" s="3"/>
      <c r="F28" s="5"/>
      <c r="G28" s="5"/>
      <c r="H28" s="6">
        <v>3652.51</v>
      </c>
      <c r="I28" s="7">
        <v>3898.35</v>
      </c>
      <c r="J28" s="7">
        <v>3749.43</v>
      </c>
      <c r="K28" s="7">
        <v>3704.59</v>
      </c>
      <c r="L28" s="7">
        <v>3761.2</v>
      </c>
      <c r="M28" s="7">
        <v>3956.96</v>
      </c>
      <c r="N28" s="7">
        <v>4427.7</v>
      </c>
      <c r="O28" s="7">
        <v>4429.08</v>
      </c>
      <c r="P28" s="8">
        <v>2004.27</v>
      </c>
      <c r="Q28" s="5"/>
      <c r="R28" s="3"/>
    </row>
    <row r="29" spans="1:20" x14ac:dyDescent="0.25">
      <c r="A29" t="s">
        <v>33</v>
      </c>
      <c r="C29" t="s">
        <v>45</v>
      </c>
      <c r="D29" s="3"/>
      <c r="E29" s="3"/>
      <c r="F29" s="5"/>
      <c r="G29" s="5"/>
      <c r="H29" s="9">
        <v>3672.78</v>
      </c>
      <c r="I29" s="5">
        <v>3888.08</v>
      </c>
      <c r="J29" s="5">
        <v>3877.9</v>
      </c>
      <c r="K29" s="5">
        <v>3749.22</v>
      </c>
      <c r="L29" s="5">
        <v>3614.72</v>
      </c>
      <c r="M29" s="5">
        <v>4327.82</v>
      </c>
      <c r="N29" s="5">
        <v>4683.8900000000003</v>
      </c>
      <c r="O29" s="5">
        <v>4757.1099999999997</v>
      </c>
      <c r="P29" s="10">
        <v>2187.0100000000002</v>
      </c>
      <c r="Q29" s="5"/>
      <c r="R29" s="3"/>
    </row>
    <row r="30" spans="1:20" x14ac:dyDescent="0.25">
      <c r="A30" t="s">
        <v>17</v>
      </c>
      <c r="C30" s="4">
        <v>43946</v>
      </c>
      <c r="D30" s="3"/>
      <c r="E30" s="3"/>
      <c r="F30" s="5"/>
      <c r="G30" s="5"/>
      <c r="H30" s="9">
        <v>3729.78</v>
      </c>
      <c r="I30" s="5">
        <v>3961.1</v>
      </c>
      <c r="J30" s="5">
        <v>3619.26</v>
      </c>
      <c r="K30" s="5">
        <v>3796.05</v>
      </c>
      <c r="L30" s="5">
        <v>4014.55</v>
      </c>
      <c r="M30" s="5">
        <v>4141.88</v>
      </c>
      <c r="N30" s="5">
        <v>4421.55</v>
      </c>
      <c r="O30" s="5">
        <v>4931.42</v>
      </c>
      <c r="P30" s="10">
        <v>2205.5100000000002</v>
      </c>
      <c r="Q30" s="5"/>
      <c r="R30" s="3"/>
    </row>
    <row r="31" spans="1:20" x14ac:dyDescent="0.25">
      <c r="A31" t="s">
        <v>18</v>
      </c>
      <c r="C31" t="s">
        <v>19</v>
      </c>
      <c r="D31" s="3"/>
      <c r="E31" s="3"/>
      <c r="F31" s="5"/>
      <c r="G31" s="5"/>
      <c r="H31" s="11">
        <v>3662.23</v>
      </c>
      <c r="I31" s="12">
        <v>3883.88</v>
      </c>
      <c r="J31" s="12">
        <v>3746.59</v>
      </c>
      <c r="K31" s="12">
        <v>3784.02</v>
      </c>
      <c r="L31" s="12">
        <v>3735.83</v>
      </c>
      <c r="M31" s="12">
        <v>4151.49</v>
      </c>
      <c r="N31" s="12">
        <v>4517.3599999999997</v>
      </c>
      <c r="O31" s="12">
        <v>4957.13</v>
      </c>
      <c r="P31" s="13">
        <v>538.61900000000003</v>
      </c>
      <c r="Q31" s="5"/>
      <c r="R31" s="3"/>
    </row>
    <row r="32" spans="1:20" x14ac:dyDescent="0.25">
      <c r="A32" s="1" t="s">
        <v>34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35</v>
      </c>
      <c r="G35" s="3"/>
      <c r="H35" s="16">
        <f t="shared" ref="H35:M35" si="0">AVERAGE(H28:H31)</f>
        <v>3679.3250000000003</v>
      </c>
      <c r="I35" s="3">
        <f t="shared" si="0"/>
        <v>3907.8525</v>
      </c>
      <c r="J35" s="3">
        <f t="shared" si="0"/>
        <v>3748.2950000000001</v>
      </c>
      <c r="K35" s="3">
        <f t="shared" si="0"/>
        <v>3758.4700000000003</v>
      </c>
      <c r="L35" s="3">
        <f t="shared" si="0"/>
        <v>3781.5750000000003</v>
      </c>
      <c r="M35" s="3">
        <f t="shared" si="0"/>
        <v>4144.5375000000004</v>
      </c>
      <c r="N35" s="3">
        <f>AVERAGE(N28:N31)</f>
        <v>4512.625</v>
      </c>
      <c r="O35" s="3">
        <f>AVERAGE(O28:O31)</f>
        <v>4768.6849999999995</v>
      </c>
      <c r="P35" s="3">
        <f>AVERAGE(P28:P30)</f>
        <v>2132.2633333333338</v>
      </c>
      <c r="Q35" s="3"/>
      <c r="R35" s="3"/>
    </row>
    <row r="36" spans="1:18" x14ac:dyDescent="0.25">
      <c r="B36" s="14"/>
      <c r="D36" s="3"/>
      <c r="E36" s="3"/>
      <c r="F36" s="3" t="s">
        <v>36</v>
      </c>
      <c r="G36" s="3"/>
      <c r="H36" s="3">
        <f>H35/1000</f>
        <v>3.6793250000000004</v>
      </c>
      <c r="I36" s="3">
        <f t="shared" ref="I36:P36" si="1">I35/1000</f>
        <v>3.9078525000000002</v>
      </c>
      <c r="J36" s="3">
        <f t="shared" si="1"/>
        <v>3.7482950000000002</v>
      </c>
      <c r="K36" s="3">
        <f t="shared" si="1"/>
        <v>3.7584700000000004</v>
      </c>
      <c r="L36" s="3">
        <f t="shared" si="1"/>
        <v>3.7815750000000001</v>
      </c>
      <c r="M36" s="3">
        <f t="shared" si="1"/>
        <v>4.1445375000000002</v>
      </c>
      <c r="N36" s="3">
        <f t="shared" si="1"/>
        <v>4.5126249999999999</v>
      </c>
      <c r="O36" s="3">
        <f t="shared" si="1"/>
        <v>4.7686849999999996</v>
      </c>
      <c r="P36" s="3">
        <f t="shared" si="1"/>
        <v>2.1322633333333338</v>
      </c>
      <c r="Q36" s="3"/>
      <c r="R36" s="3"/>
    </row>
    <row r="37" spans="1:18" x14ac:dyDescent="0.25">
      <c r="B37" s="14"/>
      <c r="D37" s="3"/>
      <c r="E37" s="3"/>
      <c r="F37" s="3" t="s">
        <v>37</v>
      </c>
      <c r="G37" s="3"/>
      <c r="H37" s="3">
        <f>MEDIAN(H28:H31)</f>
        <v>3667.5050000000001</v>
      </c>
      <c r="I37" s="3">
        <f t="shared" ref="I37:P37" si="2">MEDIAN(I28:I31)</f>
        <v>3893.2150000000001</v>
      </c>
      <c r="J37" s="3">
        <f t="shared" si="2"/>
        <v>3748.01</v>
      </c>
      <c r="K37" s="3">
        <f t="shared" si="2"/>
        <v>3766.62</v>
      </c>
      <c r="L37" s="3">
        <f t="shared" si="2"/>
        <v>3748.5149999999999</v>
      </c>
      <c r="M37" s="3">
        <f t="shared" si="2"/>
        <v>4146.6849999999995</v>
      </c>
      <c r="N37" s="3">
        <f t="shared" si="2"/>
        <v>4472.53</v>
      </c>
      <c r="O37" s="3">
        <f t="shared" si="2"/>
        <v>4844.2649999999994</v>
      </c>
      <c r="P37" s="3">
        <f t="shared" si="2"/>
        <v>2095.6400000000003</v>
      </c>
      <c r="Q37" s="3"/>
      <c r="R37" s="3"/>
    </row>
    <row r="38" spans="1:18" x14ac:dyDescent="0.25">
      <c r="B38" s="17"/>
      <c r="D38" s="3"/>
      <c r="E38" s="3"/>
      <c r="F38" s="3" t="s">
        <v>38</v>
      </c>
      <c r="G38" s="3"/>
      <c r="H38" s="3">
        <f>H37/1000</f>
        <v>3.6675050000000002</v>
      </c>
      <c r="I38" s="3">
        <f t="shared" ref="I38:P38" si="3">I37/1000</f>
        <v>3.8932150000000001</v>
      </c>
      <c r="J38" s="3">
        <f t="shared" si="3"/>
        <v>3.7480100000000003</v>
      </c>
      <c r="K38" s="3">
        <f t="shared" si="3"/>
        <v>3.7666200000000001</v>
      </c>
      <c r="L38" s="3">
        <f t="shared" si="3"/>
        <v>3.7485149999999998</v>
      </c>
      <c r="M38" s="3">
        <f t="shared" si="3"/>
        <v>4.1466849999999997</v>
      </c>
      <c r="N38" s="3">
        <f t="shared" si="3"/>
        <v>4.4725299999999999</v>
      </c>
      <c r="O38" s="3">
        <f t="shared" si="3"/>
        <v>4.8442649999999992</v>
      </c>
      <c r="P38" s="3">
        <f t="shared" si="3"/>
        <v>2.0956400000000004</v>
      </c>
      <c r="Q38" s="3"/>
      <c r="R38" s="3"/>
    </row>
    <row r="39" spans="1:18" x14ac:dyDescent="0.25">
      <c r="B39" s="14"/>
      <c r="C39" s="14"/>
      <c r="D39" s="3"/>
      <c r="E39" s="3"/>
      <c r="F39" s="3" t="s">
        <v>39</v>
      </c>
      <c r="G39" s="3"/>
      <c r="H39" s="3">
        <f>STDEV(H28:H31)</f>
        <v>34.640185238149854</v>
      </c>
      <c r="I39" s="3">
        <f t="shared" ref="I39:P39" si="4">STDEV(I28:I31)</f>
        <v>36.014933361037841</v>
      </c>
      <c r="J39" s="3">
        <f t="shared" si="4"/>
        <v>105.59621599912244</v>
      </c>
      <c r="K39" s="3">
        <f t="shared" si="4"/>
        <v>41.043374617592065</v>
      </c>
      <c r="L39" s="3">
        <f t="shared" si="4"/>
        <v>167.95404857678599</v>
      </c>
      <c r="M39" s="3">
        <f t="shared" si="4"/>
        <v>151.47408235404484</v>
      </c>
      <c r="N39" s="3">
        <f t="shared" si="4"/>
        <v>122.2852290071592</v>
      </c>
      <c r="O39" s="3">
        <f t="shared" si="4"/>
        <v>243.21440123205431</v>
      </c>
      <c r="P39" s="3">
        <f t="shared" si="4"/>
        <v>801.98114294970617</v>
      </c>
      <c r="Q39" s="3"/>
      <c r="R39" s="3"/>
    </row>
    <row r="40" spans="1:18" x14ac:dyDescent="0.25">
      <c r="D40" s="3"/>
      <c r="E40" s="3"/>
      <c r="F40" s="3" t="s">
        <v>40</v>
      </c>
      <c r="G40" s="3"/>
      <c r="H40" s="3">
        <f>H39/H35*100</f>
        <v>0.94148207179713272</v>
      </c>
      <c r="I40" s="3">
        <f t="shared" ref="I40:P40" si="5">I39/I35*100</f>
        <v>0.92160421512935409</v>
      </c>
      <c r="J40" s="3">
        <f t="shared" si="5"/>
        <v>2.8171799711368082</v>
      </c>
      <c r="K40" s="3">
        <f t="shared" si="5"/>
        <v>1.0920234727852574</v>
      </c>
      <c r="L40" s="3">
        <f t="shared" si="5"/>
        <v>4.4413782240676438</v>
      </c>
      <c r="M40" s="3">
        <f t="shared" si="5"/>
        <v>3.6547885585314361</v>
      </c>
      <c r="N40" s="3">
        <f t="shared" si="5"/>
        <v>2.709846907446535</v>
      </c>
      <c r="O40" s="3">
        <f t="shared" si="5"/>
        <v>5.1002404485105295</v>
      </c>
      <c r="P40" s="3">
        <f t="shared" si="5"/>
        <v>37.611730709451429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41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20</v>
      </c>
      <c r="I44" s="2" t="s">
        <v>21</v>
      </c>
      <c r="J44" s="2" t="s">
        <v>22</v>
      </c>
      <c r="K44" s="2" t="s">
        <v>23</v>
      </c>
      <c r="L44" s="2" t="s">
        <v>24</v>
      </c>
      <c r="M44" s="2" t="s">
        <v>25</v>
      </c>
      <c r="N44" s="2" t="s">
        <v>26</v>
      </c>
      <c r="O44" s="2" t="s">
        <v>27</v>
      </c>
      <c r="P44" s="2" t="s">
        <v>28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1520.2466666666664</v>
      </c>
      <c r="I47" s="3">
        <f t="shared" ref="I47:N47" si="6">I28-$P$35</f>
        <v>1766.0866666666661</v>
      </c>
      <c r="J47" s="3">
        <f t="shared" si="6"/>
        <v>1617.1666666666661</v>
      </c>
      <c r="K47" s="3">
        <f t="shared" si="6"/>
        <v>1572.3266666666664</v>
      </c>
      <c r="L47" s="3">
        <f t="shared" si="6"/>
        <v>1628.936666666666</v>
      </c>
      <c r="M47" s="3">
        <f t="shared" si="6"/>
        <v>1824.6966666666663</v>
      </c>
      <c r="N47" s="3">
        <f t="shared" si="6"/>
        <v>2295.436666666666</v>
      </c>
      <c r="O47" s="3">
        <f>O28-$P$35</f>
        <v>2296.8166666666662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1540.5166666666664</v>
      </c>
      <c r="I48" s="3">
        <f t="shared" si="7"/>
        <v>1755.8166666666662</v>
      </c>
      <c r="J48" s="3">
        <f t="shared" si="7"/>
        <v>1745.6366666666663</v>
      </c>
      <c r="K48" s="3">
        <f t="shared" si="7"/>
        <v>1616.956666666666</v>
      </c>
      <c r="L48" s="3">
        <f t="shared" si="7"/>
        <v>1482.456666666666</v>
      </c>
      <c r="M48" s="3">
        <f t="shared" si="7"/>
        <v>2195.5566666666659</v>
      </c>
      <c r="N48" s="3">
        <f t="shared" si="7"/>
        <v>2551.6266666666666</v>
      </c>
      <c r="O48" s="3">
        <f t="shared" si="7"/>
        <v>2624.8466666666659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1597.5166666666664</v>
      </c>
      <c r="I49" s="3">
        <f t="shared" si="7"/>
        <v>1828.8366666666661</v>
      </c>
      <c r="J49" s="3">
        <f t="shared" si="7"/>
        <v>1486.9966666666664</v>
      </c>
      <c r="K49" s="3">
        <f t="shared" si="7"/>
        <v>1663.7866666666664</v>
      </c>
      <c r="L49" s="3">
        <f>L30-$P$35</f>
        <v>1882.2866666666664</v>
      </c>
      <c r="M49" s="3">
        <f t="shared" si="7"/>
        <v>2009.6166666666663</v>
      </c>
      <c r="N49" s="3">
        <f t="shared" si="7"/>
        <v>2289.2866666666664</v>
      </c>
      <c r="O49" s="3">
        <f>O30-$P$35</f>
        <v>2799.1566666666663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1529.9666666666662</v>
      </c>
      <c r="I50" s="3">
        <f t="shared" si="7"/>
        <v>1751.6166666666663</v>
      </c>
      <c r="J50" s="3">
        <f t="shared" si="7"/>
        <v>1614.3266666666664</v>
      </c>
      <c r="K50" s="3">
        <f t="shared" si="7"/>
        <v>1651.7566666666662</v>
      </c>
      <c r="L50" s="3">
        <f t="shared" si="7"/>
        <v>1603.5666666666662</v>
      </c>
      <c r="M50" s="3">
        <f t="shared" si="7"/>
        <v>2019.226666666666</v>
      </c>
      <c r="N50" s="3">
        <f t="shared" si="7"/>
        <v>2385.0966666666659</v>
      </c>
      <c r="O50" s="3">
        <f t="shared" si="7"/>
        <v>2824.8666666666663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20</v>
      </c>
      <c r="I53" s="2" t="s">
        <v>21</v>
      </c>
      <c r="J53" s="2" t="s">
        <v>22</v>
      </c>
      <c r="K53" s="2" t="s">
        <v>23</v>
      </c>
      <c r="L53" s="2" t="s">
        <v>24</v>
      </c>
      <c r="M53" s="2" t="s">
        <v>25</v>
      </c>
      <c r="N53" s="2" t="s">
        <v>26</v>
      </c>
      <c r="O53" s="2" t="s">
        <v>27</v>
      </c>
      <c r="P53" s="2" t="s">
        <v>28</v>
      </c>
      <c r="Q53" s="2"/>
      <c r="R53" s="3"/>
      <c r="S53" s="18" t="s">
        <v>42</v>
      </c>
      <c r="T53" s="19"/>
    </row>
    <row r="54" spans="4:20" x14ac:dyDescent="0.25">
      <c r="D54" s="3"/>
      <c r="E54" s="3"/>
      <c r="F54" s="3" t="s">
        <v>35</v>
      </c>
      <c r="G54" s="3"/>
      <c r="H54" s="3">
        <f>AVERAGE(H47:H50)</f>
        <v>1547.0616666666663</v>
      </c>
      <c r="I54" s="3">
        <f>AVERAGE(I47:I50)</f>
        <v>1775.5891666666662</v>
      </c>
      <c r="J54" s="3">
        <f t="shared" ref="J54:N54" si="8">AVERAGE(J47:J50)</f>
        <v>1616.0316666666663</v>
      </c>
      <c r="K54" s="3">
        <f t="shared" si="8"/>
        <v>1626.2066666666663</v>
      </c>
      <c r="L54" s="3">
        <f t="shared" si="8"/>
        <v>1649.311666666666</v>
      </c>
      <c r="M54" s="3">
        <f t="shared" si="8"/>
        <v>2012.2741666666661</v>
      </c>
      <c r="N54" s="3">
        <f t="shared" si="8"/>
        <v>2380.3616666666662</v>
      </c>
      <c r="O54" s="3">
        <f>AVERAGE(O47:O50)</f>
        <v>2636.4216666666662</v>
      </c>
      <c r="P54" s="3"/>
      <c r="Q54" s="3"/>
      <c r="R54" s="3"/>
      <c r="S54" s="20">
        <f>AVERAGE(H47:I50)</f>
        <v>1661.3254166666663</v>
      </c>
      <c r="T54" s="21"/>
    </row>
    <row r="55" spans="4:20" x14ac:dyDescent="0.25">
      <c r="D55" s="3"/>
      <c r="E55" s="3"/>
      <c r="F55" s="3" t="s">
        <v>36</v>
      </c>
      <c r="G55" s="3"/>
      <c r="H55" s="3">
        <f>H54/1000</f>
        <v>1.5470616666666663</v>
      </c>
      <c r="I55" s="3">
        <f t="shared" ref="I55:O55" si="9">I54/1000</f>
        <v>1.7755891666666661</v>
      </c>
      <c r="J55" s="3">
        <f t="shared" si="9"/>
        <v>1.6160316666666663</v>
      </c>
      <c r="K55" s="3">
        <f t="shared" si="9"/>
        <v>1.6262066666666664</v>
      </c>
      <c r="L55" s="3">
        <f t="shared" si="9"/>
        <v>1.6493116666666661</v>
      </c>
      <c r="M55" s="3">
        <f t="shared" si="9"/>
        <v>2.0122741666666659</v>
      </c>
      <c r="N55" s="3">
        <f t="shared" si="9"/>
        <v>2.380361666666666</v>
      </c>
      <c r="O55" s="3">
        <f t="shared" si="9"/>
        <v>2.6364216666666662</v>
      </c>
      <c r="P55" s="3"/>
      <c r="Q55" s="3"/>
      <c r="R55" s="3"/>
    </row>
    <row r="56" spans="4:20" x14ac:dyDescent="0.25">
      <c r="D56" s="3"/>
      <c r="E56" s="3"/>
      <c r="F56" s="3" t="s">
        <v>37</v>
      </c>
      <c r="G56" s="3"/>
      <c r="H56" s="3">
        <f>MEDIAN(H47:H50)</f>
        <v>1535.2416666666663</v>
      </c>
      <c r="I56" s="3">
        <f t="shared" ref="I56:N56" si="10">MEDIAN(I47:I50)</f>
        <v>1760.9516666666661</v>
      </c>
      <c r="J56" s="3">
        <f>MEDIAN(J47:J50)</f>
        <v>1615.7466666666662</v>
      </c>
      <c r="K56" s="3">
        <f t="shared" si="10"/>
        <v>1634.3566666666661</v>
      </c>
      <c r="L56" s="3">
        <f t="shared" si="10"/>
        <v>1616.2516666666661</v>
      </c>
      <c r="M56" s="3">
        <f t="shared" si="10"/>
        <v>2014.4216666666662</v>
      </c>
      <c r="N56" s="3">
        <f t="shared" si="10"/>
        <v>2340.266666666666</v>
      </c>
      <c r="O56" s="3">
        <f>MEDIAN(O47:O50)</f>
        <v>2712.0016666666661</v>
      </c>
      <c r="P56" s="3"/>
      <c r="Q56" s="3"/>
      <c r="R56" s="3"/>
    </row>
    <row r="57" spans="4:20" x14ac:dyDescent="0.25">
      <c r="D57" s="3"/>
      <c r="E57" s="3"/>
      <c r="F57" s="3" t="s">
        <v>38</v>
      </c>
      <c r="G57" s="3"/>
      <c r="H57" s="3">
        <f>H56/1000</f>
        <v>1.5352416666666664</v>
      </c>
      <c r="I57" s="3">
        <f t="shared" ref="I57:O57" si="11">I56/1000</f>
        <v>1.7609516666666662</v>
      </c>
      <c r="J57" s="3">
        <f t="shared" si="11"/>
        <v>1.6157466666666662</v>
      </c>
      <c r="K57" s="3">
        <f t="shared" si="11"/>
        <v>1.634356666666666</v>
      </c>
      <c r="L57" s="3">
        <f t="shared" si="11"/>
        <v>1.6162516666666662</v>
      </c>
      <c r="M57" s="3">
        <f t="shared" si="11"/>
        <v>2.0144216666666663</v>
      </c>
      <c r="N57" s="3">
        <f t="shared" si="11"/>
        <v>2.3402666666666661</v>
      </c>
      <c r="O57" s="3">
        <f t="shared" si="11"/>
        <v>2.7120016666666662</v>
      </c>
      <c r="P57" s="3"/>
      <c r="Q57" s="3"/>
      <c r="R57" s="3"/>
    </row>
    <row r="58" spans="4:20" x14ac:dyDescent="0.25">
      <c r="D58" s="3"/>
      <c r="E58" s="3"/>
      <c r="F58" s="3" t="s">
        <v>39</v>
      </c>
      <c r="G58" s="3"/>
      <c r="H58" s="3">
        <f>STDEV(H47:H50)</f>
        <v>34.640185238149854</v>
      </c>
      <c r="I58" s="3">
        <f t="shared" ref="I58:O58" si="12">STDEV(I47:I50)</f>
        <v>36.014933361037841</v>
      </c>
      <c r="J58" s="3">
        <f t="shared" si="12"/>
        <v>105.59621599912244</v>
      </c>
      <c r="K58" s="3">
        <f t="shared" si="12"/>
        <v>41.043374617592065</v>
      </c>
      <c r="L58" s="3">
        <f t="shared" si="12"/>
        <v>167.95404857678599</v>
      </c>
      <c r="M58" s="3">
        <f t="shared" si="12"/>
        <v>151.47408235404484</v>
      </c>
      <c r="N58" s="3">
        <f t="shared" si="12"/>
        <v>122.2852290071592</v>
      </c>
      <c r="O58" s="3">
        <f t="shared" si="12"/>
        <v>243.21440123205431</v>
      </c>
      <c r="P58" s="3"/>
      <c r="Q58" s="3"/>
      <c r="R58" s="3"/>
    </row>
    <row r="59" spans="4:20" x14ac:dyDescent="0.25">
      <c r="D59" s="3"/>
      <c r="E59" s="3"/>
      <c r="F59" s="3" t="s">
        <v>40</v>
      </c>
      <c r="G59" s="3"/>
      <c r="H59" s="3">
        <f>H58/H54*100</f>
        <v>2.2390953110994194</v>
      </c>
      <c r="I59" s="3">
        <f t="shared" ref="I59:O59" si="13">I58/I54*100</f>
        <v>2.0283370746538787</v>
      </c>
      <c r="J59" s="3">
        <f t="shared" si="13"/>
        <v>6.5342912628025527</v>
      </c>
      <c r="K59" s="3">
        <f t="shared" si="13"/>
        <v>2.5238719935714653</v>
      </c>
      <c r="L59" s="3">
        <f t="shared" si="13"/>
        <v>10.183281424076068</v>
      </c>
      <c r="M59" s="3">
        <f t="shared" si="13"/>
        <v>7.5275071788533561</v>
      </c>
      <c r="N59" s="3">
        <f t="shared" si="13"/>
        <v>5.137254171060528</v>
      </c>
      <c r="O59" s="3">
        <f t="shared" si="13"/>
        <v>9.2251707800429372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43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98.266714211995449</v>
      </c>
      <c r="I63" s="3">
        <f t="shared" ref="H63:O66" si="14">I47/$H$54*100</f>
        <v>114.15748348751448</v>
      </c>
      <c r="J63" s="3">
        <f t="shared" si="14"/>
        <v>104.53149357330078</v>
      </c>
      <c r="K63" s="3">
        <f t="shared" si="14"/>
        <v>101.63309585806213</v>
      </c>
      <c r="L63" s="3">
        <f t="shared" si="14"/>
        <v>105.29229065421868</v>
      </c>
      <c r="M63" s="3">
        <f t="shared" si="14"/>
        <v>117.94595561262911</v>
      </c>
      <c r="N63" s="3">
        <f t="shared" si="14"/>
        <v>148.37396052947685</v>
      </c>
      <c r="O63" s="3">
        <f>O47/$H$54*100</f>
        <v>148.46316188645787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99.576939940984914</v>
      </c>
      <c r="I64" s="3">
        <f t="shared" si="14"/>
        <v>113.4936444033151</v>
      </c>
      <c r="J64" s="3">
        <f t="shared" si="14"/>
        <v>112.83562279891881</v>
      </c>
      <c r="K64" s="3">
        <f t="shared" si="14"/>
        <v>104.51791945376019</v>
      </c>
      <c r="L64" s="3">
        <f t="shared" si="14"/>
        <v>95.824019081333731</v>
      </c>
      <c r="M64" s="3">
        <f t="shared" si="14"/>
        <v>141.91785072131361</v>
      </c>
      <c r="N64" s="3">
        <f t="shared" si="14"/>
        <v>164.93373998235367</v>
      </c>
      <c r="O64" s="3">
        <f t="shared" si="14"/>
        <v>169.66658299550653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103.2613438162883</v>
      </c>
      <c r="I65" s="3">
        <f t="shared" si="14"/>
        <v>118.21355968357219</v>
      </c>
      <c r="J65" s="3">
        <f t="shared" si="14"/>
        <v>96.117478618068446</v>
      </c>
      <c r="K65" s="3">
        <f t="shared" si="14"/>
        <v>107.5449481113121</v>
      </c>
      <c r="L65" s="3">
        <f t="shared" si="14"/>
        <v>121.66849629997513</v>
      </c>
      <c r="M65" s="3">
        <f t="shared" si="14"/>
        <v>129.89893744808708</v>
      </c>
      <c r="N65" s="3">
        <f t="shared" si="14"/>
        <v>147.97643274293097</v>
      </c>
      <c r="O65" s="3">
        <f t="shared" si="14"/>
        <v>180.93374860084225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98.895002030731376</v>
      </c>
      <c r="I66" s="3">
        <f t="shared" si="14"/>
        <v>113.22216201250328</v>
      </c>
      <c r="J66" s="3">
        <f t="shared" si="14"/>
        <v>104.34791976618041</v>
      </c>
      <c r="K66" s="3">
        <f t="shared" si="14"/>
        <v>106.76734497762963</v>
      </c>
      <c r="L66" s="3">
        <f t="shared" si="14"/>
        <v>103.65240773638629</v>
      </c>
      <c r="M66" s="3">
        <f t="shared" si="14"/>
        <v>130.52011501373033</v>
      </c>
      <c r="N66" s="3">
        <f t="shared" si="14"/>
        <v>154.16946318666461</v>
      </c>
      <c r="O66" s="3">
        <f t="shared" si="14"/>
        <v>182.59560866459753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20</v>
      </c>
      <c r="I69" s="2" t="s">
        <v>21</v>
      </c>
      <c r="J69" s="2" t="s">
        <v>22</v>
      </c>
      <c r="K69" s="2" t="s">
        <v>23</v>
      </c>
      <c r="L69" s="2" t="s">
        <v>24</v>
      </c>
      <c r="M69" s="2" t="s">
        <v>25</v>
      </c>
      <c r="N69" s="2" t="s">
        <v>26</v>
      </c>
      <c r="O69" s="2" t="s">
        <v>27</v>
      </c>
      <c r="P69" s="2" t="s">
        <v>28</v>
      </c>
      <c r="Q69" s="2"/>
      <c r="R69" s="3"/>
    </row>
    <row r="70" spans="4:18" x14ac:dyDescent="0.25">
      <c r="D70" s="3"/>
      <c r="E70" s="3"/>
      <c r="F70" s="3" t="s">
        <v>35</v>
      </c>
      <c r="G70" s="3"/>
      <c r="H70" s="3">
        <f>AVERAGE(H63:H66)</f>
        <v>100</v>
      </c>
      <c r="I70" s="3">
        <f t="shared" ref="I70:N70" si="15">AVERAGE(I63:I66)</f>
        <v>114.77171239672626</v>
      </c>
      <c r="J70" s="3">
        <f>AVERAGE(J63:J66)</f>
        <v>104.4581286891171</v>
      </c>
      <c r="K70" s="3">
        <f t="shared" si="15"/>
        <v>105.11582710019103</v>
      </c>
      <c r="L70" s="3">
        <f t="shared" si="15"/>
        <v>106.60930344297846</v>
      </c>
      <c r="M70" s="3">
        <f t="shared" si="15"/>
        <v>130.07071469894004</v>
      </c>
      <c r="N70" s="3">
        <f t="shared" si="15"/>
        <v>153.86339911035651</v>
      </c>
      <c r="O70" s="3">
        <f>AVERAGE(O63:O66)</f>
        <v>170.41477553685104</v>
      </c>
      <c r="P70" s="3"/>
      <c r="Q70" s="3"/>
      <c r="R70" s="3"/>
    </row>
    <row r="71" spans="4:18" x14ac:dyDescent="0.25">
      <c r="D71" s="3"/>
      <c r="E71" s="3"/>
      <c r="F71" s="3" t="s">
        <v>37</v>
      </c>
      <c r="G71" s="3"/>
      <c r="H71" s="3">
        <f>MEDIAN(H63:H66)</f>
        <v>99.235970985858145</v>
      </c>
      <c r="I71" s="3">
        <f t="shared" ref="I71:O71" si="16">MEDIAN(I63:I66)</f>
        <v>113.82556394541479</v>
      </c>
      <c r="J71" s="3">
        <f t="shared" si="16"/>
        <v>104.43970666974059</v>
      </c>
      <c r="K71" s="3">
        <f t="shared" si="16"/>
        <v>105.6426322156949</v>
      </c>
      <c r="L71" s="3">
        <f t="shared" si="16"/>
        <v>104.47234919530248</v>
      </c>
      <c r="M71" s="3">
        <f t="shared" si="16"/>
        <v>130.20952623090869</v>
      </c>
      <c r="N71" s="3">
        <f t="shared" si="16"/>
        <v>151.27171185807072</v>
      </c>
      <c r="O71" s="3">
        <f t="shared" si="16"/>
        <v>175.30016579817439</v>
      </c>
      <c r="P71" s="3"/>
      <c r="Q71" s="3"/>
      <c r="R71" s="3"/>
    </row>
    <row r="72" spans="4:18" x14ac:dyDescent="0.25">
      <c r="D72" s="3"/>
      <c r="E72" s="3"/>
      <c r="F72" s="3" t="s">
        <v>39</v>
      </c>
      <c r="G72" s="3"/>
      <c r="H72" s="3">
        <f>STDEV(H63:H66)</f>
        <v>2.2390953110994132</v>
      </c>
      <c r="I72" s="3">
        <f t="shared" ref="I72:O72" si="17">STDEV(I63:I66)</f>
        <v>2.3279571937579213</v>
      </c>
      <c r="J72" s="3">
        <f t="shared" si="17"/>
        <v>6.8255983762200252</v>
      </c>
      <c r="K72" s="3">
        <f t="shared" si="17"/>
        <v>2.652988920992716</v>
      </c>
      <c r="L72" s="3">
        <f t="shared" si="17"/>
        <v>10.856325393845715</v>
      </c>
      <c r="M72" s="3">
        <f t="shared" si="17"/>
        <v>9.7910823865485757</v>
      </c>
      <c r="N72" s="3">
        <f t="shared" si="17"/>
        <v>7.9043538885322953</v>
      </c>
      <c r="O72" s="3">
        <f t="shared" si="17"/>
        <v>15.721054077701348</v>
      </c>
      <c r="P72" s="3"/>
      <c r="Q72" s="3"/>
      <c r="R72" s="3"/>
    </row>
    <row r="73" spans="4:18" x14ac:dyDescent="0.25">
      <c r="D73" s="3"/>
      <c r="E73" s="3"/>
      <c r="F73" s="3" t="s">
        <v>40</v>
      </c>
      <c r="G73" s="3"/>
      <c r="H73" s="3">
        <f t="shared" ref="H73:O73" si="18">H72/H70*100</f>
        <v>2.2390953110994132</v>
      </c>
      <c r="I73" s="3">
        <f t="shared" si="18"/>
        <v>2.0283370746538796</v>
      </c>
      <c r="J73" s="3">
        <f t="shared" si="18"/>
        <v>6.5342912628025527</v>
      </c>
      <c r="K73" s="3">
        <f t="shared" si="18"/>
        <v>2.523871993571456</v>
      </c>
      <c r="L73" s="3">
        <f t="shared" si="18"/>
        <v>10.183281424076069</v>
      </c>
      <c r="M73" s="3">
        <f t="shared" si="18"/>
        <v>7.5275071788533543</v>
      </c>
      <c r="N73" s="3">
        <f t="shared" si="18"/>
        <v>5.1372541710605271</v>
      </c>
      <c r="O73" s="3">
        <f t="shared" si="18"/>
        <v>9.2251707800429408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44</v>
      </c>
      <c r="E76" s="3"/>
      <c r="F76" s="3"/>
      <c r="G76" s="3"/>
      <c r="H76" s="3">
        <f>H47/$S$54*100</f>
        <v>91.50806045674878</v>
      </c>
      <c r="I76" s="3">
        <f t="shared" ref="I76:N76" si="19">I47/$S$54*100</f>
        <v>106.3058837810473</v>
      </c>
      <c r="J76" s="3">
        <f t="shared" si="19"/>
        <v>97.341956635527694</v>
      </c>
      <c r="K76" s="3">
        <f t="shared" si="19"/>
        <v>94.642906855745963</v>
      </c>
      <c r="L76" s="3">
        <f t="shared" si="19"/>
        <v>98.050427106268799</v>
      </c>
      <c r="M76" s="3">
        <f t="shared" si="19"/>
        <v>109.83378983798326</v>
      </c>
      <c r="N76" s="3">
        <f t="shared" si="19"/>
        <v>138.16899709343517</v>
      </c>
      <c r="O76" s="3">
        <f>O47/$S$54*100</f>
        <v>138.25206329986023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92.728170604745557</v>
      </c>
      <c r="I77" s="3">
        <f t="shared" si="20"/>
        <v>105.68770266511602</v>
      </c>
      <c r="J77" s="3">
        <f t="shared" si="20"/>
        <v>105.07493891047335</v>
      </c>
      <c r="K77" s="3">
        <f t="shared" si="20"/>
        <v>97.329316125854319</v>
      </c>
      <c r="L77" s="3">
        <f t="shared" si="20"/>
        <v>89.233370644573171</v>
      </c>
      <c r="M77" s="3">
        <f t="shared" si="20"/>
        <v>132.15692992116485</v>
      </c>
      <c r="N77" s="3">
        <f t="shared" si="20"/>
        <v>153.58981696592156</v>
      </c>
      <c r="O77" s="3">
        <f t="shared" si="20"/>
        <v>157.99714133870521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96.159166087518983</v>
      </c>
      <c r="I78" s="3">
        <f t="shared" si="20"/>
        <v>110.08298845725839</v>
      </c>
      <c r="J78" s="3">
        <f t="shared" si="20"/>
        <v>89.506646425130938</v>
      </c>
      <c r="K78" s="3">
        <f t="shared" si="20"/>
        <v>100.14814978301713</v>
      </c>
      <c r="L78" s="3">
        <f t="shared" si="20"/>
        <v>113.30029913364856</v>
      </c>
      <c r="M78" s="3">
        <f t="shared" si="20"/>
        <v>120.96466149893872</v>
      </c>
      <c r="N78" s="3">
        <f t="shared" si="20"/>
        <v>137.79881073871491</v>
      </c>
      <c r="O78" s="3">
        <f t="shared" si="20"/>
        <v>168.48936629663916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92.093135475916426</v>
      </c>
      <c r="I79" s="3">
        <f t="shared" si="20"/>
        <v>105.43489247164852</v>
      </c>
      <c r="J79" s="3">
        <f t="shared" si="20"/>
        <v>97.171008790421098</v>
      </c>
      <c r="K79" s="3">
        <f t="shared" si="20"/>
        <v>99.424029157442305</v>
      </c>
      <c r="L79" s="3">
        <f t="shared" si="20"/>
        <v>96.523333151918607</v>
      </c>
      <c r="M79" s="3">
        <f t="shared" si="20"/>
        <v>121.54311529875366</v>
      </c>
      <c r="N79" s="3">
        <f t="shared" si="20"/>
        <v>143.56589279493454</v>
      </c>
      <c r="O79" s="3">
        <f t="shared" si="20"/>
        <v>170.03692583807958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20</v>
      </c>
      <c r="I82" s="2" t="s">
        <v>21</v>
      </c>
      <c r="J82" s="2" t="s">
        <v>22</v>
      </c>
      <c r="K82" s="2" t="s">
        <v>23</v>
      </c>
      <c r="L82" s="2" t="s">
        <v>24</v>
      </c>
      <c r="M82" s="2" t="s">
        <v>25</v>
      </c>
      <c r="N82" s="2" t="s">
        <v>26</v>
      </c>
      <c r="O82" s="2" t="s">
        <v>27</v>
      </c>
      <c r="P82" s="2" t="s">
        <v>28</v>
      </c>
      <c r="Q82" s="2"/>
      <c r="R82" s="3"/>
    </row>
    <row r="83" spans="4:18" x14ac:dyDescent="0.25">
      <c r="D83" s="3"/>
      <c r="E83" s="3"/>
      <c r="F83" s="3" t="s">
        <v>35</v>
      </c>
      <c r="G83" s="3"/>
      <c r="H83" s="3">
        <f>AVERAGE(H76:H79)</f>
        <v>93.122133156232437</v>
      </c>
      <c r="I83" s="3">
        <f t="shared" ref="I83:N83" si="21">AVERAGE(I76:I79)</f>
        <v>106.87786684376756</v>
      </c>
      <c r="J83" s="3">
        <f>AVERAGE(J76:J79)</f>
        <v>97.273637690388284</v>
      </c>
      <c r="K83" s="3">
        <f t="shared" si="21"/>
        <v>97.886100480514926</v>
      </c>
      <c r="L83" s="3">
        <f t="shared" si="21"/>
        <v>99.2768575091023</v>
      </c>
      <c r="M83" s="3">
        <f t="shared" si="21"/>
        <v>121.12462413921013</v>
      </c>
      <c r="N83" s="3">
        <f t="shared" si="21"/>
        <v>143.28087939825156</v>
      </c>
      <c r="O83" s="3">
        <f>AVERAGE(O76:O79)</f>
        <v>158.69387419332105</v>
      </c>
      <c r="P83" s="3"/>
      <c r="Q83" s="3"/>
      <c r="R83" s="3"/>
    </row>
    <row r="84" spans="4:18" x14ac:dyDescent="0.25">
      <c r="D84" s="3"/>
      <c r="E84" s="3"/>
      <c r="F84" s="3" t="s">
        <v>37</v>
      </c>
      <c r="G84" s="3"/>
      <c r="H84" s="3">
        <f t="shared" ref="H84:O84" si="22">MEDIAN(H76:H79)</f>
        <v>92.410653040330999</v>
      </c>
      <c r="I84" s="3">
        <f t="shared" si="22"/>
        <v>105.99679322308165</v>
      </c>
      <c r="J84" s="3">
        <f t="shared" si="22"/>
        <v>97.256482712974389</v>
      </c>
      <c r="K84" s="3">
        <f t="shared" si="22"/>
        <v>98.376672641648312</v>
      </c>
      <c r="L84" s="3">
        <f t="shared" si="22"/>
        <v>97.286880129093703</v>
      </c>
      <c r="M84" s="3">
        <f t="shared" si="22"/>
        <v>121.25388839884619</v>
      </c>
      <c r="N84" s="3">
        <f t="shared" si="22"/>
        <v>140.86744494418485</v>
      </c>
      <c r="O84" s="3">
        <f t="shared" si="22"/>
        <v>163.24325381767218</v>
      </c>
      <c r="P84" s="3"/>
      <c r="Q84" s="3"/>
      <c r="R84" s="3"/>
    </row>
    <row r="85" spans="4:18" x14ac:dyDescent="0.25">
      <c r="D85" s="3"/>
      <c r="E85" s="3"/>
      <c r="F85" s="3" t="s">
        <v>39</v>
      </c>
      <c r="G85" s="3"/>
      <c r="H85" s="3">
        <f t="shared" ref="H85:O85" si="23">STDEV(H76:H79)</f>
        <v>2.0850933170969586</v>
      </c>
      <c r="I85" s="3">
        <f t="shared" si="23"/>
        <v>2.1678433977913443</v>
      </c>
      <c r="J85" s="3">
        <f t="shared" si="23"/>
        <v>6.3561428086132574</v>
      </c>
      <c r="K85" s="3">
        <f t="shared" si="23"/>
        <v>2.4705198756269358</v>
      </c>
      <c r="L85" s="3">
        <f t="shared" si="23"/>
        <v>10.109641789130878</v>
      </c>
      <c r="M85" s="3">
        <f t="shared" si="23"/>
        <v>9.1176647774381969</v>
      </c>
      <c r="N85" s="3">
        <f t="shared" si="23"/>
        <v>7.3607029532188823</v>
      </c>
      <c r="O85" s="3">
        <f t="shared" si="23"/>
        <v>14.639780911800347</v>
      </c>
      <c r="P85" s="3"/>
      <c r="Q85" s="3"/>
      <c r="R85" s="3"/>
    </row>
    <row r="86" spans="4:18" x14ac:dyDescent="0.25">
      <c r="D86" s="3"/>
      <c r="E86" s="3"/>
      <c r="F86" s="3" t="s">
        <v>40</v>
      </c>
      <c r="G86" s="3"/>
      <c r="H86" s="3">
        <f t="shared" ref="H86:O86" si="24">H85/H83*100</f>
        <v>2.2390953110994198</v>
      </c>
      <c r="I86" s="3">
        <f t="shared" si="24"/>
        <v>2.02833707465388</v>
      </c>
      <c r="J86" s="3">
        <f t="shared" si="24"/>
        <v>6.534291262802558</v>
      </c>
      <c r="K86" s="3">
        <f t="shared" si="24"/>
        <v>2.5238719935714613</v>
      </c>
      <c r="L86" s="3">
        <f t="shared" si="24"/>
        <v>10.183281424076064</v>
      </c>
      <c r="M86" s="3">
        <f t="shared" si="24"/>
        <v>7.5275071788533641</v>
      </c>
      <c r="N86" s="3">
        <f t="shared" si="24"/>
        <v>5.137254171060528</v>
      </c>
      <c r="O86" s="3">
        <f t="shared" si="24"/>
        <v>9.2251707800429337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0"/>
  <sheetViews>
    <sheetView tabSelected="1" workbookViewId="0">
      <selection activeCell="O19" sqref="O19"/>
    </sheetView>
  </sheetViews>
  <sheetFormatPr baseColWidth="10" defaultRowHeight="15" x14ac:dyDescent="0.25"/>
  <cols>
    <col min="14" max="14" width="12" bestFit="1" customWidth="1"/>
  </cols>
  <sheetData>
    <row r="1" spans="1:4" x14ac:dyDescent="0.25">
      <c r="A1" s="1" t="s">
        <v>59</v>
      </c>
      <c r="D1" s="3"/>
    </row>
    <row r="2" spans="1:4" x14ac:dyDescent="0.25">
      <c r="A2" t="s">
        <v>29</v>
      </c>
      <c r="C2" t="s">
        <v>55</v>
      </c>
      <c r="D2" s="3"/>
    </row>
    <row r="3" spans="1:4" x14ac:dyDescent="0.25">
      <c r="A3" t="s">
        <v>30</v>
      </c>
      <c r="C3" s="4">
        <v>43855</v>
      </c>
      <c r="D3" s="3"/>
    </row>
    <row r="4" spans="1:4" x14ac:dyDescent="0.25">
      <c r="A4" t="s">
        <v>31</v>
      </c>
      <c r="C4" t="s">
        <v>32</v>
      </c>
      <c r="D4" s="3"/>
    </row>
    <row r="5" spans="1:4" x14ac:dyDescent="0.25">
      <c r="A5" t="s">
        <v>33</v>
      </c>
      <c r="C5" t="s">
        <v>45</v>
      </c>
      <c r="D5" s="3"/>
    </row>
    <row r="6" spans="1:4" x14ac:dyDescent="0.25">
      <c r="A6" t="s">
        <v>17</v>
      </c>
      <c r="C6" s="4">
        <v>43946</v>
      </c>
      <c r="D6" s="3"/>
    </row>
    <row r="7" spans="1:4" x14ac:dyDescent="0.25">
      <c r="A7" t="s">
        <v>18</v>
      </c>
      <c r="C7" t="s">
        <v>19</v>
      </c>
      <c r="D7" s="3"/>
    </row>
    <row r="8" spans="1:4" x14ac:dyDescent="0.25">
      <c r="A8" s="1" t="s">
        <v>34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22" spans="1:13" x14ac:dyDescent="0.25">
      <c r="A22" s="1" t="s">
        <v>41</v>
      </c>
    </row>
    <row r="23" spans="1:13" x14ac:dyDescent="0.25">
      <c r="E23" s="23" t="s">
        <v>20</v>
      </c>
      <c r="F23" s="23" t="s">
        <v>21</v>
      </c>
      <c r="G23" s="23" t="s">
        <v>22</v>
      </c>
      <c r="H23" s="23" t="s">
        <v>23</v>
      </c>
      <c r="I23" s="23" t="s">
        <v>24</v>
      </c>
      <c r="J23" s="23" t="s">
        <v>25</v>
      </c>
      <c r="K23" s="23" t="s">
        <v>26</v>
      </c>
      <c r="L23" s="23" t="s">
        <v>27</v>
      </c>
      <c r="M23" s="23" t="s">
        <v>28</v>
      </c>
    </row>
    <row r="26" spans="1:13" x14ac:dyDescent="0.25">
      <c r="E26">
        <v>0.11443196666666669</v>
      </c>
      <c r="F26">
        <v>0.11234286666666668</v>
      </c>
      <c r="G26">
        <v>9.760036666666666E-2</v>
      </c>
      <c r="H26">
        <v>0.13719616666666665</v>
      </c>
      <c r="I26">
        <v>8.3158266666666675E-2</v>
      </c>
      <c r="J26">
        <v>5.2986566666666679E-2</v>
      </c>
      <c r="K26">
        <v>5.8581466666666665E-2</v>
      </c>
      <c r="L26">
        <v>5.6606866666666672E-2</v>
      </c>
    </row>
    <row r="27" spans="1:13" x14ac:dyDescent="0.25">
      <c r="E27">
        <v>0.14246716666666667</v>
      </c>
      <c r="F27">
        <v>0.17040326666666669</v>
      </c>
      <c r="G27">
        <v>0.15640956666666669</v>
      </c>
      <c r="H27">
        <v>0.16171496666666665</v>
      </c>
      <c r="I27">
        <v>0.1746175666666667</v>
      </c>
      <c r="J27">
        <v>0.14259496666666668</v>
      </c>
      <c r="K27">
        <v>0.15171626666666668</v>
      </c>
      <c r="L27">
        <v>0.11101666666666668</v>
      </c>
    </row>
    <row r="28" spans="1:13" x14ac:dyDescent="0.25">
      <c r="E28">
        <v>7.0540266666666684E-2</v>
      </c>
      <c r="F28">
        <v>0.14678496666666666</v>
      </c>
      <c r="G28">
        <v>0.10009906666666668</v>
      </c>
      <c r="H28">
        <v>0.16625236666666668</v>
      </c>
      <c r="I28">
        <v>0.11214116666666665</v>
      </c>
      <c r="J28">
        <v>0.10586406666666667</v>
      </c>
      <c r="K28">
        <v>0.10623476666666667</v>
      </c>
      <c r="L28">
        <v>0.11553566666666668</v>
      </c>
    </row>
    <row r="29" spans="1:13" x14ac:dyDescent="0.25">
      <c r="E29">
        <v>8.4369366666666668E-2</v>
      </c>
      <c r="F29">
        <v>0.11057986666666667</v>
      </c>
      <c r="G29">
        <v>0.11960946666666669</v>
      </c>
      <c r="H29">
        <v>0.11833156666666669</v>
      </c>
      <c r="I29">
        <v>0.12790006666666667</v>
      </c>
      <c r="J29">
        <v>0.14987416666666667</v>
      </c>
      <c r="K29">
        <v>0.10755556666666666</v>
      </c>
      <c r="L29">
        <v>8.7956766666666658E-2</v>
      </c>
    </row>
    <row r="32" spans="1:13" x14ac:dyDescent="0.25">
      <c r="A32" s="1" t="s">
        <v>41</v>
      </c>
    </row>
    <row r="33" spans="1:15" x14ac:dyDescent="0.25">
      <c r="E33" s="23" t="s">
        <v>20</v>
      </c>
      <c r="F33" s="23" t="s">
        <v>21</v>
      </c>
      <c r="G33" s="23" t="s">
        <v>22</v>
      </c>
      <c r="H33" s="23" t="s">
        <v>23</v>
      </c>
      <c r="I33" s="23" t="s">
        <v>24</v>
      </c>
      <c r="J33" s="23" t="s">
        <v>25</v>
      </c>
      <c r="K33" s="23" t="s">
        <v>26</v>
      </c>
      <c r="L33" s="23" t="s">
        <v>27</v>
      </c>
      <c r="M33" s="23" t="s">
        <v>28</v>
      </c>
    </row>
    <row r="36" spans="1:15" x14ac:dyDescent="0.25">
      <c r="E36">
        <v>1520.2466666666664</v>
      </c>
      <c r="F36">
        <v>1766.0866666666661</v>
      </c>
      <c r="G36">
        <v>1617.1666666666661</v>
      </c>
      <c r="H36">
        <v>1572.3266666666664</v>
      </c>
      <c r="I36">
        <v>1628.936666666666</v>
      </c>
      <c r="J36">
        <v>1824.6966666666663</v>
      </c>
      <c r="K36">
        <v>2295.436666666666</v>
      </c>
      <c r="L36">
        <v>2296.8166666666662</v>
      </c>
    </row>
    <row r="37" spans="1:15" x14ac:dyDescent="0.25">
      <c r="E37">
        <v>1540.5166666666664</v>
      </c>
      <c r="F37">
        <v>1755.8166666666662</v>
      </c>
      <c r="G37">
        <v>1745.6366666666663</v>
      </c>
      <c r="H37">
        <v>1616.956666666666</v>
      </c>
      <c r="I37">
        <v>1482.456666666666</v>
      </c>
      <c r="J37">
        <v>2195.5566666666659</v>
      </c>
      <c r="K37">
        <v>2551.6266666666666</v>
      </c>
      <c r="L37">
        <v>2624.8466666666659</v>
      </c>
    </row>
    <row r="38" spans="1:15" x14ac:dyDescent="0.25">
      <c r="E38">
        <v>1597.5166666666664</v>
      </c>
      <c r="F38">
        <v>1828.8366666666661</v>
      </c>
      <c r="G38">
        <v>1486.9966666666664</v>
      </c>
      <c r="H38">
        <v>1663.7866666666664</v>
      </c>
      <c r="I38">
        <v>1882.2866666666664</v>
      </c>
      <c r="J38">
        <v>2009.6166666666663</v>
      </c>
      <c r="K38">
        <v>2289.2866666666664</v>
      </c>
      <c r="L38">
        <v>2799.1566666666663</v>
      </c>
    </row>
    <row r="39" spans="1:15" x14ac:dyDescent="0.25">
      <c r="E39">
        <v>1529.9666666666662</v>
      </c>
      <c r="F39">
        <v>1751.6166666666663</v>
      </c>
      <c r="G39">
        <v>1614.3266666666664</v>
      </c>
      <c r="H39">
        <v>1651.7566666666662</v>
      </c>
      <c r="I39">
        <v>1603.5666666666662</v>
      </c>
      <c r="J39">
        <v>2019.226666666666</v>
      </c>
      <c r="K39">
        <v>2385.0966666666659</v>
      </c>
      <c r="L39">
        <v>2824.8666666666663</v>
      </c>
    </row>
    <row r="42" spans="1:15" x14ac:dyDescent="0.25">
      <c r="A42" s="1" t="s">
        <v>56</v>
      </c>
    </row>
    <row r="43" spans="1:15" x14ac:dyDescent="0.25">
      <c r="E43" s="23" t="s">
        <v>20</v>
      </c>
      <c r="F43" s="23" t="s">
        <v>21</v>
      </c>
      <c r="G43" s="23" t="s">
        <v>22</v>
      </c>
      <c r="H43" s="23" t="s">
        <v>23</v>
      </c>
      <c r="I43" s="23" t="s">
        <v>24</v>
      </c>
      <c r="J43" s="23" t="s">
        <v>25</v>
      </c>
      <c r="K43" s="23" t="s">
        <v>26</v>
      </c>
      <c r="L43" s="23" t="s">
        <v>27</v>
      </c>
      <c r="M43" s="23" t="s">
        <v>28</v>
      </c>
    </row>
    <row r="44" spans="1:15" x14ac:dyDescent="0.25">
      <c r="E44">
        <f>E26/E36</f>
        <v>7.5271973407824199E-5</v>
      </c>
      <c r="F44">
        <f t="shared" ref="F44:L44" si="0">F26/F36</f>
        <v>6.3611185559032615E-5</v>
      </c>
      <c r="G44">
        <f t="shared" si="0"/>
        <v>6.0352695042770294E-5</v>
      </c>
      <c r="H44">
        <f t="shared" si="0"/>
        <v>8.7256782941627905E-5</v>
      </c>
      <c r="I44">
        <f t="shared" si="0"/>
        <v>5.1050644489963826E-5</v>
      </c>
      <c r="J44">
        <f t="shared" si="0"/>
        <v>2.9038561660476915E-5</v>
      </c>
      <c r="K44">
        <f t="shared" si="0"/>
        <v>2.5520837720056175E-5</v>
      </c>
      <c r="L44">
        <f t="shared" si="0"/>
        <v>2.4645792364794761E-5</v>
      </c>
      <c r="O44" s="1" t="s">
        <v>57</v>
      </c>
    </row>
    <row r="45" spans="1:15" x14ac:dyDescent="0.25">
      <c r="E45">
        <f t="shared" ref="E45:L45" si="1">E27/E37</f>
        <v>9.2480120305957981E-5</v>
      </c>
      <c r="F45">
        <f t="shared" si="1"/>
        <v>9.7050717140172239E-5</v>
      </c>
      <c r="G45">
        <f t="shared" si="1"/>
        <v>8.9600298649394422E-5</v>
      </c>
      <c r="H45">
        <f t="shared" si="1"/>
        <v>1.0001193600323244E-4</v>
      </c>
      <c r="I45">
        <f t="shared" si="1"/>
        <v>1.1778932267834705E-4</v>
      </c>
      <c r="J45">
        <f t="shared" si="1"/>
        <v>6.4947067334480128E-5</v>
      </c>
      <c r="K45">
        <f t="shared" si="1"/>
        <v>5.9458645987918829E-5</v>
      </c>
      <c r="L45">
        <f t="shared" si="1"/>
        <v>4.2294534029924305E-5</v>
      </c>
      <c r="O45">
        <f>AVERAGE(E44:F47)</f>
        <v>7.1388292130236723E-5</v>
      </c>
    </row>
    <row r="46" spans="1:15" x14ac:dyDescent="0.25">
      <c r="E46">
        <f t="shared" ref="E46:L46" si="2">E28/E38</f>
        <v>4.4156200769945037E-5</v>
      </c>
      <c r="F46">
        <f t="shared" si="2"/>
        <v>8.0261386564500946E-5</v>
      </c>
      <c r="G46">
        <f t="shared" si="2"/>
        <v>6.7316268361955546E-5</v>
      </c>
      <c r="H46">
        <f t="shared" si="2"/>
        <v>9.9924088825490475E-5</v>
      </c>
      <c r="I46">
        <f t="shared" si="2"/>
        <v>5.9577092401794978E-5</v>
      </c>
      <c r="J46">
        <f t="shared" si="2"/>
        <v>5.2678736409099593E-5</v>
      </c>
      <c r="K46">
        <f t="shared" si="2"/>
        <v>4.6405182982763199E-5</v>
      </c>
      <c r="L46">
        <f t="shared" si="2"/>
        <v>4.1275169783279972E-5</v>
      </c>
    </row>
    <row r="47" spans="1:15" x14ac:dyDescent="0.25">
      <c r="E47">
        <f t="shared" ref="E47:L47" si="3">E29/E39</f>
        <v>5.5144578313253025E-5</v>
      </c>
      <c r="F47">
        <f t="shared" si="3"/>
        <v>6.3130174981207841E-5</v>
      </c>
      <c r="G47">
        <f t="shared" si="3"/>
        <v>7.4092480249763603E-5</v>
      </c>
      <c r="H47">
        <f t="shared" si="3"/>
        <v>7.16398299184505E-5</v>
      </c>
      <c r="I47">
        <f t="shared" si="3"/>
        <v>7.9759743904213559E-5</v>
      </c>
      <c r="J47">
        <f t="shared" si="3"/>
        <v>7.4223547628795214E-5</v>
      </c>
      <c r="K47">
        <f t="shared" si="3"/>
        <v>4.5094845911206966E-5</v>
      </c>
      <c r="L47">
        <f t="shared" si="3"/>
        <v>3.1136608217496991E-5</v>
      </c>
    </row>
    <row r="49" spans="1:14" x14ac:dyDescent="0.25">
      <c r="A49" s="1" t="s">
        <v>58</v>
      </c>
      <c r="E49" s="23" t="s">
        <v>20</v>
      </c>
      <c r="F49" s="23" t="s">
        <v>21</v>
      </c>
      <c r="G49" s="23" t="s">
        <v>22</v>
      </c>
      <c r="H49" s="23" t="s">
        <v>23</v>
      </c>
      <c r="I49" s="23" t="s">
        <v>24</v>
      </c>
      <c r="J49" s="23" t="s">
        <v>25</v>
      </c>
      <c r="K49" s="23" t="s">
        <v>26</v>
      </c>
      <c r="L49" s="23" t="s">
        <v>27</v>
      </c>
      <c r="M49" s="23" t="s">
        <v>28</v>
      </c>
    </row>
    <row r="50" spans="1:14" x14ac:dyDescent="0.25">
      <c r="E50">
        <f>E44/$O$45*100</f>
        <v>105.44022158493765</v>
      </c>
      <c r="F50">
        <f>F44/$O$45*100</f>
        <v>89.105907510693768</v>
      </c>
      <c r="G50">
        <f>G44/$O$45*100</f>
        <v>84.541446842104421</v>
      </c>
      <c r="H50">
        <f>H44/$O$45*100</f>
        <v>122.22842196930782</v>
      </c>
      <c r="I50">
        <f>I44/$O$45*100</f>
        <v>71.511228195275976</v>
      </c>
      <c r="J50">
        <f>J44/$O$45*100</f>
        <v>40.676924456324883</v>
      </c>
      <c r="K50">
        <f>K44/$O$45*100</f>
        <v>35.74933222032741</v>
      </c>
      <c r="L50">
        <f>L44/$O$45*100</f>
        <v>34.523577507404696</v>
      </c>
    </row>
    <row r="51" spans="1:14" x14ac:dyDescent="0.25">
      <c r="E51">
        <f>E45/$O$45*100</f>
        <v>129.54522029640734</v>
      </c>
      <c r="F51">
        <f>F45/$O$45*100</f>
        <v>135.94766626874676</v>
      </c>
      <c r="G51">
        <f>G45/$O$45*100</f>
        <v>125.51119514938493</v>
      </c>
      <c r="H51">
        <f>H45/$O$45*100</f>
        <v>140.09571180212069</v>
      </c>
      <c r="I51">
        <f>I45/$O$45*100</f>
        <v>164.99809585507234</v>
      </c>
      <c r="J51">
        <f>J45/$O$45*100</f>
        <v>90.977197235639721</v>
      </c>
      <c r="K51">
        <f>K45/$O$45*100</f>
        <v>83.289071938359129</v>
      </c>
      <c r="L51">
        <f>L45/$O$45*100</f>
        <v>59.245756927150708</v>
      </c>
    </row>
    <row r="52" spans="1:14" x14ac:dyDescent="0.25">
      <c r="E52">
        <f>E46/$O$45*100</f>
        <v>61.853560930395957</v>
      </c>
      <c r="F52">
        <f>F46/$O$45*100</f>
        <v>112.42934123998465</v>
      </c>
      <c r="G52">
        <f>G46/$O$45*100</f>
        <v>94.295950152649112</v>
      </c>
      <c r="H52">
        <f>H46/$O$45*100</f>
        <v>139.97265636106641</v>
      </c>
      <c r="I52">
        <f>I46/$O$45*100</f>
        <v>83.454990480940396</v>
      </c>
      <c r="J52">
        <f>J46/$O$45*100</f>
        <v>73.791842943931911</v>
      </c>
      <c r="K52">
        <f>K46/$O$45*100</f>
        <v>65.00391254367625</v>
      </c>
      <c r="L52">
        <f>L46/$O$45*100</f>
        <v>57.817841765957802</v>
      </c>
    </row>
    <row r="53" spans="1:14" x14ac:dyDescent="0.25">
      <c r="E53">
        <f>E47/$O$45*100</f>
        <v>77.245969426821986</v>
      </c>
      <c r="F53">
        <f>F47/$O$45*100</f>
        <v>88.432112742012023</v>
      </c>
      <c r="G53">
        <f>G47/$O$45*100</f>
        <v>103.78799945878173</v>
      </c>
      <c r="H53">
        <f>H47/$O$45*100</f>
        <v>100.35235159815126</v>
      </c>
      <c r="I53">
        <f>I47/$O$45*100</f>
        <v>111.72664525816704</v>
      </c>
      <c r="J53">
        <f>J47/$O$45*100</f>
        <v>103.97159732212953</v>
      </c>
      <c r="K53">
        <f>K47/$O$45*100</f>
        <v>63.168405582442709</v>
      </c>
      <c r="L53">
        <f>L47/$O$45*100</f>
        <v>43.615846924441257</v>
      </c>
    </row>
    <row r="56" spans="1:14" x14ac:dyDescent="0.25">
      <c r="C56" s="2"/>
      <c r="D56" s="2"/>
      <c r="E56" s="2" t="s">
        <v>20</v>
      </c>
      <c r="F56" s="2" t="s">
        <v>21</v>
      </c>
      <c r="G56" s="2" t="s">
        <v>22</v>
      </c>
      <c r="H56" s="2" t="s">
        <v>23</v>
      </c>
      <c r="I56" s="2" t="s">
        <v>24</v>
      </c>
      <c r="J56" s="2" t="s">
        <v>25</v>
      </c>
      <c r="K56" s="2" t="s">
        <v>26</v>
      </c>
      <c r="L56" s="2" t="s">
        <v>27</v>
      </c>
      <c r="M56" s="2" t="s">
        <v>28</v>
      </c>
      <c r="N56" s="2"/>
    </row>
    <row r="57" spans="1:14" x14ac:dyDescent="0.25">
      <c r="C57" s="3" t="s">
        <v>35</v>
      </c>
      <c r="D57" s="3"/>
      <c r="E57" s="3">
        <f>AVERAGE(E50:E53)</f>
        <v>93.521243059640724</v>
      </c>
      <c r="F57" s="3">
        <f t="shared" ref="F57:J57" si="4">AVERAGE(F50:F53)</f>
        <v>106.47875694035929</v>
      </c>
      <c r="G57" s="3">
        <f>AVERAGE(G50:G53)</f>
        <v>102.03414790073005</v>
      </c>
      <c r="H57" s="3">
        <f t="shared" si="4"/>
        <v>125.66228543266153</v>
      </c>
      <c r="I57" s="3">
        <f t="shared" si="4"/>
        <v>107.92273994736394</v>
      </c>
      <c r="J57" s="3">
        <f t="shared" si="4"/>
        <v>77.354390489506514</v>
      </c>
      <c r="K57" s="3">
        <f>AVERAGE(K50:K53)</f>
        <v>61.802680571201378</v>
      </c>
      <c r="L57" s="3">
        <f>AVERAGE(L50:L53)</f>
        <v>48.800755781238614</v>
      </c>
      <c r="M57" s="3"/>
      <c r="N57" s="3"/>
    </row>
    <row r="58" spans="1:14" x14ac:dyDescent="0.25">
      <c r="C58" s="3" t="s">
        <v>37</v>
      </c>
      <c r="D58" s="3"/>
      <c r="E58" s="3">
        <f t="shared" ref="E58:L58" si="5">MEDIAN(E50:E53)</f>
        <v>91.343095505879816</v>
      </c>
      <c r="F58" s="3">
        <f t="shared" si="5"/>
        <v>100.76762437533921</v>
      </c>
      <c r="G58" s="3">
        <f t="shared" si="5"/>
        <v>99.041974805715427</v>
      </c>
      <c r="H58" s="3">
        <f t="shared" si="5"/>
        <v>131.10053916518712</v>
      </c>
      <c r="I58" s="3">
        <f t="shared" si="5"/>
        <v>97.590817869553717</v>
      </c>
      <c r="J58" s="3">
        <f t="shared" si="5"/>
        <v>82.384520089785809</v>
      </c>
      <c r="K58" s="3">
        <f t="shared" si="5"/>
        <v>64.086159063059483</v>
      </c>
      <c r="L58" s="3">
        <f t="shared" si="5"/>
        <v>50.716844345199533</v>
      </c>
      <c r="M58" s="3"/>
      <c r="N58" s="3"/>
    </row>
    <row r="59" spans="1:14" x14ac:dyDescent="0.25">
      <c r="C59" s="3" t="s">
        <v>39</v>
      </c>
      <c r="D59" s="3"/>
      <c r="E59" s="3">
        <f t="shared" ref="E59:L59" si="6">STDEV(E50:E53)</f>
        <v>30.041724364088338</v>
      </c>
      <c r="F59" s="3">
        <f t="shared" si="6"/>
        <v>22.592943844183239</v>
      </c>
      <c r="G59" s="3">
        <f t="shared" si="6"/>
        <v>17.513062149132193</v>
      </c>
      <c r="H59" s="3">
        <f t="shared" si="6"/>
        <v>18.845819004608583</v>
      </c>
      <c r="I59" s="3">
        <f t="shared" si="6"/>
        <v>41.619446174551832</v>
      </c>
      <c r="J59" s="3">
        <f t="shared" si="6"/>
        <v>27.398204459677004</v>
      </c>
      <c r="K59" s="3">
        <f t="shared" si="6"/>
        <v>19.60063829932232</v>
      </c>
      <c r="L59" s="3">
        <f t="shared" si="6"/>
        <v>11.848023575123635</v>
      </c>
      <c r="M59" s="3"/>
      <c r="N59" s="3"/>
    </row>
    <row r="60" spans="1:14" x14ac:dyDescent="0.25">
      <c r="C60" s="3" t="s">
        <v>40</v>
      </c>
      <c r="D60" s="3"/>
      <c r="E60" s="3">
        <f t="shared" ref="E60:L60" si="7">E59/E57*100</f>
        <v>32.122888213675708</v>
      </c>
      <c r="F60" s="3">
        <f t="shared" si="7"/>
        <v>21.218264087021566</v>
      </c>
      <c r="G60" s="3">
        <f t="shared" si="7"/>
        <v>17.163922578322317</v>
      </c>
      <c r="H60" s="3">
        <f t="shared" si="7"/>
        <v>14.997195809165403</v>
      </c>
      <c r="I60" s="3">
        <f t="shared" si="7"/>
        <v>38.564111877487974</v>
      </c>
      <c r="J60" s="3">
        <f t="shared" si="7"/>
        <v>35.419068376466235</v>
      </c>
      <c r="K60" s="3">
        <f t="shared" si="7"/>
        <v>31.71486757235537</v>
      </c>
      <c r="L60" s="3">
        <f t="shared" si="7"/>
        <v>24.278360827515282</v>
      </c>
      <c r="M60" s="3"/>
      <c r="N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9</xdr:col>
                <xdr:colOff>742950</xdr:colOff>
                <xdr:row>0</xdr:row>
                <xdr:rowOff>152400</xdr:rowOff>
              </from>
              <to>
                <xdr:col>15</xdr:col>
                <xdr:colOff>19050</xdr:colOff>
                <xdr:row>16</xdr:row>
                <xdr:rowOff>133350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2020-04-30T20:16:53Z</dcterms:created>
  <dcterms:modified xsi:type="dcterms:W3CDTF">2021-07-16T22:15:27Z</dcterms:modified>
</cp:coreProperties>
</file>