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7AD0A297-301D-4C83-ABDE-7D7668262847}" xr6:coauthVersionLast="45" xr6:coauthVersionMax="45" xr10:uidLastSave="{FFC76AB8-B88F-4E6A-8ED2-875AF51BE2AC}"/>
  <bookViews>
    <workbookView xWindow="-120" yWindow="-120" windowWidth="29040" windowHeight="15840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8" i="3" l="1"/>
  <c r="K48" i="3"/>
  <c r="J48" i="3"/>
  <c r="I48" i="3"/>
  <c r="H48" i="3"/>
  <c r="G48" i="3"/>
  <c r="F48" i="3"/>
  <c r="E48" i="3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N46" i="3" s="1"/>
  <c r="P39" i="2"/>
  <c r="O39" i="2"/>
  <c r="O40" i="2" s="1"/>
  <c r="N39" i="2"/>
  <c r="M39" i="2"/>
  <c r="M40" i="2" s="1"/>
  <c r="L39" i="2"/>
  <c r="K39" i="2"/>
  <c r="J39" i="2"/>
  <c r="J40" i="2" s="1"/>
  <c r="I39" i="2"/>
  <c r="I40" i="2" s="1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6" i="2"/>
  <c r="M36" i="2"/>
  <c r="P35" i="2"/>
  <c r="O50" i="2" s="1"/>
  <c r="O35" i="2"/>
  <c r="N35" i="2"/>
  <c r="N36" i="2" s="1"/>
  <c r="M35" i="2"/>
  <c r="L35" i="2"/>
  <c r="L36" i="2" s="1"/>
  <c r="K35" i="2"/>
  <c r="K40" i="2" s="1"/>
  <c r="J35" i="2"/>
  <c r="J36" i="2" s="1"/>
  <c r="I35" i="2"/>
  <c r="I36" i="2" s="1"/>
  <c r="H35" i="2"/>
  <c r="H36" i="2" s="1"/>
  <c r="F51" i="3" l="1"/>
  <c r="F52" i="3"/>
  <c r="F53" i="3"/>
  <c r="E54" i="3"/>
  <c r="G52" i="3"/>
  <c r="G53" i="3"/>
  <c r="G54" i="3"/>
  <c r="E53" i="3"/>
  <c r="J51" i="3"/>
  <c r="J53" i="3"/>
  <c r="J54" i="3"/>
  <c r="I51" i="3"/>
  <c r="I52" i="3"/>
  <c r="H54" i="3"/>
  <c r="H53" i="3"/>
  <c r="H52" i="3"/>
  <c r="H51" i="3"/>
  <c r="I53" i="3"/>
  <c r="F54" i="3"/>
  <c r="I54" i="3"/>
  <c r="G51" i="3"/>
  <c r="K51" i="3"/>
  <c r="K52" i="3"/>
  <c r="K53" i="3"/>
  <c r="K54" i="3"/>
  <c r="E52" i="3"/>
  <c r="J52" i="3"/>
  <c r="L51" i="3"/>
  <c r="L52" i="3"/>
  <c r="L53" i="3"/>
  <c r="L54" i="3"/>
  <c r="N40" i="2"/>
  <c r="E51" i="3"/>
  <c r="K36" i="2"/>
  <c r="H40" i="2"/>
  <c r="P40" i="2"/>
  <c r="L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K60" i="3" l="1"/>
  <c r="K59" i="3"/>
  <c r="K58" i="3"/>
  <c r="G60" i="3"/>
  <c r="G61" i="3" s="1"/>
  <c r="G59" i="3"/>
  <c r="G58" i="3"/>
  <c r="L60" i="3"/>
  <c r="L61" i="3" s="1"/>
  <c r="L59" i="3"/>
  <c r="L58" i="3"/>
  <c r="I60" i="3"/>
  <c r="I59" i="3"/>
  <c r="I58" i="3"/>
  <c r="E58" i="3"/>
  <c r="E60" i="3"/>
  <c r="E59" i="3"/>
  <c r="H60" i="3"/>
  <c r="H59" i="3"/>
  <c r="H58" i="3"/>
  <c r="J60" i="3"/>
  <c r="J59" i="3"/>
  <c r="J58" i="3"/>
  <c r="F60" i="3"/>
  <c r="F59" i="3"/>
  <c r="F58" i="3"/>
  <c r="O58" i="2"/>
  <c r="O56" i="2"/>
  <c r="O57" i="2" s="1"/>
  <c r="O54" i="2"/>
  <c r="K54" i="2"/>
  <c r="K55" i="2" s="1"/>
  <c r="K58" i="2"/>
  <c r="K59" i="2" s="1"/>
  <c r="K56" i="2"/>
  <c r="K57" i="2" s="1"/>
  <c r="H79" i="2"/>
  <c r="L78" i="2"/>
  <c r="L76" i="2"/>
  <c r="L58" i="2"/>
  <c r="L56" i="2"/>
  <c r="L57" i="2" s="1"/>
  <c r="L54" i="2"/>
  <c r="L55" i="2" s="1"/>
  <c r="H63" i="2"/>
  <c r="H58" i="2"/>
  <c r="H56" i="2"/>
  <c r="H57" i="2" s="1"/>
  <c r="H54" i="2"/>
  <c r="K79" i="2" s="1"/>
  <c r="M79" i="2"/>
  <c r="I79" i="2"/>
  <c r="M78" i="2"/>
  <c r="I78" i="2"/>
  <c r="M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H40" i="1"/>
  <c r="O49" i="1"/>
  <c r="P40" i="1"/>
  <c r="O47" i="1"/>
  <c r="O56" i="1" s="1"/>
  <c r="O57" i="1" s="1"/>
  <c r="P36" i="1"/>
  <c r="L40" i="1"/>
  <c r="O48" i="1"/>
  <c r="O50" i="1"/>
  <c r="J40" i="1"/>
  <c r="N40" i="1"/>
  <c r="K47" i="1"/>
  <c r="K48" i="1"/>
  <c r="K49" i="1"/>
  <c r="K50" i="1"/>
  <c r="K58" i="1" s="1"/>
  <c r="I40" i="1"/>
  <c r="K40" i="1"/>
  <c r="M40" i="1"/>
  <c r="O40" i="1"/>
  <c r="I47" i="1"/>
  <c r="M47" i="1"/>
  <c r="I48" i="1"/>
  <c r="M48" i="1"/>
  <c r="M56" i="1" s="1"/>
  <c r="M57" i="1" s="1"/>
  <c r="I49" i="1"/>
  <c r="I54" i="1" s="1"/>
  <c r="I55" i="1" s="1"/>
  <c r="M49" i="1"/>
  <c r="I50" i="1"/>
  <c r="M50" i="1"/>
  <c r="M54" i="1"/>
  <c r="M55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H61" i="3" l="1"/>
  <c r="L79" i="2"/>
  <c r="O76" i="2"/>
  <c r="F61" i="3"/>
  <c r="E61" i="3"/>
  <c r="K77" i="2"/>
  <c r="I58" i="1"/>
  <c r="O77" i="2"/>
  <c r="O84" i="2" s="1"/>
  <c r="H77" i="2"/>
  <c r="K76" i="2"/>
  <c r="K78" i="2"/>
  <c r="J61" i="3"/>
  <c r="L77" i="2"/>
  <c r="L84" i="2" s="1"/>
  <c r="O78" i="2"/>
  <c r="I61" i="3"/>
  <c r="O58" i="1"/>
  <c r="I77" i="2"/>
  <c r="I84" i="2" s="1"/>
  <c r="H78" i="2"/>
  <c r="K61" i="3"/>
  <c r="N59" i="2"/>
  <c r="N85" i="2"/>
  <c r="N84" i="2"/>
  <c r="N83" i="2"/>
  <c r="M59" i="2"/>
  <c r="M85" i="2"/>
  <c r="M84" i="2"/>
  <c r="M83" i="2"/>
  <c r="L59" i="2"/>
  <c r="L85" i="2"/>
  <c r="L83" i="2"/>
  <c r="K85" i="2"/>
  <c r="K84" i="2"/>
  <c r="K83" i="2"/>
  <c r="O55" i="2"/>
  <c r="O66" i="2"/>
  <c r="O59" i="2"/>
  <c r="J59" i="2"/>
  <c r="J85" i="2"/>
  <c r="J84" i="2"/>
  <c r="J83" i="2"/>
  <c r="N63" i="2"/>
  <c r="J64" i="2"/>
  <c r="J71" i="2" s="1"/>
  <c r="N64" i="2"/>
  <c r="J65" i="2"/>
  <c r="N65" i="2"/>
  <c r="J66" i="2"/>
  <c r="N66" i="2"/>
  <c r="I59" i="2"/>
  <c r="I83" i="2"/>
  <c r="M63" i="2"/>
  <c r="I64" i="2"/>
  <c r="M64" i="2"/>
  <c r="I65" i="2"/>
  <c r="M65" i="2"/>
  <c r="I66" i="2"/>
  <c r="M66" i="2"/>
  <c r="H55" i="2"/>
  <c r="O79" i="2"/>
  <c r="H59" i="2"/>
  <c r="H76" i="2"/>
  <c r="L63" i="2"/>
  <c r="H64" i="2"/>
  <c r="H70" i="2" s="1"/>
  <c r="L64" i="2"/>
  <c r="H65" i="2"/>
  <c r="L65" i="2"/>
  <c r="H66" i="2"/>
  <c r="L66" i="2"/>
  <c r="K63" i="2"/>
  <c r="O63" i="2"/>
  <c r="K64" i="2"/>
  <c r="O64" i="2"/>
  <c r="K65" i="2"/>
  <c r="O65" i="2"/>
  <c r="K66" i="2"/>
  <c r="M58" i="1"/>
  <c r="O54" i="1"/>
  <c r="K66" i="1" s="1"/>
  <c r="I56" i="1"/>
  <c r="I57" i="1" s="1"/>
  <c r="K56" i="1"/>
  <c r="K57" i="1" s="1"/>
  <c r="K54" i="1"/>
  <c r="K55" i="1" s="1"/>
  <c r="O66" i="1"/>
  <c r="O64" i="1"/>
  <c r="I64" i="1"/>
  <c r="O63" i="1"/>
  <c r="J66" i="1"/>
  <c r="N65" i="1"/>
  <c r="J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L65" i="1"/>
  <c r="H65" i="1"/>
  <c r="L64" i="1"/>
  <c r="H64" i="1"/>
  <c r="L54" i="1"/>
  <c r="L55" i="1" s="1"/>
  <c r="L63" i="1"/>
  <c r="L58" i="1"/>
  <c r="L56" i="1"/>
  <c r="L57" i="1" s="1"/>
  <c r="H54" i="1"/>
  <c r="H63" i="1"/>
  <c r="H58" i="1"/>
  <c r="H56" i="1"/>
  <c r="H57" i="1" s="1"/>
  <c r="O59" i="1"/>
  <c r="M59" i="1"/>
  <c r="I59" i="1"/>
  <c r="N64" i="1" l="1"/>
  <c r="I63" i="1"/>
  <c r="I85" i="2"/>
  <c r="J65" i="1"/>
  <c r="M63" i="1"/>
  <c r="K65" i="1"/>
  <c r="H71" i="2"/>
  <c r="H72" i="2"/>
  <c r="K64" i="1"/>
  <c r="J70" i="2"/>
  <c r="J72" i="2"/>
  <c r="N66" i="1"/>
  <c r="O65" i="1"/>
  <c r="O71" i="1" s="1"/>
  <c r="I72" i="2"/>
  <c r="H66" i="1"/>
  <c r="L59" i="1"/>
  <c r="L66" i="1"/>
  <c r="K63" i="1"/>
  <c r="O85" i="2"/>
  <c r="O86" i="2" s="1"/>
  <c r="O72" i="2"/>
  <c r="O71" i="2"/>
  <c r="O70" i="2"/>
  <c r="L72" i="2"/>
  <c r="L71" i="2"/>
  <c r="L70" i="2"/>
  <c r="I86" i="2"/>
  <c r="N72" i="2"/>
  <c r="N71" i="2"/>
  <c r="N70" i="2"/>
  <c r="L86" i="2"/>
  <c r="H73" i="2"/>
  <c r="I71" i="2"/>
  <c r="N86" i="2"/>
  <c r="J73" i="2"/>
  <c r="K72" i="2"/>
  <c r="K71" i="2"/>
  <c r="K70" i="2"/>
  <c r="H85" i="2"/>
  <c r="H84" i="2"/>
  <c r="H83" i="2"/>
  <c r="M72" i="2"/>
  <c r="M71" i="2"/>
  <c r="M70" i="2"/>
  <c r="J86" i="2"/>
  <c r="O83" i="2"/>
  <c r="K86" i="2"/>
  <c r="M86" i="2"/>
  <c r="I70" i="2"/>
  <c r="I73" i="2" s="1"/>
  <c r="K72" i="1"/>
  <c r="O72" i="1"/>
  <c r="O55" i="1"/>
  <c r="I65" i="1"/>
  <c r="I66" i="1"/>
  <c r="M64" i="1"/>
  <c r="M65" i="1"/>
  <c r="M71" i="1" s="1"/>
  <c r="M66" i="1"/>
  <c r="K59" i="1"/>
  <c r="K70" i="1"/>
  <c r="O70" i="1"/>
  <c r="H72" i="1"/>
  <c r="H71" i="1"/>
  <c r="H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J59" i="1"/>
  <c r="J76" i="1"/>
  <c r="N72" i="1"/>
  <c r="N71" i="1"/>
  <c r="N70" i="1"/>
  <c r="H59" i="1"/>
  <c r="H76" i="1"/>
  <c r="L72" i="1"/>
  <c r="L71" i="1"/>
  <c r="L70" i="1"/>
  <c r="H77" i="1"/>
  <c r="L77" i="1"/>
  <c r="H78" i="1"/>
  <c r="L78" i="1"/>
  <c r="H79" i="1"/>
  <c r="L79" i="1"/>
  <c r="O73" i="1"/>
  <c r="J72" i="1"/>
  <c r="J71" i="1"/>
  <c r="J70" i="1"/>
  <c r="N59" i="1"/>
  <c r="N76" i="1"/>
  <c r="J77" i="1"/>
  <c r="N77" i="1"/>
  <c r="J78" i="1"/>
  <c r="N78" i="1"/>
  <c r="J79" i="1"/>
  <c r="K71" i="1" l="1"/>
  <c r="H86" i="2"/>
  <c r="O73" i="2"/>
  <c r="M73" i="2"/>
  <c r="K73" i="2"/>
  <c r="N73" i="2"/>
  <c r="L73" i="2"/>
  <c r="K73" i="1"/>
  <c r="M72" i="1"/>
  <c r="M70" i="1"/>
  <c r="I72" i="1"/>
  <c r="I71" i="1"/>
  <c r="I70" i="1"/>
  <c r="L73" i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I73" i="1" l="1"/>
  <c r="M73" i="1"/>
  <c r="O86" i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<sst xmlns="http://schemas.openxmlformats.org/spreadsheetml/2006/main" count="240" uniqueCount="63">
  <si>
    <t>version,4</t>
  </si>
  <si>
    <t>ProtocolHeader</t>
  </si>
  <si>
    <t>,Version,1.0,Label,MTT_005a_20191208,ReaderType,0,DateRead,12/23/2019 9:12:45 PM,InstrumentSN,SN: 512734004,</t>
  </si>
  <si>
    <t xml:space="preserve">,Result,0,Prefix,05A_5_Dox,WellMap,0007FE7FE7FE7FE7FE7FE000,RefWellMap,000000000000000000000000,RunCount,1,Kinetics,False,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</si>
  <si>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</si>
  <si>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</si>
  <si>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</si>
  <si>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</si>
  <si>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</si>
  <si>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</si>
  <si>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,B,X,0.0698516,0.07184971,0.07065263,0.0698323,0.07306223,0.07419392,0.07762886,0.07910208,0.08342979,0.08508433,X</t>
  </si>
  <si>
    <t>,C,X,0.06594393,0.3636267,0.3238406,0.3344194,0.3123518,0.3104374,0.2618895,0.2461596,0.1623802,0.15171,X</t>
  </si>
  <si>
    <t>,D,X,0.06051832,0.3146228,0.317902,0.3250355,0.3143022,0.3069113,0.2599637,0.215189,0.1462618,0.1471983,X</t>
  </si>
  <si>
    <t>,E,X,0.05713102,0.3117521,0.3260549,0.3122483,0.3324741,0.3112418,0.2529782,0.225487,0.1470785,0.1481036,X</t>
  </si>
  <si>
    <t>,F,X,0.05492248,0.3238732,0.3324564,0.3218146,0.3226403,0.3179126,0.2603759,0.2332912,0.1513336,0.07099918,X</t>
  </si>
  <si>
    <t>,G,X,0.05391442,0.05371523,0.053876,0.05517251,0.05510006,0.0561624,0.05969444,0.06121221,0.06424599,0.06867575,X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</si>
  <si>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</si>
  <si>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</si>
  <si>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</si>
  <si>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</si>
  <si>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</si>
  <si>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</si>
  <si>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</si>
  <si>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</si>
  <si>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</si>
  <si>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</si>
  <si>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</si>
  <si>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</si>
  <si>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</si>
  <si>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</si>
  <si>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iPSC_DSN_005A_20191208_d13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</si>
  <si>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</si>
  <si>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</si>
  <si>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</si>
  <si>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</si>
  <si>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</si>
  <si>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</si>
  <si>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</si>
  <si>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</si>
  <si>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</si>
  <si>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</si>
  <si>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</si>
  <si>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</si>
  <si>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</si>
  <si>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</si>
  <si>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Doxorubicin</t>
  </si>
  <si>
    <t>MTT</t>
  </si>
  <si>
    <t>,Version,1,Label,CytoTox-Fluor,ReaderType,2,DateRead,12/22/2019 8:36:13 PM,InstrumentSN,SN: 512734004,FluoOpticalKitID,PN:9300-046 SN:31000001DD35142D SIG:BLUE,</t>
  </si>
  <si>
    <t xml:space="preserve">,Result,0,Prefix,005A_5_Dox,WellMap,0007FE7FE7FE7FE7FE7FE000,RunCount,1,Kinetics,False, </t>
  </si>
  <si>
    <t>,Read 1</t>
  </si>
  <si>
    <t>,B,X,577.935,576.254,575.562,577.203,575.674,577.08,575.117,574.215,575.605,574.369,X</t>
  </si>
  <si>
    <t>,C,X,575.797,5865.24,5800.46,5730.09,5890.61,6241.74,7657.48,11047.4,126047,2586.76,X</t>
  </si>
  <si>
    <t>,D,X,574.733,6993.31,6281.87,6057.12,6169.31,6474.03,8159.26,11448.8,131252,2547.05,X</t>
  </si>
  <si>
    <t>,E,X,574.889,6368.24,6610.27,5990.01,6082.72,6325.05,8183.69,11889.7,125426,2688.12,X</t>
  </si>
  <si>
    <t>,F,X,574.32,6538.69,5979.44,6119.35,6210.33,6334.8,9015.94,11687.2,141387,573.806,X</t>
  </si>
  <si>
    <t>,G,X,575.859,575.149,573.7,573.978,574.611,575.629,574.177,574.637,574.231,573.602,X</t>
  </si>
  <si>
    <t>Cytotox</t>
  </si>
  <si>
    <t>Cytotoxicity [% of full kill]</t>
  </si>
  <si>
    <t>Cytotoxicity [% of vehicle]</t>
  </si>
  <si>
    <t>Live/Dead</t>
  </si>
  <si>
    <t>% of Vehicle</t>
  </si>
  <si>
    <t>70) Exp_20191222</t>
  </si>
  <si>
    <t>Cytotox excluded; Doxorubicin emits fluorescence signal.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</si>
</sst>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14" fontId="0" fillId="0" borderId="0" xfId="0" applyNumberFormat="1" applyAlignment="1">
      <alignment horizontal="left"/>
    </xf>
    <xf numFmtId="0" fontId="20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246530</xdr:colOff>
      <xdr:row>4</xdr:row>
      <xdr:rowOff>132368</xdr:rowOff>
    </xdr:from>
    <xdr:to>
      <xdr:col>15</xdr:col>
      <xdr:colOff>395008</xdr:colOff>
      <xdr:row>23</xdr:row>
      <xdr:rowOff>53227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4530" y="894368"/>
          <a:ext cx="4720478" cy="354035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485775</xdr:colOff>
          <xdr:row>4</xdr:row>
          <xdr:rowOff>152400</xdr:rowOff>
        </xdr:from>
        <xdr:to>
          <xdr:col>21</xdr:col>
          <xdr:colOff>390525</xdr:colOff>
          <xdr:row>23</xdr:row>
          <xdr:rowOff>19050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5</xdr:row>
      <xdr:rowOff>28574</xdr:rowOff>
    </xdr:from>
    <xdr:to>
      <xdr:col>12</xdr:col>
      <xdr:colOff>476250</xdr:colOff>
      <xdr:row>21</xdr:row>
      <xdr:rowOff>152399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981074"/>
          <a:ext cx="4229100" cy="31718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76</xdr:row>
          <xdr:rowOff>76200</xdr:rowOff>
        </xdr:from>
        <xdr:to>
          <xdr:col>4</xdr:col>
          <xdr:colOff>676275</xdr:colOff>
          <xdr:row>91</xdr:row>
          <xdr:rowOff>28575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1</xdr:row>
      <xdr:rowOff>95250</xdr:rowOff>
    </xdr:from>
    <xdr:to>
      <xdr:col>12</xdr:col>
      <xdr:colOff>133350</xdr:colOff>
      <xdr:row>21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285750"/>
          <a:ext cx="4953000" cy="37147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1</xdr:row>
          <xdr:rowOff>104775</xdr:rowOff>
        </xdr:from>
        <xdr:to>
          <xdr:col>18</xdr:col>
          <xdr:colOff>361950</xdr:colOff>
          <xdr:row>20</xdr:row>
          <xdr:rowOff>161925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abSelected="1" zoomScale="85" zoomScaleNormal="85" workbookViewId="0">
      <selection activeCell="B36" sqref="B36"/>
    </sheetView>
  </sheetViews>
  <sheetFormatPr baseColWidth="10" defaultRowHeight="15" x14ac:dyDescent="0.25"/>
  <cols>
    <col min="5" max="5" width="21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6.98516E-2</v>
      </c>
      <c r="H27" s="5">
        <v>7.1849709999999997E-2</v>
      </c>
      <c r="I27" s="5">
        <v>7.0652629999999994E-2</v>
      </c>
      <c r="J27" s="5">
        <v>6.98323E-2</v>
      </c>
      <c r="K27" s="5">
        <v>7.3062230000000006E-2</v>
      </c>
      <c r="L27" s="5">
        <v>7.4193919999999997E-2</v>
      </c>
      <c r="M27" s="5">
        <v>7.7628859999999994E-2</v>
      </c>
      <c r="N27" s="5">
        <v>7.9102080000000005E-2</v>
      </c>
      <c r="O27" s="5">
        <v>8.3429790000000004E-2</v>
      </c>
      <c r="P27" s="5">
        <v>8.508433E-2</v>
      </c>
      <c r="Q27" s="5"/>
    </row>
    <row r="28" spans="1:17" x14ac:dyDescent="0.25">
      <c r="A28" t="s">
        <v>32</v>
      </c>
      <c r="C28" t="s">
        <v>33</v>
      </c>
      <c r="F28" s="6"/>
      <c r="G28" s="6">
        <v>6.5943929999999998E-2</v>
      </c>
      <c r="H28" s="7">
        <v>0.36362670000000002</v>
      </c>
      <c r="I28" s="8">
        <v>0.32384059999999998</v>
      </c>
      <c r="J28" s="8">
        <v>0.33441939999999998</v>
      </c>
      <c r="K28" s="8">
        <v>0.31235180000000001</v>
      </c>
      <c r="L28" s="8">
        <v>0.31043739999999997</v>
      </c>
      <c r="M28" s="8">
        <v>0.2618895</v>
      </c>
      <c r="N28" s="8">
        <v>0.24615960000000001</v>
      </c>
      <c r="O28" s="8">
        <v>0.1623802</v>
      </c>
      <c r="P28" s="9">
        <v>0.15171000000000001</v>
      </c>
      <c r="Q28" s="6"/>
    </row>
    <row r="29" spans="1:17" x14ac:dyDescent="0.25">
      <c r="A29" t="s">
        <v>34</v>
      </c>
      <c r="C29" t="s">
        <v>45</v>
      </c>
      <c r="F29" s="6"/>
      <c r="G29" s="6">
        <v>6.051832E-2</v>
      </c>
      <c r="H29" s="10">
        <v>0.31462279999999998</v>
      </c>
      <c r="I29" s="11">
        <v>0.31790200000000002</v>
      </c>
      <c r="J29" s="11">
        <v>0.32503549999999998</v>
      </c>
      <c r="K29" s="11">
        <v>0.31430219999999998</v>
      </c>
      <c r="L29" s="11">
        <v>0.3069113</v>
      </c>
      <c r="M29" s="11">
        <v>0.25996370000000002</v>
      </c>
      <c r="N29" s="11">
        <v>0.21518899999999999</v>
      </c>
      <c r="O29" s="11">
        <v>0.1462618</v>
      </c>
      <c r="P29" s="12">
        <v>0.1471983</v>
      </c>
      <c r="Q29" s="6"/>
    </row>
    <row r="30" spans="1:17" x14ac:dyDescent="0.25">
      <c r="A30" t="s">
        <v>17</v>
      </c>
      <c r="C30" s="2">
        <v>43820</v>
      </c>
      <c r="F30" s="6"/>
      <c r="G30" s="6">
        <v>5.7131019999999998E-2</v>
      </c>
      <c r="H30" s="10">
        <v>0.31175209999999998</v>
      </c>
      <c r="I30" s="11">
        <v>0.32605489999999998</v>
      </c>
      <c r="J30" s="11">
        <v>0.31224829999999998</v>
      </c>
      <c r="K30" s="11">
        <v>0.33247409999999999</v>
      </c>
      <c r="L30" s="11">
        <v>0.31124180000000001</v>
      </c>
      <c r="M30" s="11">
        <v>0.25297819999999999</v>
      </c>
      <c r="N30" s="11">
        <v>0.22548699999999999</v>
      </c>
      <c r="O30" s="11">
        <v>0.1470785</v>
      </c>
      <c r="P30" s="12">
        <v>0.1481036</v>
      </c>
      <c r="Q30" s="6"/>
    </row>
    <row r="31" spans="1:17" x14ac:dyDescent="0.25">
      <c r="A31" t="s">
        <v>18</v>
      </c>
      <c r="C31" t="s">
        <v>19</v>
      </c>
      <c r="F31" s="6"/>
      <c r="G31" s="6">
        <v>5.4922480000000003E-2</v>
      </c>
      <c r="H31" s="13">
        <v>0.32387320000000003</v>
      </c>
      <c r="I31" s="14">
        <v>0.33245639999999999</v>
      </c>
      <c r="J31" s="14">
        <v>0.32181460000000001</v>
      </c>
      <c r="K31" s="14">
        <v>0.32264029999999999</v>
      </c>
      <c r="L31" s="14">
        <v>0.31791259999999999</v>
      </c>
      <c r="M31" s="14">
        <v>0.26037589999999999</v>
      </c>
      <c r="N31" s="14">
        <v>0.2332912</v>
      </c>
      <c r="O31" s="14">
        <v>0.15133360000000001</v>
      </c>
      <c r="P31" s="15">
        <v>7.0999179999999995E-2</v>
      </c>
      <c r="Q31" s="6"/>
    </row>
    <row r="32" spans="1:17" x14ac:dyDescent="0.25">
      <c r="A32" s="1" t="s">
        <v>35</v>
      </c>
      <c r="B32" t="s">
        <v>62</v>
      </c>
      <c r="G32">
        <v>5.3914419999999998E-2</v>
      </c>
      <c r="H32">
        <v>5.3715230000000003E-2</v>
      </c>
      <c r="I32">
        <v>5.3876E-2</v>
      </c>
      <c r="J32">
        <v>5.5172510000000001E-2</v>
      </c>
      <c r="K32">
        <v>5.5100059999999999E-2</v>
      </c>
      <c r="L32">
        <v>5.6162400000000001E-2</v>
      </c>
      <c r="M32">
        <v>5.9694440000000001E-2</v>
      </c>
      <c r="N32">
        <v>6.1212210000000003E-2</v>
      </c>
      <c r="O32">
        <v>6.4245990000000003E-2</v>
      </c>
      <c r="P32">
        <v>6.8675749999999994E-2</v>
      </c>
    </row>
    <row r="35" spans="3:17" x14ac:dyDescent="0.25">
      <c r="C35" s="16"/>
      <c r="F35" t="s">
        <v>36</v>
      </c>
      <c r="H35">
        <f>AVERAGE(H28:H31)</f>
        <v>0.3284687</v>
      </c>
      <c r="I35">
        <f>AVERAGE(I28:I31)</f>
        <v>0.32506347499999999</v>
      </c>
      <c r="J35">
        <f>AVERAGE(J28:J31)</f>
        <v>0.32337944999999996</v>
      </c>
      <c r="K35">
        <f t="shared" ref="K35:M35" si="0">AVERAGE(K28:K31)</f>
        <v>0.32044210000000001</v>
      </c>
      <c r="L35">
        <f t="shared" si="0"/>
        <v>0.31162577499999999</v>
      </c>
      <c r="M35">
        <f t="shared" si="0"/>
        <v>0.25880182500000004</v>
      </c>
      <c r="N35">
        <f>AVERAGE(N28:N31)</f>
        <v>0.23003170000000001</v>
      </c>
      <c r="O35">
        <f>AVERAGE(O28:O31)</f>
        <v>0.15176352500000001</v>
      </c>
      <c r="P35">
        <f>AVERAGE(P28:P30)</f>
        <v>0.14900396666666668</v>
      </c>
    </row>
    <row r="36" spans="3:17" x14ac:dyDescent="0.25">
      <c r="F36" t="s">
        <v>37</v>
      </c>
      <c r="H36">
        <f>H35/1000</f>
        <v>3.2846870000000002E-4</v>
      </c>
      <c r="I36">
        <f t="shared" ref="I36:P36" si="1">I35/1000</f>
        <v>3.25063475E-4</v>
      </c>
      <c r="J36">
        <f t="shared" si="1"/>
        <v>3.2337944999999993E-4</v>
      </c>
      <c r="K36">
        <f t="shared" si="1"/>
        <v>3.2044210000000003E-4</v>
      </c>
      <c r="L36">
        <f t="shared" si="1"/>
        <v>3.1162577499999999E-4</v>
      </c>
      <c r="M36">
        <f t="shared" si="1"/>
        <v>2.5880182500000003E-4</v>
      </c>
      <c r="N36">
        <f t="shared" si="1"/>
        <v>2.300317E-4</v>
      </c>
      <c r="O36">
        <f t="shared" si="1"/>
        <v>1.5176352500000001E-4</v>
      </c>
      <c r="P36">
        <f t="shared" si="1"/>
        <v>1.4900396666666667E-4</v>
      </c>
    </row>
    <row r="37" spans="3:17" x14ac:dyDescent="0.25">
      <c r="F37" t="s">
        <v>38</v>
      </c>
      <c r="H37">
        <f>MEDIAN(H28:H31)</f>
        <v>0.31924799999999998</v>
      </c>
      <c r="I37">
        <f t="shared" ref="I37:O37" si="2">MEDIAN(I28:I31)</f>
        <v>0.32494774999999998</v>
      </c>
      <c r="J37">
        <f t="shared" si="2"/>
        <v>0.32342504999999999</v>
      </c>
      <c r="K37">
        <f t="shared" si="2"/>
        <v>0.31847124999999998</v>
      </c>
      <c r="L37">
        <f t="shared" si="2"/>
        <v>0.31083959999999999</v>
      </c>
      <c r="M37">
        <f t="shared" si="2"/>
        <v>0.26016980000000001</v>
      </c>
      <c r="N37">
        <f t="shared" si="2"/>
        <v>0.22938910000000001</v>
      </c>
      <c r="O37">
        <f t="shared" si="2"/>
        <v>0.14920605000000001</v>
      </c>
      <c r="P37">
        <f>MEDIAN(P28:P30)</f>
        <v>0.1481036</v>
      </c>
    </row>
    <row r="38" spans="3:17" x14ac:dyDescent="0.25">
      <c r="F38" t="s">
        <v>39</v>
      </c>
      <c r="H38">
        <f>H37/1000</f>
        <v>3.1924799999999995E-4</v>
      </c>
      <c r="I38">
        <f t="shared" ref="I38:P38" si="3">I37/1000</f>
        <v>3.2494775E-4</v>
      </c>
      <c r="J38">
        <f t="shared" si="3"/>
        <v>3.2342504999999998E-4</v>
      </c>
      <c r="K38">
        <f t="shared" si="3"/>
        <v>3.1847125E-4</v>
      </c>
      <c r="L38">
        <f t="shared" si="3"/>
        <v>3.1083959999999997E-4</v>
      </c>
      <c r="M38">
        <f t="shared" si="3"/>
        <v>2.6016979999999998E-4</v>
      </c>
      <c r="N38">
        <f t="shared" si="3"/>
        <v>2.2938910000000002E-4</v>
      </c>
      <c r="O38">
        <f t="shared" si="3"/>
        <v>1.4920605E-4</v>
      </c>
      <c r="P38">
        <f t="shared" si="3"/>
        <v>1.481036E-4</v>
      </c>
    </row>
    <row r="39" spans="3:17" x14ac:dyDescent="0.25">
      <c r="F39" t="s">
        <v>40</v>
      </c>
      <c r="H39">
        <f>STDEV(H28:H31)</f>
        <v>2.4002480751094617E-2</v>
      </c>
      <c r="I39">
        <f t="shared" ref="I39:O39" si="4">STDEV(I28:I31)</f>
        <v>6.0116667413593807E-3</v>
      </c>
      <c r="J39">
        <f t="shared" si="4"/>
        <v>9.1464793490901898E-3</v>
      </c>
      <c r="K39">
        <f t="shared" si="4"/>
        <v>9.1788240593952616E-3</v>
      </c>
      <c r="L39">
        <f t="shared" si="4"/>
        <v>4.5938406244122121E-3</v>
      </c>
      <c r="M39">
        <f t="shared" si="4"/>
        <v>3.9697191616662325E-3</v>
      </c>
      <c r="N39">
        <f t="shared" si="4"/>
        <v>1.3060034967283467E-2</v>
      </c>
      <c r="O39">
        <f t="shared" si="4"/>
        <v>7.4188287662204479E-3</v>
      </c>
      <c r="P39">
        <f>STDEV(P28:P30)</f>
        <v>2.386808396862504E-3</v>
      </c>
    </row>
    <row r="40" spans="3:17" x14ac:dyDescent="0.25">
      <c r="F40" t="s">
        <v>41</v>
      </c>
      <c r="H40">
        <f>H39/H35*100</f>
        <v>7.3073875078796302</v>
      </c>
      <c r="I40">
        <f t="shared" ref="I40:O40" si="5">I39/I35*100</f>
        <v>1.8493824141144681</v>
      </c>
      <c r="J40">
        <f t="shared" si="5"/>
        <v>2.8284046339648952</v>
      </c>
      <c r="K40">
        <f t="shared" si="5"/>
        <v>2.8644251362087756</v>
      </c>
      <c r="L40">
        <f t="shared" si="5"/>
        <v>1.4741529722347941</v>
      </c>
      <c r="M40">
        <f t="shared" si="5"/>
        <v>1.5338837589983116</v>
      </c>
      <c r="N40">
        <f t="shared" si="5"/>
        <v>5.6774935660100185</v>
      </c>
      <c r="O40">
        <f t="shared" si="5"/>
        <v>4.8884135804175921</v>
      </c>
      <c r="P40">
        <f>P39/P35*100</f>
        <v>1.6018421859882277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0.21462273333333334</v>
      </c>
      <c r="I47">
        <f t="shared" ref="H47:O50" si="6">I28-$P$35</f>
        <v>0.1748366333333333</v>
      </c>
      <c r="J47">
        <f t="shared" si="6"/>
        <v>0.1854154333333333</v>
      </c>
      <c r="K47">
        <f t="shared" si="6"/>
        <v>0.16334783333333333</v>
      </c>
      <c r="L47">
        <f t="shared" si="6"/>
        <v>0.16143343333333329</v>
      </c>
      <c r="M47">
        <f t="shared" si="6"/>
        <v>0.11288553333333332</v>
      </c>
      <c r="N47">
        <f t="shared" si="6"/>
        <v>9.7155633333333324E-2</v>
      </c>
      <c r="O47">
        <f t="shared" si="6"/>
        <v>1.3376233333333321E-2</v>
      </c>
    </row>
    <row r="48" spans="3:17" x14ac:dyDescent="0.25">
      <c r="H48">
        <f t="shared" si="6"/>
        <v>0.1656188333333333</v>
      </c>
      <c r="I48">
        <f t="shared" si="6"/>
        <v>0.16889803333333334</v>
      </c>
      <c r="J48">
        <f t="shared" si="6"/>
        <v>0.1760315333333333</v>
      </c>
      <c r="K48">
        <f t="shared" si="6"/>
        <v>0.16529823333333329</v>
      </c>
      <c r="L48">
        <f t="shared" si="6"/>
        <v>0.15790733333333332</v>
      </c>
      <c r="M48">
        <f t="shared" si="6"/>
        <v>0.11095973333333334</v>
      </c>
      <c r="N48">
        <f t="shared" si="6"/>
        <v>6.618503333333331E-2</v>
      </c>
      <c r="O48">
        <f t="shared" si="6"/>
        <v>-2.7421666666666844E-3</v>
      </c>
    </row>
    <row r="49" spans="4:17" x14ac:dyDescent="0.25">
      <c r="H49">
        <f t="shared" si="6"/>
        <v>0.16274813333333329</v>
      </c>
      <c r="I49">
        <f t="shared" si="6"/>
        <v>0.1770509333333333</v>
      </c>
      <c r="J49">
        <f t="shared" si="6"/>
        <v>0.1632443333333333</v>
      </c>
      <c r="K49">
        <f t="shared" si="6"/>
        <v>0.18347013333333331</v>
      </c>
      <c r="L49">
        <f t="shared" si="6"/>
        <v>0.16223783333333333</v>
      </c>
      <c r="M49">
        <f t="shared" si="6"/>
        <v>0.1039742333333333</v>
      </c>
      <c r="N49">
        <f t="shared" si="6"/>
        <v>7.6483033333333311E-2</v>
      </c>
      <c r="O49">
        <f t="shared" si="6"/>
        <v>-1.9254666666666809E-3</v>
      </c>
    </row>
    <row r="50" spans="4:17" x14ac:dyDescent="0.25">
      <c r="H50">
        <f t="shared" si="6"/>
        <v>0.17486923333333335</v>
      </c>
      <c r="I50">
        <f t="shared" si="6"/>
        <v>0.1834524333333333</v>
      </c>
      <c r="J50">
        <f t="shared" si="6"/>
        <v>0.17281063333333332</v>
      </c>
      <c r="K50">
        <f t="shared" si="6"/>
        <v>0.17363633333333331</v>
      </c>
      <c r="L50">
        <f t="shared" si="6"/>
        <v>0.16890863333333331</v>
      </c>
      <c r="M50">
        <f t="shared" si="6"/>
        <v>0.11137193333333331</v>
      </c>
      <c r="N50">
        <f t="shared" si="6"/>
        <v>8.4287233333333322E-2</v>
      </c>
      <c r="O50">
        <f t="shared" si="6"/>
        <v>2.3296333333333308E-3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0.17946473333333332</v>
      </c>
      <c r="I54">
        <f>AVERAGE(I47:I50)</f>
        <v>0.17605950833333331</v>
      </c>
      <c r="J54">
        <f t="shared" ref="J54:N54" si="7">AVERAGE(J47:J50)</f>
        <v>0.1743754833333333</v>
      </c>
      <c r="K54">
        <f t="shared" si="7"/>
        <v>0.1714381333333333</v>
      </c>
      <c r="L54">
        <f t="shared" si="7"/>
        <v>0.16262180833333331</v>
      </c>
      <c r="M54">
        <f t="shared" si="7"/>
        <v>0.1097978583333333</v>
      </c>
      <c r="N54">
        <f t="shared" si="7"/>
        <v>8.1027733333333324E-2</v>
      </c>
      <c r="O54">
        <f>AVERAGE(O47:O50)</f>
        <v>2.7595583333333215E-3</v>
      </c>
    </row>
    <row r="55" spans="4:17" x14ac:dyDescent="0.25">
      <c r="F55" t="s">
        <v>37</v>
      </c>
      <c r="H55">
        <f>H54/1000</f>
        <v>1.7946473333333332E-4</v>
      </c>
      <c r="I55">
        <f t="shared" ref="I55:O55" si="8">I54/1000</f>
        <v>1.760595083333333E-4</v>
      </c>
      <c r="J55">
        <f t="shared" si="8"/>
        <v>1.7437548333333331E-4</v>
      </c>
      <c r="K55">
        <f t="shared" si="8"/>
        <v>1.714381333333333E-4</v>
      </c>
      <c r="L55">
        <f t="shared" si="8"/>
        <v>1.6262180833333332E-4</v>
      </c>
      <c r="M55">
        <f t="shared" si="8"/>
        <v>1.097978583333333E-4</v>
      </c>
      <c r="N55">
        <f t="shared" si="8"/>
        <v>8.102773333333333E-5</v>
      </c>
      <c r="O55">
        <f t="shared" si="8"/>
        <v>2.7595583333333216E-6</v>
      </c>
    </row>
    <row r="56" spans="4:17" x14ac:dyDescent="0.25">
      <c r="F56" t="s">
        <v>38</v>
      </c>
      <c r="H56">
        <f>MEDIAN(H47:H50)</f>
        <v>0.17024403333333332</v>
      </c>
      <c r="I56">
        <f t="shared" ref="I56:N56" si="9">MEDIAN(I47:I50)</f>
        <v>0.1759437833333333</v>
      </c>
      <c r="J56">
        <f>MEDIAN(J47:J50)</f>
        <v>0.17442108333333331</v>
      </c>
      <c r="K56">
        <f t="shared" si="9"/>
        <v>0.1694672833333333</v>
      </c>
      <c r="L56">
        <f t="shared" si="9"/>
        <v>0.16183563333333331</v>
      </c>
      <c r="M56">
        <f t="shared" si="9"/>
        <v>0.11116583333333332</v>
      </c>
      <c r="N56">
        <f t="shared" si="9"/>
        <v>8.0385133333333317E-2</v>
      </c>
      <c r="O56">
        <f>MEDIAN(O47:O50)</f>
        <v>2.0208333333332495E-4</v>
      </c>
    </row>
    <row r="57" spans="4:17" x14ac:dyDescent="0.25">
      <c r="F57" t="s">
        <v>39</v>
      </c>
      <c r="H57">
        <f>H56/1000</f>
        <v>1.7024403333333333E-4</v>
      </c>
      <c r="I57">
        <f t="shared" ref="I57:O57" si="10">I56/1000</f>
        <v>1.759437833333333E-4</v>
      </c>
      <c r="J57">
        <f t="shared" si="10"/>
        <v>1.7442108333333331E-4</v>
      </c>
      <c r="K57">
        <f t="shared" si="10"/>
        <v>1.694672833333333E-4</v>
      </c>
      <c r="L57">
        <f t="shared" si="10"/>
        <v>1.618356333333333E-4</v>
      </c>
      <c r="M57">
        <f t="shared" si="10"/>
        <v>1.1116583333333333E-4</v>
      </c>
      <c r="N57">
        <f t="shared" si="10"/>
        <v>8.0385133333333317E-5</v>
      </c>
      <c r="O57">
        <f t="shared" si="10"/>
        <v>2.0208333333332495E-7</v>
      </c>
    </row>
    <row r="58" spans="4:17" x14ac:dyDescent="0.25">
      <c r="F58" t="s">
        <v>40</v>
      </c>
      <c r="H58">
        <f>STDEV(H47:H50)</f>
        <v>2.4002480751094516E-2</v>
      </c>
      <c r="I58">
        <f t="shared" ref="I58:O58" si="11">STDEV(I47:I50)</f>
        <v>6.0116667413593807E-3</v>
      </c>
      <c r="J58">
        <f t="shared" si="11"/>
        <v>9.1464793490901898E-3</v>
      </c>
      <c r="K58">
        <f t="shared" si="11"/>
        <v>9.1788240593952616E-3</v>
      </c>
      <c r="L58">
        <f t="shared" si="11"/>
        <v>4.5938406244122121E-3</v>
      </c>
      <c r="M58">
        <f t="shared" si="11"/>
        <v>3.9697191616662325E-3</v>
      </c>
      <c r="N58">
        <f t="shared" si="11"/>
        <v>1.3060034967283408E-2</v>
      </c>
      <c r="O58">
        <f t="shared" si="11"/>
        <v>7.4188287662204479E-3</v>
      </c>
    </row>
    <row r="59" spans="4:17" x14ac:dyDescent="0.25">
      <c r="F59" t="s">
        <v>41</v>
      </c>
      <c r="H59">
        <f>H58/H54*100</f>
        <v>13.374483278847274</v>
      </c>
      <c r="I59">
        <f t="shared" ref="I59:O59" si="12">I58/I54*100</f>
        <v>3.4145652218779903</v>
      </c>
      <c r="J59">
        <f t="shared" si="12"/>
        <v>5.2452782777989091</v>
      </c>
      <c r="K59">
        <f t="shared" si="12"/>
        <v>5.3540153995660607</v>
      </c>
      <c r="L59">
        <f t="shared" si="12"/>
        <v>2.8248613586905935</v>
      </c>
      <c r="M59">
        <f t="shared" si="12"/>
        <v>3.6154795930669565</v>
      </c>
      <c r="N59">
        <f t="shared" si="12"/>
        <v>16.117981375039587</v>
      </c>
      <c r="O59">
        <f t="shared" si="12"/>
        <v>268.84116478375392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7777.4305670895747</v>
      </c>
      <c r="I63">
        <f t="shared" si="13"/>
        <v>6335.6744889732008</v>
      </c>
      <c r="J63">
        <f t="shared" si="13"/>
        <v>6719.0256894974409</v>
      </c>
      <c r="K63">
        <f t="shared" si="13"/>
        <v>5919.3469969530397</v>
      </c>
      <c r="L63">
        <f t="shared" si="13"/>
        <v>5849.9735766895301</v>
      </c>
      <c r="M63">
        <f t="shared" si="13"/>
        <v>4090.7101679918751</v>
      </c>
      <c r="N63">
        <f t="shared" si="13"/>
        <v>3520.6950387592365</v>
      </c>
      <c r="O63">
        <f t="shared" si="13"/>
        <v>484.72370276644671</v>
      </c>
    </row>
    <row r="64" spans="4:17" x14ac:dyDescent="0.25">
      <c r="H64">
        <f>H48/$O$54*100</f>
        <v>6001.6427749609929</v>
      </c>
      <c r="I64">
        <f t="shared" si="13"/>
        <v>6120.4733849317936</v>
      </c>
      <c r="J64">
        <f t="shared" si="13"/>
        <v>6378.9748963451539</v>
      </c>
      <c r="K64">
        <f t="shared" si="13"/>
        <v>5990.0249738031998</v>
      </c>
      <c r="L64">
        <f t="shared" si="13"/>
        <v>5722.1958827952785</v>
      </c>
      <c r="M64">
        <f t="shared" si="13"/>
        <v>4020.9236381425944</v>
      </c>
      <c r="N64">
        <f t="shared" si="13"/>
        <v>2398.3922547992374</v>
      </c>
      <c r="O64">
        <f t="shared" si="13"/>
        <v>-99.369766297144025</v>
      </c>
    </row>
    <row r="65" spans="4:17" x14ac:dyDescent="0.25">
      <c r="H65">
        <f t="shared" ref="H65:O66" si="14">H49/$O$54*100</f>
        <v>5897.6152584803967</v>
      </c>
      <c r="I65">
        <f t="shared" si="14"/>
        <v>6415.9155903571791</v>
      </c>
      <c r="J65">
        <f t="shared" si="14"/>
        <v>5915.5963967664147</v>
      </c>
      <c r="K65">
        <f t="shared" si="14"/>
        <v>6648.5325248303898</v>
      </c>
      <c r="L65">
        <f t="shared" si="14"/>
        <v>5879.1231688646076</v>
      </c>
      <c r="M65">
        <f t="shared" si="14"/>
        <v>3767.7853038076896</v>
      </c>
      <c r="N65">
        <f t="shared" si="14"/>
        <v>2771.5679139475933</v>
      </c>
      <c r="O65">
        <f t="shared" si="14"/>
        <v>-69.774450621628077</v>
      </c>
    </row>
    <row r="66" spans="4:17" x14ac:dyDescent="0.25">
      <c r="H66">
        <f t="shared" si="14"/>
        <v>6336.8558374377817</v>
      </c>
      <c r="I66">
        <f t="shared" si="14"/>
        <v>6647.8911178419521</v>
      </c>
      <c r="J66">
        <f t="shared" si="14"/>
        <v>6262.2569432910723</v>
      </c>
      <c r="K66">
        <f t="shared" si="14"/>
        <v>6292.1783981132503</v>
      </c>
      <c r="L66">
        <f t="shared" si="14"/>
        <v>6120.8575043711962</v>
      </c>
      <c r="M66">
        <f t="shared" si="14"/>
        <v>4035.860811059757</v>
      </c>
      <c r="N66">
        <f t="shared" si="14"/>
        <v>3054.3740393239382</v>
      </c>
      <c r="O66">
        <f t="shared" si="14"/>
        <v>84.420514152325367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6503.3861094921867</v>
      </c>
      <c r="I70">
        <f>AVERAGE(I63:I66)</f>
        <v>6379.9886455260312</v>
      </c>
      <c r="J70">
        <f t="shared" ref="J70:N70" si="15">AVERAGE(J63:J66)</f>
        <v>6318.9634814750198</v>
      </c>
      <c r="K70">
        <f t="shared" si="15"/>
        <v>6212.5207234249701</v>
      </c>
      <c r="L70">
        <f t="shared" si="15"/>
        <v>5893.0375331801533</v>
      </c>
      <c r="M70">
        <f t="shared" si="15"/>
        <v>3978.8199802504787</v>
      </c>
      <c r="N70">
        <f t="shared" si="15"/>
        <v>2936.2573117075017</v>
      </c>
      <c r="O70">
        <f>AVERAGE(O63:O66)</f>
        <v>99.999999999999986</v>
      </c>
    </row>
    <row r="71" spans="4:17" x14ac:dyDescent="0.25">
      <c r="F71" t="s">
        <v>38</v>
      </c>
      <c r="H71">
        <f>MEDIAN(H63:H66)</f>
        <v>6169.2493061993873</v>
      </c>
      <c r="I71">
        <f>MEDIAN(I63:I66)</f>
        <v>6375.7950396651904</v>
      </c>
      <c r="J71">
        <f t="shared" ref="J71:O71" si="16">MEDIAN(J63:J66)</f>
        <v>6320.6159198181131</v>
      </c>
      <c r="K71">
        <f t="shared" si="16"/>
        <v>6141.1016859582251</v>
      </c>
      <c r="L71">
        <f t="shared" si="16"/>
        <v>5864.5483727770688</v>
      </c>
      <c r="M71">
        <f t="shared" si="16"/>
        <v>4028.3922246011757</v>
      </c>
      <c r="N71">
        <f t="shared" si="16"/>
        <v>2912.9709766357655</v>
      </c>
      <c r="O71">
        <f t="shared" si="16"/>
        <v>7.3230317653486452</v>
      </c>
    </row>
    <row r="72" spans="4:17" x14ac:dyDescent="0.25">
      <c r="F72" t="s">
        <v>40</v>
      </c>
      <c r="H72">
        <f>STDEV(H63:H66)</f>
        <v>869.79428777291014</v>
      </c>
      <c r="I72">
        <f t="shared" ref="I72:O72" si="17">STDEV(I63:I66)</f>
        <v>217.84887344989642</v>
      </c>
      <c r="J72">
        <f t="shared" si="17"/>
        <v>331.44721887585496</v>
      </c>
      <c r="K72">
        <f t="shared" si="17"/>
        <v>332.61931623340553</v>
      </c>
      <c r="L72">
        <f t="shared" si="17"/>
        <v>166.47014012793952</v>
      </c>
      <c r="M72">
        <f t="shared" si="17"/>
        <v>143.85342443082664</v>
      </c>
      <c r="N72">
        <f t="shared" si="17"/>
        <v>473.2654066242531</v>
      </c>
      <c r="O72">
        <f t="shared" si="17"/>
        <v>268.84116478375392</v>
      </c>
    </row>
    <row r="73" spans="4:17" x14ac:dyDescent="0.25">
      <c r="F73" t="s">
        <v>41</v>
      </c>
      <c r="H73">
        <f t="shared" ref="H73:O73" si="18">H72/H70*100</f>
        <v>13.374483278847297</v>
      </c>
      <c r="I73">
        <f t="shared" si="18"/>
        <v>3.4145652218779889</v>
      </c>
      <c r="J73">
        <f t="shared" si="18"/>
        <v>5.24527827779891</v>
      </c>
      <c r="K73">
        <f t="shared" si="18"/>
        <v>5.3540153995660571</v>
      </c>
      <c r="L73">
        <f t="shared" si="18"/>
        <v>2.8248613586905935</v>
      </c>
      <c r="M73">
        <f t="shared" si="18"/>
        <v>3.615479593066953</v>
      </c>
      <c r="N73">
        <f t="shared" si="18"/>
        <v>16.117981375039584</v>
      </c>
      <c r="O73">
        <f t="shared" si="18"/>
        <v>268.84116478375392</v>
      </c>
    </row>
    <row r="76" spans="4:17" x14ac:dyDescent="0.25">
      <c r="D76" t="s">
        <v>44</v>
      </c>
      <c r="H76">
        <f>H47/$H$54*100</f>
        <v>119.59047850069709</v>
      </c>
      <c r="I76">
        <f>I47/$H$54*100</f>
        <v>97.421164641075237</v>
      </c>
      <c r="J76">
        <f t="shared" ref="H76:O79" si="19">J47/$H$54*100</f>
        <v>103.31580466505767</v>
      </c>
      <c r="K76">
        <f t="shared" si="19"/>
        <v>91.019461205191305</v>
      </c>
      <c r="L76">
        <f t="shared" si="19"/>
        <v>89.952733517560162</v>
      </c>
      <c r="M76">
        <f t="shared" si="19"/>
        <v>62.901234820137361</v>
      </c>
      <c r="N76">
        <f t="shared" si="19"/>
        <v>54.136337278521943</v>
      </c>
      <c r="O76">
        <f t="shared" si="19"/>
        <v>7.4534049586715394</v>
      </c>
    </row>
    <row r="77" spans="4:17" x14ac:dyDescent="0.25">
      <c r="H77">
        <f t="shared" si="19"/>
        <v>92.284890884782925</v>
      </c>
      <c r="I77">
        <f t="shared" si="19"/>
        <v>94.112102247758244</v>
      </c>
      <c r="J77">
        <f t="shared" si="19"/>
        <v>98.086977905779804</v>
      </c>
      <c r="K77">
        <f t="shared" si="19"/>
        <v>92.106248544282224</v>
      </c>
      <c r="L77">
        <f t="shared" si="19"/>
        <v>87.987946378322789</v>
      </c>
      <c r="M77">
        <f t="shared" si="19"/>
        <v>61.828154909543976</v>
      </c>
      <c r="N77">
        <f t="shared" si="19"/>
        <v>36.879130570128716</v>
      </c>
      <c r="O77">
        <f t="shared" si="19"/>
        <v>-1.5279696549480015</v>
      </c>
    </row>
    <row r="78" spans="4:17" x14ac:dyDescent="0.25">
      <c r="H78">
        <f t="shared" si="19"/>
        <v>90.685300844622745</v>
      </c>
      <c r="I78">
        <f t="shared" si="19"/>
        <v>98.655000369617639</v>
      </c>
      <c r="J78">
        <f t="shared" si="19"/>
        <v>90.961789707244236</v>
      </c>
      <c r="K78">
        <f t="shared" si="19"/>
        <v>102.23185910992353</v>
      </c>
      <c r="L78">
        <f t="shared" si="19"/>
        <v>90.400955285179535</v>
      </c>
      <c r="M78">
        <f t="shared" si="19"/>
        <v>57.935746707523947</v>
      </c>
      <c r="N78">
        <f t="shared" si="19"/>
        <v>42.617305312724383</v>
      </c>
      <c r="O78">
        <f t="shared" si="19"/>
        <v>-1.0728941730798813</v>
      </c>
    </row>
    <row r="79" spans="4:17" x14ac:dyDescent="0.25">
      <c r="H79">
        <f t="shared" si="19"/>
        <v>97.439329769897242</v>
      </c>
      <c r="I79">
        <f t="shared" si="19"/>
        <v>102.22199644795577</v>
      </c>
      <c r="J79">
        <f t="shared" si="19"/>
        <v>96.292252033918643</v>
      </c>
      <c r="K79">
        <f t="shared" si="19"/>
        <v>96.752342428651716</v>
      </c>
      <c r="L79">
        <f t="shared" si="19"/>
        <v>94.118008700688065</v>
      </c>
      <c r="M79">
        <f t="shared" si="19"/>
        <v>62.057837918759148</v>
      </c>
      <c r="N79">
        <f t="shared" si="19"/>
        <v>46.965903421693618</v>
      </c>
      <c r="O79">
        <f t="shared" si="19"/>
        <v>1.2981009082192922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98.102565926601727</v>
      </c>
      <c r="J83">
        <f t="shared" si="20"/>
        <v>97.164206078000092</v>
      </c>
      <c r="K83">
        <f t="shared" si="20"/>
        <v>95.527477822012187</v>
      </c>
      <c r="L83">
        <f t="shared" si="20"/>
        <v>90.614910970437634</v>
      </c>
      <c r="M83">
        <f t="shared" si="20"/>
        <v>61.180743588991106</v>
      </c>
      <c r="N83">
        <f t="shared" si="20"/>
        <v>45.149669145767163</v>
      </c>
      <c r="O83">
        <f>AVERAGE(O76:O79)</f>
        <v>1.5376605097157372</v>
      </c>
    </row>
    <row r="84" spans="6:17" x14ac:dyDescent="0.25">
      <c r="F84" t="s">
        <v>38</v>
      </c>
      <c r="H84">
        <f>MEDIAN(H76:H79)</f>
        <v>94.862110327340076</v>
      </c>
      <c r="I84">
        <f>MEDIAN(I76:I79)</f>
        <v>98.038082505346438</v>
      </c>
      <c r="J84">
        <f t="shared" ref="J84:O84" si="21">MEDIAN(J76:J79)</f>
        <v>97.189614969849231</v>
      </c>
      <c r="K84">
        <f t="shared" si="21"/>
        <v>94.42929548646697</v>
      </c>
      <c r="L84">
        <f t="shared" si="21"/>
        <v>90.176844401369848</v>
      </c>
      <c r="M84">
        <f t="shared" si="21"/>
        <v>61.942996414151565</v>
      </c>
      <c r="N84">
        <f t="shared" si="21"/>
        <v>44.791604367209004</v>
      </c>
      <c r="O84">
        <f t="shared" si="21"/>
        <v>0.11260336756970535</v>
      </c>
    </row>
    <row r="85" spans="6:17" x14ac:dyDescent="0.25">
      <c r="F85" t="s">
        <v>40</v>
      </c>
      <c r="H85">
        <f>STDEV(H76:H79)</f>
        <v>13.374483278847283</v>
      </c>
      <c r="I85">
        <f t="shared" ref="I85:O85" si="22">STDEV(I76:I79)</f>
        <v>3.3497760978996687</v>
      </c>
      <c r="J85">
        <f t="shared" si="22"/>
        <v>5.0965329952051048</v>
      </c>
      <c r="K85">
        <f t="shared" si="22"/>
        <v>5.1145558734075784</v>
      </c>
      <c r="L85">
        <f t="shared" si="22"/>
        <v>2.5597456052157734</v>
      </c>
      <c r="M85">
        <f t="shared" si="22"/>
        <v>2.2119772993465983</v>
      </c>
      <c r="N85">
        <f t="shared" si="22"/>
        <v>7.2772152638067933</v>
      </c>
      <c r="O85">
        <f t="shared" si="22"/>
        <v>4.1338644247395955</v>
      </c>
    </row>
    <row r="86" spans="6:17" x14ac:dyDescent="0.25">
      <c r="F86" t="s">
        <v>41</v>
      </c>
      <c r="H86">
        <f t="shared" ref="H86:O86" si="23">H85/H83*100</f>
        <v>13.374483278847283</v>
      </c>
      <c r="I86">
        <f t="shared" si="23"/>
        <v>3.4145652218779889</v>
      </c>
      <c r="J86">
        <f t="shared" si="23"/>
        <v>5.2452782777989082</v>
      </c>
      <c r="K86">
        <f t="shared" si="23"/>
        <v>5.3540153995660527</v>
      </c>
      <c r="L86">
        <f t="shared" si="23"/>
        <v>2.8248613586905904</v>
      </c>
      <c r="M86">
        <f t="shared" si="23"/>
        <v>3.6154795930669641</v>
      </c>
      <c r="N86">
        <f t="shared" si="23"/>
        <v>16.11798137503969</v>
      </c>
      <c r="O86">
        <f t="shared" si="23"/>
        <v>268.84116478375392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1027" r:id="rId3">
          <objectPr defaultSize="0" autoPict="0" r:id="rId4">
            <anchor moveWithCells="1">
              <from>
                <xdr:col>15</xdr:col>
                <xdr:colOff>485775</xdr:colOff>
                <xdr:row>4</xdr:row>
                <xdr:rowOff>152400</xdr:rowOff>
              </from>
              <to>
                <xdr:col>21</xdr:col>
                <xdr:colOff>390525</xdr:colOff>
                <xdr:row>23</xdr:row>
                <xdr:rowOff>19050</xdr:rowOff>
              </to>
            </anchor>
          </objectPr>
        </oleObject>
      </mc:Choice>
      <mc:Fallback>
        <oleObject progId="Prism9.Document" shapeId="1027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CCF60-71B3-40AA-B740-E15636D73C59}">
  <dimension ref="A1:Z86"/>
  <sheetViews>
    <sheetView topLeftCell="A7" workbookViewId="0">
      <selection activeCell="A25" sqref="A25:D32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47</v>
      </c>
      <c r="S3" s="19"/>
      <c r="T3" s="19"/>
      <c r="U3" s="19"/>
      <c r="V3" s="19"/>
      <c r="W3" s="19"/>
      <c r="X3" s="19"/>
      <c r="Y3" s="19"/>
      <c r="Z3" s="19"/>
    </row>
    <row r="4" spans="1:26" x14ac:dyDescent="0.25">
      <c r="A4" t="s">
        <v>48</v>
      </c>
      <c r="S4" s="19"/>
      <c r="T4" s="19"/>
      <c r="U4" s="19"/>
      <c r="V4" s="19"/>
      <c r="W4" s="19"/>
      <c r="X4" s="19"/>
      <c r="Y4" s="19"/>
      <c r="Z4" s="19"/>
    </row>
    <row r="5" spans="1:26" x14ac:dyDescent="0.25">
      <c r="S5" s="19"/>
      <c r="T5" s="19"/>
      <c r="U5" s="19"/>
      <c r="V5" s="19"/>
      <c r="W5" s="19"/>
      <c r="X5" s="19"/>
      <c r="Y5" s="19"/>
      <c r="Z5" s="19"/>
    </row>
    <row r="6" spans="1:26" x14ac:dyDescent="0.25">
      <c r="A6" t="s">
        <v>4</v>
      </c>
      <c r="S6" s="19"/>
      <c r="T6" s="19"/>
      <c r="U6" s="19"/>
      <c r="V6" s="19"/>
      <c r="W6" s="19"/>
      <c r="X6" s="19"/>
      <c r="Y6" s="19"/>
      <c r="Z6" s="19"/>
    </row>
    <row r="7" spans="1:26" x14ac:dyDescent="0.25">
      <c r="A7" t="s">
        <v>5</v>
      </c>
      <c r="S7" s="19"/>
      <c r="T7" s="19"/>
      <c r="U7" s="19"/>
      <c r="V7" s="19"/>
      <c r="W7" s="19"/>
      <c r="X7" s="19"/>
      <c r="Y7" s="19"/>
      <c r="Z7" s="19"/>
    </row>
    <row r="8" spans="1:26" x14ac:dyDescent="0.25">
      <c r="S8" s="19"/>
      <c r="T8" s="19"/>
      <c r="U8" s="19"/>
      <c r="V8" s="19"/>
      <c r="W8" s="19"/>
      <c r="X8" s="19"/>
      <c r="Y8" s="19"/>
      <c r="Z8" s="19"/>
    </row>
    <row r="9" spans="1:26" x14ac:dyDescent="0.25">
      <c r="A9" t="s">
        <v>6</v>
      </c>
      <c r="S9" s="19"/>
      <c r="T9" s="19"/>
      <c r="U9" s="19"/>
      <c r="V9" s="19"/>
      <c r="W9" s="19"/>
      <c r="X9" s="19"/>
      <c r="Y9" s="19"/>
      <c r="Z9" s="19"/>
    </row>
    <row r="10" spans="1:26" x14ac:dyDescent="0.25">
      <c r="A10" t="s">
        <v>49</v>
      </c>
      <c r="S10" s="19"/>
      <c r="T10" s="19"/>
      <c r="U10" s="19"/>
      <c r="V10" s="19"/>
      <c r="W10" s="19"/>
      <c r="X10" s="19"/>
      <c r="Y10" s="19"/>
      <c r="Z10" s="19"/>
    </row>
    <row r="11" spans="1:26" x14ac:dyDescent="0.25">
      <c r="A11" t="s">
        <v>8</v>
      </c>
      <c r="S11" s="19"/>
      <c r="T11" s="19"/>
      <c r="U11" s="19"/>
      <c r="V11" s="19"/>
      <c r="W11" s="19"/>
      <c r="X11" s="19"/>
      <c r="Y11" s="19"/>
      <c r="Z11" s="19"/>
    </row>
    <row r="12" spans="1:26" x14ac:dyDescent="0.25">
      <c r="A12" t="s">
        <v>9</v>
      </c>
      <c r="S12" s="19"/>
      <c r="T12" s="19"/>
      <c r="U12" s="19"/>
      <c r="V12" s="19"/>
      <c r="W12" s="19"/>
      <c r="X12" s="19"/>
      <c r="Y12" s="19"/>
      <c r="Z12" s="19"/>
    </row>
    <row r="13" spans="1:26" x14ac:dyDescent="0.25">
      <c r="A13" t="s">
        <v>50</v>
      </c>
      <c r="S13" s="19"/>
      <c r="T13" s="19"/>
      <c r="U13" s="19"/>
      <c r="V13" s="19"/>
      <c r="W13" s="19"/>
      <c r="X13" s="19"/>
      <c r="Y13" s="19"/>
      <c r="Z13" s="19"/>
    </row>
    <row r="14" spans="1:26" x14ac:dyDescent="0.25">
      <c r="A14" t="s">
        <v>51</v>
      </c>
      <c r="S14" s="19"/>
      <c r="T14" s="19"/>
      <c r="U14" s="19"/>
      <c r="V14" s="19"/>
      <c r="W14" s="19"/>
      <c r="X14" s="19"/>
      <c r="Y14" s="19"/>
      <c r="Z14" s="19"/>
    </row>
    <row r="15" spans="1:26" x14ac:dyDescent="0.25">
      <c r="A15" t="s">
        <v>52</v>
      </c>
      <c r="S15" s="19"/>
      <c r="T15" s="19"/>
      <c r="U15" s="19"/>
      <c r="V15" s="19"/>
      <c r="W15" s="19"/>
      <c r="X15" s="19"/>
      <c r="Y15" s="19"/>
      <c r="Z15" s="19"/>
    </row>
    <row r="16" spans="1:26" x14ac:dyDescent="0.25">
      <c r="A16" t="s">
        <v>53</v>
      </c>
      <c r="S16" s="19"/>
      <c r="T16" s="19"/>
      <c r="U16" s="19"/>
      <c r="V16" s="19"/>
      <c r="W16" s="19"/>
      <c r="X16" s="19"/>
      <c r="Y16" s="19"/>
      <c r="Z16" s="19"/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17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577.93499999999995</v>
      </c>
      <c r="H27" s="5">
        <v>576.25400000000002</v>
      </c>
      <c r="I27" s="5">
        <v>575.56200000000001</v>
      </c>
      <c r="J27" s="5">
        <v>577.20299999999997</v>
      </c>
      <c r="K27" s="5">
        <v>575.67399999999998</v>
      </c>
      <c r="L27" s="5">
        <v>577.08000000000004</v>
      </c>
      <c r="M27" s="5">
        <v>575.11699999999996</v>
      </c>
      <c r="N27" s="5">
        <v>574.21500000000003</v>
      </c>
      <c r="O27" s="5">
        <v>575.60500000000002</v>
      </c>
      <c r="P27" s="5">
        <v>574.36900000000003</v>
      </c>
      <c r="Q27" s="5"/>
    </row>
    <row r="28" spans="1:17" x14ac:dyDescent="0.25">
      <c r="A28" t="s">
        <v>32</v>
      </c>
      <c r="C28" t="s">
        <v>33</v>
      </c>
      <c r="F28" s="6"/>
      <c r="G28" s="6">
        <v>575.79700000000003</v>
      </c>
      <c r="H28" s="7">
        <v>5865.24</v>
      </c>
      <c r="I28" s="8">
        <v>5800.46</v>
      </c>
      <c r="J28" s="8">
        <v>5730.09</v>
      </c>
      <c r="K28" s="8">
        <v>5890.61</v>
      </c>
      <c r="L28" s="8">
        <v>6241.74</v>
      </c>
      <c r="M28" s="8">
        <v>7657.48</v>
      </c>
      <c r="N28" s="8">
        <v>11047.4</v>
      </c>
      <c r="O28" s="8">
        <v>126047</v>
      </c>
      <c r="P28" s="9">
        <v>2586.7600000000002</v>
      </c>
      <c r="Q28" s="6"/>
    </row>
    <row r="29" spans="1:17" x14ac:dyDescent="0.25">
      <c r="A29" t="s">
        <v>34</v>
      </c>
      <c r="C29" t="s">
        <v>45</v>
      </c>
      <c r="F29" s="6"/>
      <c r="G29" s="6">
        <v>574.73299999999995</v>
      </c>
      <c r="H29" s="10">
        <v>6993.31</v>
      </c>
      <c r="I29" s="4">
        <v>6281.87</v>
      </c>
      <c r="J29" s="4">
        <v>6057.12</v>
      </c>
      <c r="K29" s="4">
        <v>6169.31</v>
      </c>
      <c r="L29" s="4">
        <v>6474.03</v>
      </c>
      <c r="M29" s="4">
        <v>8159.26</v>
      </c>
      <c r="N29" s="4">
        <v>11448.8</v>
      </c>
      <c r="O29" s="4">
        <v>131252</v>
      </c>
      <c r="P29" s="12">
        <v>2547.0500000000002</v>
      </c>
      <c r="Q29" s="6"/>
    </row>
    <row r="30" spans="1:17" x14ac:dyDescent="0.25">
      <c r="A30" t="s">
        <v>17</v>
      </c>
      <c r="C30" s="2">
        <v>43820</v>
      </c>
      <c r="F30" s="6"/>
      <c r="G30" s="6">
        <v>574.88900000000001</v>
      </c>
      <c r="H30" s="10">
        <v>6368.24</v>
      </c>
      <c r="I30" s="4">
        <v>6610.27</v>
      </c>
      <c r="J30" s="4">
        <v>5990.01</v>
      </c>
      <c r="K30" s="4">
        <v>6082.72</v>
      </c>
      <c r="L30" s="4">
        <v>6325.05</v>
      </c>
      <c r="M30" s="4">
        <v>8183.69</v>
      </c>
      <c r="N30" s="4">
        <v>11889.7</v>
      </c>
      <c r="O30" s="4">
        <v>125426</v>
      </c>
      <c r="P30" s="12">
        <v>2688.12</v>
      </c>
      <c r="Q30" s="6"/>
    </row>
    <row r="31" spans="1:17" x14ac:dyDescent="0.25">
      <c r="A31" t="s">
        <v>18</v>
      </c>
      <c r="C31" t="s">
        <v>19</v>
      </c>
      <c r="F31" s="6"/>
      <c r="G31" s="6">
        <v>574.32000000000005</v>
      </c>
      <c r="H31" s="13">
        <v>6538.69</v>
      </c>
      <c r="I31" s="14">
        <v>5979.44</v>
      </c>
      <c r="J31" s="14">
        <v>6119.35</v>
      </c>
      <c r="K31" s="14">
        <v>6210.33</v>
      </c>
      <c r="L31" s="14">
        <v>6334.8</v>
      </c>
      <c r="M31" s="14">
        <v>9015.94</v>
      </c>
      <c r="N31" s="14">
        <v>11687.2</v>
      </c>
      <c r="O31" s="14">
        <v>141387</v>
      </c>
      <c r="P31" s="15">
        <v>573.80600000000004</v>
      </c>
      <c r="Q31" s="6"/>
    </row>
    <row r="32" spans="1:17" x14ac:dyDescent="0.25">
      <c r="A32" s="1" t="s">
        <v>35</v>
      </c>
      <c r="B32" t="s">
        <v>62</v>
      </c>
      <c r="G32" s="18">
        <v>575.85900000000004</v>
      </c>
      <c r="H32" s="18">
        <v>575.149</v>
      </c>
      <c r="I32" s="18">
        <v>573.70000000000005</v>
      </c>
      <c r="J32" s="18">
        <v>573.97799999999995</v>
      </c>
      <c r="K32" s="18">
        <v>574.61099999999999</v>
      </c>
      <c r="L32" s="18">
        <v>575.62900000000002</v>
      </c>
      <c r="M32" s="18">
        <v>574.17700000000002</v>
      </c>
      <c r="N32" s="18">
        <v>574.63699999999994</v>
      </c>
      <c r="O32" s="18">
        <v>574.23099999999999</v>
      </c>
      <c r="P32" s="18">
        <v>573.60199999999998</v>
      </c>
    </row>
    <row r="35" spans="1:17" x14ac:dyDescent="0.25">
      <c r="A35" s="1"/>
      <c r="C35" s="16"/>
      <c r="F35" t="s">
        <v>36</v>
      </c>
      <c r="H35">
        <f>AVERAGE(H28:H31)</f>
        <v>6441.37</v>
      </c>
      <c r="I35">
        <f>AVERAGE(I28:I31)</f>
        <v>6168.0099999999993</v>
      </c>
      <c r="J35">
        <f>AVERAGE(J28:J31)</f>
        <v>5974.1424999999999</v>
      </c>
      <c r="K35">
        <f t="shared" ref="K35:M35" si="0">AVERAGE(K28:K31)</f>
        <v>6088.2425000000003</v>
      </c>
      <c r="L35">
        <f t="shared" si="0"/>
        <v>6343.9049999999997</v>
      </c>
      <c r="M35">
        <f t="shared" si="0"/>
        <v>8254.0925000000007</v>
      </c>
      <c r="N35">
        <f>AVERAGE(N28:N31)</f>
        <v>11518.274999999998</v>
      </c>
      <c r="O35">
        <f>AVERAGE(O28:O31)</f>
        <v>131028</v>
      </c>
      <c r="P35">
        <f>AVERAGE(P28:P30)</f>
        <v>2607.31</v>
      </c>
    </row>
    <row r="36" spans="1:17" x14ac:dyDescent="0.25">
      <c r="F36" t="s">
        <v>37</v>
      </c>
      <c r="H36">
        <f>H35/1000</f>
        <v>6.44137</v>
      </c>
      <c r="I36">
        <f t="shared" ref="I36:P36" si="1">I35/1000</f>
        <v>6.1680099999999989</v>
      </c>
      <c r="J36">
        <f t="shared" si="1"/>
        <v>5.9741425000000001</v>
      </c>
      <c r="K36">
        <f t="shared" si="1"/>
        <v>6.0882425000000007</v>
      </c>
      <c r="L36">
        <f t="shared" si="1"/>
        <v>6.3439049999999995</v>
      </c>
      <c r="M36">
        <f t="shared" si="1"/>
        <v>8.2540925000000005</v>
      </c>
      <c r="N36">
        <f t="shared" si="1"/>
        <v>11.518274999999997</v>
      </c>
      <c r="O36">
        <f t="shared" si="1"/>
        <v>131.02799999999999</v>
      </c>
      <c r="P36">
        <f t="shared" si="1"/>
        <v>2.60731</v>
      </c>
    </row>
    <row r="37" spans="1:17" x14ac:dyDescent="0.25">
      <c r="F37" t="s">
        <v>38</v>
      </c>
      <c r="H37">
        <f>MEDIAN(H28:H31)</f>
        <v>6453.4650000000001</v>
      </c>
      <c r="I37">
        <f t="shared" ref="I37:O37" si="2">MEDIAN(I28:I31)</f>
        <v>6130.6549999999997</v>
      </c>
      <c r="J37">
        <f t="shared" si="2"/>
        <v>6023.5650000000005</v>
      </c>
      <c r="K37">
        <f t="shared" si="2"/>
        <v>6126.0150000000003</v>
      </c>
      <c r="L37">
        <f t="shared" si="2"/>
        <v>6329.9250000000002</v>
      </c>
      <c r="M37">
        <f t="shared" si="2"/>
        <v>8171.4750000000004</v>
      </c>
      <c r="N37">
        <f t="shared" si="2"/>
        <v>11568</v>
      </c>
      <c r="O37">
        <f t="shared" si="2"/>
        <v>128649.5</v>
      </c>
      <c r="P37">
        <f>MEDIAN(P28:P30)</f>
        <v>2586.7600000000002</v>
      </c>
    </row>
    <row r="38" spans="1:17" x14ac:dyDescent="0.25">
      <c r="F38" t="s">
        <v>39</v>
      </c>
      <c r="H38">
        <f>H37/1000</f>
        <v>6.4534650000000005</v>
      </c>
      <c r="I38">
        <f t="shared" ref="I38:P38" si="3">I37/1000</f>
        <v>6.130655</v>
      </c>
      <c r="J38">
        <f t="shared" si="3"/>
        <v>6.0235650000000005</v>
      </c>
      <c r="K38">
        <f t="shared" si="3"/>
        <v>6.1260150000000007</v>
      </c>
      <c r="L38">
        <f t="shared" si="3"/>
        <v>6.3299250000000002</v>
      </c>
      <c r="M38">
        <f t="shared" si="3"/>
        <v>8.1714750000000009</v>
      </c>
      <c r="N38">
        <f t="shared" si="3"/>
        <v>11.568</v>
      </c>
      <c r="O38">
        <f t="shared" si="3"/>
        <v>128.64949999999999</v>
      </c>
      <c r="P38">
        <f t="shared" si="3"/>
        <v>2.5867600000000004</v>
      </c>
    </row>
    <row r="39" spans="1:17" x14ac:dyDescent="0.25">
      <c r="F39" t="s">
        <v>40</v>
      </c>
      <c r="H39">
        <f>STDEV(H28:H31)</f>
        <v>465.96949821492274</v>
      </c>
      <c r="I39">
        <f t="shared" ref="I39:O39" si="4">STDEV(I28:I31)</f>
        <v>355.53230261116948</v>
      </c>
      <c r="J39">
        <f t="shared" si="4"/>
        <v>171.0593307159829</v>
      </c>
      <c r="K39">
        <f t="shared" si="4"/>
        <v>142.08729743248242</v>
      </c>
      <c r="L39">
        <f t="shared" si="4"/>
        <v>96.278441512105871</v>
      </c>
      <c r="M39">
        <f t="shared" si="4"/>
        <v>562.82259000949887</v>
      </c>
      <c r="N39">
        <f t="shared" si="4"/>
        <v>361.95866591826996</v>
      </c>
      <c r="O39">
        <f t="shared" si="4"/>
        <v>7383.5813803329884</v>
      </c>
      <c r="P39">
        <f>STDEV(P28:P30)</f>
        <v>72.745536632840754</v>
      </c>
    </row>
    <row r="40" spans="1:17" x14ac:dyDescent="0.25">
      <c r="F40" t="s">
        <v>41</v>
      </c>
      <c r="H40">
        <f>H39/H35*100</f>
        <v>7.2340123019625127</v>
      </c>
      <c r="I40">
        <f t="shared" ref="I40:O40" si="5">I39/I35*100</f>
        <v>5.7641330447124686</v>
      </c>
      <c r="J40">
        <f t="shared" si="5"/>
        <v>2.8633285984722141</v>
      </c>
      <c r="K40">
        <f t="shared" si="5"/>
        <v>2.333798258405154</v>
      </c>
      <c r="L40">
        <f t="shared" si="5"/>
        <v>1.5176526368554679</v>
      </c>
      <c r="M40">
        <f t="shared" si="5"/>
        <v>6.8187095069445718</v>
      </c>
      <c r="N40">
        <f t="shared" si="5"/>
        <v>3.1424728608951429</v>
      </c>
      <c r="O40">
        <f t="shared" si="5"/>
        <v>5.6351172118424984</v>
      </c>
      <c r="P40">
        <f>P39/P35*100</f>
        <v>2.7900608916024852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3257.93</v>
      </c>
      <c r="I47">
        <f t="shared" ref="H47:O50" si="6">I28-$P$35</f>
        <v>3193.15</v>
      </c>
      <c r="J47">
        <f t="shared" si="6"/>
        <v>3122.78</v>
      </c>
      <c r="K47">
        <f t="shared" si="6"/>
        <v>3283.2999999999997</v>
      </c>
      <c r="L47">
        <f t="shared" si="6"/>
        <v>3634.43</v>
      </c>
      <c r="M47">
        <f t="shared" si="6"/>
        <v>5050.17</v>
      </c>
      <c r="N47">
        <f t="shared" si="6"/>
        <v>8440.09</v>
      </c>
      <c r="O47">
        <f t="shared" si="6"/>
        <v>123439.69</v>
      </c>
    </row>
    <row r="48" spans="1:17" x14ac:dyDescent="0.25">
      <c r="H48">
        <f t="shared" si="6"/>
        <v>4386</v>
      </c>
      <c r="I48">
        <f t="shared" si="6"/>
        <v>3674.56</v>
      </c>
      <c r="J48">
        <f t="shared" si="6"/>
        <v>3449.81</v>
      </c>
      <c r="K48">
        <f t="shared" si="6"/>
        <v>3562.0000000000005</v>
      </c>
      <c r="L48">
        <f t="shared" si="6"/>
        <v>3866.72</v>
      </c>
      <c r="M48">
        <f t="shared" si="6"/>
        <v>5551.9500000000007</v>
      </c>
      <c r="N48">
        <f t="shared" si="6"/>
        <v>8841.49</v>
      </c>
      <c r="O48">
        <f t="shared" si="6"/>
        <v>128644.69</v>
      </c>
    </row>
    <row r="49" spans="4:17" x14ac:dyDescent="0.25">
      <c r="H49">
        <f t="shared" si="6"/>
        <v>3760.93</v>
      </c>
      <c r="I49">
        <f t="shared" si="6"/>
        <v>4002.9600000000005</v>
      </c>
      <c r="J49">
        <f t="shared" si="6"/>
        <v>3382.7000000000003</v>
      </c>
      <c r="K49">
        <f t="shared" si="6"/>
        <v>3475.4100000000003</v>
      </c>
      <c r="L49">
        <f t="shared" si="6"/>
        <v>3717.7400000000002</v>
      </c>
      <c r="M49">
        <f t="shared" si="6"/>
        <v>5576.3799999999992</v>
      </c>
      <c r="N49">
        <f t="shared" si="6"/>
        <v>9282.3900000000012</v>
      </c>
      <c r="O49">
        <f t="shared" si="6"/>
        <v>122818.69</v>
      </c>
    </row>
    <row r="50" spans="4:17" x14ac:dyDescent="0.25">
      <c r="H50">
        <f t="shared" si="6"/>
        <v>3931.3799999999997</v>
      </c>
      <c r="I50">
        <f t="shared" si="6"/>
        <v>3372.1299999999997</v>
      </c>
      <c r="J50">
        <f t="shared" si="6"/>
        <v>3512.0400000000004</v>
      </c>
      <c r="K50">
        <f t="shared" si="6"/>
        <v>3603.02</v>
      </c>
      <c r="L50">
        <f t="shared" si="6"/>
        <v>3727.4900000000002</v>
      </c>
      <c r="M50">
        <f t="shared" si="6"/>
        <v>6408.630000000001</v>
      </c>
      <c r="N50">
        <f t="shared" si="6"/>
        <v>9079.8900000000012</v>
      </c>
      <c r="O50">
        <f t="shared" si="6"/>
        <v>138779.69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3834.06</v>
      </c>
      <c r="I54">
        <f>AVERAGE(I47:I50)</f>
        <v>3560.7</v>
      </c>
      <c r="J54">
        <f t="shared" ref="J54:N54" si="7">AVERAGE(J47:J50)</f>
        <v>3366.8325000000004</v>
      </c>
      <c r="K54">
        <f t="shared" si="7"/>
        <v>3480.9325000000003</v>
      </c>
      <c r="L54">
        <f t="shared" si="7"/>
        <v>3736.5949999999998</v>
      </c>
      <c r="M54">
        <f t="shared" si="7"/>
        <v>5646.7825000000003</v>
      </c>
      <c r="N54">
        <f t="shared" si="7"/>
        <v>8910.9650000000001</v>
      </c>
      <c r="O54">
        <f>AVERAGE(O47:O50)</f>
        <v>128420.69</v>
      </c>
    </row>
    <row r="55" spans="4:17" x14ac:dyDescent="0.25">
      <c r="F55" t="s">
        <v>37</v>
      </c>
      <c r="H55">
        <f>H54/1000</f>
        <v>3.83406</v>
      </c>
      <c r="I55">
        <f t="shared" ref="I55:O55" si="8">I54/1000</f>
        <v>3.5606999999999998</v>
      </c>
      <c r="J55">
        <f t="shared" si="8"/>
        <v>3.3668325000000006</v>
      </c>
      <c r="K55">
        <f t="shared" si="8"/>
        <v>3.4809325000000002</v>
      </c>
      <c r="L55">
        <f t="shared" si="8"/>
        <v>3.7365949999999999</v>
      </c>
      <c r="M55">
        <f t="shared" si="8"/>
        <v>5.6467825000000005</v>
      </c>
      <c r="N55">
        <f t="shared" si="8"/>
        <v>8.9109650000000009</v>
      </c>
      <c r="O55">
        <f t="shared" si="8"/>
        <v>128.42069000000001</v>
      </c>
    </row>
    <row r="56" spans="4:17" x14ac:dyDescent="0.25">
      <c r="F56" t="s">
        <v>38</v>
      </c>
      <c r="H56">
        <f>MEDIAN(H47:H50)</f>
        <v>3846.1549999999997</v>
      </c>
      <c r="I56">
        <f t="shared" ref="I56:N56" si="9">MEDIAN(I47:I50)</f>
        <v>3523.3449999999998</v>
      </c>
      <c r="J56">
        <f>MEDIAN(J47:J50)</f>
        <v>3416.2550000000001</v>
      </c>
      <c r="K56">
        <f t="shared" si="9"/>
        <v>3518.7050000000004</v>
      </c>
      <c r="L56">
        <f t="shared" si="9"/>
        <v>3722.6150000000002</v>
      </c>
      <c r="M56">
        <f t="shared" si="9"/>
        <v>5564.165</v>
      </c>
      <c r="N56">
        <f t="shared" si="9"/>
        <v>8960.69</v>
      </c>
      <c r="O56">
        <f>MEDIAN(O47:O50)</f>
        <v>126042.19</v>
      </c>
    </row>
    <row r="57" spans="4:17" x14ac:dyDescent="0.25">
      <c r="F57" t="s">
        <v>39</v>
      </c>
      <c r="H57">
        <f>H56/1000</f>
        <v>3.8461549999999995</v>
      </c>
      <c r="I57">
        <f t="shared" ref="I57:O57" si="10">I56/1000</f>
        <v>3.5233449999999999</v>
      </c>
      <c r="J57">
        <f t="shared" si="10"/>
        <v>3.416255</v>
      </c>
      <c r="K57">
        <f t="shared" si="10"/>
        <v>3.5187050000000002</v>
      </c>
      <c r="L57">
        <f t="shared" si="10"/>
        <v>3.7226150000000002</v>
      </c>
      <c r="M57">
        <f t="shared" si="10"/>
        <v>5.564165</v>
      </c>
      <c r="N57">
        <f t="shared" si="10"/>
        <v>8.9606900000000014</v>
      </c>
      <c r="O57">
        <f t="shared" si="10"/>
        <v>126.04219000000001</v>
      </c>
    </row>
    <row r="58" spans="4:17" x14ac:dyDescent="0.25">
      <c r="F58" t="s">
        <v>40</v>
      </c>
      <c r="H58">
        <f>STDEV(H47:H50)</f>
        <v>465.96949821491819</v>
      </c>
      <c r="I58">
        <f t="shared" ref="I58:O58" si="11">STDEV(I47:I50)</f>
        <v>355.53230261116943</v>
      </c>
      <c r="J58">
        <f t="shared" si="11"/>
        <v>171.0593307159829</v>
      </c>
      <c r="K58">
        <f t="shared" si="11"/>
        <v>142.08729743248242</v>
      </c>
      <c r="L58">
        <f t="shared" si="11"/>
        <v>96.278441512105871</v>
      </c>
      <c r="M58">
        <f t="shared" si="11"/>
        <v>562.82259000949887</v>
      </c>
      <c r="N58">
        <f t="shared" si="11"/>
        <v>361.9586659182699</v>
      </c>
      <c r="O58">
        <f t="shared" si="11"/>
        <v>7383.5813803329884</v>
      </c>
    </row>
    <row r="59" spans="4:17" x14ac:dyDescent="0.25">
      <c r="F59" t="s">
        <v>41</v>
      </c>
      <c r="H59">
        <f>H58/H54*100</f>
        <v>12.153422174272656</v>
      </c>
      <c r="I59">
        <f t="shared" ref="I59:O59" si="12">I58/I54*100</f>
        <v>9.9848991100393025</v>
      </c>
      <c r="J59">
        <f t="shared" si="12"/>
        <v>5.0807199561006637</v>
      </c>
      <c r="K59">
        <f t="shared" si="12"/>
        <v>4.0818745388622846</v>
      </c>
      <c r="L59">
        <f t="shared" si="12"/>
        <v>2.5766357208128223</v>
      </c>
      <c r="M59">
        <f t="shared" si="12"/>
        <v>9.9671377463094935</v>
      </c>
      <c r="N59">
        <f t="shared" si="12"/>
        <v>4.0619468926010809</v>
      </c>
      <c r="O59">
        <f t="shared" si="12"/>
        <v>5.7495263265856833</v>
      </c>
    </row>
    <row r="62" spans="4:17" x14ac:dyDescent="0.25">
      <c r="D62" t="s">
        <v>57</v>
      </c>
    </row>
    <row r="63" spans="4:17" x14ac:dyDescent="0.25">
      <c r="H63">
        <f t="shared" ref="H63:O64" si="13">H47/$O$54*100</f>
        <v>2.5369198685974976</v>
      </c>
      <c r="I63">
        <f t="shared" si="13"/>
        <v>2.48647628353344</v>
      </c>
      <c r="J63">
        <f t="shared" si="13"/>
        <v>2.431679817325386</v>
      </c>
      <c r="K63">
        <f t="shared" si="13"/>
        <v>2.5566752522510194</v>
      </c>
      <c r="L63">
        <f t="shared" si="13"/>
        <v>2.8300969259704178</v>
      </c>
      <c r="M63">
        <f t="shared" si="13"/>
        <v>3.9325205307649416</v>
      </c>
      <c r="N63">
        <f t="shared" si="13"/>
        <v>6.5722197879484998</v>
      </c>
      <c r="O63">
        <f t="shared" si="13"/>
        <v>96.121341506574993</v>
      </c>
    </row>
    <row r="64" spans="4:17" x14ac:dyDescent="0.25">
      <c r="H64">
        <f>H48/$O$54*100</f>
        <v>3.4153375129817478</v>
      </c>
      <c r="I64">
        <f t="shared" si="13"/>
        <v>2.8613457847018262</v>
      </c>
      <c r="J64">
        <f t="shared" si="13"/>
        <v>2.6863350446100234</v>
      </c>
      <c r="K64">
        <f t="shared" si="13"/>
        <v>2.7736963568720898</v>
      </c>
      <c r="L64">
        <f t="shared" si="13"/>
        <v>3.0109789941169134</v>
      </c>
      <c r="M64">
        <f t="shared" si="13"/>
        <v>4.3232519619696799</v>
      </c>
      <c r="N64">
        <f t="shared" si="13"/>
        <v>6.8847862443349266</v>
      </c>
      <c r="O64">
        <f t="shared" si="13"/>
        <v>100.17442672204923</v>
      </c>
    </row>
    <row r="65" spans="4:17" x14ac:dyDescent="0.25">
      <c r="H65">
        <f t="shared" ref="H65:O66" si="14">H49/$O$54*100</f>
        <v>2.9286013024848252</v>
      </c>
      <c r="I65">
        <f t="shared" si="14"/>
        <v>3.1170678182775688</v>
      </c>
      <c r="J65">
        <f t="shared" si="14"/>
        <v>2.6340771101603644</v>
      </c>
      <c r="K65">
        <f t="shared" si="14"/>
        <v>2.7062695271299355</v>
      </c>
      <c r="L65">
        <f t="shared" si="14"/>
        <v>2.8949696501397093</v>
      </c>
      <c r="M65">
        <f t="shared" si="14"/>
        <v>4.3422753763431725</v>
      </c>
      <c r="N65">
        <f t="shared" si="14"/>
        <v>7.2281109842970013</v>
      </c>
      <c r="O65">
        <f t="shared" si="14"/>
        <v>95.637774567322438</v>
      </c>
    </row>
    <row r="66" spans="4:17" x14ac:dyDescent="0.25">
      <c r="H66">
        <f t="shared" si="14"/>
        <v>3.0613291362941593</v>
      </c>
      <c r="I66">
        <f t="shared" si="14"/>
        <v>2.6258463492136661</v>
      </c>
      <c r="J66">
        <f t="shared" si="14"/>
        <v>2.7347929683293248</v>
      </c>
      <c r="K66">
        <f t="shared" si="14"/>
        <v>2.8056382503473545</v>
      </c>
      <c r="L66">
        <f t="shared" si="14"/>
        <v>2.9025618846931911</v>
      </c>
      <c r="M66">
        <f t="shared" si="14"/>
        <v>4.9903407309211634</v>
      </c>
      <c r="N66">
        <f t="shared" si="14"/>
        <v>7.0704261128016057</v>
      </c>
      <c r="O66">
        <f t="shared" si="14"/>
        <v>108.06645720405332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2.9855469550895575</v>
      </c>
      <c r="I70">
        <f>AVERAGE(I63:I66)</f>
        <v>2.7726840589316257</v>
      </c>
      <c r="J70">
        <f t="shared" ref="J70:N70" si="15">AVERAGE(J63:J66)</f>
        <v>2.6217212351062744</v>
      </c>
      <c r="K70">
        <f t="shared" si="15"/>
        <v>2.7105698466500998</v>
      </c>
      <c r="L70">
        <f t="shared" si="15"/>
        <v>2.9096518637300575</v>
      </c>
      <c r="M70">
        <f t="shared" si="15"/>
        <v>4.3970971499997393</v>
      </c>
      <c r="N70">
        <f t="shared" si="15"/>
        <v>6.9388857823455083</v>
      </c>
      <c r="O70">
        <f>AVERAGE(O63:O66)</f>
        <v>100</v>
      </c>
    </row>
    <row r="71" spans="4:17" x14ac:dyDescent="0.25">
      <c r="F71" t="s">
        <v>38</v>
      </c>
      <c r="H71">
        <f>MEDIAN(H63:H66)</f>
        <v>2.994965219389492</v>
      </c>
      <c r="I71">
        <f>MEDIAN(I63:I66)</f>
        <v>2.7435960669577462</v>
      </c>
      <c r="J71">
        <f t="shared" ref="J71:O71" si="16">MEDIAN(J63:J66)</f>
        <v>2.6602060773851939</v>
      </c>
      <c r="K71">
        <f t="shared" si="16"/>
        <v>2.7399829420010127</v>
      </c>
      <c r="L71">
        <f t="shared" si="16"/>
        <v>2.8987657674164504</v>
      </c>
      <c r="M71">
        <f t="shared" si="16"/>
        <v>4.3327636691564262</v>
      </c>
      <c r="N71">
        <f t="shared" si="16"/>
        <v>6.9776061785682657</v>
      </c>
      <c r="O71">
        <f t="shared" si="16"/>
        <v>98.14788411431212</v>
      </c>
    </row>
    <row r="72" spans="4:17" x14ac:dyDescent="0.25">
      <c r="F72" t="s">
        <v>40</v>
      </c>
      <c r="H72">
        <f>STDEV(H63:H66)</f>
        <v>0.36284612566318075</v>
      </c>
      <c r="I72">
        <f t="shared" ref="I72:O72" si="17">STDEV(I63:I66)</f>
        <v>0.27684970592446534</v>
      </c>
      <c r="J72">
        <f t="shared" si="17"/>
        <v>0.13320231398537327</v>
      </c>
      <c r="K72">
        <f t="shared" si="17"/>
        <v>0.11064206042848888</v>
      </c>
      <c r="L72">
        <f t="shared" si="17"/>
        <v>7.4971129272164594E-2</v>
      </c>
      <c r="M72">
        <f t="shared" si="17"/>
        <v>0.43826472977952308</v>
      </c>
      <c r="N72">
        <f t="shared" si="17"/>
        <v>0.28185385541712138</v>
      </c>
      <c r="O72">
        <f t="shared" si="17"/>
        <v>5.7495263265856789</v>
      </c>
    </row>
    <row r="73" spans="4:17" x14ac:dyDescent="0.25">
      <c r="F73" t="s">
        <v>41</v>
      </c>
      <c r="H73">
        <f t="shared" ref="H73:O73" si="18">H72/H70*100</f>
        <v>12.153422174272803</v>
      </c>
      <c r="I73">
        <f t="shared" si="18"/>
        <v>9.9848991100392972</v>
      </c>
      <c r="J73">
        <f t="shared" si="18"/>
        <v>5.0807199561006637</v>
      </c>
      <c r="K73">
        <f t="shared" si="18"/>
        <v>4.0818745388622837</v>
      </c>
      <c r="L73">
        <f t="shared" si="18"/>
        <v>2.5766357208128192</v>
      </c>
      <c r="M73">
        <f t="shared" si="18"/>
        <v>9.9671377463094952</v>
      </c>
      <c r="N73">
        <f t="shared" si="18"/>
        <v>4.0619468926010782</v>
      </c>
      <c r="O73">
        <f t="shared" si="18"/>
        <v>5.7495263265856789</v>
      </c>
    </row>
    <row r="76" spans="4:17" x14ac:dyDescent="0.25">
      <c r="D76" t="s">
        <v>58</v>
      </c>
      <c r="H76">
        <f>H47/$H$54*100</f>
        <v>84.973370265462719</v>
      </c>
      <c r="I76">
        <f>I47/$H$54*100</f>
        <v>83.283777510002452</v>
      </c>
      <c r="J76">
        <f t="shared" ref="H76:O79" si="19">J47/$H$54*100</f>
        <v>81.448386305900272</v>
      </c>
      <c r="K76">
        <f t="shared" si="19"/>
        <v>85.635070916991381</v>
      </c>
      <c r="L76">
        <f t="shared" si="19"/>
        <v>94.793247888661099</v>
      </c>
      <c r="M76">
        <f t="shared" si="19"/>
        <v>131.71859595311497</v>
      </c>
      <c r="N76">
        <f t="shared" si="19"/>
        <v>220.13453101933723</v>
      </c>
      <c r="O76">
        <f t="shared" si="19"/>
        <v>3219.5555103467341</v>
      </c>
    </row>
    <row r="77" spans="4:17" x14ac:dyDescent="0.25">
      <c r="H77">
        <f t="shared" si="19"/>
        <v>114.39570585749831</v>
      </c>
      <c r="I77">
        <f t="shared" si="19"/>
        <v>95.839919041433888</v>
      </c>
      <c r="J77">
        <f t="shared" si="19"/>
        <v>89.977986781636176</v>
      </c>
      <c r="K77">
        <f t="shared" si="19"/>
        <v>92.904127739263359</v>
      </c>
      <c r="L77">
        <f t="shared" si="19"/>
        <v>100.85183852104558</v>
      </c>
      <c r="M77">
        <f t="shared" si="19"/>
        <v>144.80602807467804</v>
      </c>
      <c r="N77">
        <f t="shared" si="19"/>
        <v>230.60385074829296</v>
      </c>
      <c r="O77">
        <f t="shared" si="19"/>
        <v>3355.3123842610707</v>
      </c>
    </row>
    <row r="78" spans="4:17" x14ac:dyDescent="0.25">
      <c r="H78">
        <f t="shared" si="19"/>
        <v>98.092622442006643</v>
      </c>
      <c r="I78">
        <f t="shared" si="19"/>
        <v>104.40525187399258</v>
      </c>
      <c r="J78">
        <f t="shared" si="19"/>
        <v>88.227622937564888</v>
      </c>
      <c r="K78">
        <f t="shared" si="19"/>
        <v>90.645686295989108</v>
      </c>
      <c r="L78">
        <f t="shared" si="19"/>
        <v>96.966140331658877</v>
      </c>
      <c r="M78">
        <f t="shared" si="19"/>
        <v>145.44321163466404</v>
      </c>
      <c r="N78">
        <f t="shared" si="19"/>
        <v>242.10340996228547</v>
      </c>
      <c r="O78">
        <f t="shared" si="19"/>
        <v>3203.3585807212198</v>
      </c>
    </row>
    <row r="79" spans="4:17" x14ac:dyDescent="0.25">
      <c r="H79">
        <f t="shared" si="19"/>
        <v>102.53830143503231</v>
      </c>
      <c r="I79">
        <f t="shared" si="19"/>
        <v>87.951936067771499</v>
      </c>
      <c r="J79">
        <f t="shared" si="19"/>
        <v>91.601070405783958</v>
      </c>
      <c r="K79">
        <f t="shared" si="19"/>
        <v>93.974011882964788</v>
      </c>
      <c r="L79">
        <f t="shared" si="19"/>
        <v>97.220439951383142</v>
      </c>
      <c r="M79">
        <f t="shared" si="19"/>
        <v>167.1499663542042</v>
      </c>
      <c r="N79">
        <f t="shared" si="19"/>
        <v>236.82180247570463</v>
      </c>
      <c r="O79">
        <f t="shared" si="19"/>
        <v>3619.6535787129051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92.870221123300112</v>
      </c>
      <c r="J83">
        <f t="shared" si="20"/>
        <v>87.81376660772132</v>
      </c>
      <c r="K83">
        <f t="shared" si="20"/>
        <v>90.78972420880217</v>
      </c>
      <c r="L83">
        <f t="shared" si="20"/>
        <v>97.457916673187171</v>
      </c>
      <c r="M83">
        <f t="shared" si="20"/>
        <v>147.27945050416531</v>
      </c>
      <c r="N83">
        <f t="shared" si="20"/>
        <v>232.41589855140509</v>
      </c>
      <c r="O83">
        <f>AVERAGE(O76:O79)</f>
        <v>3349.4700135104827</v>
      </c>
    </row>
    <row r="84" spans="6:17" x14ac:dyDescent="0.25">
      <c r="F84" t="s">
        <v>38</v>
      </c>
      <c r="H84">
        <f>MEDIAN(H76:H79)</f>
        <v>100.31546193851948</v>
      </c>
      <c r="I84">
        <f>MEDIAN(I76:I79)</f>
        <v>91.895927554602693</v>
      </c>
      <c r="J84">
        <f t="shared" ref="J84:O84" si="21">MEDIAN(J76:J79)</f>
        <v>89.102804859600525</v>
      </c>
      <c r="K84">
        <f t="shared" si="21"/>
        <v>91.774907017626234</v>
      </c>
      <c r="L84">
        <f t="shared" si="21"/>
        <v>97.09329014152101</v>
      </c>
      <c r="M84">
        <f t="shared" si="21"/>
        <v>145.12461985467104</v>
      </c>
      <c r="N84">
        <f t="shared" si="21"/>
        <v>233.71282661199879</v>
      </c>
      <c r="O84">
        <f t="shared" si="21"/>
        <v>3287.4339473039026</v>
      </c>
    </row>
    <row r="85" spans="6:17" x14ac:dyDescent="0.25">
      <c r="F85" t="s">
        <v>40</v>
      </c>
      <c r="H85">
        <f>STDEV(H76:H79)</f>
        <v>12.153422174272661</v>
      </c>
      <c r="I85">
        <f t="shared" ref="I85:O85" si="22">STDEV(I76:I79)</f>
        <v>9.2729978824319197</v>
      </c>
      <c r="J85">
        <f t="shared" si="22"/>
        <v>4.4615715642421616</v>
      </c>
      <c r="K85">
        <f t="shared" si="22"/>
        <v>3.7059226363823834</v>
      </c>
      <c r="L85">
        <f t="shared" si="22"/>
        <v>2.5111354937613397</v>
      </c>
      <c r="M85">
        <f t="shared" si="22"/>
        <v>14.679545703757872</v>
      </c>
      <c r="N85">
        <f t="shared" si="22"/>
        <v>9.4406103691196748</v>
      </c>
      <c r="O85">
        <f t="shared" si="22"/>
        <v>192.5786602278784</v>
      </c>
    </row>
    <row r="86" spans="6:17" x14ac:dyDescent="0.25">
      <c r="F86" t="s">
        <v>41</v>
      </c>
      <c r="H86">
        <f t="shared" ref="H86:O86" si="23">H85/H83*100</f>
        <v>12.153422174272661</v>
      </c>
      <c r="I86">
        <f t="shared" si="23"/>
        <v>9.9848991100392972</v>
      </c>
      <c r="J86">
        <f t="shared" si="23"/>
        <v>5.0807199561006673</v>
      </c>
      <c r="K86">
        <f t="shared" si="23"/>
        <v>4.0818745388622846</v>
      </c>
      <c r="L86">
        <f t="shared" si="23"/>
        <v>2.5766357208128263</v>
      </c>
      <c r="M86">
        <f t="shared" si="23"/>
        <v>9.9671377463094952</v>
      </c>
      <c r="N86">
        <f t="shared" si="23"/>
        <v>4.0619468926010791</v>
      </c>
      <c r="O86">
        <f t="shared" si="23"/>
        <v>5.7495263265856886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76200</xdr:colOff>
                <xdr:row>76</xdr:row>
                <xdr:rowOff>76200</xdr:rowOff>
              </from>
              <to>
                <xdr:col>4</xdr:col>
                <xdr:colOff>676275</xdr:colOff>
                <xdr:row>91</xdr:row>
                <xdr:rowOff>28575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BAA5A-7F3B-45A3-A852-85455472D93F}">
  <dimension ref="A1:N61"/>
  <sheetViews>
    <sheetView workbookViewId="0">
      <selection activeCell="O30" sqref="O30"/>
    </sheetView>
  </sheetViews>
  <sheetFormatPr baseColWidth="10" defaultRowHeight="15" x14ac:dyDescent="0.25"/>
  <cols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  <c r="B8" t="s">
        <v>62</v>
      </c>
    </row>
    <row r="9" spans="1:3" x14ac:dyDescent="0.25">
      <c r="C9" s="2"/>
    </row>
    <row r="14" spans="1:3" x14ac:dyDescent="0.25">
      <c r="A14" s="1"/>
      <c r="C14" s="16"/>
    </row>
    <row r="23" spans="1:13" x14ac:dyDescent="0.25">
      <c r="A23" s="1" t="s">
        <v>46</v>
      </c>
    </row>
    <row r="24" spans="1:13" x14ac:dyDescent="0.25">
      <c r="A24" s="1" t="s">
        <v>42</v>
      </c>
    </row>
    <row r="25" spans="1:13" x14ac:dyDescent="0.25">
      <c r="E25" s="3" t="s">
        <v>20</v>
      </c>
      <c r="F25" s="3" t="s">
        <v>21</v>
      </c>
      <c r="G25" s="3" t="s">
        <v>22</v>
      </c>
      <c r="H25" s="3" t="s">
        <v>23</v>
      </c>
      <c r="I25" s="3" t="s">
        <v>24</v>
      </c>
      <c r="J25" s="3" t="s">
        <v>25</v>
      </c>
      <c r="K25" s="3" t="s">
        <v>26</v>
      </c>
      <c r="L25" s="3" t="s">
        <v>27</v>
      </c>
      <c r="M25" s="3" t="s">
        <v>28</v>
      </c>
    </row>
    <row r="28" spans="1:13" x14ac:dyDescent="0.25">
      <c r="E28">
        <v>0.21462273333333334</v>
      </c>
      <c r="F28">
        <v>0.1748366333333333</v>
      </c>
      <c r="G28">
        <v>0.1854154333333333</v>
      </c>
      <c r="H28">
        <v>0.16334783333333333</v>
      </c>
      <c r="I28">
        <v>0.16143343333333329</v>
      </c>
      <c r="J28">
        <v>0.11288553333333332</v>
      </c>
      <c r="K28">
        <v>9.7155633333333324E-2</v>
      </c>
      <c r="L28">
        <v>1.3376233333333321E-2</v>
      </c>
    </row>
    <row r="29" spans="1:13" x14ac:dyDescent="0.25">
      <c r="E29">
        <v>0.1656188333333333</v>
      </c>
      <c r="F29">
        <v>0.16889803333333334</v>
      </c>
      <c r="G29">
        <v>0.1760315333333333</v>
      </c>
      <c r="H29">
        <v>0.16529823333333329</v>
      </c>
      <c r="I29">
        <v>0.15790733333333332</v>
      </c>
      <c r="J29">
        <v>0.11095973333333334</v>
      </c>
      <c r="K29">
        <v>6.618503333333331E-2</v>
      </c>
      <c r="L29">
        <v>-2.7421666666666844E-3</v>
      </c>
    </row>
    <row r="30" spans="1:13" x14ac:dyDescent="0.25">
      <c r="E30">
        <v>0.16274813333333329</v>
      </c>
      <c r="F30">
        <v>0.1770509333333333</v>
      </c>
      <c r="G30">
        <v>0.1632443333333333</v>
      </c>
      <c r="H30">
        <v>0.18347013333333331</v>
      </c>
      <c r="I30">
        <v>0.16223783333333333</v>
      </c>
      <c r="J30">
        <v>0.1039742333333333</v>
      </c>
      <c r="K30">
        <v>7.6483033333333311E-2</v>
      </c>
      <c r="L30">
        <v>-1.9254666666666809E-3</v>
      </c>
    </row>
    <row r="31" spans="1:13" x14ac:dyDescent="0.25">
      <c r="E31">
        <v>0.17486923333333335</v>
      </c>
      <c r="F31">
        <v>0.1834524333333333</v>
      </c>
      <c r="G31">
        <v>0.17281063333333332</v>
      </c>
      <c r="H31">
        <v>0.17363633333333331</v>
      </c>
      <c r="I31">
        <v>0.16890863333333331</v>
      </c>
      <c r="J31">
        <v>0.11137193333333331</v>
      </c>
      <c r="K31">
        <v>8.4287233333333322E-2</v>
      </c>
      <c r="L31">
        <v>2.3296333333333308E-3</v>
      </c>
    </row>
    <row r="33" spans="1:14" x14ac:dyDescent="0.25">
      <c r="A33" s="1" t="s">
        <v>56</v>
      </c>
    </row>
    <row r="34" spans="1:14" x14ac:dyDescent="0.25">
      <c r="A34" s="1" t="s">
        <v>42</v>
      </c>
    </row>
    <row r="35" spans="1:14" x14ac:dyDescent="0.25">
      <c r="E35" s="3" t="s">
        <v>20</v>
      </c>
      <c r="F35" s="3" t="s">
        <v>21</v>
      </c>
      <c r="G35" s="3" t="s">
        <v>22</v>
      </c>
      <c r="H35" s="3" t="s">
        <v>23</v>
      </c>
      <c r="I35" s="3" t="s">
        <v>24</v>
      </c>
      <c r="J35" s="3" t="s">
        <v>25</v>
      </c>
      <c r="K35" s="3" t="s">
        <v>26</v>
      </c>
      <c r="L35" s="3" t="s">
        <v>27</v>
      </c>
      <c r="M35" s="3" t="s">
        <v>28</v>
      </c>
    </row>
    <row r="38" spans="1:14" x14ac:dyDescent="0.25">
      <c r="E38">
        <v>3257.93</v>
      </c>
      <c r="F38">
        <v>3193.15</v>
      </c>
      <c r="G38">
        <v>3122.78</v>
      </c>
      <c r="H38">
        <v>3283.2999999999997</v>
      </c>
      <c r="I38">
        <v>3634.43</v>
      </c>
      <c r="J38">
        <v>5050.17</v>
      </c>
      <c r="K38">
        <v>8440.09</v>
      </c>
      <c r="L38">
        <v>123439.69</v>
      </c>
    </row>
    <row r="39" spans="1:14" x14ac:dyDescent="0.25">
      <c r="E39">
        <v>4386</v>
      </c>
      <c r="F39">
        <v>3674.56</v>
      </c>
      <c r="G39">
        <v>3449.81</v>
      </c>
      <c r="H39">
        <v>3562.0000000000005</v>
      </c>
      <c r="I39">
        <v>3866.72</v>
      </c>
      <c r="J39">
        <v>5551.9500000000007</v>
      </c>
      <c r="K39">
        <v>8841.49</v>
      </c>
      <c r="L39">
        <v>128644.69</v>
      </c>
    </row>
    <row r="40" spans="1:14" x14ac:dyDescent="0.25">
      <c r="E40">
        <v>3760.93</v>
      </c>
      <c r="F40">
        <v>4002.9600000000005</v>
      </c>
      <c r="G40">
        <v>3382.7000000000003</v>
      </c>
      <c r="H40">
        <v>3475.4100000000003</v>
      </c>
      <c r="I40">
        <v>3717.7400000000002</v>
      </c>
      <c r="J40">
        <v>5576.3799999999992</v>
      </c>
      <c r="K40">
        <v>9282.3900000000012</v>
      </c>
      <c r="L40">
        <v>122818.69</v>
      </c>
    </row>
    <row r="41" spans="1:14" x14ac:dyDescent="0.25">
      <c r="E41">
        <v>3931.3799999999997</v>
      </c>
      <c r="F41">
        <v>3372.1299999999997</v>
      </c>
      <c r="G41">
        <v>3512.0400000000004</v>
      </c>
      <c r="H41">
        <v>3603.02</v>
      </c>
      <c r="I41">
        <v>3727.4900000000002</v>
      </c>
      <c r="J41">
        <v>6408.630000000001</v>
      </c>
      <c r="K41">
        <v>9079.8900000000012</v>
      </c>
      <c r="L41">
        <v>138779.69</v>
      </c>
    </row>
    <row r="44" spans="1:14" x14ac:dyDescent="0.25">
      <c r="A44" s="1" t="s">
        <v>59</v>
      </c>
    </row>
    <row r="45" spans="1:14" x14ac:dyDescent="0.25">
      <c r="E45">
        <f>E28/E38</f>
        <v>6.5877024163604907E-5</v>
      </c>
      <c r="F45">
        <f t="shared" ref="F45:L45" si="0">F28/F38</f>
        <v>5.4753654959313932E-5</v>
      </c>
      <c r="G45">
        <f t="shared" si="0"/>
        <v>5.9375118751027383E-5</v>
      </c>
      <c r="H45">
        <f t="shared" si="0"/>
        <v>4.9751114224509895E-5</v>
      </c>
      <c r="I45">
        <f t="shared" si="0"/>
        <v>4.4417813338909621E-5</v>
      </c>
      <c r="J45">
        <f t="shared" si="0"/>
        <v>2.2352818485978357E-5</v>
      </c>
      <c r="K45">
        <f t="shared" si="0"/>
        <v>1.1511208213814465E-5</v>
      </c>
      <c r="L45">
        <f t="shared" si="0"/>
        <v>1.0836249939815403E-7</v>
      </c>
      <c r="N45" s="1" t="s">
        <v>20</v>
      </c>
    </row>
    <row r="46" spans="1:14" x14ac:dyDescent="0.25">
      <c r="E46">
        <f t="shared" ref="E46:L46" si="1">E29/E39</f>
        <v>3.776079191366468E-5</v>
      </c>
      <c r="F46">
        <f t="shared" si="1"/>
        <v>4.5964151717030976E-5</v>
      </c>
      <c r="G46">
        <f t="shared" si="1"/>
        <v>5.1026443002174992E-5</v>
      </c>
      <c r="H46">
        <f t="shared" si="1"/>
        <v>4.6406017218790923E-5</v>
      </c>
      <c r="I46">
        <f t="shared" si="1"/>
        <v>4.0837540171859698E-5</v>
      </c>
      <c r="J46">
        <f t="shared" si="1"/>
        <v>1.9985722734054399E-5</v>
      </c>
      <c r="K46">
        <f t="shared" si="1"/>
        <v>7.4857329854281699E-6</v>
      </c>
      <c r="L46">
        <f t="shared" si="1"/>
        <v>-2.1315816973609128E-8</v>
      </c>
      <c r="N46">
        <f>AVERAGE(E45:E48)</f>
        <v>4.7847889975291004E-5</v>
      </c>
    </row>
    <row r="47" spans="1:14" x14ac:dyDescent="0.25">
      <c r="E47">
        <f t="shared" ref="E47:L47" si="2">E30/E40</f>
        <v>4.3273374759257234E-5</v>
      </c>
      <c r="F47">
        <f t="shared" si="2"/>
        <v>4.4230003131016369E-5</v>
      </c>
      <c r="G47">
        <f t="shared" si="2"/>
        <v>4.8258590277983059E-5</v>
      </c>
      <c r="H47">
        <f t="shared" si="2"/>
        <v>5.2790932101056652E-5</v>
      </c>
      <c r="I47">
        <f t="shared" si="2"/>
        <v>4.3638832552392937E-5</v>
      </c>
      <c r="J47">
        <f t="shared" si="2"/>
        <v>1.8645471315321645E-5</v>
      </c>
      <c r="K47">
        <f t="shared" si="2"/>
        <v>8.2395841300929285E-6</v>
      </c>
      <c r="L47">
        <f t="shared" si="2"/>
        <v>-1.5677309916484869E-8</v>
      </c>
    </row>
    <row r="48" spans="1:14" x14ac:dyDescent="0.25">
      <c r="E48">
        <f t="shared" ref="E48:L48" si="3">E31/E41</f>
        <v>4.448036906463719E-5</v>
      </c>
      <c r="F48">
        <f t="shared" si="3"/>
        <v>5.4402538850321112E-5</v>
      </c>
      <c r="G48">
        <f t="shared" si="3"/>
        <v>4.9205200775997228E-5</v>
      </c>
      <c r="H48">
        <f t="shared" si="3"/>
        <v>4.8191887176128168E-5</v>
      </c>
      <c r="I48">
        <f t="shared" si="3"/>
        <v>4.5314308913862494E-5</v>
      </c>
      <c r="J48">
        <f t="shared" si="3"/>
        <v>1.7378430855476644E-5</v>
      </c>
      <c r="K48">
        <f t="shared" si="3"/>
        <v>9.2828474060074866E-6</v>
      </c>
      <c r="L48">
        <f t="shared" si="3"/>
        <v>1.6786558129170997E-8</v>
      </c>
    </row>
    <row r="50" spans="1:12" x14ac:dyDescent="0.25">
      <c r="A50" s="1" t="s">
        <v>60</v>
      </c>
    </row>
    <row r="51" spans="1:12" x14ac:dyDescent="0.25">
      <c r="E51">
        <f t="shared" ref="E51:L54" si="4">E45/$N$46*100</f>
        <v>137.68010292120357</v>
      </c>
      <c r="F51">
        <f t="shared" si="4"/>
        <v>114.43274716521275</v>
      </c>
      <c r="G51">
        <f t="shared" si="4"/>
        <v>124.09140461928232</v>
      </c>
      <c r="H51">
        <f t="shared" si="4"/>
        <v>103.97765554594305</v>
      </c>
      <c r="I51">
        <f t="shared" si="4"/>
        <v>92.831289659475686</v>
      </c>
      <c r="J51">
        <f t="shared" si="4"/>
        <v>46.716414240045935</v>
      </c>
      <c r="K51">
        <f t="shared" si="4"/>
        <v>24.05792234466125</v>
      </c>
      <c r="L51">
        <f t="shared" si="4"/>
        <v>0.22647289034921542</v>
      </c>
    </row>
    <row r="52" spans="1:12" x14ac:dyDescent="0.25">
      <c r="E52">
        <f t="shared" si="4"/>
        <v>78.918405666717234</v>
      </c>
      <c r="F52">
        <f t="shared" si="4"/>
        <v>96.063069323991499</v>
      </c>
      <c r="G52">
        <f t="shared" si="4"/>
        <v>106.64303698350213</v>
      </c>
      <c r="H52">
        <f t="shared" si="4"/>
        <v>96.986548921499633</v>
      </c>
      <c r="I52">
        <f t="shared" si="4"/>
        <v>85.348675130603453</v>
      </c>
      <c r="J52">
        <f t="shared" si="4"/>
        <v>41.769287515865742</v>
      </c>
      <c r="K52">
        <f t="shared" si="4"/>
        <v>15.644854954510755</v>
      </c>
      <c r="L52">
        <f t="shared" si="4"/>
        <v>-4.4549126376558654E-2</v>
      </c>
    </row>
    <row r="53" spans="1:12" x14ac:dyDescent="0.25">
      <c r="E53">
        <f t="shared" si="4"/>
        <v>90.439463018335644</v>
      </c>
      <c r="F53">
        <f t="shared" si="4"/>
        <v>92.438774528734839</v>
      </c>
      <c r="G53">
        <f t="shared" si="4"/>
        <v>100.85834569278633</v>
      </c>
      <c r="H53">
        <f t="shared" si="4"/>
        <v>110.33074212534402</v>
      </c>
      <c r="I53">
        <f t="shared" si="4"/>
        <v>91.203253842391689</v>
      </c>
      <c r="J53">
        <f t="shared" si="4"/>
        <v>38.968220594367487</v>
      </c>
      <c r="K53">
        <f t="shared" si="4"/>
        <v>17.220370917814577</v>
      </c>
      <c r="L53">
        <f t="shared" si="4"/>
        <v>-3.2764892923346764E-2</v>
      </c>
    </row>
    <row r="54" spans="1:12" x14ac:dyDescent="0.25">
      <c r="E54">
        <f t="shared" si="4"/>
        <v>92.962028393743537</v>
      </c>
      <c r="F54">
        <f t="shared" si="4"/>
        <v>113.69892983455483</v>
      </c>
      <c r="G54">
        <f t="shared" si="4"/>
        <v>102.83672028465027</v>
      </c>
      <c r="H54">
        <f t="shared" si="4"/>
        <v>100.71893912357433</v>
      </c>
      <c r="I54">
        <f t="shared" si="4"/>
        <v>94.704926251216364</v>
      </c>
      <c r="J54">
        <f t="shared" si="4"/>
        <v>36.320161379009591</v>
      </c>
      <c r="K54">
        <f t="shared" si="4"/>
        <v>19.400745593590891</v>
      </c>
      <c r="L54">
        <f t="shared" si="4"/>
        <v>3.5083173234681186E-2</v>
      </c>
    </row>
    <row r="57" spans="1:12" x14ac:dyDescent="0.25">
      <c r="C57" s="3"/>
      <c r="D57" s="3"/>
      <c r="E57" s="3" t="s">
        <v>20</v>
      </c>
      <c r="F57" s="3" t="s">
        <v>21</v>
      </c>
      <c r="G57" s="3" t="s">
        <v>22</v>
      </c>
      <c r="H57" s="3" t="s">
        <v>23</v>
      </c>
      <c r="I57" s="3" t="s">
        <v>24</v>
      </c>
      <c r="J57" s="3" t="s">
        <v>25</v>
      </c>
      <c r="K57" s="3" t="s">
        <v>26</v>
      </c>
      <c r="L57" s="3" t="s">
        <v>27</v>
      </c>
    </row>
    <row r="58" spans="1:12" x14ac:dyDescent="0.25">
      <c r="C58" t="s">
        <v>36</v>
      </c>
      <c r="E58">
        <f>AVERAGE(E51:E54)</f>
        <v>100</v>
      </c>
      <c r="F58">
        <f t="shared" ref="F58:K58" si="5">AVERAGE(F51:F54)</f>
        <v>104.15838021312348</v>
      </c>
      <c r="G58">
        <f t="shared" si="5"/>
        <v>108.60737689505525</v>
      </c>
      <c r="H58">
        <f t="shared" si="5"/>
        <v>103.00347142909025</v>
      </c>
      <c r="I58">
        <f t="shared" si="5"/>
        <v>91.022036220921805</v>
      </c>
      <c r="J58">
        <f t="shared" si="5"/>
        <v>40.943520932322187</v>
      </c>
      <c r="K58">
        <f t="shared" si="5"/>
        <v>19.080973452644368</v>
      </c>
      <c r="L58">
        <f>AVERAGE(L51:L54)</f>
        <v>4.6060511070997789E-2</v>
      </c>
    </row>
    <row r="59" spans="1:12" x14ac:dyDescent="0.25">
      <c r="C59" t="s">
        <v>38</v>
      </c>
      <c r="E59">
        <f>MEDIAN(E51:E54)</f>
        <v>91.700745706039584</v>
      </c>
      <c r="F59">
        <f>MEDIAN(F51:F54)</f>
        <v>104.88099957927317</v>
      </c>
      <c r="G59">
        <f t="shared" ref="G59:L59" si="6">MEDIAN(G51:G54)</f>
        <v>104.73987863407621</v>
      </c>
      <c r="H59">
        <f t="shared" si="6"/>
        <v>102.34829733475868</v>
      </c>
      <c r="I59">
        <f t="shared" si="6"/>
        <v>92.017271750933688</v>
      </c>
      <c r="J59">
        <f t="shared" si="6"/>
        <v>40.368754055116611</v>
      </c>
      <c r="K59">
        <f t="shared" si="6"/>
        <v>18.310558255702734</v>
      </c>
      <c r="L59">
        <f t="shared" si="6"/>
        <v>1.1591401556672112E-3</v>
      </c>
    </row>
    <row r="60" spans="1:12" x14ac:dyDescent="0.25">
      <c r="C60" t="s">
        <v>40</v>
      </c>
      <c r="E60">
        <f>STDEV(E51:E54)</f>
        <v>25.853179607763462</v>
      </c>
      <c r="F60">
        <f t="shared" ref="F60:L60" si="7">STDEV(F51:F54)</f>
        <v>11.539322902354819</v>
      </c>
      <c r="G60">
        <f t="shared" si="7"/>
        <v>10.598139901915193</v>
      </c>
      <c r="H60">
        <f t="shared" si="7"/>
        <v>5.6586327814824635</v>
      </c>
      <c r="I60">
        <f t="shared" si="7"/>
        <v>4.0437994867711371</v>
      </c>
      <c r="J60">
        <f t="shared" si="7"/>
        <v>4.4454265853492485</v>
      </c>
      <c r="K60">
        <f t="shared" si="7"/>
        <v>3.6579150082027452</v>
      </c>
      <c r="L60">
        <f t="shared" si="7"/>
        <v>0.1252899028334544</v>
      </c>
    </row>
    <row r="61" spans="1:12" x14ac:dyDescent="0.25">
      <c r="C61" t="s">
        <v>41</v>
      </c>
      <c r="E61">
        <f t="shared" ref="E61:L61" si="8">E60/E58*100</f>
        <v>25.853179607763462</v>
      </c>
      <c r="F61">
        <f t="shared" si="8"/>
        <v>11.07863129087036</v>
      </c>
      <c r="G61">
        <f t="shared" si="8"/>
        <v>9.7582136728667397</v>
      </c>
      <c r="H61">
        <f t="shared" si="8"/>
        <v>5.4936330814617111</v>
      </c>
      <c r="I61">
        <f t="shared" si="8"/>
        <v>4.4426598817854757</v>
      </c>
      <c r="J61">
        <f t="shared" si="8"/>
        <v>10.857460433599105</v>
      </c>
      <c r="K61">
        <f t="shared" si="8"/>
        <v>19.17048423803455</v>
      </c>
      <c r="L61">
        <f t="shared" si="8"/>
        <v>272.01153421926261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12</xdr:col>
                <xdr:colOff>247650</xdr:colOff>
                <xdr:row>1</xdr:row>
                <xdr:rowOff>104775</xdr:rowOff>
              </from>
              <to>
                <xdr:col>18</xdr:col>
                <xdr:colOff>361950</xdr:colOff>
                <xdr:row>20</xdr:row>
                <xdr:rowOff>161925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2019-12-31T16:28:25Z</dcterms:created>
  <dcterms:modified xsi:type="dcterms:W3CDTF">2021-07-18T10:25:41Z</dcterms:modified>
</cp:coreProperties>
</file>