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4" documentId="13_ncr:1_{191F4745-1FA4-487A-88FF-00C510BDCB72}" xr6:coauthVersionLast="45" xr6:coauthVersionMax="45" xr10:uidLastSave="{997F5BA6-9284-4434-A083-7E39629D0F18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MTT_Cytotox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4" i="3" l="1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N41" i="3"/>
  <c r="M41" i="3"/>
  <c r="L41" i="3"/>
  <c r="K41" i="3"/>
  <c r="J41" i="3"/>
  <c r="I41" i="3"/>
  <c r="H41" i="3"/>
  <c r="G41" i="3"/>
  <c r="P42" i="3" s="1"/>
  <c r="H50" i="3" l="1"/>
  <c r="I47" i="3"/>
  <c r="H49" i="3"/>
  <c r="K50" i="3"/>
  <c r="N50" i="3"/>
  <c r="N49" i="3"/>
  <c r="N48" i="3"/>
  <c r="N47" i="3"/>
  <c r="J50" i="3"/>
  <c r="J48" i="3"/>
  <c r="J49" i="3"/>
  <c r="J47" i="3"/>
  <c r="G49" i="3"/>
  <c r="G50" i="3"/>
  <c r="G48" i="3"/>
  <c r="H48" i="3"/>
  <c r="I49" i="3"/>
  <c r="K47" i="3"/>
  <c r="K49" i="3"/>
  <c r="L47" i="3"/>
  <c r="L48" i="3"/>
  <c r="L49" i="3"/>
  <c r="L50" i="3"/>
  <c r="H47" i="3"/>
  <c r="I48" i="3"/>
  <c r="I50" i="3"/>
  <c r="K48" i="3"/>
  <c r="M47" i="3"/>
  <c r="M48" i="3"/>
  <c r="M49" i="3"/>
  <c r="M50" i="3"/>
  <c r="G47" i="3"/>
  <c r="P36" i="2"/>
  <c r="O36" i="2"/>
  <c r="O37" i="2" s="1"/>
  <c r="N36" i="2"/>
  <c r="M36" i="2"/>
  <c r="M37" i="2" s="1"/>
  <c r="L36" i="2"/>
  <c r="K36" i="2"/>
  <c r="K37" i="2" s="1"/>
  <c r="J36" i="2"/>
  <c r="I36" i="2"/>
  <c r="I37" i="2" s="1"/>
  <c r="H36" i="2"/>
  <c r="O35" i="2"/>
  <c r="K35" i="2"/>
  <c r="P34" i="2"/>
  <c r="P35" i="2" s="1"/>
  <c r="O34" i="2"/>
  <c r="N34" i="2"/>
  <c r="N35" i="2" s="1"/>
  <c r="M34" i="2"/>
  <c r="M35" i="2" s="1"/>
  <c r="L34" i="2"/>
  <c r="L35" i="2" s="1"/>
  <c r="K34" i="2"/>
  <c r="J34" i="2"/>
  <c r="J35" i="2" s="1"/>
  <c r="I34" i="2"/>
  <c r="I35" i="2" s="1"/>
  <c r="H34" i="2"/>
  <c r="H35" i="2" s="1"/>
  <c r="P32" i="2"/>
  <c r="P33" i="2" s="1"/>
  <c r="O32" i="2"/>
  <c r="O33" i="2" s="1"/>
  <c r="N32" i="2"/>
  <c r="N33" i="2" s="1"/>
  <c r="M32" i="2"/>
  <c r="M33" i="2" s="1"/>
  <c r="L32" i="2"/>
  <c r="L33" i="2" s="1"/>
  <c r="K32" i="2"/>
  <c r="K33" i="2" s="1"/>
  <c r="J32" i="2"/>
  <c r="J33" i="2" s="1"/>
  <c r="I32" i="2"/>
  <c r="I33" i="2" s="1"/>
  <c r="H32" i="2"/>
  <c r="H33" i="2" s="1"/>
  <c r="H55" i="3" l="1"/>
  <c r="H56" i="3"/>
  <c r="H54" i="3"/>
  <c r="N56" i="3"/>
  <c r="N55" i="3"/>
  <c r="N54" i="3"/>
  <c r="N37" i="2"/>
  <c r="H37" i="2"/>
  <c r="P37" i="2"/>
  <c r="M56" i="3"/>
  <c r="M57" i="3" s="1"/>
  <c r="M55" i="3"/>
  <c r="M54" i="3"/>
  <c r="L55" i="3"/>
  <c r="L54" i="3"/>
  <c r="L56" i="3"/>
  <c r="J56" i="3"/>
  <c r="J57" i="3" s="1"/>
  <c r="J55" i="3"/>
  <c r="J54" i="3"/>
  <c r="G54" i="3"/>
  <c r="G56" i="3"/>
  <c r="G55" i="3"/>
  <c r="J37" i="2"/>
  <c r="K55" i="3"/>
  <c r="K56" i="3"/>
  <c r="K57" i="3" s="1"/>
  <c r="K54" i="3"/>
  <c r="I56" i="3"/>
  <c r="I57" i="3" s="1"/>
  <c r="I55" i="3"/>
  <c r="I54" i="3"/>
  <c r="L37" i="2"/>
  <c r="O47" i="2"/>
  <c r="M47" i="2"/>
  <c r="K47" i="2"/>
  <c r="I47" i="2"/>
  <c r="O46" i="2"/>
  <c r="M46" i="2"/>
  <c r="K46" i="2"/>
  <c r="I46" i="2"/>
  <c r="O45" i="2"/>
  <c r="M45" i="2"/>
  <c r="K45" i="2"/>
  <c r="I45" i="2"/>
  <c r="O44" i="2"/>
  <c r="M44" i="2"/>
  <c r="K44" i="2"/>
  <c r="I44" i="2"/>
  <c r="N47" i="2"/>
  <c r="L47" i="2"/>
  <c r="J47" i="2"/>
  <c r="H47" i="2"/>
  <c r="N46" i="2"/>
  <c r="L46" i="2"/>
  <c r="J46" i="2"/>
  <c r="H46" i="2"/>
  <c r="N45" i="2"/>
  <c r="L45" i="2"/>
  <c r="J45" i="2"/>
  <c r="H45" i="2"/>
  <c r="N44" i="2"/>
  <c r="L44" i="2"/>
  <c r="J44" i="2"/>
  <c r="H44" i="2"/>
  <c r="L57" i="3" l="1"/>
  <c r="G57" i="3"/>
  <c r="N57" i="3"/>
  <c r="H57" i="3"/>
  <c r="J55" i="2"/>
  <c r="J53" i="2"/>
  <c r="J54" i="2" s="1"/>
  <c r="J51" i="2"/>
  <c r="J52" i="2" s="1"/>
  <c r="N55" i="2"/>
  <c r="N53" i="2"/>
  <c r="N54" i="2" s="1"/>
  <c r="N51" i="2"/>
  <c r="N52" i="2" s="1"/>
  <c r="K51" i="2"/>
  <c r="K52" i="2" s="1"/>
  <c r="K55" i="2"/>
  <c r="K53" i="2"/>
  <c r="K54" i="2" s="1"/>
  <c r="O55" i="2"/>
  <c r="O53" i="2"/>
  <c r="O54" i="2" s="1"/>
  <c r="J60" i="2" s="1"/>
  <c r="O51" i="2"/>
  <c r="O52" i="2" s="1"/>
  <c r="H55" i="2"/>
  <c r="H53" i="2"/>
  <c r="H54" i="2" s="1"/>
  <c r="N73" i="2" s="1"/>
  <c r="H51" i="2"/>
  <c r="H52" i="2" s="1"/>
  <c r="L55" i="2"/>
  <c r="L53" i="2"/>
  <c r="L54" i="2" s="1"/>
  <c r="L51" i="2"/>
  <c r="L52" i="2" s="1"/>
  <c r="I55" i="2"/>
  <c r="I53" i="2"/>
  <c r="I54" i="2" s="1"/>
  <c r="I51" i="2"/>
  <c r="I52" i="2" s="1"/>
  <c r="M55" i="2"/>
  <c r="M53" i="2"/>
  <c r="M54" i="2" s="1"/>
  <c r="M51" i="2"/>
  <c r="M52" i="2" s="1"/>
  <c r="H74" i="2" l="1"/>
  <c r="N75" i="2"/>
  <c r="O76" i="2"/>
  <c r="N74" i="2"/>
  <c r="N81" i="2" s="1"/>
  <c r="J73" i="2"/>
  <c r="L74" i="2"/>
  <c r="L81" i="2" s="1"/>
  <c r="K76" i="2"/>
  <c r="J74" i="2"/>
  <c r="M74" i="2"/>
  <c r="L76" i="2"/>
  <c r="M76" i="2"/>
  <c r="H76" i="2"/>
  <c r="L60" i="2"/>
  <c r="O75" i="2"/>
  <c r="J75" i="2"/>
  <c r="I76" i="2"/>
  <c r="L73" i="2"/>
  <c r="I75" i="2"/>
  <c r="K74" i="2"/>
  <c r="J76" i="2"/>
  <c r="I74" i="2"/>
  <c r="H73" i="2"/>
  <c r="H82" i="2" s="1"/>
  <c r="I73" i="2"/>
  <c r="M60" i="2"/>
  <c r="M69" i="2" s="1"/>
  <c r="L75" i="2"/>
  <c r="K75" i="2"/>
  <c r="M75" i="2"/>
  <c r="M73" i="2"/>
  <c r="H75" i="2"/>
  <c r="O74" i="2"/>
  <c r="N76" i="2"/>
  <c r="N82" i="2"/>
  <c r="I56" i="2"/>
  <c r="I82" i="2"/>
  <c r="I81" i="2"/>
  <c r="I80" i="2"/>
  <c r="H56" i="2"/>
  <c r="O60" i="2"/>
  <c r="K60" i="2"/>
  <c r="N60" i="2"/>
  <c r="J56" i="2"/>
  <c r="J82" i="2"/>
  <c r="J81" i="2"/>
  <c r="J80" i="2"/>
  <c r="M63" i="2"/>
  <c r="I63" i="2"/>
  <c r="M62" i="2"/>
  <c r="I62" i="2"/>
  <c r="M61" i="2"/>
  <c r="I61" i="2"/>
  <c r="M56" i="2"/>
  <c r="M82" i="2"/>
  <c r="M81" i="2"/>
  <c r="M80" i="2"/>
  <c r="I60" i="2"/>
  <c r="L63" i="2"/>
  <c r="H63" i="2"/>
  <c r="L62" i="2"/>
  <c r="H62" i="2"/>
  <c r="L61" i="2"/>
  <c r="H61" i="2"/>
  <c r="L56" i="2"/>
  <c r="L82" i="2"/>
  <c r="H60" i="2"/>
  <c r="O63" i="2"/>
  <c r="K63" i="2"/>
  <c r="O62" i="2"/>
  <c r="K62" i="2"/>
  <c r="O61" i="2"/>
  <c r="K61" i="2"/>
  <c r="O56" i="2"/>
  <c r="O73" i="2"/>
  <c r="K56" i="2"/>
  <c r="K73" i="2"/>
  <c r="N63" i="2"/>
  <c r="J63" i="2"/>
  <c r="N62" i="2"/>
  <c r="J62" i="2"/>
  <c r="N61" i="2"/>
  <c r="J61" i="2"/>
  <c r="N56" i="2"/>
  <c r="L80" i="2" l="1"/>
  <c r="M68" i="2"/>
  <c r="H80" i="2"/>
  <c r="M67" i="2"/>
  <c r="L69" i="2"/>
  <c r="H81" i="2"/>
  <c r="N80" i="2"/>
  <c r="J69" i="2"/>
  <c r="J70" i="2" s="1"/>
  <c r="K82" i="2"/>
  <c r="K81" i="2"/>
  <c r="K80" i="2"/>
  <c r="O82" i="2"/>
  <c r="O81" i="2"/>
  <c r="O80" i="2"/>
  <c r="H69" i="2"/>
  <c r="H68" i="2"/>
  <c r="H67" i="2"/>
  <c r="M83" i="2"/>
  <c r="J83" i="2"/>
  <c r="N69" i="2"/>
  <c r="N68" i="2"/>
  <c r="N67" i="2"/>
  <c r="O69" i="2"/>
  <c r="O68" i="2"/>
  <c r="O67" i="2"/>
  <c r="L68" i="2"/>
  <c r="I83" i="2"/>
  <c r="M70" i="2"/>
  <c r="J68" i="2"/>
  <c r="N83" i="2"/>
  <c r="L83" i="2"/>
  <c r="I69" i="2"/>
  <c r="I68" i="2"/>
  <c r="I67" i="2"/>
  <c r="K69" i="2"/>
  <c r="K68" i="2"/>
  <c r="K67" i="2"/>
  <c r="H83" i="2"/>
  <c r="L67" i="2"/>
  <c r="L70" i="2" s="1"/>
  <c r="J67" i="2"/>
  <c r="K70" i="2" l="1"/>
  <c r="O70" i="2"/>
  <c r="H70" i="2"/>
  <c r="K83" i="2"/>
  <c r="I70" i="2"/>
  <c r="N70" i="2"/>
  <c r="O83" i="2"/>
  <c r="P39" i="1" l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40" i="1" l="1"/>
  <c r="O49" i="1"/>
  <c r="P40" i="1"/>
  <c r="O47" i="1"/>
  <c r="P36" i="1"/>
  <c r="L40" i="1"/>
  <c r="O48" i="1"/>
  <c r="O58" i="1" s="1"/>
  <c r="O50" i="1"/>
  <c r="O56" i="1" s="1"/>
  <c r="O57" i="1" s="1"/>
  <c r="J40" i="1"/>
  <c r="N40" i="1"/>
  <c r="K47" i="1"/>
  <c r="K48" i="1"/>
  <c r="K49" i="1"/>
  <c r="K50" i="1"/>
  <c r="I40" i="1"/>
  <c r="K40" i="1"/>
  <c r="M40" i="1"/>
  <c r="O40" i="1"/>
  <c r="I47" i="1"/>
  <c r="M47" i="1"/>
  <c r="I48" i="1"/>
  <c r="M48" i="1"/>
  <c r="I49" i="1"/>
  <c r="M49" i="1"/>
  <c r="I50" i="1"/>
  <c r="M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O54" i="1" l="1"/>
  <c r="K66" i="1"/>
  <c r="M56" i="1"/>
  <c r="M57" i="1" s="1"/>
  <c r="K56" i="1"/>
  <c r="K57" i="1" s="1"/>
  <c r="M54" i="1"/>
  <c r="M55" i="1" s="1"/>
  <c r="M58" i="1"/>
  <c r="K54" i="1"/>
  <c r="K55" i="1" s="1"/>
  <c r="K65" i="1"/>
  <c r="K64" i="1"/>
  <c r="I66" i="1"/>
  <c r="I65" i="1"/>
  <c r="I64" i="1"/>
  <c r="K58" i="1"/>
  <c r="K63" i="1"/>
  <c r="N66" i="1"/>
  <c r="I63" i="1"/>
  <c r="I71" i="1" s="1"/>
  <c r="I54" i="1"/>
  <c r="I55" i="1" s="1"/>
  <c r="M66" i="1"/>
  <c r="M65" i="1"/>
  <c r="M64" i="1"/>
  <c r="M72" i="1" s="1"/>
  <c r="O63" i="1"/>
  <c r="I58" i="1"/>
  <c r="M63" i="1"/>
  <c r="I56" i="1"/>
  <c r="I57" i="1" s="1"/>
  <c r="J66" i="1"/>
  <c r="N65" i="1"/>
  <c r="J65" i="1"/>
  <c r="N64" i="1"/>
  <c r="J64" i="1"/>
  <c r="N63" i="1"/>
  <c r="N58" i="1"/>
  <c r="N56" i="1"/>
  <c r="N57" i="1" s="1"/>
  <c r="N54" i="1"/>
  <c r="N55" i="1" s="1"/>
  <c r="J63" i="1"/>
  <c r="J58" i="1"/>
  <c r="J56" i="1"/>
  <c r="J57" i="1" s="1"/>
  <c r="J54" i="1"/>
  <c r="J55" i="1" s="1"/>
  <c r="L66" i="1"/>
  <c r="H66" i="1"/>
  <c r="L65" i="1"/>
  <c r="H65" i="1"/>
  <c r="L64" i="1"/>
  <c r="H64" i="1"/>
  <c r="L54" i="1"/>
  <c r="L55" i="1" s="1"/>
  <c r="L63" i="1"/>
  <c r="L58" i="1"/>
  <c r="L59" i="1" s="1"/>
  <c r="L56" i="1"/>
  <c r="L57" i="1" s="1"/>
  <c r="H54" i="1"/>
  <c r="H63" i="1"/>
  <c r="H58" i="1"/>
  <c r="H56" i="1"/>
  <c r="H57" i="1" s="1"/>
  <c r="O59" i="1"/>
  <c r="M59" i="1"/>
  <c r="K59" i="1"/>
  <c r="I59" i="1"/>
  <c r="K72" i="1" l="1"/>
  <c r="I70" i="1"/>
  <c r="K71" i="1"/>
  <c r="O55" i="1"/>
  <c r="O65" i="1"/>
  <c r="O64" i="1"/>
  <c r="O66" i="1"/>
  <c r="I72" i="1"/>
  <c r="I73" i="1" s="1"/>
  <c r="M70" i="1"/>
  <c r="K70" i="1"/>
  <c r="M71" i="1"/>
  <c r="H72" i="1"/>
  <c r="H71" i="1"/>
  <c r="H70" i="1"/>
  <c r="H55" i="1"/>
  <c r="N79" i="1"/>
  <c r="I76" i="1"/>
  <c r="K76" i="1"/>
  <c r="M76" i="1"/>
  <c r="O76" i="1"/>
  <c r="I77" i="1"/>
  <c r="K77" i="1"/>
  <c r="M77" i="1"/>
  <c r="O77" i="1"/>
  <c r="I78" i="1"/>
  <c r="K78" i="1"/>
  <c r="M78" i="1"/>
  <c r="O78" i="1"/>
  <c r="I79" i="1"/>
  <c r="K79" i="1"/>
  <c r="M79" i="1"/>
  <c r="O79" i="1"/>
  <c r="L76" i="1"/>
  <c r="M73" i="1"/>
  <c r="J59" i="1"/>
  <c r="J76" i="1"/>
  <c r="N72" i="1"/>
  <c r="N71" i="1"/>
  <c r="N70" i="1"/>
  <c r="H59" i="1"/>
  <c r="H76" i="1"/>
  <c r="L72" i="1"/>
  <c r="L71" i="1"/>
  <c r="L70" i="1"/>
  <c r="H77" i="1"/>
  <c r="L77" i="1"/>
  <c r="H78" i="1"/>
  <c r="L78" i="1"/>
  <c r="H79" i="1"/>
  <c r="L79" i="1"/>
  <c r="K73" i="1"/>
  <c r="J72" i="1"/>
  <c r="J71" i="1"/>
  <c r="J70" i="1"/>
  <c r="N59" i="1"/>
  <c r="N76" i="1"/>
  <c r="J77" i="1"/>
  <c r="N77" i="1"/>
  <c r="J78" i="1"/>
  <c r="N78" i="1"/>
  <c r="J79" i="1"/>
  <c r="O70" i="1" l="1"/>
  <c r="O72" i="1"/>
  <c r="O73" i="1" s="1"/>
  <c r="O71" i="1"/>
  <c r="L73" i="1"/>
  <c r="J85" i="1"/>
  <c r="J84" i="1"/>
  <c r="J83" i="1"/>
  <c r="L85" i="1"/>
  <c r="L84" i="1"/>
  <c r="L83" i="1"/>
  <c r="M85" i="1"/>
  <c r="M84" i="1"/>
  <c r="M83" i="1"/>
  <c r="I85" i="1"/>
  <c r="I84" i="1"/>
  <c r="I83" i="1"/>
  <c r="N85" i="1"/>
  <c r="N84" i="1"/>
  <c r="N83" i="1"/>
  <c r="J73" i="1"/>
  <c r="H85" i="1"/>
  <c r="H84" i="1"/>
  <c r="H83" i="1"/>
  <c r="N73" i="1"/>
  <c r="O85" i="1"/>
  <c r="O84" i="1"/>
  <c r="O83" i="1"/>
  <c r="K85" i="1"/>
  <c r="K84" i="1"/>
  <c r="K83" i="1"/>
  <c r="H73" i="1"/>
  <c r="O86" i="1" l="1"/>
  <c r="H86" i="1"/>
  <c r="N86" i="1"/>
  <c r="M86" i="1"/>
  <c r="J86" i="1"/>
  <c r="K86" i="1"/>
  <c r="I86" i="1"/>
  <c r="L86" i="1"/>
</calcChain>
</file>

<file path=xl/sharedStrings.xml><?xml version="1.0" encoding="utf-8"?>
<sst xmlns="http://schemas.openxmlformats.org/spreadsheetml/2006/main" count="234" uniqueCount="60">
  <si>
    <t>version,4</t>
  </si>
  <si>
    <t>ProtocolHeader</t>
  </si>
  <si>
    <t>,Version,1.0,Label,MTT_005A_20191209,ReaderType,0,DateRead,12/27/2019 1:15:48 AM,InstrumentSN,SN: 512734004,</t>
  </si>
  <si>
    <t xml:space="preserve">,Result,0,Prefix,05A_2_1_BT,WellMap,0007FE7FE7FE7FE7FE7FE000,RefWellMap,000000000000000000000000,RunCount,1,Kinetics,False,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</si>
  <si>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</si>
  <si>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</si>
  <si>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</si>
  <si>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</si>
  <si>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</si>
  <si>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</si>
  <si>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,B,X,0.05225443,0.05634066,0.05583546,0.05630766,0.05572715,0.05604381,0.05712382,0.05683707,0.05624286,0.05792494,X</t>
  </si>
  <si>
    <t>,C,X,0.05406995,0.3799729,0.3940367,0.3962478,0.2460784,0.2077571,0.2159874,0.2014604,0.1352599,0.1285873,X</t>
  </si>
  <si>
    <t>,D,X,0.05415317,0.3821482,0.3844148,0.3772973,0.239157,0.2063034,0.2024095,0.2016333,0.1369733,0.1248087,X</t>
  </si>
  <si>
    <t>,E,X,0.05541662,0.3738737,0.3908557,0.3974428,0.2376892,0.1996881,0.199123,0.1990182,0.1378994,0.1220308,X</t>
  </si>
  <si>
    <t>,F,X,0.05262578,0.3618907,0.3861867,0.3888721,0.2390367,0.1981908,0.2093012,0.1952521,0.1391923,0.05412384,X</t>
  </si>
  <si>
    <t>,G,X,0.05227778,0.05342336,0.05325249,0.05364696,0.05520146,0.05334842,0.05332035,0.05292267,0.05336133,0.05297993,X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</si>
  <si>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</si>
  <si>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</si>
  <si>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</si>
  <si>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</si>
  <si>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</si>
  <si>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</si>
  <si>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</si>
  <si>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</si>
  <si>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</si>
  <si>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</si>
  <si>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</si>
  <si>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</si>
  <si>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</si>
  <si>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</si>
  <si>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iPSC_DSN_005A_20191209_1_d13</t>
  </si>
  <si>
    <t>Differentiation started</t>
  </si>
  <si>
    <t>Age of cells</t>
  </si>
  <si>
    <t>13d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</si>
  <si>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</si>
  <si>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</si>
  <si>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</si>
  <si>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</si>
  <si>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</si>
  <si>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</si>
  <si>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</si>
  <si>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</si>
  <si>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</si>
  <si>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</si>
  <si>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</si>
  <si>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Bortezomib</t>
  </si>
  <si>
    <t>MTT</t>
  </si>
  <si>
    <t xml:space="preserve">,Result,0,Prefix,05A_2_1_BT,WellMap,0007FE7FE7FE7FE7FE7FE000,RunCount,1,Kinetics,False, </t>
  </si>
  <si>
    <t>,Read 1</t>
  </si>
  <si>
    <t>,B,X,574.015,573.264,572.259,572.398,572.813,572.858,572.073,570.381,573.234,574.993,X</t>
  </si>
  <si>
    <t>,C,X,572.502,6069.87,6391.97,6251.51,6847.01,7752.98,7216.82,6643.36,156219,2342.67,X</t>
  </si>
  <si>
    <t>,D,X,572.377,6655.39,6358.93,6423.9,7316.63,8109.66,7648.4,6778.9,201656,2475.27,X</t>
  </si>
  <si>
    <t>,E,X,572.819,6621.79,6120.05,6278.05,6915.68,8537.75,7517.54,6652.87,140458,2409.64,X</t>
  </si>
  <si>
    <t>,F,X,572.394,6490.82,6186.11,6378.73,6767.61,8031.71,7540.64,6537.1,110682,571.923,X</t>
  </si>
  <si>
    <t>,G,X,572.747,571.37,571.273,571.491,570.44,571.744,570.239,570.975,570.41,571.101,X</t>
  </si>
  <si>
    <t>Cytotox</t>
  </si>
  <si>
    <t>Proteases [% of vehicle]</t>
  </si>
  <si>
    <t>Live/Dead</t>
  </si>
  <si>
    <t>% of Vehicle</t>
  </si>
  <si>
    <t>55) Exp_20191222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</si>
</sst>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447675</xdr:colOff>
      <xdr:row>4</xdr:row>
      <xdr:rowOff>47625</xdr:rowOff>
    </xdr:from>
    <xdr:to>
      <xdr:col>16</xdr:col>
      <xdr:colOff>56029</xdr:colOff>
      <xdr:row>23</xdr:row>
      <xdr:rowOff>134891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5675" y="809625"/>
          <a:ext cx="4942354" cy="37067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1</xdr:row>
      <xdr:rowOff>57150</xdr:rowOff>
    </xdr:from>
    <xdr:to>
      <xdr:col>11</xdr:col>
      <xdr:colOff>638175</xdr:colOff>
      <xdr:row>16</xdr:row>
      <xdr:rowOff>28575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819150"/>
          <a:ext cx="3771900" cy="2828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266699</xdr:colOff>
      <xdr:row>1</xdr:row>
      <xdr:rowOff>161926</xdr:rowOff>
    </xdr:from>
    <xdr:to>
      <xdr:col>10</xdr:col>
      <xdr:colOff>520696</xdr:colOff>
      <xdr:row>18</xdr:row>
      <xdr:rowOff>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848882E-9CCC-465E-B826-52546D346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699" y="352426"/>
          <a:ext cx="4102097" cy="30765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638175</xdr:colOff>
          <xdr:row>1</xdr:row>
          <xdr:rowOff>180975</xdr:rowOff>
        </xdr:from>
        <xdr:to>
          <xdr:col>15</xdr:col>
          <xdr:colOff>733425</xdr:colOff>
          <xdr:row>17</xdr:row>
          <xdr:rowOff>178038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1FD63BA7-534D-4002-BAB2-3FB62F72DB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opLeftCell="A7" zoomScale="85" zoomScaleNormal="85" workbookViewId="0">
      <selection activeCell="B39" sqref="B39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43808</v>
      </c>
      <c r="F27" s="5"/>
      <c r="G27" s="5">
        <v>5.2254429999999998E-2</v>
      </c>
      <c r="H27" s="5">
        <v>5.6340660000000001E-2</v>
      </c>
      <c r="I27" s="5">
        <v>5.5835460000000003E-2</v>
      </c>
      <c r="J27" s="5">
        <v>5.6307660000000002E-2</v>
      </c>
      <c r="K27" s="5">
        <v>5.5727150000000003E-2</v>
      </c>
      <c r="L27" s="5">
        <v>5.6043809999999999E-2</v>
      </c>
      <c r="M27" s="5">
        <v>5.7123819999999999E-2</v>
      </c>
      <c r="N27" s="5">
        <v>5.6837070000000003E-2</v>
      </c>
      <c r="O27" s="5">
        <v>5.6242859999999999E-2</v>
      </c>
      <c r="P27" s="5">
        <v>5.7924940000000001E-2</v>
      </c>
      <c r="Q27" s="5"/>
    </row>
    <row r="28" spans="1:17" x14ac:dyDescent="0.25">
      <c r="A28" t="s">
        <v>32</v>
      </c>
      <c r="C28" t="s">
        <v>33</v>
      </c>
      <c r="F28" s="6"/>
      <c r="G28" s="6">
        <v>5.4069949999999999E-2</v>
      </c>
      <c r="H28" s="7">
        <v>0.3799729</v>
      </c>
      <c r="I28" s="8">
        <v>0.39403670000000002</v>
      </c>
      <c r="J28" s="8">
        <v>0.39624779999999998</v>
      </c>
      <c r="K28" s="8">
        <v>0.2460784</v>
      </c>
      <c r="L28" s="8">
        <v>0.2077571</v>
      </c>
      <c r="M28" s="8">
        <v>0.2159874</v>
      </c>
      <c r="N28" s="8">
        <v>0.20146040000000001</v>
      </c>
      <c r="O28" s="8">
        <v>0.13525989999999999</v>
      </c>
      <c r="P28" s="9">
        <v>0.12858729999999999</v>
      </c>
      <c r="Q28" s="6"/>
    </row>
    <row r="29" spans="1:17" x14ac:dyDescent="0.25">
      <c r="A29" t="s">
        <v>34</v>
      </c>
      <c r="C29" t="s">
        <v>45</v>
      </c>
      <c r="F29" s="6"/>
      <c r="G29" s="6">
        <v>5.415317E-2</v>
      </c>
      <c r="H29" s="10">
        <v>0.38214819999999999</v>
      </c>
      <c r="I29" s="11">
        <v>0.3844148</v>
      </c>
      <c r="J29" s="11">
        <v>0.3772973</v>
      </c>
      <c r="K29" s="11">
        <v>0.23915700000000001</v>
      </c>
      <c r="L29" s="11">
        <v>0.2063034</v>
      </c>
      <c r="M29" s="11">
        <v>0.20240949999999999</v>
      </c>
      <c r="N29" s="11">
        <v>0.20163329999999999</v>
      </c>
      <c r="O29" s="11">
        <v>0.13697329999999999</v>
      </c>
      <c r="P29" s="12">
        <v>0.12480869999999999</v>
      </c>
      <c r="Q29" s="6"/>
    </row>
    <row r="30" spans="1:17" x14ac:dyDescent="0.25">
      <c r="A30" t="s">
        <v>17</v>
      </c>
      <c r="C30" s="2">
        <v>43821</v>
      </c>
      <c r="F30" s="6"/>
      <c r="G30" s="6">
        <v>5.541662E-2</v>
      </c>
      <c r="H30" s="10">
        <v>0.37387369999999998</v>
      </c>
      <c r="I30" s="11">
        <v>0.39085569999999997</v>
      </c>
      <c r="J30" s="11">
        <v>0.39744279999999998</v>
      </c>
      <c r="K30" s="11">
        <v>0.23768919999999999</v>
      </c>
      <c r="L30" s="11">
        <v>0.19968810000000001</v>
      </c>
      <c r="M30" s="11">
        <v>0.19912299999999999</v>
      </c>
      <c r="N30" s="11">
        <v>0.19901820000000001</v>
      </c>
      <c r="O30" s="11">
        <v>0.13789940000000001</v>
      </c>
      <c r="P30" s="12">
        <v>0.12203079999999999</v>
      </c>
      <c r="Q30" s="6"/>
    </row>
    <row r="31" spans="1:17" x14ac:dyDescent="0.25">
      <c r="A31" t="s">
        <v>18</v>
      </c>
      <c r="C31" t="s">
        <v>19</v>
      </c>
      <c r="F31" s="6"/>
      <c r="G31" s="6">
        <v>5.2625779999999997E-2</v>
      </c>
      <c r="H31" s="13">
        <v>0.36189070000000001</v>
      </c>
      <c r="I31" s="14">
        <v>0.38618669999999999</v>
      </c>
      <c r="J31" s="14">
        <v>0.3888721</v>
      </c>
      <c r="K31" s="14">
        <v>0.23903669999999999</v>
      </c>
      <c r="L31" s="14">
        <v>0.1981908</v>
      </c>
      <c r="M31" s="14">
        <v>0.20930119999999999</v>
      </c>
      <c r="N31" s="14">
        <v>0.19525210000000001</v>
      </c>
      <c r="O31" s="14">
        <v>0.13919229999999999</v>
      </c>
      <c r="P31" s="15">
        <v>5.4123839999999999E-2</v>
      </c>
      <c r="Q31" s="6"/>
    </row>
    <row r="32" spans="1:17" x14ac:dyDescent="0.25">
      <c r="A32" s="1" t="s">
        <v>35</v>
      </c>
      <c r="G32">
        <v>5.2277780000000003E-2</v>
      </c>
      <c r="H32">
        <v>5.3423360000000003E-2</v>
      </c>
      <c r="I32">
        <v>5.325249E-2</v>
      </c>
      <c r="J32">
        <v>5.364696E-2</v>
      </c>
      <c r="K32">
        <v>5.5201460000000001E-2</v>
      </c>
      <c r="L32">
        <v>5.3348420000000001E-2</v>
      </c>
      <c r="M32">
        <v>5.3320350000000002E-2</v>
      </c>
      <c r="N32">
        <v>5.2922669999999998E-2</v>
      </c>
      <c r="O32">
        <v>5.3361329999999998E-2</v>
      </c>
      <c r="P32">
        <v>5.2979930000000001E-2</v>
      </c>
    </row>
    <row r="35" spans="3:17" x14ac:dyDescent="0.25">
      <c r="C35" s="16"/>
      <c r="F35" t="s">
        <v>36</v>
      </c>
      <c r="H35">
        <f>AVERAGE(H28:H31)</f>
        <v>0.374471375</v>
      </c>
      <c r="I35">
        <f>AVERAGE(I28:I31)</f>
        <v>0.38887347500000002</v>
      </c>
      <c r="J35">
        <f>AVERAGE(J28:J31)</f>
        <v>0.38996500000000001</v>
      </c>
      <c r="K35">
        <f t="shared" ref="K35:M35" si="0">AVERAGE(K28:K31)</f>
        <v>0.240490325</v>
      </c>
      <c r="L35">
        <f t="shared" si="0"/>
        <v>0.20298484999999999</v>
      </c>
      <c r="M35">
        <f t="shared" si="0"/>
        <v>0.20670527499999999</v>
      </c>
      <c r="N35">
        <f>AVERAGE(N28:N31)</f>
        <v>0.19934100000000002</v>
      </c>
      <c r="O35">
        <f>AVERAGE(O28:O31)</f>
        <v>0.137331225</v>
      </c>
      <c r="P35">
        <f>AVERAGE(P28:P30)</f>
        <v>0.12514226666666664</v>
      </c>
    </row>
    <row r="36" spans="3:17" x14ac:dyDescent="0.25">
      <c r="F36" t="s">
        <v>37</v>
      </c>
      <c r="H36">
        <f>H35/1000</f>
        <v>3.7447137499999999E-4</v>
      </c>
      <c r="I36">
        <f t="shared" ref="I36:P36" si="1">I35/1000</f>
        <v>3.8887347500000003E-4</v>
      </c>
      <c r="J36">
        <f t="shared" si="1"/>
        <v>3.8996499999999998E-4</v>
      </c>
      <c r="K36">
        <f t="shared" si="1"/>
        <v>2.40490325E-4</v>
      </c>
      <c r="L36">
        <f t="shared" si="1"/>
        <v>2.0298484999999998E-4</v>
      </c>
      <c r="M36">
        <f t="shared" si="1"/>
        <v>2.0670527499999999E-4</v>
      </c>
      <c r="N36">
        <f t="shared" si="1"/>
        <v>1.9934100000000001E-4</v>
      </c>
      <c r="O36">
        <f t="shared" si="1"/>
        <v>1.37331225E-4</v>
      </c>
      <c r="P36">
        <f t="shared" si="1"/>
        <v>1.2514226666666663E-4</v>
      </c>
    </row>
    <row r="37" spans="3:17" x14ac:dyDescent="0.25">
      <c r="F37" t="s">
        <v>38</v>
      </c>
      <c r="H37">
        <f>MEDIAN(H28:H31)</f>
        <v>0.37692329999999996</v>
      </c>
      <c r="I37">
        <f t="shared" ref="I37:O37" si="2">MEDIAN(I28:I31)</f>
        <v>0.38852120000000001</v>
      </c>
      <c r="J37">
        <f t="shared" si="2"/>
        <v>0.39255994999999999</v>
      </c>
      <c r="K37">
        <f t="shared" si="2"/>
        <v>0.23909685</v>
      </c>
      <c r="L37">
        <f t="shared" si="2"/>
        <v>0.20299575</v>
      </c>
      <c r="M37">
        <f t="shared" si="2"/>
        <v>0.20585534999999999</v>
      </c>
      <c r="N37">
        <f t="shared" si="2"/>
        <v>0.20023930000000001</v>
      </c>
      <c r="O37">
        <f t="shared" si="2"/>
        <v>0.13743634999999998</v>
      </c>
      <c r="P37">
        <f>MEDIAN(P28:P30)</f>
        <v>0.12480869999999999</v>
      </c>
    </row>
    <row r="38" spans="3:17" x14ac:dyDescent="0.25">
      <c r="F38" t="s">
        <v>39</v>
      </c>
      <c r="H38">
        <f>H37/1000</f>
        <v>3.7692329999999998E-4</v>
      </c>
      <c r="I38">
        <f t="shared" ref="I38:P38" si="3">I37/1000</f>
        <v>3.8852120000000003E-4</v>
      </c>
      <c r="J38">
        <f t="shared" si="3"/>
        <v>3.9255995000000001E-4</v>
      </c>
      <c r="K38">
        <f t="shared" si="3"/>
        <v>2.3909684999999999E-4</v>
      </c>
      <c r="L38">
        <f t="shared" si="3"/>
        <v>2.0299575000000002E-4</v>
      </c>
      <c r="M38">
        <f t="shared" si="3"/>
        <v>2.0585535E-4</v>
      </c>
      <c r="N38">
        <f t="shared" si="3"/>
        <v>2.002393E-4</v>
      </c>
      <c r="O38">
        <f t="shared" si="3"/>
        <v>1.3743634999999999E-4</v>
      </c>
      <c r="P38">
        <f t="shared" si="3"/>
        <v>1.2480869999999998E-4</v>
      </c>
    </row>
    <row r="39" spans="3:17" x14ac:dyDescent="0.25">
      <c r="F39" t="s">
        <v>40</v>
      </c>
      <c r="H39">
        <f>STDEV(H28:H31)</f>
        <v>9.0890230180421441E-3</v>
      </c>
      <c r="I39">
        <f t="shared" ref="I39:O39" si="4">STDEV(I28:I31)</f>
        <v>4.3850751041648872E-3</v>
      </c>
      <c r="J39">
        <f t="shared" si="4"/>
        <v>9.256639461849344E-3</v>
      </c>
      <c r="K39">
        <f t="shared" si="4"/>
        <v>3.7843389853227162E-3</v>
      </c>
      <c r="L39">
        <f t="shared" si="4"/>
        <v>4.7482846070975972E-3</v>
      </c>
      <c r="M39">
        <f t="shared" si="4"/>
        <v>7.5020274625708138E-3</v>
      </c>
      <c r="N39">
        <f t="shared" si="4"/>
        <v>2.976003959450765E-3</v>
      </c>
      <c r="O39">
        <f t="shared" si="4"/>
        <v>1.6537755336905131E-3</v>
      </c>
      <c r="P39">
        <f>STDEV(P28:P30)</f>
        <v>3.2909532210794652E-3</v>
      </c>
    </row>
    <row r="40" spans="3:17" x14ac:dyDescent="0.25">
      <c r="F40" t="s">
        <v>41</v>
      </c>
      <c r="H40">
        <f>H39/H35*100</f>
        <v>2.4271609593769736</v>
      </c>
      <c r="I40">
        <f t="shared" ref="I40:O40" si="5">I39/I35*100</f>
        <v>1.1276354357069192</v>
      </c>
      <c r="J40">
        <f t="shared" si="5"/>
        <v>2.3737103231955032</v>
      </c>
      <c r="K40">
        <f t="shared" si="5"/>
        <v>1.5735930272133467</v>
      </c>
      <c r="L40">
        <f t="shared" si="5"/>
        <v>2.3392310347780132</v>
      </c>
      <c r="M40">
        <f t="shared" si="5"/>
        <v>3.6293352758272923</v>
      </c>
      <c r="N40">
        <f t="shared" si="5"/>
        <v>1.4929211549308796</v>
      </c>
      <c r="O40">
        <f t="shared" si="5"/>
        <v>1.204223972873258</v>
      </c>
      <c r="P40">
        <f>P39/P35*100</f>
        <v>2.6297695484814612</v>
      </c>
    </row>
    <row r="43" spans="3:17" x14ac:dyDescent="0.25">
      <c r="D43" t="s">
        <v>42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0.25483063333333333</v>
      </c>
      <c r="I47">
        <f t="shared" ref="H47:O50" si="6">I28-$P$35</f>
        <v>0.2688944333333334</v>
      </c>
      <c r="J47">
        <f t="shared" si="6"/>
        <v>0.27110553333333332</v>
      </c>
      <c r="K47">
        <f t="shared" si="6"/>
        <v>0.12093613333333336</v>
      </c>
      <c r="L47">
        <f t="shared" si="6"/>
        <v>8.261483333333336E-2</v>
      </c>
      <c r="M47">
        <f t="shared" si="6"/>
        <v>9.0845133333333355E-2</v>
      </c>
      <c r="N47">
        <f t="shared" si="6"/>
        <v>7.6318133333333371E-2</v>
      </c>
      <c r="O47">
        <f t="shared" si="6"/>
        <v>1.0117633333333348E-2</v>
      </c>
    </row>
    <row r="48" spans="3:17" x14ac:dyDescent="0.25">
      <c r="H48">
        <f t="shared" si="6"/>
        <v>0.25700593333333333</v>
      </c>
      <c r="I48">
        <f t="shared" si="6"/>
        <v>0.25927253333333333</v>
      </c>
      <c r="J48">
        <f t="shared" si="6"/>
        <v>0.25215503333333333</v>
      </c>
      <c r="K48">
        <f t="shared" si="6"/>
        <v>0.11401473333333337</v>
      </c>
      <c r="L48">
        <f t="shared" si="6"/>
        <v>8.1161133333333357E-2</v>
      </c>
      <c r="M48">
        <f t="shared" si="6"/>
        <v>7.7267233333333352E-2</v>
      </c>
      <c r="N48">
        <f t="shared" si="6"/>
        <v>7.6491033333333347E-2</v>
      </c>
      <c r="O48">
        <f t="shared" si="6"/>
        <v>1.1831033333333352E-2</v>
      </c>
    </row>
    <row r="49" spans="4:17" x14ac:dyDescent="0.25">
      <c r="H49">
        <f t="shared" si="6"/>
        <v>0.24873143333333333</v>
      </c>
      <c r="I49">
        <f t="shared" si="6"/>
        <v>0.2657134333333333</v>
      </c>
      <c r="J49">
        <f t="shared" si="6"/>
        <v>0.27230053333333337</v>
      </c>
      <c r="K49">
        <f t="shared" si="6"/>
        <v>0.11254693333333335</v>
      </c>
      <c r="L49">
        <f t="shared" si="6"/>
        <v>7.4545833333333367E-2</v>
      </c>
      <c r="M49">
        <f t="shared" si="6"/>
        <v>7.3980733333333354E-2</v>
      </c>
      <c r="N49">
        <f t="shared" si="6"/>
        <v>7.3875933333333366E-2</v>
      </c>
      <c r="O49">
        <f t="shared" si="6"/>
        <v>1.2757133333333365E-2</v>
      </c>
    </row>
    <row r="50" spans="4:17" x14ac:dyDescent="0.25">
      <c r="H50">
        <f t="shared" si="6"/>
        <v>0.23674843333333337</v>
      </c>
      <c r="I50">
        <f t="shared" si="6"/>
        <v>0.26104443333333338</v>
      </c>
      <c r="J50">
        <f t="shared" si="6"/>
        <v>0.26372983333333333</v>
      </c>
      <c r="K50">
        <f t="shared" si="6"/>
        <v>0.11389443333333335</v>
      </c>
      <c r="L50">
        <f t="shared" si="6"/>
        <v>7.304853333333336E-2</v>
      </c>
      <c r="M50">
        <f t="shared" si="6"/>
        <v>8.4158933333333352E-2</v>
      </c>
      <c r="N50">
        <f t="shared" si="6"/>
        <v>7.0109833333333371E-2</v>
      </c>
      <c r="O50">
        <f t="shared" si="6"/>
        <v>1.405003333333335E-2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0.24932910833333335</v>
      </c>
      <c r="I54">
        <f>AVERAGE(I47:I50)</f>
        <v>0.26373120833333336</v>
      </c>
      <c r="J54">
        <f t="shared" ref="J54:N54" si="7">AVERAGE(J47:J50)</f>
        <v>0.26482273333333334</v>
      </c>
      <c r="K54">
        <f t="shared" si="7"/>
        <v>0.11534805833333336</v>
      </c>
      <c r="L54">
        <f t="shared" si="7"/>
        <v>7.7842583333333354E-2</v>
      </c>
      <c r="M54">
        <f t="shared" si="7"/>
        <v>8.1563008333333353E-2</v>
      </c>
      <c r="N54">
        <f t="shared" si="7"/>
        <v>7.4198733333333364E-2</v>
      </c>
      <c r="O54">
        <f>AVERAGE(O47:O50)</f>
        <v>1.2188958333333354E-2</v>
      </c>
    </row>
    <row r="55" spans="4:17" x14ac:dyDescent="0.25">
      <c r="F55" t="s">
        <v>37</v>
      </c>
      <c r="H55">
        <f>H54/1000</f>
        <v>2.4932910833333336E-4</v>
      </c>
      <c r="I55">
        <f t="shared" ref="I55:O55" si="8">I54/1000</f>
        <v>2.6373120833333335E-4</v>
      </c>
      <c r="J55">
        <f t="shared" si="8"/>
        <v>2.6482273333333336E-4</v>
      </c>
      <c r="K55">
        <f t="shared" si="8"/>
        <v>1.1534805833333337E-4</v>
      </c>
      <c r="L55">
        <f t="shared" si="8"/>
        <v>7.7842583333333356E-5</v>
      </c>
      <c r="M55">
        <f t="shared" si="8"/>
        <v>8.156300833333335E-5</v>
      </c>
      <c r="N55">
        <f t="shared" si="8"/>
        <v>7.4198733333333359E-5</v>
      </c>
      <c r="O55">
        <f t="shared" si="8"/>
        <v>1.2188958333333353E-5</v>
      </c>
    </row>
    <row r="56" spans="4:17" x14ac:dyDescent="0.25">
      <c r="F56" t="s">
        <v>38</v>
      </c>
      <c r="H56">
        <f>MEDIAN(H47:H50)</f>
        <v>0.25178103333333335</v>
      </c>
      <c r="I56">
        <f t="shared" ref="I56:N56" si="9">MEDIAN(I47:I50)</f>
        <v>0.26337893333333334</v>
      </c>
      <c r="J56">
        <f>MEDIAN(J47:J50)</f>
        <v>0.26741768333333332</v>
      </c>
      <c r="K56">
        <f t="shared" si="9"/>
        <v>0.11395458333333336</v>
      </c>
      <c r="L56">
        <f t="shared" si="9"/>
        <v>7.7853483333333362E-2</v>
      </c>
      <c r="M56">
        <f t="shared" si="9"/>
        <v>8.0713083333333352E-2</v>
      </c>
      <c r="N56">
        <f t="shared" si="9"/>
        <v>7.5097033333333368E-2</v>
      </c>
      <c r="O56">
        <f>MEDIAN(O47:O50)</f>
        <v>1.2294083333333358E-2</v>
      </c>
    </row>
    <row r="57" spans="4:17" x14ac:dyDescent="0.25">
      <c r="F57" t="s">
        <v>39</v>
      </c>
      <c r="H57">
        <f>H56/1000</f>
        <v>2.5178103333333335E-4</v>
      </c>
      <c r="I57">
        <f t="shared" ref="I57:O57" si="10">I56/1000</f>
        <v>2.6337893333333335E-4</v>
      </c>
      <c r="J57">
        <f t="shared" si="10"/>
        <v>2.6741768333333332E-4</v>
      </c>
      <c r="K57">
        <f t="shared" si="10"/>
        <v>1.1395458333333337E-4</v>
      </c>
      <c r="L57">
        <f t="shared" si="10"/>
        <v>7.785348333333336E-5</v>
      </c>
      <c r="M57">
        <f t="shared" si="10"/>
        <v>8.0713083333333355E-5</v>
      </c>
      <c r="N57">
        <f t="shared" si="10"/>
        <v>7.509703333333337E-5</v>
      </c>
      <c r="O57">
        <f t="shared" si="10"/>
        <v>1.2294083333333358E-5</v>
      </c>
    </row>
    <row r="58" spans="4:17" x14ac:dyDescent="0.25">
      <c r="F58" t="s">
        <v>40</v>
      </c>
      <c r="H58">
        <f>STDEV(H47:H50)</f>
        <v>9.0890230180421284E-3</v>
      </c>
      <c r="I58">
        <f t="shared" ref="I58:O58" si="11">STDEV(I47:I50)</f>
        <v>4.3850751041648976E-3</v>
      </c>
      <c r="J58">
        <f t="shared" si="11"/>
        <v>9.2566394618493579E-3</v>
      </c>
      <c r="K58">
        <f t="shared" si="11"/>
        <v>3.7843389853227162E-3</v>
      </c>
      <c r="L58">
        <f t="shared" si="11"/>
        <v>4.7482846070975972E-3</v>
      </c>
      <c r="M58">
        <f t="shared" si="11"/>
        <v>7.5020274625708138E-3</v>
      </c>
      <c r="N58">
        <f t="shared" si="11"/>
        <v>2.976003959450765E-3</v>
      </c>
      <c r="O58">
        <f t="shared" si="11"/>
        <v>1.6537755336905133E-3</v>
      </c>
    </row>
    <row r="59" spans="4:17" x14ac:dyDescent="0.25">
      <c r="F59" t="s">
        <v>41</v>
      </c>
      <c r="H59">
        <f>H58/H54*100</f>
        <v>3.6453918592974</v>
      </c>
      <c r="I59">
        <f t="shared" ref="I59:O59" si="12">I58/I54*100</f>
        <v>1.6627061817509832</v>
      </c>
      <c r="J59">
        <f t="shared" si="12"/>
        <v>3.4954096822941523</v>
      </c>
      <c r="K59">
        <f t="shared" si="12"/>
        <v>3.2807999024887922</v>
      </c>
      <c r="L59">
        <f t="shared" si="12"/>
        <v>6.0998548657676821</v>
      </c>
      <c r="M59">
        <f t="shared" si="12"/>
        <v>9.1978307517929885</v>
      </c>
      <c r="N59">
        <f t="shared" si="12"/>
        <v>4.0108554765769995</v>
      </c>
      <c r="O59">
        <f t="shared" si="12"/>
        <v>13.56781677699156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2090.6678517100486</v>
      </c>
      <c r="I63">
        <f t="shared" si="13"/>
        <v>2206.0493274309024</v>
      </c>
      <c r="J63">
        <f t="shared" si="13"/>
        <v>2224.1895157844324</v>
      </c>
      <c r="K63">
        <f t="shared" si="13"/>
        <v>992.17775650776684</v>
      </c>
      <c r="L63">
        <f t="shared" si="13"/>
        <v>677.78419676277963</v>
      </c>
      <c r="M63">
        <f t="shared" si="13"/>
        <v>745.30678380364634</v>
      </c>
      <c r="N63">
        <f t="shared" si="13"/>
        <v>626.12514741825692</v>
      </c>
      <c r="O63">
        <f t="shared" si="13"/>
        <v>83.006546225237983</v>
      </c>
    </row>
    <row r="64" spans="4:17" x14ac:dyDescent="0.25">
      <c r="H64">
        <f>H48/$O$54*100</f>
        <v>2108.5143316184353</v>
      </c>
      <c r="I64">
        <f t="shared" si="13"/>
        <v>2127.109850103403</v>
      </c>
      <c r="J64">
        <f t="shared" si="13"/>
        <v>2068.7168373015161</v>
      </c>
      <c r="K64">
        <f t="shared" si="13"/>
        <v>935.39357683695846</v>
      </c>
      <c r="L64">
        <f t="shared" si="13"/>
        <v>665.85782897772822</v>
      </c>
      <c r="M64">
        <f t="shared" si="13"/>
        <v>633.91170287315958</v>
      </c>
      <c r="N64">
        <f t="shared" si="13"/>
        <v>627.54364435024775</v>
      </c>
      <c r="O64">
        <f t="shared" si="13"/>
        <v>97.063530859555257</v>
      </c>
    </row>
    <row r="65" spans="4:17" x14ac:dyDescent="0.25">
      <c r="H65">
        <f t="shared" ref="H65:O66" si="14">H49/$O$54*100</f>
        <v>2040.6291213017212</v>
      </c>
      <c r="I65">
        <f t="shared" si="14"/>
        <v>2179.9519373750113</v>
      </c>
      <c r="J65">
        <f t="shared" si="14"/>
        <v>2233.9934708667306</v>
      </c>
      <c r="K65">
        <f t="shared" si="14"/>
        <v>923.35153058608239</v>
      </c>
      <c r="L65">
        <f t="shared" si="14"/>
        <v>611.58493855436018</v>
      </c>
      <c r="M65">
        <f t="shared" si="14"/>
        <v>606.94877536021238</v>
      </c>
      <c r="N65">
        <f t="shared" si="14"/>
        <v>606.08898080571475</v>
      </c>
      <c r="O65">
        <f t="shared" si="14"/>
        <v>104.66139094467337</v>
      </c>
    </row>
    <row r="66" spans="4:17" x14ac:dyDescent="0.25">
      <c r="H66">
        <f t="shared" si="14"/>
        <v>1942.3188336438348</v>
      </c>
      <c r="I66">
        <f t="shared" si="14"/>
        <v>2141.6467773086952</v>
      </c>
      <c r="J66">
        <f t="shared" si="14"/>
        <v>2163.678192353048</v>
      </c>
      <c r="K66">
        <f t="shared" si="14"/>
        <v>934.40661801151862</v>
      </c>
      <c r="L66">
        <f t="shared" si="14"/>
        <v>599.30086998136892</v>
      </c>
      <c r="M66">
        <f t="shared" si="14"/>
        <v>690.45221939255032</v>
      </c>
      <c r="N66">
        <f t="shared" si="14"/>
        <v>575.19134462542877</v>
      </c>
      <c r="O66">
        <f t="shared" si="14"/>
        <v>115.26853197053339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2045.5325345685101</v>
      </c>
      <c r="I70">
        <f>AVERAGE(I63:I66)</f>
        <v>2163.6894730545032</v>
      </c>
      <c r="J70">
        <f t="shared" ref="J70:N70" si="15">AVERAGE(J63:J66)</f>
        <v>2172.644504076432</v>
      </c>
      <c r="K70">
        <f t="shared" si="15"/>
        <v>946.33237048558158</v>
      </c>
      <c r="L70">
        <f t="shared" si="15"/>
        <v>638.63195856905929</v>
      </c>
      <c r="M70">
        <f t="shared" si="15"/>
        <v>669.15487035739216</v>
      </c>
      <c r="N70">
        <f t="shared" si="15"/>
        <v>608.73727929991207</v>
      </c>
      <c r="O70">
        <f>AVERAGE(O63:O66)</f>
        <v>100</v>
      </c>
    </row>
    <row r="71" spans="4:17" x14ac:dyDescent="0.25">
      <c r="F71" t="s">
        <v>38</v>
      </c>
      <c r="H71">
        <f>MEDIAN(H63:H66)</f>
        <v>2065.6484865058846</v>
      </c>
      <c r="I71">
        <f>MEDIAN(I63:I66)</f>
        <v>2160.7993573418535</v>
      </c>
      <c r="J71">
        <f t="shared" ref="J71:O71" si="16">MEDIAN(J63:J66)</f>
        <v>2193.9338540687404</v>
      </c>
      <c r="K71">
        <f t="shared" si="16"/>
        <v>934.90009742423854</v>
      </c>
      <c r="L71">
        <f t="shared" si="16"/>
        <v>638.72138376604426</v>
      </c>
      <c r="M71">
        <f t="shared" si="16"/>
        <v>662.18196113285489</v>
      </c>
      <c r="N71">
        <f t="shared" si="16"/>
        <v>616.10706411198589</v>
      </c>
      <c r="O71">
        <f t="shared" si="16"/>
        <v>100.86246090211432</v>
      </c>
    </row>
    <row r="72" spans="4:17" x14ac:dyDescent="0.25">
      <c r="F72" t="s">
        <v>40</v>
      </c>
      <c r="H72">
        <f>STDEV(H63:H66)</f>
        <v>74.567676494440221</v>
      </c>
      <c r="I72">
        <f t="shared" ref="I72:O72" si="17">STDEV(I63:I66)</f>
        <v>35.975798622372352</v>
      </c>
      <c r="J72">
        <f t="shared" si="17"/>
        <v>75.942826357319433</v>
      </c>
      <c r="K72">
        <f t="shared" si="17"/>
        <v>31.047271488110788</v>
      </c>
      <c r="L72">
        <f t="shared" si="17"/>
        <v>38.955622599122243</v>
      </c>
      <c r="M72">
        <f t="shared" si="17"/>
        <v>61.547732442852741</v>
      </c>
      <c r="N72">
        <f t="shared" si="17"/>
        <v>24.415572504766359</v>
      </c>
      <c r="O72">
        <f t="shared" si="17"/>
        <v>13.567816776991581</v>
      </c>
    </row>
    <row r="73" spans="4:17" x14ac:dyDescent="0.25">
      <c r="F73" t="s">
        <v>41</v>
      </c>
      <c r="H73">
        <f t="shared" ref="H73:O73" si="18">H72/H70*100</f>
        <v>3.6453918592973991</v>
      </c>
      <c r="I73">
        <f t="shared" si="18"/>
        <v>1.6627061817509763</v>
      </c>
      <c r="J73">
        <f t="shared" si="18"/>
        <v>3.4954096822941554</v>
      </c>
      <c r="K73">
        <f t="shared" si="18"/>
        <v>3.2807999024887873</v>
      </c>
      <c r="L73">
        <f t="shared" si="18"/>
        <v>6.0998548657676874</v>
      </c>
      <c r="M73">
        <f t="shared" si="18"/>
        <v>9.197830751792992</v>
      </c>
      <c r="N73">
        <f t="shared" si="18"/>
        <v>4.0108554765770013</v>
      </c>
      <c r="O73">
        <f t="shared" si="18"/>
        <v>13.567816776991581</v>
      </c>
    </row>
    <row r="76" spans="4:17" x14ac:dyDescent="0.25">
      <c r="D76" t="s">
        <v>44</v>
      </c>
      <c r="H76">
        <f>H47/$H$54*100</f>
        <v>102.20653137404435</v>
      </c>
      <c r="I76">
        <f>I47/$H$54*100</f>
        <v>107.8471884533605</v>
      </c>
      <c r="J76">
        <f t="shared" ref="H76:O79" si="19">J47/$H$54*100</f>
        <v>108.73400829352286</v>
      </c>
      <c r="K76">
        <f t="shared" si="19"/>
        <v>48.504618711286327</v>
      </c>
      <c r="L76">
        <f t="shared" si="19"/>
        <v>33.134852920134719</v>
      </c>
      <c r="M76">
        <f t="shared" si="19"/>
        <v>36.435831315724506</v>
      </c>
      <c r="N76">
        <f t="shared" si="19"/>
        <v>30.609395687286558</v>
      </c>
      <c r="O76">
        <f t="shared" si="19"/>
        <v>4.0579430941560464</v>
      </c>
    </row>
    <row r="77" spans="4:17" x14ac:dyDescent="0.25">
      <c r="H77">
        <f t="shared" si="19"/>
        <v>103.07899268212866</v>
      </c>
      <c r="I77">
        <f t="shared" si="19"/>
        <v>103.98807225777522</v>
      </c>
      <c r="J77">
        <f t="shared" si="19"/>
        <v>101.13341158555058</v>
      </c>
      <c r="K77">
        <f t="shared" si="19"/>
        <v>45.728609104439045</v>
      </c>
      <c r="L77">
        <f t="shared" si="19"/>
        <v>32.551808280975891</v>
      </c>
      <c r="M77">
        <f t="shared" si="19"/>
        <v>30.99005721788134</v>
      </c>
      <c r="N77">
        <f t="shared" si="19"/>
        <v>30.6787417821552</v>
      </c>
      <c r="O77">
        <f t="shared" si="19"/>
        <v>4.7451472523281124</v>
      </c>
    </row>
    <row r="78" spans="4:17" x14ac:dyDescent="0.25">
      <c r="H78">
        <f t="shared" si="19"/>
        <v>99.760286713414558</v>
      </c>
      <c r="I78">
        <f t="shared" si="19"/>
        <v>106.57136469525067</v>
      </c>
      <c r="J78">
        <f t="shared" si="19"/>
        <v>109.21329448998351</v>
      </c>
      <c r="K78">
        <f t="shared" si="19"/>
        <v>45.139909289238297</v>
      </c>
      <c r="L78">
        <f t="shared" si="19"/>
        <v>29.898568134159238</v>
      </c>
      <c r="M78">
        <f t="shared" si="19"/>
        <v>29.671919908535887</v>
      </c>
      <c r="N78">
        <f t="shared" si="19"/>
        <v>29.62988711072077</v>
      </c>
      <c r="O78">
        <f t="shared" si="19"/>
        <v>5.1165840276772192</v>
      </c>
    </row>
    <row r="79" spans="4:17" x14ac:dyDescent="0.25">
      <c r="H79">
        <f t="shared" si="19"/>
        <v>94.954189230412439</v>
      </c>
      <c r="I79">
        <f t="shared" si="19"/>
        <v>104.69873938037655</v>
      </c>
      <c r="J79">
        <f t="shared" si="19"/>
        <v>105.77578971675756</v>
      </c>
      <c r="K79">
        <f t="shared" si="19"/>
        <v>45.680359623740955</v>
      </c>
      <c r="L79">
        <f t="shared" si="19"/>
        <v>29.298036567665108</v>
      </c>
      <c r="M79">
        <f t="shared" si="19"/>
        <v>33.754154858172235</v>
      </c>
      <c r="N79">
        <f t="shared" si="19"/>
        <v>28.119393600687033</v>
      </c>
      <c r="O79">
        <f t="shared" si="19"/>
        <v>5.6351355953792464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105.77634119669074</v>
      </c>
      <c r="J83">
        <f t="shared" si="20"/>
        <v>106.21412602145364</v>
      </c>
      <c r="K83">
        <f t="shared" si="20"/>
        <v>46.26337418217615</v>
      </c>
      <c r="L83">
        <f t="shared" si="20"/>
        <v>31.220816475733738</v>
      </c>
      <c r="M83">
        <f t="shared" si="20"/>
        <v>32.712990825078492</v>
      </c>
      <c r="N83">
        <f t="shared" si="20"/>
        <v>29.759354545212389</v>
      </c>
      <c r="O83">
        <f>AVERAGE(O76:O79)</f>
        <v>4.8887024923851561</v>
      </c>
    </row>
    <row r="84" spans="6:17" x14ac:dyDescent="0.25">
      <c r="F84" t="s">
        <v>38</v>
      </c>
      <c r="H84">
        <f>MEDIAN(H76:H79)</f>
        <v>100.98340904372945</v>
      </c>
      <c r="I84">
        <f>MEDIAN(I76:I79)</f>
        <v>105.63505203781361</v>
      </c>
      <c r="J84">
        <f t="shared" ref="J84:O84" si="21">MEDIAN(J76:J79)</f>
        <v>107.2548990051402</v>
      </c>
      <c r="K84">
        <f t="shared" si="21"/>
        <v>45.70448436409</v>
      </c>
      <c r="L84">
        <f t="shared" si="21"/>
        <v>31.225188207567562</v>
      </c>
      <c r="M84">
        <f t="shared" si="21"/>
        <v>32.372106038026786</v>
      </c>
      <c r="N84">
        <f t="shared" si="21"/>
        <v>30.119641399003662</v>
      </c>
      <c r="O84">
        <f t="shared" si="21"/>
        <v>4.9308656400026658</v>
      </c>
    </row>
    <row r="85" spans="6:17" x14ac:dyDescent="0.25">
      <c r="F85" t="s">
        <v>40</v>
      </c>
      <c r="H85">
        <f>STDEV(H76:H79)</f>
        <v>3.6453918592974</v>
      </c>
      <c r="I85">
        <f t="shared" ref="I85:O85" si="22">STDEV(I76:I79)</f>
        <v>1.7587497639073839</v>
      </c>
      <c r="J85">
        <f t="shared" si="22"/>
        <v>3.7126188449180075</v>
      </c>
      <c r="K85">
        <f t="shared" si="22"/>
        <v>1.5178087350568601</v>
      </c>
      <c r="L85">
        <f t="shared" si="22"/>
        <v>1.9044244929274428</v>
      </c>
      <c r="M85">
        <f t="shared" si="22"/>
        <v>3.0088855299402884</v>
      </c>
      <c r="N85">
        <f t="shared" si="22"/>
        <v>1.1936047015706153</v>
      </c>
      <c r="O85">
        <f t="shared" si="22"/>
        <v>0.66329019693903712</v>
      </c>
    </row>
    <row r="86" spans="6:17" x14ac:dyDescent="0.25">
      <c r="F86" t="s">
        <v>41</v>
      </c>
      <c r="H86">
        <f t="shared" ref="H86:O86" si="23">H85/H83*100</f>
        <v>3.6453918592974</v>
      </c>
      <c r="I86">
        <f t="shared" si="23"/>
        <v>1.6627061817509785</v>
      </c>
      <c r="J86">
        <f t="shared" si="23"/>
        <v>3.4954096822941567</v>
      </c>
      <c r="K86">
        <f t="shared" si="23"/>
        <v>3.2807999024887922</v>
      </c>
      <c r="L86">
        <f t="shared" si="23"/>
        <v>6.099854865767683</v>
      </c>
      <c r="M86">
        <f t="shared" si="23"/>
        <v>9.1978307517929885</v>
      </c>
      <c r="N86">
        <f t="shared" si="23"/>
        <v>4.0108554765769924</v>
      </c>
      <c r="O86">
        <f t="shared" si="23"/>
        <v>13.567816776991549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DAD9D-FAE5-43A6-AE1F-839CF7766750}">
  <dimension ref="A1:Q83"/>
  <sheetViews>
    <sheetView workbookViewId="0">
      <selection activeCell="A19" sqref="A19:D26"/>
    </sheetView>
  </sheetViews>
  <sheetFormatPr baseColWidth="10" defaultRowHeight="15" x14ac:dyDescent="0.25"/>
  <sheetData>
    <row r="1" spans="1:1" x14ac:dyDescent="0.25">
      <c r="A1" t="s">
        <v>47</v>
      </c>
    </row>
    <row r="3" spans="1:1" x14ac:dyDescent="0.25">
      <c r="A3" t="s">
        <v>4</v>
      </c>
    </row>
    <row r="4" spans="1:1" x14ac:dyDescent="0.25">
      <c r="A4" t="s">
        <v>5</v>
      </c>
    </row>
    <row r="6" spans="1:1" x14ac:dyDescent="0.25">
      <c r="A6" t="s">
        <v>6</v>
      </c>
    </row>
    <row r="7" spans="1:1" x14ac:dyDescent="0.25">
      <c r="A7" t="s">
        <v>48</v>
      </c>
    </row>
    <row r="8" spans="1:1" x14ac:dyDescent="0.25">
      <c r="A8" t="s">
        <v>8</v>
      </c>
    </row>
    <row r="9" spans="1:1" x14ac:dyDescent="0.25">
      <c r="A9" t="s">
        <v>9</v>
      </c>
    </row>
    <row r="10" spans="1:1" x14ac:dyDescent="0.25">
      <c r="A10" t="s">
        <v>49</v>
      </c>
    </row>
    <row r="11" spans="1:1" x14ac:dyDescent="0.25">
      <c r="A11" t="s">
        <v>50</v>
      </c>
    </row>
    <row r="12" spans="1:1" x14ac:dyDescent="0.25">
      <c r="A12" t="s">
        <v>51</v>
      </c>
    </row>
    <row r="13" spans="1:1" x14ac:dyDescent="0.25">
      <c r="A13" t="s">
        <v>52</v>
      </c>
    </row>
    <row r="14" spans="1:1" x14ac:dyDescent="0.25">
      <c r="A14" t="s">
        <v>53</v>
      </c>
    </row>
    <row r="15" spans="1:1" x14ac:dyDescent="0.25">
      <c r="A15" t="s">
        <v>54</v>
      </c>
    </row>
    <row r="16" spans="1:1" x14ac:dyDescent="0.25">
      <c r="A16" t="s">
        <v>16</v>
      </c>
    </row>
    <row r="19" spans="1:17" x14ac:dyDescent="0.25">
      <c r="A19" s="1" t="s">
        <v>59</v>
      </c>
    </row>
    <row r="20" spans="1:17" x14ac:dyDescent="0.25">
      <c r="A20" t="s">
        <v>29</v>
      </c>
      <c r="C20" t="s">
        <v>30</v>
      </c>
    </row>
    <row r="21" spans="1:17" x14ac:dyDescent="0.25">
      <c r="A21" t="s">
        <v>31</v>
      </c>
      <c r="C21" s="2">
        <v>43808</v>
      </c>
    </row>
    <row r="22" spans="1:17" x14ac:dyDescent="0.25">
      <c r="A22" t="s">
        <v>32</v>
      </c>
      <c r="C22" t="s">
        <v>33</v>
      </c>
      <c r="F22" s="3"/>
      <c r="G22" s="3"/>
      <c r="H22" s="3" t="s">
        <v>20</v>
      </c>
      <c r="I22" s="3" t="s">
        <v>21</v>
      </c>
      <c r="J22" s="3" t="s">
        <v>22</v>
      </c>
      <c r="K22" s="3" t="s">
        <v>23</v>
      </c>
      <c r="L22" s="3" t="s">
        <v>24</v>
      </c>
      <c r="M22" s="3" t="s">
        <v>25</v>
      </c>
      <c r="N22" s="3" t="s">
        <v>26</v>
      </c>
      <c r="O22" s="3" t="s">
        <v>27</v>
      </c>
      <c r="P22" s="3" t="s">
        <v>28</v>
      </c>
      <c r="Q22" s="3"/>
    </row>
    <row r="23" spans="1:17" x14ac:dyDescent="0.25">
      <c r="A23" t="s">
        <v>34</v>
      </c>
      <c r="C23" t="s">
        <v>45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t="s">
        <v>17</v>
      </c>
      <c r="C24" s="2">
        <v>43821</v>
      </c>
      <c r="F24" s="5"/>
      <c r="G24" s="5">
        <v>574.01499999999999</v>
      </c>
      <c r="H24" s="5">
        <v>573.26400000000001</v>
      </c>
      <c r="I24" s="5">
        <v>572.25900000000001</v>
      </c>
      <c r="J24" s="5">
        <v>572.39800000000002</v>
      </c>
      <c r="K24" s="5">
        <v>572.81299999999999</v>
      </c>
      <c r="L24" s="5">
        <v>572.85799999999995</v>
      </c>
      <c r="M24" s="5">
        <v>572.07299999999998</v>
      </c>
      <c r="N24" s="5">
        <v>570.38099999999997</v>
      </c>
      <c r="O24" s="5">
        <v>573.23400000000004</v>
      </c>
      <c r="P24" s="5">
        <v>574.99300000000005</v>
      </c>
      <c r="Q24" s="5"/>
    </row>
    <row r="25" spans="1:17" x14ac:dyDescent="0.25">
      <c r="A25" t="s">
        <v>18</v>
      </c>
      <c r="C25" t="s">
        <v>19</v>
      </c>
      <c r="F25" s="6"/>
      <c r="G25" s="6">
        <v>572.50199999999995</v>
      </c>
      <c r="H25" s="7">
        <v>6069.87</v>
      </c>
      <c r="I25" s="8">
        <v>6391.97</v>
      </c>
      <c r="J25" s="8">
        <v>6251.51</v>
      </c>
      <c r="K25" s="8">
        <v>6847.01</v>
      </c>
      <c r="L25" s="8">
        <v>7752.98</v>
      </c>
      <c r="M25" s="8">
        <v>7216.82</v>
      </c>
      <c r="N25" s="8">
        <v>6643.36</v>
      </c>
      <c r="O25" s="8">
        <v>156219</v>
      </c>
      <c r="P25" s="9">
        <v>2342.67</v>
      </c>
      <c r="Q25" s="6"/>
    </row>
    <row r="26" spans="1:17" x14ac:dyDescent="0.25">
      <c r="A26" s="1" t="s">
        <v>35</v>
      </c>
      <c r="F26" s="6"/>
      <c r="G26" s="6">
        <v>572.37699999999995</v>
      </c>
      <c r="H26" s="10">
        <v>6655.39</v>
      </c>
      <c r="I26" s="4">
        <v>6358.93</v>
      </c>
      <c r="J26" s="4">
        <v>6423.9</v>
      </c>
      <c r="K26" s="4">
        <v>7316.63</v>
      </c>
      <c r="L26" s="4">
        <v>8109.66</v>
      </c>
      <c r="M26" s="4">
        <v>7648.4</v>
      </c>
      <c r="N26" s="4">
        <v>6778.9</v>
      </c>
      <c r="O26" s="4">
        <v>201656</v>
      </c>
      <c r="P26" s="12">
        <v>2475.27</v>
      </c>
      <c r="Q26" s="6"/>
    </row>
    <row r="27" spans="1:17" x14ac:dyDescent="0.25">
      <c r="C27" s="2"/>
      <c r="F27" s="6"/>
      <c r="G27" s="6">
        <v>572.81899999999996</v>
      </c>
      <c r="H27" s="10">
        <v>6621.79</v>
      </c>
      <c r="I27" s="4">
        <v>6120.05</v>
      </c>
      <c r="J27" s="4">
        <v>6278.05</v>
      </c>
      <c r="K27" s="4">
        <v>6915.68</v>
      </c>
      <c r="L27" s="4">
        <v>8537.75</v>
      </c>
      <c r="M27" s="4">
        <v>7517.54</v>
      </c>
      <c r="N27" s="4">
        <v>6652.87</v>
      </c>
      <c r="O27" s="4">
        <v>140458</v>
      </c>
      <c r="P27" s="12">
        <v>2409.64</v>
      </c>
      <c r="Q27" s="6"/>
    </row>
    <row r="28" spans="1:17" x14ac:dyDescent="0.25">
      <c r="F28" s="6"/>
      <c r="G28" s="6">
        <v>572.39400000000001</v>
      </c>
      <c r="H28" s="13">
        <v>6490.82</v>
      </c>
      <c r="I28" s="14">
        <v>6186.11</v>
      </c>
      <c r="J28" s="14">
        <v>6378.73</v>
      </c>
      <c r="K28" s="14">
        <v>6767.61</v>
      </c>
      <c r="L28" s="14">
        <v>8031.71</v>
      </c>
      <c r="M28" s="14">
        <v>7540.64</v>
      </c>
      <c r="N28" s="14">
        <v>6537.1</v>
      </c>
      <c r="O28" s="14">
        <v>110682</v>
      </c>
      <c r="P28" s="15">
        <v>571.923</v>
      </c>
      <c r="Q28" s="6"/>
    </row>
    <row r="29" spans="1:17" x14ac:dyDescent="0.25">
      <c r="G29">
        <v>572.74699999999996</v>
      </c>
      <c r="H29">
        <v>571.37</v>
      </c>
      <c r="I29">
        <v>571.27300000000002</v>
      </c>
      <c r="J29">
        <v>571.49099999999999</v>
      </c>
      <c r="K29">
        <v>570.44000000000005</v>
      </c>
      <c r="L29">
        <v>571.74400000000003</v>
      </c>
      <c r="M29">
        <v>570.23900000000003</v>
      </c>
      <c r="N29">
        <v>570.97500000000002</v>
      </c>
      <c r="O29">
        <v>570.41</v>
      </c>
      <c r="P29">
        <v>571.101</v>
      </c>
    </row>
    <row r="32" spans="1:17" x14ac:dyDescent="0.25">
      <c r="A32" s="1"/>
      <c r="C32" s="16"/>
      <c r="F32" t="s">
        <v>36</v>
      </c>
      <c r="H32">
        <f>AVERAGE(H25:H28)</f>
        <v>6459.4674999999997</v>
      </c>
      <c r="I32">
        <f>AVERAGE(I25:I28)</f>
        <v>6264.2650000000003</v>
      </c>
      <c r="J32">
        <f>AVERAGE(J25:J28)</f>
        <v>6333.0474999999997</v>
      </c>
      <c r="K32">
        <f t="shared" ref="K32:M32" si="0">AVERAGE(K25:K28)</f>
        <v>6961.7325000000001</v>
      </c>
      <c r="L32">
        <f t="shared" si="0"/>
        <v>8108.0249999999996</v>
      </c>
      <c r="M32">
        <f t="shared" si="0"/>
        <v>7480.8499999999995</v>
      </c>
      <c r="N32">
        <f>AVERAGE(N25:N28)</f>
        <v>6653.057499999999</v>
      </c>
      <c r="O32">
        <f>AVERAGE(O25:O28)</f>
        <v>152253.75</v>
      </c>
      <c r="P32">
        <f>AVERAGE(P25:P27)</f>
        <v>2409.1933333333332</v>
      </c>
    </row>
    <row r="33" spans="4:17" x14ac:dyDescent="0.25">
      <c r="F33" t="s">
        <v>37</v>
      </c>
      <c r="H33">
        <f>H32/1000</f>
        <v>6.4594674999999997</v>
      </c>
      <c r="I33">
        <f t="shared" ref="I33:P33" si="1">I32/1000</f>
        <v>6.264265</v>
      </c>
      <c r="J33">
        <f t="shared" si="1"/>
        <v>6.3330474999999993</v>
      </c>
      <c r="K33">
        <f t="shared" si="1"/>
        <v>6.9617325000000001</v>
      </c>
      <c r="L33">
        <f t="shared" si="1"/>
        <v>8.1080249999999996</v>
      </c>
      <c r="M33">
        <f t="shared" si="1"/>
        <v>7.4808499999999993</v>
      </c>
      <c r="N33">
        <f t="shared" si="1"/>
        <v>6.6530574999999992</v>
      </c>
      <c r="O33">
        <f t="shared" si="1"/>
        <v>152.25375</v>
      </c>
      <c r="P33">
        <f t="shared" si="1"/>
        <v>2.4091933333333331</v>
      </c>
    </row>
    <row r="34" spans="4:17" x14ac:dyDescent="0.25">
      <c r="F34" t="s">
        <v>38</v>
      </c>
      <c r="H34">
        <f>MEDIAN(H25:H28)</f>
        <v>6556.3050000000003</v>
      </c>
      <c r="I34">
        <f t="shared" ref="I34:O34" si="2">MEDIAN(I25:I28)</f>
        <v>6272.52</v>
      </c>
      <c r="J34">
        <f t="shared" si="2"/>
        <v>6328.3899999999994</v>
      </c>
      <c r="K34">
        <f t="shared" si="2"/>
        <v>6881.3450000000003</v>
      </c>
      <c r="L34">
        <f t="shared" si="2"/>
        <v>8070.6849999999995</v>
      </c>
      <c r="M34">
        <f t="shared" si="2"/>
        <v>7529.09</v>
      </c>
      <c r="N34">
        <f t="shared" si="2"/>
        <v>6648.1149999999998</v>
      </c>
      <c r="O34">
        <f t="shared" si="2"/>
        <v>148338.5</v>
      </c>
      <c r="P34">
        <f>MEDIAN(P25:P27)</f>
        <v>2409.64</v>
      </c>
    </row>
    <row r="35" spans="4:17" x14ac:dyDescent="0.25">
      <c r="F35" t="s">
        <v>39</v>
      </c>
      <c r="H35">
        <f>H34/1000</f>
        <v>6.556305</v>
      </c>
      <c r="I35">
        <f t="shared" ref="I35:P35" si="3">I34/1000</f>
        <v>6.2725200000000001</v>
      </c>
      <c r="J35">
        <f t="shared" si="3"/>
        <v>6.3283899999999997</v>
      </c>
      <c r="K35">
        <f t="shared" si="3"/>
        <v>6.8813450000000005</v>
      </c>
      <c r="L35">
        <f t="shared" si="3"/>
        <v>8.0706849999999992</v>
      </c>
      <c r="M35">
        <f t="shared" si="3"/>
        <v>7.5290900000000001</v>
      </c>
      <c r="N35">
        <f t="shared" si="3"/>
        <v>6.6481149999999998</v>
      </c>
      <c r="O35">
        <f t="shared" si="3"/>
        <v>148.33850000000001</v>
      </c>
      <c r="P35">
        <f t="shared" si="3"/>
        <v>2.40964</v>
      </c>
    </row>
    <row r="36" spans="4:17" x14ac:dyDescent="0.25">
      <c r="F36" t="s">
        <v>40</v>
      </c>
      <c r="H36">
        <f>STDEV(H25:H28)</f>
        <v>269.26035187466181</v>
      </c>
      <c r="I36">
        <f t="shared" ref="I36:O36" si="4">STDEV(I25:I28)</f>
        <v>131.87898430000149</v>
      </c>
      <c r="J36">
        <f t="shared" si="4"/>
        <v>81.678549764712486</v>
      </c>
      <c r="K36">
        <f t="shared" si="4"/>
        <v>244.21156488790623</v>
      </c>
      <c r="L36">
        <f t="shared" si="4"/>
        <v>324.83184372841299</v>
      </c>
      <c r="M36">
        <f t="shared" si="4"/>
        <v>185.02778494053271</v>
      </c>
      <c r="N36">
        <f t="shared" si="4"/>
        <v>98.955466877782669</v>
      </c>
      <c r="O36">
        <f t="shared" si="4"/>
        <v>37963.384239509876</v>
      </c>
      <c r="P36">
        <f>STDEV(P25:P27)</f>
        <v>66.301128446907498</v>
      </c>
    </row>
    <row r="37" spans="4:17" x14ac:dyDescent="0.25">
      <c r="F37" t="s">
        <v>41</v>
      </c>
      <c r="H37">
        <f>H36/H32*100</f>
        <v>4.1684605097039622</v>
      </c>
      <c r="I37">
        <f t="shared" ref="I37:O37" si="5">I36/I32*100</f>
        <v>2.1052587063286992</v>
      </c>
      <c r="J37">
        <f t="shared" si="5"/>
        <v>1.2897195191527064</v>
      </c>
      <c r="K37">
        <f t="shared" si="5"/>
        <v>3.5079136535037256</v>
      </c>
      <c r="L37">
        <f t="shared" si="5"/>
        <v>4.0063004705635832</v>
      </c>
      <c r="M37">
        <f t="shared" si="5"/>
        <v>2.4733524257341442</v>
      </c>
      <c r="N37">
        <f t="shared" si="5"/>
        <v>1.4873682795884853</v>
      </c>
      <c r="O37">
        <f t="shared" si="5"/>
        <v>24.934285191340035</v>
      </c>
      <c r="P37">
        <f>P36/P32*100</f>
        <v>2.7520053093943271</v>
      </c>
    </row>
    <row r="40" spans="4:17" x14ac:dyDescent="0.25">
      <c r="D40" t="s">
        <v>42</v>
      </c>
    </row>
    <row r="41" spans="4:17" x14ac:dyDescent="0.25">
      <c r="F41" s="3"/>
      <c r="G41" s="3"/>
      <c r="H41" s="3" t="s">
        <v>20</v>
      </c>
      <c r="I41" s="3" t="s">
        <v>21</v>
      </c>
      <c r="J41" s="3" t="s">
        <v>22</v>
      </c>
      <c r="K41" s="3" t="s">
        <v>23</v>
      </c>
      <c r="L41" s="3" t="s">
        <v>24</v>
      </c>
      <c r="M41" s="3" t="s">
        <v>25</v>
      </c>
      <c r="N41" s="3" t="s">
        <v>26</v>
      </c>
      <c r="O41" s="3" t="s">
        <v>27</v>
      </c>
      <c r="P41" s="3" t="s">
        <v>28</v>
      </c>
      <c r="Q41" s="3"/>
    </row>
    <row r="44" spans="4:17" x14ac:dyDescent="0.25">
      <c r="H44">
        <f>H25-$P$35</f>
        <v>6067.46036</v>
      </c>
      <c r="I44">
        <f t="shared" ref="H44:O47" si="6">I25-$P$35</f>
        <v>6389.5603600000004</v>
      </c>
      <c r="J44">
        <f t="shared" si="6"/>
        <v>6249.1003600000004</v>
      </c>
      <c r="K44">
        <f t="shared" si="6"/>
        <v>6844.6003600000004</v>
      </c>
      <c r="L44">
        <f t="shared" si="6"/>
        <v>7750.5703599999997</v>
      </c>
      <c r="M44">
        <f t="shared" si="6"/>
        <v>7214.4103599999999</v>
      </c>
      <c r="N44">
        <f t="shared" si="6"/>
        <v>6640.9503599999998</v>
      </c>
      <c r="O44">
        <f t="shared" si="6"/>
        <v>156216.59036</v>
      </c>
    </row>
    <row r="45" spans="4:17" x14ac:dyDescent="0.25">
      <c r="H45">
        <f t="shared" si="6"/>
        <v>6652.9803600000005</v>
      </c>
      <c r="I45">
        <f t="shared" si="6"/>
        <v>6356.5203600000004</v>
      </c>
      <c r="J45">
        <f t="shared" si="6"/>
        <v>6421.4903599999998</v>
      </c>
      <c r="K45">
        <f t="shared" si="6"/>
        <v>7314.2203600000003</v>
      </c>
      <c r="L45">
        <f t="shared" si="6"/>
        <v>8107.25036</v>
      </c>
      <c r="M45">
        <f t="shared" si="6"/>
        <v>7645.9903599999998</v>
      </c>
      <c r="N45">
        <f t="shared" si="6"/>
        <v>6776.4903599999998</v>
      </c>
      <c r="O45">
        <f t="shared" si="6"/>
        <v>201653.59036</v>
      </c>
    </row>
    <row r="46" spans="4:17" x14ac:dyDescent="0.25">
      <c r="H46">
        <f t="shared" si="6"/>
        <v>6619.3803600000001</v>
      </c>
      <c r="I46">
        <f t="shared" si="6"/>
        <v>6117.6403600000003</v>
      </c>
      <c r="J46">
        <f t="shared" si="6"/>
        <v>6275.6403600000003</v>
      </c>
      <c r="K46">
        <f t="shared" si="6"/>
        <v>6913.2703600000004</v>
      </c>
      <c r="L46">
        <f t="shared" si="6"/>
        <v>8535.3403600000001</v>
      </c>
      <c r="M46">
        <f t="shared" si="6"/>
        <v>7515.1303600000001</v>
      </c>
      <c r="N46">
        <f t="shared" si="6"/>
        <v>6650.46036</v>
      </c>
      <c r="O46">
        <f t="shared" si="6"/>
        <v>140455.59036</v>
      </c>
    </row>
    <row r="47" spans="4:17" x14ac:dyDescent="0.25">
      <c r="H47">
        <f t="shared" si="6"/>
        <v>6488.4103599999999</v>
      </c>
      <c r="I47">
        <f t="shared" si="6"/>
        <v>6183.7003599999998</v>
      </c>
      <c r="J47">
        <f t="shared" si="6"/>
        <v>6376.3203599999997</v>
      </c>
      <c r="K47">
        <f t="shared" si="6"/>
        <v>6765.2003599999998</v>
      </c>
      <c r="L47">
        <f t="shared" si="6"/>
        <v>8029.3003600000002</v>
      </c>
      <c r="M47">
        <f t="shared" si="6"/>
        <v>7538.2303600000005</v>
      </c>
      <c r="N47">
        <f t="shared" si="6"/>
        <v>6534.6903600000005</v>
      </c>
      <c r="O47">
        <f t="shared" si="6"/>
        <v>110679.59036</v>
      </c>
    </row>
    <row r="50" spans="4:17" x14ac:dyDescent="0.25">
      <c r="F50" s="3"/>
      <c r="G50" s="3"/>
      <c r="H50" s="3" t="s">
        <v>20</v>
      </c>
      <c r="I50" s="3" t="s">
        <v>21</v>
      </c>
      <c r="J50" s="3" t="s">
        <v>22</v>
      </c>
      <c r="K50" s="3" t="s">
        <v>23</v>
      </c>
      <c r="L50" s="3" t="s">
        <v>24</v>
      </c>
      <c r="M50" s="3" t="s">
        <v>25</v>
      </c>
      <c r="N50" s="3" t="s">
        <v>26</v>
      </c>
      <c r="O50" s="3" t="s">
        <v>27</v>
      </c>
      <c r="P50" s="3"/>
      <c r="Q50" s="3"/>
    </row>
    <row r="51" spans="4:17" x14ac:dyDescent="0.25">
      <c r="F51" t="s">
        <v>36</v>
      </c>
      <c r="H51">
        <f>AVERAGE(H44:H47)</f>
        <v>6457.0578600000008</v>
      </c>
      <c r="I51">
        <f>AVERAGE(I44:I47)</f>
        <v>6261.8553600000005</v>
      </c>
      <c r="J51">
        <f t="shared" ref="J51:N51" si="7">AVERAGE(J44:J47)</f>
        <v>6330.6378600000007</v>
      </c>
      <c r="K51">
        <f t="shared" si="7"/>
        <v>6959.3228599999993</v>
      </c>
      <c r="L51">
        <f t="shared" si="7"/>
        <v>8105.6153599999998</v>
      </c>
      <c r="M51">
        <f t="shared" si="7"/>
        <v>7478.4403600000005</v>
      </c>
      <c r="N51">
        <f t="shared" si="7"/>
        <v>6650.64786</v>
      </c>
      <c r="O51">
        <f>AVERAGE(O44:O47)</f>
        <v>152251.34036</v>
      </c>
    </row>
    <row r="52" spans="4:17" x14ac:dyDescent="0.25">
      <c r="F52" t="s">
        <v>37</v>
      </c>
      <c r="H52">
        <f>H51/1000</f>
        <v>6.4570578600000008</v>
      </c>
      <c r="I52">
        <f t="shared" ref="I52:O52" si="8">I51/1000</f>
        <v>6.2618553600000002</v>
      </c>
      <c r="J52">
        <f t="shared" si="8"/>
        <v>6.3306378600000004</v>
      </c>
      <c r="K52">
        <f t="shared" si="8"/>
        <v>6.9593228599999994</v>
      </c>
      <c r="L52">
        <f t="shared" si="8"/>
        <v>8.1056153599999998</v>
      </c>
      <c r="M52">
        <f t="shared" si="8"/>
        <v>7.4784403600000005</v>
      </c>
      <c r="N52">
        <f t="shared" si="8"/>
        <v>6.6506478600000003</v>
      </c>
      <c r="O52">
        <f t="shared" si="8"/>
        <v>152.25134036</v>
      </c>
    </row>
    <row r="53" spans="4:17" x14ac:dyDescent="0.25">
      <c r="F53" t="s">
        <v>38</v>
      </c>
      <c r="H53">
        <f>MEDIAN(H44:H47)</f>
        <v>6553.8953600000004</v>
      </c>
      <c r="I53">
        <f t="shared" ref="I53:N53" si="9">MEDIAN(I44:I47)</f>
        <v>6270.1103600000006</v>
      </c>
      <c r="J53">
        <f>MEDIAN(J44:J47)</f>
        <v>6325.9803599999996</v>
      </c>
      <c r="K53">
        <f t="shared" si="9"/>
        <v>6878.9353600000004</v>
      </c>
      <c r="L53">
        <f t="shared" si="9"/>
        <v>8068.2753599999996</v>
      </c>
      <c r="M53">
        <f t="shared" si="9"/>
        <v>7526.6803600000003</v>
      </c>
      <c r="N53">
        <f t="shared" si="9"/>
        <v>6645.7053599999999</v>
      </c>
      <c r="O53">
        <f>MEDIAN(O44:O47)</f>
        <v>148336.09036</v>
      </c>
    </row>
    <row r="54" spans="4:17" x14ac:dyDescent="0.25">
      <c r="F54" t="s">
        <v>39</v>
      </c>
      <c r="H54">
        <f>H53/1000</f>
        <v>6.5538953600000003</v>
      </c>
      <c r="I54">
        <f t="shared" ref="I54:O54" si="10">I53/1000</f>
        <v>6.2701103600000003</v>
      </c>
      <c r="J54">
        <f t="shared" si="10"/>
        <v>6.32598036</v>
      </c>
      <c r="K54">
        <f t="shared" si="10"/>
        <v>6.8789353600000007</v>
      </c>
      <c r="L54">
        <f t="shared" si="10"/>
        <v>8.0682753599999995</v>
      </c>
      <c r="M54">
        <f t="shared" si="10"/>
        <v>7.5266803600000003</v>
      </c>
      <c r="N54">
        <f t="shared" si="10"/>
        <v>6.64570536</v>
      </c>
      <c r="O54">
        <f t="shared" si="10"/>
        <v>148.33609036000001</v>
      </c>
    </row>
    <row r="55" spans="4:17" x14ac:dyDescent="0.25">
      <c r="F55" t="s">
        <v>40</v>
      </c>
      <c r="H55">
        <f>STDEV(H44:H47)</f>
        <v>269.26035187466186</v>
      </c>
      <c r="I55">
        <f t="shared" ref="I55:O55" si="11">STDEV(I44:I47)</f>
        <v>131.87898430000149</v>
      </c>
      <c r="J55">
        <f t="shared" si="11"/>
        <v>81.678549764712471</v>
      </c>
      <c r="K55">
        <f t="shared" si="11"/>
        <v>244.21156488790623</v>
      </c>
      <c r="L55">
        <f t="shared" si="11"/>
        <v>324.83184372841299</v>
      </c>
      <c r="M55">
        <f t="shared" si="11"/>
        <v>185.02778494053271</v>
      </c>
      <c r="N55">
        <f t="shared" si="11"/>
        <v>98.955466877782669</v>
      </c>
      <c r="O55">
        <f t="shared" si="11"/>
        <v>37963.384239509876</v>
      </c>
    </row>
    <row r="56" spans="4:17" x14ac:dyDescent="0.25">
      <c r="F56" t="s">
        <v>41</v>
      </c>
      <c r="H56">
        <f>H55/H51*100</f>
        <v>4.1700160926645591</v>
      </c>
      <c r="I56">
        <f t="shared" ref="I56:O56" si="12">I55/I51*100</f>
        <v>2.1060688361221023</v>
      </c>
      <c r="J56">
        <f t="shared" si="12"/>
        <v>1.2902104269902506</v>
      </c>
      <c r="K56">
        <f t="shared" si="12"/>
        <v>3.5091282557324299</v>
      </c>
      <c r="L56">
        <f t="shared" si="12"/>
        <v>4.0074914648850672</v>
      </c>
      <c r="M56">
        <f t="shared" si="12"/>
        <v>2.4741493684992455</v>
      </c>
      <c r="N56">
        <f t="shared" si="12"/>
        <v>1.4879071777795594</v>
      </c>
      <c r="O56">
        <f t="shared" si="12"/>
        <v>24.93467981939931</v>
      </c>
    </row>
    <row r="59" spans="4:17" x14ac:dyDescent="0.25">
      <c r="D59" t="s">
        <v>43</v>
      </c>
    </row>
    <row r="60" spans="4:17" x14ac:dyDescent="0.25">
      <c r="H60">
        <f t="shared" ref="H60:O61" si="13">H44/$O$54*100</f>
        <v>4090.3466885737325</v>
      </c>
      <c r="I60">
        <f t="shared" si="13"/>
        <v>4307.4887200363992</v>
      </c>
      <c r="J60">
        <f t="shared" si="13"/>
        <v>4212.7983451862092</v>
      </c>
      <c r="K60">
        <f t="shared" si="13"/>
        <v>4614.2515576544411</v>
      </c>
      <c r="L60">
        <f t="shared" si="13"/>
        <v>5225.006497872484</v>
      </c>
      <c r="M60">
        <f t="shared" si="13"/>
        <v>4863.5570362486933</v>
      </c>
      <c r="N60">
        <f t="shared" si="13"/>
        <v>4476.9619745828113</v>
      </c>
      <c r="O60">
        <f t="shared" si="13"/>
        <v>105312.59788556826</v>
      </c>
    </row>
    <row r="61" spans="4:17" x14ac:dyDescent="0.25">
      <c r="H61">
        <f>H45/$O$54*100</f>
        <v>4485.0719362049658</v>
      </c>
      <c r="I61">
        <f t="shared" si="13"/>
        <v>4285.2149767283381</v>
      </c>
      <c r="J61">
        <f t="shared" si="13"/>
        <v>4329.0141626461564</v>
      </c>
      <c r="K61">
        <f t="shared" si="13"/>
        <v>4930.8434260664162</v>
      </c>
      <c r="L61">
        <f t="shared" si="13"/>
        <v>5465.4604555940105</v>
      </c>
      <c r="M61">
        <f t="shared" si="13"/>
        <v>5154.5044374863746</v>
      </c>
      <c r="N61">
        <f t="shared" si="13"/>
        <v>4568.3355571486291</v>
      </c>
      <c r="O61">
        <f t="shared" si="13"/>
        <v>135943.71394756503</v>
      </c>
    </row>
    <row r="62" spans="4:17" x14ac:dyDescent="0.25">
      <c r="H62">
        <f t="shared" ref="H62:O63" si="14">H46/$O$54*100</f>
        <v>4462.4206718238866</v>
      </c>
      <c r="I62">
        <f t="shared" si="14"/>
        <v>4124.1752732952373</v>
      </c>
      <c r="J62">
        <f t="shared" si="14"/>
        <v>4230.690147468169</v>
      </c>
      <c r="K62">
        <f t="shared" si="14"/>
        <v>4660.5450792332722</v>
      </c>
      <c r="L62">
        <f t="shared" si="14"/>
        <v>5754.0550915730628</v>
      </c>
      <c r="M62">
        <f t="shared" si="14"/>
        <v>5066.2858524593512</v>
      </c>
      <c r="N62">
        <f t="shared" si="14"/>
        <v>4483.3730913763848</v>
      </c>
      <c r="O62">
        <f t="shared" si="14"/>
        <v>94687.402114431723</v>
      </c>
    </row>
    <row r="63" spans="4:17" x14ac:dyDescent="0.25">
      <c r="H63">
        <f t="shared" si="14"/>
        <v>4374.1279308718049</v>
      </c>
      <c r="I63">
        <f t="shared" si="14"/>
        <v>4168.7092770158943</v>
      </c>
      <c r="J63">
        <f t="shared" si="14"/>
        <v>4298.563043238616</v>
      </c>
      <c r="K63">
        <f t="shared" si="14"/>
        <v>4560.7244626586771</v>
      </c>
      <c r="L63">
        <f t="shared" si="14"/>
        <v>5412.910870519454</v>
      </c>
      <c r="M63">
        <f t="shared" si="14"/>
        <v>5081.858596721343</v>
      </c>
      <c r="N63">
        <f t="shared" si="14"/>
        <v>4405.3273509776491</v>
      </c>
      <c r="O63">
        <f t="shared" si="14"/>
        <v>74614.067346246855</v>
      </c>
    </row>
    <row r="66" spans="4:17" x14ac:dyDescent="0.25">
      <c r="F66" s="3"/>
      <c r="G66" s="3"/>
      <c r="H66" s="3" t="s">
        <v>20</v>
      </c>
      <c r="I66" s="3" t="s">
        <v>21</v>
      </c>
      <c r="J66" s="3" t="s">
        <v>22</v>
      </c>
      <c r="K66" s="3" t="s">
        <v>23</v>
      </c>
      <c r="L66" s="3" t="s">
        <v>24</v>
      </c>
      <c r="M66" s="3" t="s">
        <v>25</v>
      </c>
      <c r="N66" s="3" t="s">
        <v>26</v>
      </c>
      <c r="O66" s="3" t="s">
        <v>27</v>
      </c>
      <c r="P66" s="3"/>
      <c r="Q66" s="3"/>
    </row>
    <row r="67" spans="4:17" x14ac:dyDescent="0.25">
      <c r="F67" t="s">
        <v>36</v>
      </c>
      <c r="H67">
        <f>AVERAGE(H60:H63)</f>
        <v>4352.9918068685975</v>
      </c>
      <c r="I67">
        <f>AVERAGE(I60:I63)</f>
        <v>4221.3970617689665</v>
      </c>
      <c r="J67">
        <f t="shared" ref="J67:N67" si="15">AVERAGE(J60:J63)</f>
        <v>4267.7664246347877</v>
      </c>
      <c r="K67">
        <f t="shared" si="15"/>
        <v>4691.5911314032019</v>
      </c>
      <c r="L67">
        <f t="shared" si="15"/>
        <v>5464.3582288897524</v>
      </c>
      <c r="M67">
        <f t="shared" si="15"/>
        <v>5041.551480728941</v>
      </c>
      <c r="N67">
        <f t="shared" si="15"/>
        <v>4483.499493521369</v>
      </c>
      <c r="O67">
        <f>AVERAGE(O60:O63)</f>
        <v>102639.44532345296</v>
      </c>
    </row>
    <row r="68" spans="4:17" x14ac:dyDescent="0.25">
      <c r="F68" t="s">
        <v>38</v>
      </c>
      <c r="H68">
        <f>MEDIAN(H60:H63)</f>
        <v>4418.2743013478457</v>
      </c>
      <c r="I68">
        <f>MEDIAN(I60:I63)</f>
        <v>4226.9621268721166</v>
      </c>
      <c r="J68">
        <f t="shared" ref="J68:O68" si="16">MEDIAN(J60:J63)</f>
        <v>4264.626595353393</v>
      </c>
      <c r="K68">
        <f t="shared" si="16"/>
        <v>4637.3983184438566</v>
      </c>
      <c r="L68">
        <f t="shared" si="16"/>
        <v>5439.1856630567327</v>
      </c>
      <c r="M68">
        <f t="shared" si="16"/>
        <v>5074.0722245903471</v>
      </c>
      <c r="N68">
        <f t="shared" si="16"/>
        <v>4480.167532979598</v>
      </c>
      <c r="O68">
        <f t="shared" si="16"/>
        <v>100000</v>
      </c>
    </row>
    <row r="69" spans="4:17" x14ac:dyDescent="0.25">
      <c r="F69" t="s">
        <v>40</v>
      </c>
      <c r="H69">
        <f>STDEV(H60:H63)</f>
        <v>181.52045885879022</v>
      </c>
      <c r="I69">
        <f t="shared" ref="I69:O69" si="17">STDEV(I60:I63)</f>
        <v>88.905527966890446</v>
      </c>
      <c r="J69">
        <f t="shared" si="17"/>
        <v>55.063167410227102</v>
      </c>
      <c r="K69">
        <f t="shared" si="17"/>
        <v>164.63395003550627</v>
      </c>
      <c r="L69">
        <f t="shared" si="17"/>
        <v>218.98368963350146</v>
      </c>
      <c r="M69">
        <f t="shared" si="17"/>
        <v>124.73551412301914</v>
      </c>
      <c r="N69">
        <f t="shared" si="17"/>
        <v>66.710310779814847</v>
      </c>
      <c r="O69">
        <f t="shared" si="17"/>
        <v>25592.817059810463</v>
      </c>
    </row>
    <row r="70" spans="4:17" x14ac:dyDescent="0.25">
      <c r="F70" t="s">
        <v>41</v>
      </c>
      <c r="H70">
        <f t="shared" ref="H70:O70" si="18">H69/H67*100</f>
        <v>4.1700160926645582</v>
      </c>
      <c r="I70">
        <f t="shared" si="18"/>
        <v>2.1060688361221058</v>
      </c>
      <c r="J70">
        <f t="shared" si="18"/>
        <v>1.2902104269902519</v>
      </c>
      <c r="K70">
        <f t="shared" si="18"/>
        <v>3.5091282557324237</v>
      </c>
      <c r="L70">
        <f t="shared" si="18"/>
        <v>4.0074914648850637</v>
      </c>
      <c r="M70">
        <f t="shared" si="18"/>
        <v>2.4741493684992393</v>
      </c>
      <c r="N70">
        <f t="shared" si="18"/>
        <v>1.4879071777795638</v>
      </c>
      <c r="O70">
        <f t="shared" si="18"/>
        <v>24.934679819399356</v>
      </c>
    </row>
    <row r="73" spans="4:17" x14ac:dyDescent="0.25">
      <c r="D73" t="s">
        <v>56</v>
      </c>
      <c r="H73">
        <f>H44/$H$54*100</f>
        <v>92577.925443106244</v>
      </c>
      <c r="I73">
        <f>I44/$H$54*100</f>
        <v>97492.559905625356</v>
      </c>
      <c r="J73">
        <f t="shared" ref="H73:O76" si="19">J44/$H$54*100</f>
        <v>95349.406982292741</v>
      </c>
      <c r="K73">
        <f t="shared" si="19"/>
        <v>104435.60636891218</v>
      </c>
      <c r="L73">
        <f t="shared" si="19"/>
        <v>118258.98849871168</v>
      </c>
      <c r="M73">
        <f t="shared" si="19"/>
        <v>110078.20484945917</v>
      </c>
      <c r="N73">
        <f t="shared" si="19"/>
        <v>101328.29401780378</v>
      </c>
      <c r="O73">
        <f t="shared" si="19"/>
        <v>2383568.5768409949</v>
      </c>
    </row>
    <row r="74" spans="4:17" x14ac:dyDescent="0.25">
      <c r="H74">
        <f t="shared" si="19"/>
        <v>101511.84897770477</v>
      </c>
      <c r="I74">
        <f t="shared" si="19"/>
        <v>96988.432235207365</v>
      </c>
      <c r="J74">
        <f t="shared" si="19"/>
        <v>97979.751083483876</v>
      </c>
      <c r="K74">
        <f t="shared" si="19"/>
        <v>111601.11595068249</v>
      </c>
      <c r="L74">
        <f t="shared" si="19"/>
        <v>123701.24810781232</v>
      </c>
      <c r="M74">
        <f t="shared" si="19"/>
        <v>116663.29625378699</v>
      </c>
      <c r="N74">
        <f t="shared" si="19"/>
        <v>103396.37708222427</v>
      </c>
      <c r="O74">
        <f t="shared" si="19"/>
        <v>3076850.9303755499</v>
      </c>
    </row>
    <row r="75" spans="4:17" x14ac:dyDescent="0.25">
      <c r="H75">
        <f t="shared" si="19"/>
        <v>100999.17677050004</v>
      </c>
      <c r="I75">
        <f t="shared" si="19"/>
        <v>93343.576971604256</v>
      </c>
      <c r="J75">
        <f t="shared" si="19"/>
        <v>95754.356993578855</v>
      </c>
      <c r="K75">
        <f t="shared" si="19"/>
        <v>105483.38019238683</v>
      </c>
      <c r="L75">
        <f t="shared" si="19"/>
        <v>130233.08873823703</v>
      </c>
      <c r="M75">
        <f t="shared" si="19"/>
        <v>114666.62110394145</v>
      </c>
      <c r="N75">
        <f t="shared" si="19"/>
        <v>101473.3985621644</v>
      </c>
      <c r="O75">
        <f t="shared" si="19"/>
        <v>2143085.6405983265</v>
      </c>
    </row>
    <row r="76" spans="4:17" x14ac:dyDescent="0.25">
      <c r="H76">
        <f t="shared" si="19"/>
        <v>99000.823229499947</v>
      </c>
      <c r="I76">
        <f t="shared" si="19"/>
        <v>94351.527150412105</v>
      </c>
      <c r="J76">
        <f t="shared" si="19"/>
        <v>97290.542643024441</v>
      </c>
      <c r="K76">
        <f t="shared" si="19"/>
        <v>103224.11311736291</v>
      </c>
      <c r="L76">
        <f t="shared" si="19"/>
        <v>122511.87910330018</v>
      </c>
      <c r="M76">
        <f t="shared" si="19"/>
        <v>115019.08324639472</v>
      </c>
      <c r="N76">
        <f t="shared" si="19"/>
        <v>99706.968162518853</v>
      </c>
      <c r="O76">
        <f t="shared" si="19"/>
        <v>1688760.4131659498</v>
      </c>
    </row>
    <row r="79" spans="4:17" x14ac:dyDescent="0.25">
      <c r="F79" s="3"/>
      <c r="G79" s="3"/>
      <c r="H79" s="3" t="s">
        <v>20</v>
      </c>
      <c r="I79" s="3" t="s">
        <v>21</v>
      </c>
      <c r="J79" s="3" t="s">
        <v>22</v>
      </c>
      <c r="K79" s="3" t="s">
        <v>23</v>
      </c>
      <c r="L79" s="3" t="s">
        <v>24</v>
      </c>
      <c r="M79" s="3" t="s">
        <v>25</v>
      </c>
      <c r="N79" s="3" t="s">
        <v>26</v>
      </c>
      <c r="O79" s="3" t="s">
        <v>27</v>
      </c>
      <c r="P79" s="3"/>
    </row>
    <row r="80" spans="4:17" x14ac:dyDescent="0.25">
      <c r="F80" t="s">
        <v>36</v>
      </c>
      <c r="H80">
        <f>AVERAGE(H73:H76)</f>
        <v>98522.443605202745</v>
      </c>
      <c r="I80">
        <f t="shared" ref="I80:N80" si="20">AVERAGE(I73:I76)</f>
        <v>95544.024065712263</v>
      </c>
      <c r="J80">
        <f t="shared" si="20"/>
        <v>96593.514425594971</v>
      </c>
      <c r="K80">
        <f t="shared" si="20"/>
        <v>106186.0539073361</v>
      </c>
      <c r="L80">
        <f t="shared" si="20"/>
        <v>123676.3011120153</v>
      </c>
      <c r="M80">
        <f t="shared" si="20"/>
        <v>114106.80136339559</v>
      </c>
      <c r="N80">
        <f t="shared" si="20"/>
        <v>101476.25945617782</v>
      </c>
      <c r="O80">
        <f>AVERAGE(O73:O76)</f>
        <v>2323066.3902452053</v>
      </c>
    </row>
    <row r="81" spans="6:15" x14ac:dyDescent="0.25">
      <c r="F81" t="s">
        <v>38</v>
      </c>
      <c r="H81">
        <f>MEDIAN(H73:H76)</f>
        <v>100000</v>
      </c>
      <c r="I81">
        <f>MEDIAN(I73:I76)</f>
        <v>95669.979692809735</v>
      </c>
      <c r="J81">
        <f t="shared" ref="J81:O81" si="21">MEDIAN(J73:J76)</f>
        <v>96522.449818301655</v>
      </c>
      <c r="K81">
        <f t="shared" si="21"/>
        <v>104959.49328064951</v>
      </c>
      <c r="L81">
        <f t="shared" si="21"/>
        <v>123106.56360555625</v>
      </c>
      <c r="M81">
        <f t="shared" si="21"/>
        <v>114842.85217516808</v>
      </c>
      <c r="N81">
        <f t="shared" si="21"/>
        <v>101400.8462899841</v>
      </c>
      <c r="O81">
        <f t="shared" si="21"/>
        <v>2263327.1087196609</v>
      </c>
    </row>
    <row r="82" spans="6:15" x14ac:dyDescent="0.25">
      <c r="F82" t="s">
        <v>40</v>
      </c>
      <c r="H82">
        <f>STDEV(H73:H76)</f>
        <v>4108.401753223322</v>
      </c>
      <c r="I82">
        <f t="shared" ref="I82:O82" si="22">STDEV(I73:I76)</f>
        <v>2012.2229156249712</v>
      </c>
      <c r="J82">
        <f t="shared" si="22"/>
        <v>1246.2595949153608</v>
      </c>
      <c r="K82">
        <f t="shared" si="22"/>
        <v>3726.2048213096018</v>
      </c>
      <c r="L82">
        <f t="shared" si="22"/>
        <v>4956.3172111495678</v>
      </c>
      <c r="M82">
        <f t="shared" si="22"/>
        <v>2823.1727053471391</v>
      </c>
      <c r="N82">
        <f t="shared" si="22"/>
        <v>1509.8725481906783</v>
      </c>
      <c r="O82">
        <f t="shared" si="22"/>
        <v>579249.16639971803</v>
      </c>
    </row>
    <row r="83" spans="6:15" x14ac:dyDescent="0.25">
      <c r="F83" t="s">
        <v>41</v>
      </c>
      <c r="H83">
        <f t="shared" ref="H83:O83" si="23">H82/H80*100</f>
        <v>4.1700160926645617</v>
      </c>
      <c r="I83">
        <f t="shared" si="23"/>
        <v>2.1060688361221063</v>
      </c>
      <c r="J83">
        <f t="shared" si="23"/>
        <v>1.2902104269902535</v>
      </c>
      <c r="K83">
        <f t="shared" si="23"/>
        <v>3.5091282557324308</v>
      </c>
      <c r="L83">
        <f t="shared" si="23"/>
        <v>4.0074914648850664</v>
      </c>
      <c r="M83">
        <f t="shared" si="23"/>
        <v>2.4741493684992446</v>
      </c>
      <c r="N83">
        <f t="shared" si="23"/>
        <v>1.4879071777795592</v>
      </c>
      <c r="O83">
        <f t="shared" si="23"/>
        <v>24.934679819399257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E6262-0863-4302-B41E-28AED00C08F5}">
  <dimension ref="A1:P57"/>
  <sheetViews>
    <sheetView tabSelected="1" workbookViewId="0">
      <selection activeCell="Q19" sqref="Q19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59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43808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45</v>
      </c>
    </row>
    <row r="6" spans="1:3" x14ac:dyDescent="0.25">
      <c r="A6" t="s">
        <v>17</v>
      </c>
      <c r="C6" s="2">
        <v>43821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</row>
    <row r="9" spans="1:3" x14ac:dyDescent="0.25">
      <c r="C9" s="2"/>
    </row>
    <row r="14" spans="1:3" x14ac:dyDescent="0.25">
      <c r="A14" s="1"/>
      <c r="C14" s="16"/>
    </row>
    <row r="19" spans="3:15" x14ac:dyDescent="0.25">
      <c r="C19" s="1" t="s">
        <v>46</v>
      </c>
    </row>
    <row r="20" spans="3:15" x14ac:dyDescent="0.25">
      <c r="C20" s="1" t="s">
        <v>42</v>
      </c>
    </row>
    <row r="21" spans="3:15" x14ac:dyDescent="0.25">
      <c r="G21" t="s">
        <v>20</v>
      </c>
      <c r="H21" t="s">
        <v>21</v>
      </c>
      <c r="I21" t="s">
        <v>22</v>
      </c>
      <c r="J21" t="s">
        <v>23</v>
      </c>
      <c r="K21" t="s">
        <v>24</v>
      </c>
      <c r="L21" t="s">
        <v>25</v>
      </c>
      <c r="M21" t="s">
        <v>26</v>
      </c>
      <c r="N21" t="s">
        <v>27</v>
      </c>
      <c r="O21" t="s">
        <v>28</v>
      </c>
    </row>
    <row r="24" spans="3:15" x14ac:dyDescent="0.25">
      <c r="G24">
        <v>0.25483063333333333</v>
      </c>
      <c r="H24">
        <v>0.2688944333333334</v>
      </c>
      <c r="I24">
        <v>0.27110553333333332</v>
      </c>
      <c r="J24">
        <v>0.12093613333333336</v>
      </c>
      <c r="K24">
        <v>8.261483333333336E-2</v>
      </c>
      <c r="L24">
        <v>9.0845133333333355E-2</v>
      </c>
      <c r="M24">
        <v>7.6318133333333371E-2</v>
      </c>
      <c r="N24">
        <v>1.0117633333333348E-2</v>
      </c>
    </row>
    <row r="25" spans="3:15" x14ac:dyDescent="0.25">
      <c r="G25">
        <v>0.25700593333333333</v>
      </c>
      <c r="H25">
        <v>0.25927253333333333</v>
      </c>
      <c r="I25">
        <v>0.25215503333333333</v>
      </c>
      <c r="J25">
        <v>0.11401473333333337</v>
      </c>
      <c r="K25">
        <v>8.1161133333333357E-2</v>
      </c>
      <c r="L25">
        <v>7.7267233333333352E-2</v>
      </c>
      <c r="M25">
        <v>7.6491033333333347E-2</v>
      </c>
      <c r="N25">
        <v>1.1831033333333352E-2</v>
      </c>
    </row>
    <row r="26" spans="3:15" x14ac:dyDescent="0.25">
      <c r="G26">
        <v>0.24873143333333333</v>
      </c>
      <c r="H26">
        <v>0.2657134333333333</v>
      </c>
      <c r="I26">
        <v>0.27230053333333337</v>
      </c>
      <c r="J26">
        <v>0.11254693333333335</v>
      </c>
      <c r="K26">
        <v>7.4545833333333367E-2</v>
      </c>
      <c r="L26">
        <v>7.3980733333333354E-2</v>
      </c>
      <c r="M26">
        <v>7.3875933333333366E-2</v>
      </c>
      <c r="N26">
        <v>1.2757133333333365E-2</v>
      </c>
    </row>
    <row r="27" spans="3:15" x14ac:dyDescent="0.25">
      <c r="G27">
        <v>0.23674843333333337</v>
      </c>
      <c r="H27">
        <v>0.26104443333333338</v>
      </c>
      <c r="I27">
        <v>0.26372983333333333</v>
      </c>
      <c r="J27">
        <v>0.11389443333333335</v>
      </c>
      <c r="K27">
        <v>7.304853333333336E-2</v>
      </c>
      <c r="L27">
        <v>8.4158933333333352E-2</v>
      </c>
      <c r="M27">
        <v>7.0109833333333371E-2</v>
      </c>
      <c r="N27">
        <v>1.405003333333335E-2</v>
      </c>
    </row>
    <row r="29" spans="3:15" x14ac:dyDescent="0.25">
      <c r="C29" s="1" t="s">
        <v>55</v>
      </c>
    </row>
    <row r="30" spans="3:15" x14ac:dyDescent="0.25">
      <c r="C30" s="1" t="s">
        <v>42</v>
      </c>
    </row>
    <row r="31" spans="3:15" x14ac:dyDescent="0.25">
      <c r="G31" t="s">
        <v>20</v>
      </c>
      <c r="H31" t="s">
        <v>21</v>
      </c>
      <c r="I31" t="s">
        <v>22</v>
      </c>
      <c r="J31" t="s">
        <v>23</v>
      </c>
      <c r="K31" t="s">
        <v>24</v>
      </c>
      <c r="L31" t="s">
        <v>25</v>
      </c>
      <c r="M31" t="s">
        <v>26</v>
      </c>
      <c r="N31" t="s">
        <v>27</v>
      </c>
      <c r="O31" t="s">
        <v>28</v>
      </c>
    </row>
    <row r="34" spans="3:16" x14ac:dyDescent="0.25">
      <c r="G34">
        <v>6067.46036</v>
      </c>
      <c r="H34">
        <v>6389.5603600000004</v>
      </c>
      <c r="I34">
        <v>6249.1003600000004</v>
      </c>
      <c r="J34">
        <v>6844.6003600000004</v>
      </c>
      <c r="K34">
        <v>7750.5703599999997</v>
      </c>
      <c r="L34">
        <v>7214.4103599999999</v>
      </c>
      <c r="M34">
        <v>6640.9503599999998</v>
      </c>
      <c r="N34">
        <v>156216.59036</v>
      </c>
    </row>
    <row r="35" spans="3:16" x14ac:dyDescent="0.25">
      <c r="G35">
        <v>6652.9803600000005</v>
      </c>
      <c r="H35">
        <v>6356.5203600000004</v>
      </c>
      <c r="I35">
        <v>6421.4903599999998</v>
      </c>
      <c r="J35">
        <v>7314.2203600000003</v>
      </c>
      <c r="K35">
        <v>8107.25036</v>
      </c>
      <c r="L35">
        <v>7645.9903599999998</v>
      </c>
      <c r="M35">
        <v>6776.4903599999998</v>
      </c>
      <c r="N35">
        <v>201653.59036</v>
      </c>
    </row>
    <row r="36" spans="3:16" x14ac:dyDescent="0.25">
      <c r="G36">
        <v>6619.3803600000001</v>
      </c>
      <c r="H36">
        <v>6117.6403600000003</v>
      </c>
      <c r="I36">
        <v>6275.6403600000003</v>
      </c>
      <c r="J36">
        <v>6913.2703600000004</v>
      </c>
      <c r="K36">
        <v>8535.3403600000001</v>
      </c>
      <c r="L36">
        <v>7515.1303600000001</v>
      </c>
      <c r="M36">
        <v>6650.46036</v>
      </c>
      <c r="N36">
        <v>140455.59036</v>
      </c>
    </row>
    <row r="37" spans="3:16" x14ac:dyDescent="0.25">
      <c r="G37">
        <v>6488.4103599999999</v>
      </c>
      <c r="H37">
        <v>6183.7003599999998</v>
      </c>
      <c r="I37">
        <v>6376.3203599999997</v>
      </c>
      <c r="J37">
        <v>6765.2003599999998</v>
      </c>
      <c r="K37">
        <v>8029.3003600000002</v>
      </c>
      <c r="L37">
        <v>7538.2303600000005</v>
      </c>
      <c r="M37">
        <v>6534.6903600000005</v>
      </c>
      <c r="N37">
        <v>110679.59036</v>
      </c>
    </row>
    <row r="40" spans="3:16" x14ac:dyDescent="0.25">
      <c r="C40" s="1" t="s">
        <v>57</v>
      </c>
    </row>
    <row r="41" spans="3:16" x14ac:dyDescent="0.25">
      <c r="G41">
        <f>G24/G34</f>
        <v>4.1999554708806262E-5</v>
      </c>
      <c r="H41">
        <f t="shared" ref="H41:N41" si="0">H24/H34</f>
        <v>4.2083401389658893E-5</v>
      </c>
      <c r="I41">
        <f t="shared" si="0"/>
        <v>4.3383130005185783E-5</v>
      </c>
      <c r="J41">
        <f t="shared" si="0"/>
        <v>1.766883776591061E-5</v>
      </c>
      <c r="K41">
        <f t="shared" si="0"/>
        <v>1.065919403295803E-5</v>
      </c>
      <c r="L41">
        <f t="shared" si="0"/>
        <v>1.259217715657269E-5</v>
      </c>
      <c r="M41">
        <f t="shared" si="0"/>
        <v>1.1492049962158333E-5</v>
      </c>
      <c r="N41">
        <f t="shared" si="0"/>
        <v>6.4766701859369321E-8</v>
      </c>
      <c r="P41" s="1" t="s">
        <v>20</v>
      </c>
    </row>
    <row r="42" spans="3:16" x14ac:dyDescent="0.25">
      <c r="G42">
        <f t="shared" ref="G42:N42" si="1">G25/G35</f>
        <v>3.8630195705753342E-5</v>
      </c>
      <c r="H42">
        <f t="shared" si="1"/>
        <v>4.078843748615529E-5</v>
      </c>
      <c r="I42">
        <f t="shared" si="1"/>
        <v>3.9267369286112786E-5</v>
      </c>
      <c r="J42">
        <f t="shared" si="1"/>
        <v>1.5588091104946331E-5</v>
      </c>
      <c r="K42">
        <f t="shared" si="1"/>
        <v>1.0010932156945669E-5</v>
      </c>
      <c r="L42">
        <f t="shared" si="1"/>
        <v>1.0105588641277512E-5</v>
      </c>
      <c r="M42">
        <f t="shared" si="1"/>
        <v>1.1287706359746573E-5</v>
      </c>
      <c r="N42">
        <f t="shared" si="1"/>
        <v>5.8670085229884185E-8</v>
      </c>
      <c r="P42">
        <f>AVERAGE(G41:G44)</f>
        <v>3.8673471566007265E-5</v>
      </c>
    </row>
    <row r="43" spans="3:16" x14ac:dyDescent="0.25">
      <c r="G43">
        <f t="shared" ref="G43:N43" si="2">G26/G36</f>
        <v>3.757624125006972E-5</v>
      </c>
      <c r="H43">
        <f t="shared" si="2"/>
        <v>4.3433974162765804E-5</v>
      </c>
      <c r="I43">
        <f t="shared" si="2"/>
        <v>4.3390079372447237E-5</v>
      </c>
      <c r="J43">
        <f t="shared" si="2"/>
        <v>1.627983971009248E-5</v>
      </c>
      <c r="K43">
        <f t="shared" si="2"/>
        <v>8.7337856710067224E-6</v>
      </c>
      <c r="L43">
        <f t="shared" si="2"/>
        <v>9.8442381954014905E-6</v>
      </c>
      <c r="M43">
        <f t="shared" si="2"/>
        <v>1.1108393905731568E-5</v>
      </c>
      <c r="N43">
        <f t="shared" si="2"/>
        <v>9.0826810813551186E-8</v>
      </c>
    </row>
    <row r="44" spans="3:16" x14ac:dyDescent="0.25">
      <c r="G44">
        <f t="shared" ref="G44:N44" si="3">G27/G37</f>
        <v>3.6487894599399745E-5</v>
      </c>
      <c r="H44">
        <f t="shared" si="3"/>
        <v>4.2214922802846384E-5</v>
      </c>
      <c r="I44">
        <f t="shared" si="3"/>
        <v>4.1360819162689209E-5</v>
      </c>
      <c r="J44">
        <f t="shared" si="3"/>
        <v>1.6835337798233864E-5</v>
      </c>
      <c r="K44">
        <f t="shared" si="3"/>
        <v>9.097745763409622E-6</v>
      </c>
      <c r="L44">
        <f t="shared" si="3"/>
        <v>1.1164282505865654E-5</v>
      </c>
      <c r="M44">
        <f t="shared" si="3"/>
        <v>1.0728868465212691E-5</v>
      </c>
      <c r="N44">
        <f t="shared" si="3"/>
        <v>1.2694330804472406E-7</v>
      </c>
    </row>
    <row r="46" spans="3:16" x14ac:dyDescent="0.25">
      <c r="C46" s="1" t="s">
        <v>58</v>
      </c>
    </row>
    <row r="47" spans="3:16" x14ac:dyDescent="0.25">
      <c r="G47">
        <f>G41/$P$42*100</f>
        <v>108.60042558403916</v>
      </c>
      <c r="H47">
        <f t="shared" ref="H47:N47" si="4">H41/$P$42*100</f>
        <v>108.81723229276589</v>
      </c>
      <c r="I47">
        <f t="shared" si="4"/>
        <v>112.17800794309387</v>
      </c>
      <c r="J47">
        <f t="shared" si="4"/>
        <v>45.687229644625305</v>
      </c>
      <c r="K47">
        <f t="shared" si="4"/>
        <v>27.562030511703835</v>
      </c>
      <c r="L47">
        <f t="shared" si="4"/>
        <v>32.560245167234505</v>
      </c>
      <c r="M47">
        <f t="shared" si="4"/>
        <v>29.71558925746784</v>
      </c>
      <c r="N47">
        <f t="shared" si="4"/>
        <v>0.16747061806651245</v>
      </c>
    </row>
    <row r="48" spans="3:16" x14ac:dyDescent="0.25">
      <c r="G48">
        <f t="shared" ref="G48:N48" si="5">G42/$P$42*100</f>
        <v>99.888099365012877</v>
      </c>
      <c r="H48">
        <f t="shared" si="5"/>
        <v>105.46877700528702</v>
      </c>
      <c r="I48">
        <f t="shared" si="5"/>
        <v>101.5356721185267</v>
      </c>
      <c r="J48">
        <f t="shared" si="5"/>
        <v>40.306935151505144</v>
      </c>
      <c r="K48">
        <f t="shared" si="5"/>
        <v>25.885786177377867</v>
      </c>
      <c r="L48">
        <f t="shared" si="5"/>
        <v>26.130544355268064</v>
      </c>
      <c r="M48">
        <f t="shared" si="5"/>
        <v>29.187207412918433</v>
      </c>
      <c r="N48">
        <f t="shared" si="5"/>
        <v>0.15170628044019016</v>
      </c>
    </row>
    <row r="49" spans="5:14" x14ac:dyDescent="0.25">
      <c r="G49">
        <f t="shared" ref="G49:N49" si="6">G43/$P$42*100</f>
        <v>97.162834699065456</v>
      </c>
      <c r="H49">
        <f t="shared" si="6"/>
        <v>112.30947831676654</v>
      </c>
      <c r="I49">
        <f t="shared" si="6"/>
        <v>112.19597728223012</v>
      </c>
      <c r="J49">
        <f t="shared" si="6"/>
        <v>42.095625375410918</v>
      </c>
      <c r="K49">
        <f t="shared" si="6"/>
        <v>22.583402310030625</v>
      </c>
      <c r="L49">
        <f t="shared" si="6"/>
        <v>25.454756960723067</v>
      </c>
      <c r="M49">
        <f t="shared" si="6"/>
        <v>28.723549906224317</v>
      </c>
      <c r="N49">
        <f t="shared" si="6"/>
        <v>0.23485559256951999</v>
      </c>
    </row>
    <row r="50" spans="5:14" x14ac:dyDescent="0.25">
      <c r="G50">
        <f t="shared" ref="G50:N50" si="7">G44/$P$42*100</f>
        <v>94.348640351882523</v>
      </c>
      <c r="H50">
        <f t="shared" si="7"/>
        <v>109.15731402802726</v>
      </c>
      <c r="I50">
        <f t="shared" si="7"/>
        <v>106.94881397470412</v>
      </c>
      <c r="J50">
        <f t="shared" si="7"/>
        <v>43.532005575190155</v>
      </c>
      <c r="K50">
        <f t="shared" si="7"/>
        <v>23.524512786191782</v>
      </c>
      <c r="L50">
        <f t="shared" si="7"/>
        <v>28.868063956478885</v>
      </c>
      <c r="M50">
        <f t="shared" si="7"/>
        <v>27.742191302637075</v>
      </c>
      <c r="N50">
        <f t="shared" si="7"/>
        <v>0.32824389149564515</v>
      </c>
    </row>
    <row r="53" spans="5:14" x14ac:dyDescent="0.25">
      <c r="E53" s="3"/>
      <c r="F53" s="3"/>
      <c r="G53" s="3" t="s">
        <v>20</v>
      </c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</row>
    <row r="54" spans="5:14" x14ac:dyDescent="0.25">
      <c r="E54" t="s">
        <v>36</v>
      </c>
      <c r="G54">
        <f>AVERAGE(G47:G50)</f>
        <v>100</v>
      </c>
      <c r="H54">
        <f t="shared" ref="H54:M54" si="8">AVERAGE(H47:H50)</f>
        <v>108.93820041071169</v>
      </c>
      <c r="I54">
        <f t="shared" si="8"/>
        <v>108.21461782963871</v>
      </c>
      <c r="J54">
        <f t="shared" si="8"/>
        <v>42.905448936682888</v>
      </c>
      <c r="K54">
        <f t="shared" si="8"/>
        <v>24.888932946326026</v>
      </c>
      <c r="L54">
        <f t="shared" si="8"/>
        <v>28.253402609926134</v>
      </c>
      <c r="M54">
        <f t="shared" si="8"/>
        <v>28.842134469811917</v>
      </c>
      <c r="N54">
        <f>AVERAGE(N47:N50)</f>
        <v>0.22056909564296695</v>
      </c>
    </row>
    <row r="55" spans="5:14" x14ac:dyDescent="0.25">
      <c r="E55" t="s">
        <v>38</v>
      </c>
      <c r="G55">
        <f>MEDIAN(G47:G50)</f>
        <v>98.52546703203916</v>
      </c>
      <c r="H55">
        <f>MEDIAN(H47:H50)</f>
        <v>108.98727316039657</v>
      </c>
      <c r="I55">
        <f t="shared" ref="I55:N55" si="9">MEDIAN(I47:I50)</f>
        <v>109.563410958899</v>
      </c>
      <c r="J55">
        <f t="shared" si="9"/>
        <v>42.813815475300537</v>
      </c>
      <c r="K55">
        <f t="shared" si="9"/>
        <v>24.705149481784822</v>
      </c>
      <c r="L55">
        <f t="shared" si="9"/>
        <v>27.499304155873475</v>
      </c>
      <c r="M55">
        <f t="shared" si="9"/>
        <v>28.955378659571373</v>
      </c>
      <c r="N55">
        <f t="shared" si="9"/>
        <v>0.20116310531801623</v>
      </c>
    </row>
    <row r="56" spans="5:14" x14ac:dyDescent="0.25">
      <c r="E56" t="s">
        <v>40</v>
      </c>
      <c r="G56">
        <f>STDEV(G47:G50)</f>
        <v>6.1635275288291229</v>
      </c>
      <c r="H56">
        <f t="shared" ref="H56:N56" si="10">STDEV(H47:H50)</f>
        <v>2.7967277038719467</v>
      </c>
      <c r="I56">
        <f t="shared" si="10"/>
        <v>5.0915046725999638</v>
      </c>
      <c r="J56">
        <f t="shared" si="10"/>
        <v>2.2758855580841582</v>
      </c>
      <c r="K56">
        <f t="shared" si="10"/>
        <v>2.2595191853256966</v>
      </c>
      <c r="L56">
        <f t="shared" si="10"/>
        <v>3.2282939779168047</v>
      </c>
      <c r="M56">
        <f t="shared" si="10"/>
        <v>0.83784164611202672</v>
      </c>
      <c r="N56">
        <f t="shared" si="10"/>
        <v>8.0331607094047616E-2</v>
      </c>
    </row>
    <row r="57" spans="5:14" x14ac:dyDescent="0.25">
      <c r="E57" t="s">
        <v>41</v>
      </c>
      <c r="G57">
        <f t="shared" ref="G57:N57" si="11">G56/G54*100</f>
        <v>6.1635275288291229</v>
      </c>
      <c r="H57">
        <f t="shared" si="11"/>
        <v>2.5672607894456734</v>
      </c>
      <c r="I57">
        <f t="shared" si="11"/>
        <v>4.7050063796514747</v>
      </c>
      <c r="J57">
        <f t="shared" si="11"/>
        <v>5.3044208008236069</v>
      </c>
      <c r="K57">
        <f t="shared" si="11"/>
        <v>9.0784092279023767</v>
      </c>
      <c r="L57">
        <f t="shared" si="11"/>
        <v>11.426213056485535</v>
      </c>
      <c r="M57">
        <f t="shared" si="11"/>
        <v>2.9049224737127797</v>
      </c>
      <c r="N57">
        <f t="shared" si="11"/>
        <v>36.420155262403398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638175</xdr:colOff>
                <xdr:row>1</xdr:row>
                <xdr:rowOff>180975</xdr:rowOff>
              </from>
              <to>
                <xdr:col>15</xdr:col>
                <xdr:colOff>733425</xdr:colOff>
                <xdr:row>17</xdr:row>
                <xdr:rowOff>180975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MTT_Cytotox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2019-12-31T16:42:08Z</dcterms:created>
  <dcterms:modified xsi:type="dcterms:W3CDTF">2021-07-17T11:09:35Z</dcterms:modified>
</cp:coreProperties>
</file>