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9" documentId="13_ncr:1_{CAAF6F10-5E9D-477F-928C-47157CFA9D22}" xr6:coauthVersionLast="45" xr6:coauthVersionMax="45" xr10:uidLastSave="{3CA5EB6B-D77D-40EF-84BC-0F79A5003433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7" i="3" l="1"/>
  <c r="J37" i="3"/>
  <c r="L36" i="3"/>
  <c r="K36" i="3"/>
  <c r="J36" i="3"/>
  <c r="I36" i="3"/>
  <c r="H36" i="3"/>
  <c r="G36" i="3"/>
  <c r="F36" i="3"/>
  <c r="E36" i="3"/>
  <c r="L35" i="3"/>
  <c r="K35" i="3"/>
  <c r="I35" i="3"/>
  <c r="H35" i="3"/>
  <c r="G35" i="3"/>
  <c r="F35" i="3"/>
  <c r="E35" i="3"/>
  <c r="L34" i="3"/>
  <c r="K34" i="3"/>
  <c r="J34" i="3"/>
  <c r="I34" i="3"/>
  <c r="H34" i="3"/>
  <c r="G34" i="3"/>
  <c r="F34" i="3"/>
  <c r="E34" i="3"/>
  <c r="N35" i="3" s="1"/>
  <c r="F40" i="3" l="1"/>
  <c r="G42" i="3"/>
  <c r="F41" i="3"/>
  <c r="L40" i="3"/>
  <c r="E42" i="3"/>
  <c r="J43" i="3"/>
  <c r="H40" i="3"/>
  <c r="H47" i="3" s="1"/>
  <c r="H41" i="3"/>
  <c r="I42" i="3"/>
  <c r="J40" i="3"/>
  <c r="K41" i="3"/>
  <c r="K42" i="3"/>
  <c r="K40" i="3"/>
  <c r="L41" i="3"/>
  <c r="L42" i="3"/>
  <c r="L46" i="3" s="1"/>
  <c r="I40" i="3"/>
  <c r="I41" i="3"/>
  <c r="J42" i="3"/>
  <c r="J47" i="3" s="1"/>
  <c r="H42" i="3"/>
  <c r="G41" i="3"/>
  <c r="G40" i="3"/>
  <c r="G48" i="3" s="1"/>
  <c r="E41" i="3"/>
  <c r="F42" i="3"/>
  <c r="F46" i="3" s="1"/>
  <c r="K43" i="3"/>
  <c r="E40" i="3"/>
  <c r="J46" i="3"/>
  <c r="E46" i="3"/>
  <c r="I46" i="3"/>
  <c r="K46" i="3"/>
  <c r="E47" i="3"/>
  <c r="I47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L48" i="3" l="1"/>
  <c r="F48" i="3"/>
  <c r="F47" i="3"/>
  <c r="K48" i="3"/>
  <c r="K49" i="3" s="1"/>
  <c r="E48" i="3"/>
  <c r="E49" i="3" s="1"/>
  <c r="H46" i="3"/>
  <c r="G46" i="3"/>
  <c r="G49" i="3" s="1"/>
  <c r="F49" i="3"/>
  <c r="K47" i="3"/>
  <c r="L47" i="3"/>
  <c r="J48" i="3"/>
  <c r="J49" i="3" s="1"/>
  <c r="I48" i="3"/>
  <c r="I49" i="3" s="1"/>
  <c r="G47" i="3"/>
  <c r="L49" i="3"/>
  <c r="H48" i="3"/>
  <c r="H49" i="3" s="1"/>
  <c r="I40" i="2"/>
  <c r="K40" i="2"/>
  <c r="M40" i="2"/>
  <c r="O40" i="2"/>
  <c r="H40" i="2"/>
  <c r="J40" i="2"/>
  <c r="L40" i="2"/>
  <c r="N40" i="2"/>
  <c r="P40" i="2"/>
  <c r="N50" i="2"/>
  <c r="O49" i="2"/>
  <c r="M49" i="2"/>
  <c r="K49" i="2"/>
  <c r="H47" i="2"/>
  <c r="J47" i="2"/>
  <c r="L47" i="2"/>
  <c r="N47" i="2"/>
  <c r="H48" i="2"/>
  <c r="J48" i="2"/>
  <c r="L48" i="2"/>
  <c r="O48" i="2"/>
  <c r="I49" i="2"/>
  <c r="L49" i="2"/>
  <c r="M50" i="2"/>
  <c r="P36" i="2"/>
  <c r="I47" i="2"/>
  <c r="K47" i="2"/>
  <c r="M47" i="2"/>
  <c r="O47" i="2"/>
  <c r="I48" i="2"/>
  <c r="K48" i="2"/>
  <c r="N48" i="2"/>
  <c r="H49" i="2"/>
  <c r="J49" i="2"/>
  <c r="N49" i="2"/>
  <c r="N50" i="1"/>
  <c r="O47" i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49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I48" i="1" l="1"/>
  <c r="K48" i="1"/>
  <c r="O48" i="1"/>
  <c r="I49" i="1"/>
  <c r="I47" i="1"/>
  <c r="K49" i="1"/>
  <c r="K47" i="1"/>
  <c r="M49" i="1"/>
  <c r="M47" i="1"/>
  <c r="O58" i="2"/>
  <c r="O56" i="2"/>
  <c r="O57" i="2" s="1"/>
  <c r="O54" i="2"/>
  <c r="O55" i="2" s="1"/>
  <c r="K58" i="2"/>
  <c r="K56" i="2"/>
  <c r="K57" i="2" s="1"/>
  <c r="K54" i="2"/>
  <c r="K55" i="2" s="1"/>
  <c r="J64" i="2"/>
  <c r="N58" i="2"/>
  <c r="N56" i="2"/>
  <c r="N57" i="2" s="1"/>
  <c r="N54" i="2"/>
  <c r="N55" i="2" s="1"/>
  <c r="J58" i="2"/>
  <c r="J56" i="2"/>
  <c r="J57" i="2" s="1"/>
  <c r="J54" i="2"/>
  <c r="J55" i="2" s="1"/>
  <c r="K65" i="2"/>
  <c r="O65" i="2"/>
  <c r="M58" i="2"/>
  <c r="M56" i="2"/>
  <c r="M57" i="2" s="1"/>
  <c r="M54" i="2"/>
  <c r="M55" i="2" s="1"/>
  <c r="I63" i="2"/>
  <c r="I58" i="2"/>
  <c r="I56" i="2"/>
  <c r="I57" i="2" s="1"/>
  <c r="I54" i="2"/>
  <c r="I55" i="2" s="1"/>
  <c r="I65" i="2"/>
  <c r="L64" i="2"/>
  <c r="H64" i="2"/>
  <c r="L63" i="2"/>
  <c r="L58" i="2"/>
  <c r="L56" i="2"/>
  <c r="L57" i="2" s="1"/>
  <c r="L54" i="2"/>
  <c r="L55" i="2" s="1"/>
  <c r="H58" i="2"/>
  <c r="H56" i="2"/>
  <c r="H57" i="2" s="1"/>
  <c r="H54" i="2"/>
  <c r="H55" i="2" s="1"/>
  <c r="M65" i="2"/>
  <c r="N66" i="2"/>
  <c r="J47" i="1"/>
  <c r="L47" i="1"/>
  <c r="N47" i="1"/>
  <c r="H48" i="1"/>
  <c r="J48" i="1"/>
  <c r="L48" i="1"/>
  <c r="N48" i="1"/>
  <c r="H49" i="1"/>
  <c r="J49" i="1"/>
  <c r="L49" i="1"/>
  <c r="N49" i="1"/>
  <c r="M50" i="1"/>
  <c r="H40" i="1"/>
  <c r="J40" i="1"/>
  <c r="L40" i="1"/>
  <c r="N40" i="1"/>
  <c r="P40" i="1"/>
  <c r="P36" i="1"/>
  <c r="I40" i="1"/>
  <c r="K40" i="1"/>
  <c r="M40" i="1"/>
  <c r="O40" i="1"/>
  <c r="H47" i="1"/>
  <c r="O56" i="1"/>
  <c r="O57" i="1" s="1"/>
  <c r="N63" i="2" l="1"/>
  <c r="O64" i="2"/>
  <c r="K63" i="2"/>
  <c r="H59" i="2"/>
  <c r="H76" i="2"/>
  <c r="L71" i="2"/>
  <c r="M79" i="2"/>
  <c r="I76" i="2"/>
  <c r="M59" i="2"/>
  <c r="I77" i="2"/>
  <c r="N77" i="2"/>
  <c r="J78" i="2"/>
  <c r="J59" i="2"/>
  <c r="J76" i="2"/>
  <c r="L78" i="2"/>
  <c r="K76" i="2"/>
  <c r="K70" i="2"/>
  <c r="O59" i="2"/>
  <c r="K77" i="2"/>
  <c r="H78" i="2"/>
  <c r="N78" i="2"/>
  <c r="N79" i="2"/>
  <c r="M78" i="2"/>
  <c r="H63" i="2"/>
  <c r="L59" i="2"/>
  <c r="L76" i="2"/>
  <c r="H77" i="2"/>
  <c r="L77" i="2"/>
  <c r="I78" i="2"/>
  <c r="M66" i="2"/>
  <c r="I59" i="2"/>
  <c r="M76" i="2"/>
  <c r="M63" i="2"/>
  <c r="I64" i="2"/>
  <c r="I71" i="2" s="1"/>
  <c r="N64" i="2"/>
  <c r="J65" i="2"/>
  <c r="O78" i="2"/>
  <c r="K78" i="2"/>
  <c r="J63" i="2"/>
  <c r="N59" i="2"/>
  <c r="N76" i="2"/>
  <c r="J77" i="2"/>
  <c r="O77" i="2"/>
  <c r="L65" i="2"/>
  <c r="L72" i="2" s="1"/>
  <c r="K59" i="2"/>
  <c r="O76" i="2"/>
  <c r="O63" i="2"/>
  <c r="K64" i="2"/>
  <c r="K71" i="2" s="1"/>
  <c r="H65" i="2"/>
  <c r="N65" i="2"/>
  <c r="K58" i="1"/>
  <c r="L58" i="1"/>
  <c r="L56" i="1"/>
  <c r="L57" i="1" s="1"/>
  <c r="L54" i="1"/>
  <c r="L55" i="1" s="1"/>
  <c r="H58" i="1"/>
  <c r="H56" i="1"/>
  <c r="H57" i="1" s="1"/>
  <c r="H54" i="1"/>
  <c r="M54" i="1"/>
  <c r="M55" i="1" s="1"/>
  <c r="M58" i="1"/>
  <c r="I54" i="1"/>
  <c r="I55" i="1" s="1"/>
  <c r="I58" i="1"/>
  <c r="N58" i="1"/>
  <c r="N56" i="1"/>
  <c r="N57" i="1" s="1"/>
  <c r="N54" i="1"/>
  <c r="N55" i="1" s="1"/>
  <c r="J58" i="1"/>
  <c r="J56" i="1"/>
  <c r="J57" i="1" s="1"/>
  <c r="J54" i="1"/>
  <c r="J55" i="1" s="1"/>
  <c r="M56" i="1"/>
  <c r="M57" i="1" s="1"/>
  <c r="I56" i="1"/>
  <c r="I57" i="1" s="1"/>
  <c r="O54" i="1"/>
  <c r="O58" i="1"/>
  <c r="K54" i="1"/>
  <c r="K55" i="1" s="1"/>
  <c r="K56" i="1"/>
  <c r="K57" i="1" s="1"/>
  <c r="N72" i="2" l="1"/>
  <c r="I70" i="2"/>
  <c r="K72" i="2"/>
  <c r="I72" i="2"/>
  <c r="O72" i="2"/>
  <c r="O71" i="2"/>
  <c r="O70" i="2"/>
  <c r="N85" i="2"/>
  <c r="N84" i="2"/>
  <c r="N83" i="2"/>
  <c r="J72" i="2"/>
  <c r="J71" i="2"/>
  <c r="J70" i="2"/>
  <c r="M72" i="2"/>
  <c r="M71" i="2"/>
  <c r="M70" i="2"/>
  <c r="K73" i="2"/>
  <c r="N71" i="2"/>
  <c r="J85" i="2"/>
  <c r="J84" i="2"/>
  <c r="J83" i="2"/>
  <c r="I73" i="2"/>
  <c r="H85" i="2"/>
  <c r="H84" i="2"/>
  <c r="H83" i="2"/>
  <c r="O85" i="2"/>
  <c r="O84" i="2"/>
  <c r="O83" i="2"/>
  <c r="M85" i="2"/>
  <c r="M84" i="2"/>
  <c r="M83" i="2"/>
  <c r="L85" i="2"/>
  <c r="L84" i="2"/>
  <c r="L83" i="2"/>
  <c r="H72" i="2"/>
  <c r="H71" i="2"/>
  <c r="H70" i="2"/>
  <c r="K85" i="2"/>
  <c r="K84" i="2"/>
  <c r="K83" i="2"/>
  <c r="N70" i="2"/>
  <c r="N73" i="2" s="1"/>
  <c r="I85" i="2"/>
  <c r="I84" i="2"/>
  <c r="I83" i="2"/>
  <c r="L70" i="2"/>
  <c r="L73" i="2" s="1"/>
  <c r="O63" i="1"/>
  <c r="O64" i="1"/>
  <c r="O65" i="1"/>
  <c r="M63" i="1"/>
  <c r="M65" i="1"/>
  <c r="K63" i="1"/>
  <c r="K64" i="1"/>
  <c r="K65" i="1"/>
  <c r="I63" i="1"/>
  <c r="I64" i="1"/>
  <c r="I65" i="1"/>
  <c r="N66" i="1"/>
  <c r="J63" i="1"/>
  <c r="J64" i="1"/>
  <c r="J65" i="1"/>
  <c r="L63" i="1"/>
  <c r="L64" i="1"/>
  <c r="L65" i="1"/>
  <c r="N63" i="1"/>
  <c r="N64" i="1"/>
  <c r="N65" i="1"/>
  <c r="H64" i="1"/>
  <c r="H65" i="1"/>
  <c r="M66" i="1"/>
  <c r="M79" i="1"/>
  <c r="O78" i="1"/>
  <c r="M78" i="1"/>
  <c r="K78" i="1"/>
  <c r="I78" i="1"/>
  <c r="O77" i="1"/>
  <c r="K77" i="1"/>
  <c r="I77" i="1"/>
  <c r="O76" i="1"/>
  <c r="M76" i="1"/>
  <c r="K76" i="1"/>
  <c r="I76" i="1"/>
  <c r="I83" i="1" s="1"/>
  <c r="N79" i="1"/>
  <c r="N78" i="1"/>
  <c r="L78" i="1"/>
  <c r="J78" i="1"/>
  <c r="H78" i="1"/>
  <c r="N77" i="1"/>
  <c r="L77" i="1"/>
  <c r="J77" i="1"/>
  <c r="H77" i="1"/>
  <c r="N76" i="1"/>
  <c r="L76" i="1"/>
  <c r="J76" i="1"/>
  <c r="I59" i="1"/>
  <c r="M59" i="1"/>
  <c r="O55" i="1"/>
  <c r="N59" i="1"/>
  <c r="H55" i="1"/>
  <c r="H59" i="1"/>
  <c r="H76" i="1"/>
  <c r="O59" i="1"/>
  <c r="J59" i="1"/>
  <c r="K59" i="1"/>
  <c r="H63" i="1"/>
  <c r="L59" i="1"/>
  <c r="I86" i="2" l="1"/>
  <c r="K86" i="2"/>
  <c r="L86" i="2"/>
  <c r="O86" i="2"/>
  <c r="M73" i="2"/>
  <c r="N86" i="2"/>
  <c r="H73" i="2"/>
  <c r="M86" i="2"/>
  <c r="H86" i="2"/>
  <c r="J86" i="2"/>
  <c r="J73" i="2"/>
  <c r="O73" i="2"/>
  <c r="N85" i="1"/>
  <c r="N84" i="1"/>
  <c r="L85" i="1"/>
  <c r="L84" i="1"/>
  <c r="L83" i="1"/>
  <c r="H72" i="1"/>
  <c r="H71" i="1"/>
  <c r="H70" i="1"/>
  <c r="J85" i="1"/>
  <c r="J84" i="1"/>
  <c r="J83" i="1"/>
  <c r="H85" i="1"/>
  <c r="H84" i="1"/>
  <c r="H83" i="1"/>
  <c r="I85" i="1"/>
  <c r="I84" i="1"/>
  <c r="O85" i="1"/>
  <c r="O84" i="1"/>
  <c r="O83" i="1"/>
  <c r="O72" i="1"/>
  <c r="O71" i="1"/>
  <c r="O70" i="1"/>
  <c r="M72" i="1"/>
  <c r="M71" i="1"/>
  <c r="M70" i="1"/>
  <c r="N72" i="1"/>
  <c r="N71" i="1"/>
  <c r="N70" i="1"/>
  <c r="L72" i="1"/>
  <c r="L71" i="1"/>
  <c r="L70" i="1"/>
  <c r="K85" i="1"/>
  <c r="K84" i="1"/>
  <c r="K83" i="1"/>
  <c r="M85" i="1"/>
  <c r="M84" i="1"/>
  <c r="M83" i="1"/>
  <c r="N83" i="1"/>
  <c r="N86" i="1" s="1"/>
  <c r="J72" i="1"/>
  <c r="J71" i="1"/>
  <c r="J70" i="1"/>
  <c r="I72" i="1"/>
  <c r="I71" i="1"/>
  <c r="I70" i="1"/>
  <c r="K72" i="1"/>
  <c r="K71" i="1"/>
  <c r="K70" i="1"/>
  <c r="K73" i="1" l="1"/>
  <c r="J73" i="1"/>
  <c r="M86" i="1"/>
  <c r="L73" i="1"/>
  <c r="M73" i="1"/>
  <c r="O86" i="1"/>
  <c r="H86" i="1"/>
  <c r="H73" i="1"/>
  <c r="I73" i="1"/>
  <c r="K86" i="1"/>
  <c r="N73" i="1"/>
  <c r="O73" i="1"/>
  <c r="I86" i="1"/>
  <c r="J86" i="1"/>
  <c r="L86" i="1"/>
</calcChain>
</file>

<file path=xl/sharedStrings.xml><?xml version="1.0" encoding="utf-8"?>
<sst xmlns="http://schemas.openxmlformats.org/spreadsheetml/2006/main" count="257" uniqueCount="63">
  <si>
    <t>version,4</t>
  </si>
  <si>
    <t>ProtocolHeader</t>
  </si>
  <si>
    <t>,Version,1.0,Label,MTT_005a_d40,ReaderType,0,DateRead,1/20/2020 3:21:21 PM,InstrumentSN,SN: 512734004,</t>
  </si>
  <si>
    <t xml:space="preserve">,Result,0,Prefix,2c_BTZ,WellMap,0007FE7FE7FE7FE7FE7FE000,RefWellMap,000000000000000000000000,RunCount,1,Kinetics,False,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</si>
  <si>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</si>
  <si>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</si>
  <si>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</si>
  <si>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</si>
  <si>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</si>
  <si>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</si>
  <si>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,B,X,0.05199554,0.0556514,0.05508299,0.05330151,0.05750394,0.05446373,0.05475798,0.05626172,0.05383014,0.05708281,X</t>
  </si>
  <si>
    <t>,C,X,0.0523021,0.3981842,0.418075,0.3552111,0.3054627,0.2578134,0.3359202,0.2681232,0.1180726,0.08278608,X</t>
  </si>
  <si>
    <t>,D,X,0.05219484,0.3904386,0.4034817,0.3948096,0.3208908,0.3303964,0.3021208,0.2534681,0.2225736,0.08258974,X</t>
  </si>
  <si>
    <t>,E,X,0.05096775,0.3594245,0.3959041,0.4656178,0.3428109,0.3667905,0.3481686,0.2827308,0.2100544,0.08390208,X</t>
  </si>
  <si>
    <t>,F,X,0.05046925,0.4670519,0.5550465,0.5869557,0.5553806,0.4537097,0.3699318,0.2635148,0.3706812,0.053381,X</t>
  </si>
  <si>
    <t>,G,X,0.05172873,0.05081894,0.05101308,0.05150518,0.0511573,0.05195708,0.05106426,0.0507771,0.05106307,0.05340904,X</t>
  </si>
  <si>
    <t>,H,X,X,X,X,X,X,X,X,X,X,X,X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</si>
  <si>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</si>
  <si>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</si>
  <si>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</si>
  <si>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</si>
  <si>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</si>
  <si>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</si>
  <si>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</si>
  <si>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</si>
  <si>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</si>
  <si>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</si>
  <si>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</si>
  <si>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</si>
  <si>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</si>
  <si>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iPSC_DSN_005A_20191209_d40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</si>
  <si>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</si>
  <si>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</si>
  <si>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</si>
  <si>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</si>
  <si>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</si>
  <si>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</si>
  <si>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</si>
  <si>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</si>
  <si>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</si>
  <si>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</si>
  <si>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</si>
  <si>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</si>
  <si>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</si>
  <si>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,Version,1,Label,CytoTox-Fluor,ReaderType,2,DateRead,1/19/2020 9:23:53 PM,InstrumentSN,SN: 512734004,FluoOpticalKitID,PN:9300-046 SN:31000001DD35142D SIG:BLUE,</t>
  </si>
  <si>
    <t xml:space="preserve">,Result,0,Prefix,2c_Borte,WellMap,0007FE7FE7FE7FE7FE7FE000,RunCount,1,Kinetics,False, </t>
  </si>
  <si>
    <t>,Read 1</t>
  </si>
  <si>
    <t>,B,X,563.003,561.005,560.641,564.086,561.385,560.905,560.185,562.151,561.232,564.251,X</t>
  </si>
  <si>
    <t>,C,X,566.217,5148.58,5084.86,4464.47,5167.44,5095.18,5811.89,5273.13,31879.6,2834.25,X</t>
  </si>
  <si>
    <t>,D,X,565.411,4917.23,4456.02,4204.04,4964.31,4750.17,564.536,5004.36,36272.5,2881.57,X</t>
  </si>
  <si>
    <t>,E,X,570.598,4443.93,4213.18,4328.7,4727.93,4689.6,5261.16,4796.43,27966.9,2947.33,X</t>
  </si>
  <si>
    <t>,F,X,579.138,4809.51,4265.24,4220.91,4587.42,4678.89,5147.21,5320.7,26600.1,560.912,X</t>
  </si>
  <si>
    <t>,G,X,558.499,563.996,560.194,570.835,558.324,558.466,563.425,560.423,561.133,560.223,X</t>
  </si>
  <si>
    <t>_x000B_</t>
  </si>
  <si>
    <t>Live/dead</t>
  </si>
  <si>
    <t>Vehicle Mean</t>
  </si>
  <si>
    <t>% of Vehicle</t>
  </si>
  <si>
    <t>09) Exp_20191221</t>
  </si>
  <si>
    <t xml:space="preserve">5 wells contaminated, </t>
  </si>
  <si>
    <t>marked on the plate, excluded.</t>
  </si>
  <si>
    <t>Bortezomib in DMSO, 24h.</t>
  </si>
  <si>
    <t>MTT Minus Empty Value</t>
  </si>
  <si>
    <t>Cytotox Minus Empty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</si>
</sst>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  <xf numFmtId="0" fontId="23" fillId="0" borderId="0" xfId="0" applyFont="1" applyBorder="1"/>
    <xf numFmtId="0" fontId="21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268941</xdr:colOff>
      <xdr:row>2</xdr:row>
      <xdr:rowOff>179294</xdr:rowOff>
    </xdr:from>
    <xdr:to>
      <xdr:col>16</xdr:col>
      <xdr:colOff>328706</xdr:colOff>
      <xdr:row>21</xdr:row>
      <xdr:rowOff>33618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8941" y="560294"/>
          <a:ext cx="4631765" cy="34738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208190</xdr:colOff>
      <xdr:row>3</xdr:row>
      <xdr:rowOff>130629</xdr:rowOff>
    </xdr:from>
    <xdr:to>
      <xdr:col>14</xdr:col>
      <xdr:colOff>267955</xdr:colOff>
      <xdr:row>21</xdr:row>
      <xdr:rowOff>175453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4190" y="702129"/>
          <a:ext cx="4631765" cy="3473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0</xdr:row>
      <xdr:rowOff>95249</xdr:rowOff>
    </xdr:from>
    <xdr:to>
      <xdr:col>8</xdr:col>
      <xdr:colOff>755650</xdr:colOff>
      <xdr:row>12</xdr:row>
      <xdr:rowOff>161924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820468E-4403-4D0D-8019-6DC946E53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0" y="95249"/>
          <a:ext cx="3136900" cy="23526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76198</xdr:colOff>
          <xdr:row>0</xdr:row>
          <xdr:rowOff>104774</xdr:rowOff>
        </xdr:from>
        <xdr:to>
          <xdr:col>13</xdr:col>
          <xdr:colOff>35981</xdr:colOff>
          <xdr:row>12</xdr:row>
          <xdr:rowOff>152399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2D14E02F-0492-41E2-8DB3-A31EF323DE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6"/>
  <sheetViews>
    <sheetView zoomScale="85" zoomScaleNormal="85" workbookViewId="0">
      <selection activeCell="E34" sqref="E34"/>
    </sheetView>
  </sheetViews>
  <sheetFormatPr baseColWidth="10" defaultRowHeight="15" x14ac:dyDescent="0.25"/>
  <cols>
    <col min="3" max="3" width="11.42578125" customWidth="1"/>
    <col min="5" max="5" width="16.57031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17" x14ac:dyDescent="0.25">
      <c r="A17" t="s">
        <v>14</v>
      </c>
    </row>
    <row r="18" spans="1:17" x14ac:dyDescent="0.25">
      <c r="A18" t="s">
        <v>15</v>
      </c>
    </row>
    <row r="19" spans="1:17" x14ac:dyDescent="0.25">
      <c r="A19" t="s">
        <v>16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57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5.199554E-2</v>
      </c>
      <c r="H27" s="5">
        <v>5.5651399999999997E-2</v>
      </c>
      <c r="I27" s="5">
        <v>5.5082989999999998E-2</v>
      </c>
      <c r="J27" s="5">
        <v>5.3301510000000003E-2</v>
      </c>
      <c r="K27" s="5">
        <v>5.7503940000000003E-2</v>
      </c>
      <c r="L27" s="5">
        <v>5.4463730000000002E-2</v>
      </c>
      <c r="M27" s="5">
        <v>5.4757979999999998E-2</v>
      </c>
      <c r="N27" s="5">
        <v>5.6261720000000001E-2</v>
      </c>
      <c r="O27" s="5">
        <v>5.3830139999999999E-2</v>
      </c>
      <c r="P27" s="5">
        <v>5.7082809999999998E-2</v>
      </c>
      <c r="Q27" s="5"/>
    </row>
    <row r="28" spans="1:17" x14ac:dyDescent="0.25">
      <c r="A28" t="s">
        <v>32</v>
      </c>
      <c r="C28">
        <v>40</v>
      </c>
      <c r="F28" s="6"/>
      <c r="G28" s="6">
        <v>5.2302099999999997E-2</v>
      </c>
      <c r="H28" s="7">
        <v>0.39818419999999999</v>
      </c>
      <c r="I28" s="8">
        <v>0.41807499999999997</v>
      </c>
      <c r="J28" s="8">
        <v>0.3552111</v>
      </c>
      <c r="K28" s="8">
        <v>0.30546269999999998</v>
      </c>
      <c r="L28" s="8">
        <v>0.25781340000000003</v>
      </c>
      <c r="M28" s="8">
        <v>0.3359202</v>
      </c>
      <c r="N28" s="8">
        <v>0.26812320000000001</v>
      </c>
      <c r="O28" s="8">
        <v>0.1180726</v>
      </c>
      <c r="P28" s="9">
        <v>8.2786079999999998E-2</v>
      </c>
      <c r="Q28" s="6"/>
    </row>
    <row r="29" spans="1:17" x14ac:dyDescent="0.25">
      <c r="A29" t="s">
        <v>33</v>
      </c>
      <c r="C29" t="s">
        <v>60</v>
      </c>
      <c r="F29" s="6"/>
      <c r="G29" s="6">
        <v>5.2194839999999999E-2</v>
      </c>
      <c r="H29" s="10">
        <v>0.39043860000000002</v>
      </c>
      <c r="I29" s="11">
        <v>0.4034817</v>
      </c>
      <c r="J29" s="11">
        <v>0.39480959999999998</v>
      </c>
      <c r="K29" s="11">
        <v>0.32089079999999998</v>
      </c>
      <c r="L29" s="11">
        <v>0.33039639999999998</v>
      </c>
      <c r="M29" s="11">
        <v>0.30212080000000002</v>
      </c>
      <c r="N29" s="11">
        <v>0.25346809999999997</v>
      </c>
      <c r="O29" s="11">
        <v>0.22257360000000001</v>
      </c>
      <c r="P29" s="12">
        <v>8.2589739999999995E-2</v>
      </c>
      <c r="Q29" s="6"/>
    </row>
    <row r="30" spans="1:17" x14ac:dyDescent="0.25">
      <c r="A30" t="s">
        <v>17</v>
      </c>
      <c r="C30" s="2">
        <v>43820</v>
      </c>
      <c r="F30" s="6"/>
      <c r="G30" s="6">
        <v>5.0967749999999999E-2</v>
      </c>
      <c r="H30" s="10">
        <v>0.35942449999999998</v>
      </c>
      <c r="I30" s="11">
        <v>0.39590409999999998</v>
      </c>
      <c r="J30" s="11">
        <v>0.46561780000000003</v>
      </c>
      <c r="K30" s="11">
        <v>0.34281089999999997</v>
      </c>
      <c r="L30" s="11">
        <v>0.36679050000000002</v>
      </c>
      <c r="M30" s="11">
        <v>0.34816859999999999</v>
      </c>
      <c r="N30" s="11">
        <v>0.2827308</v>
      </c>
      <c r="O30" s="11">
        <v>0.2100544</v>
      </c>
      <c r="P30" s="12">
        <v>8.3902080000000004E-2</v>
      </c>
      <c r="Q30" s="6"/>
    </row>
    <row r="31" spans="1:17" x14ac:dyDescent="0.25">
      <c r="A31" t="s">
        <v>18</v>
      </c>
      <c r="C31" t="s">
        <v>19</v>
      </c>
      <c r="F31" s="6"/>
      <c r="G31" s="6">
        <v>5.046925E-2</v>
      </c>
      <c r="H31" s="13">
        <v>0.46705190000000002</v>
      </c>
      <c r="I31" s="14">
        <v>0.5550465</v>
      </c>
      <c r="J31" s="14">
        <v>0.58695569999999997</v>
      </c>
      <c r="K31" s="14">
        <v>0.5553806</v>
      </c>
      <c r="L31" s="14">
        <v>0.45370969999999999</v>
      </c>
      <c r="M31" s="14">
        <v>0.36993179999999998</v>
      </c>
      <c r="N31" s="14">
        <v>0.26351479999999999</v>
      </c>
      <c r="O31" s="14">
        <v>0.37068119999999999</v>
      </c>
      <c r="P31" s="15">
        <v>5.3380999999999998E-2</v>
      </c>
      <c r="Q31" s="6"/>
    </row>
    <row r="32" spans="1:17" x14ac:dyDescent="0.25">
      <c r="G32">
        <v>5.1728730000000001E-2</v>
      </c>
      <c r="H32">
        <v>5.081894E-2</v>
      </c>
      <c r="I32">
        <v>5.1013080000000002E-2</v>
      </c>
      <c r="J32">
        <v>5.1505179999999998E-2</v>
      </c>
      <c r="K32">
        <v>5.1157300000000003E-2</v>
      </c>
      <c r="L32">
        <v>5.1957080000000003E-2</v>
      </c>
      <c r="M32">
        <v>5.106426E-2</v>
      </c>
      <c r="N32">
        <v>5.0777099999999999E-2</v>
      </c>
      <c r="O32">
        <v>5.1063070000000002E-2</v>
      </c>
      <c r="P32">
        <v>5.3409039999999998E-2</v>
      </c>
    </row>
    <row r="33" spans="1:27" x14ac:dyDescent="0.25">
      <c r="A33" s="1" t="s">
        <v>34</v>
      </c>
      <c r="C33" s="19" t="s">
        <v>58</v>
      </c>
    </row>
    <row r="34" spans="1:27" x14ac:dyDescent="0.25">
      <c r="C34" t="s">
        <v>59</v>
      </c>
    </row>
    <row r="35" spans="1:27" x14ac:dyDescent="0.25">
      <c r="F35" t="s">
        <v>35</v>
      </c>
      <c r="H35">
        <f>AVERAGE(H28:H31)</f>
        <v>0.40377479999999999</v>
      </c>
      <c r="I35">
        <f>AVERAGE(I28:I31)</f>
        <v>0.443126825</v>
      </c>
      <c r="J35">
        <f>AVERAGE(J28:J31)</f>
        <v>0.45064855000000004</v>
      </c>
      <c r="K35">
        <f t="shared" ref="K35:M35" si="0">AVERAGE(K28:K31)</f>
        <v>0.38113624999999995</v>
      </c>
      <c r="L35">
        <f t="shared" si="0"/>
        <v>0.35217750000000003</v>
      </c>
      <c r="M35">
        <f t="shared" si="0"/>
        <v>0.33903535000000001</v>
      </c>
      <c r="N35">
        <f>AVERAGE(N28:N31)</f>
        <v>0.26695922500000002</v>
      </c>
      <c r="O35">
        <f>AVERAGE(O28:O31)</f>
        <v>0.23034545000000001</v>
      </c>
      <c r="P35">
        <f>AVERAGE(P28:P30)</f>
        <v>8.3092633333333332E-2</v>
      </c>
    </row>
    <row r="36" spans="1:27" x14ac:dyDescent="0.25">
      <c r="F36" t="s">
        <v>36</v>
      </c>
      <c r="H36">
        <f>H35/1000</f>
        <v>4.0377479999999997E-4</v>
      </c>
      <c r="I36">
        <f t="shared" ref="I36:P36" si="1">I35/1000</f>
        <v>4.4312682500000002E-4</v>
      </c>
      <c r="J36">
        <f t="shared" si="1"/>
        <v>4.5064855000000002E-4</v>
      </c>
      <c r="K36">
        <f t="shared" si="1"/>
        <v>3.8113624999999994E-4</v>
      </c>
      <c r="L36">
        <f t="shared" si="1"/>
        <v>3.5217750000000002E-4</v>
      </c>
      <c r="M36">
        <f t="shared" si="1"/>
        <v>3.3903535000000002E-4</v>
      </c>
      <c r="N36">
        <f t="shared" si="1"/>
        <v>2.6695922500000001E-4</v>
      </c>
      <c r="O36">
        <f t="shared" si="1"/>
        <v>2.3034545000000001E-4</v>
      </c>
      <c r="P36">
        <f t="shared" si="1"/>
        <v>8.3092633333333338E-5</v>
      </c>
    </row>
    <row r="37" spans="1:27" x14ac:dyDescent="0.25">
      <c r="F37" t="s">
        <v>37</v>
      </c>
      <c r="H37">
        <f>MEDIAN(H28:H31)</f>
        <v>0.39431139999999998</v>
      </c>
      <c r="I37">
        <f t="shared" ref="I37:O37" si="2">MEDIAN(I28:I31)</f>
        <v>0.41077834999999996</v>
      </c>
      <c r="J37">
        <f t="shared" si="2"/>
        <v>0.43021370000000003</v>
      </c>
      <c r="K37">
        <f t="shared" si="2"/>
        <v>0.33185084999999998</v>
      </c>
      <c r="L37">
        <f t="shared" si="2"/>
        <v>0.34859344999999997</v>
      </c>
      <c r="M37">
        <f t="shared" si="2"/>
        <v>0.34204440000000003</v>
      </c>
      <c r="N37">
        <f t="shared" si="2"/>
        <v>0.26581900000000003</v>
      </c>
      <c r="O37">
        <f t="shared" si="2"/>
        <v>0.21631400000000001</v>
      </c>
      <c r="P37">
        <f>MEDIAN(P28:P30)</f>
        <v>8.2786079999999998E-2</v>
      </c>
    </row>
    <row r="38" spans="1:27" x14ac:dyDescent="0.25">
      <c r="F38" t="s">
        <v>38</v>
      </c>
      <c r="H38">
        <f>H37/1000</f>
        <v>3.9431139999999997E-4</v>
      </c>
      <c r="I38">
        <f t="shared" ref="I38:P38" si="3">I37/1000</f>
        <v>4.1077834999999995E-4</v>
      </c>
      <c r="J38">
        <f t="shared" si="3"/>
        <v>4.3021370000000006E-4</v>
      </c>
      <c r="K38">
        <f t="shared" si="3"/>
        <v>3.3185084999999998E-4</v>
      </c>
      <c r="L38">
        <f t="shared" si="3"/>
        <v>3.4859344999999995E-4</v>
      </c>
      <c r="M38">
        <f t="shared" si="3"/>
        <v>3.4204440000000003E-4</v>
      </c>
      <c r="N38">
        <f t="shared" si="3"/>
        <v>2.6581900000000004E-4</v>
      </c>
      <c r="O38">
        <f t="shared" si="3"/>
        <v>2.16314E-4</v>
      </c>
      <c r="P38">
        <f t="shared" si="3"/>
        <v>8.2786079999999995E-5</v>
      </c>
    </row>
    <row r="39" spans="1:27" x14ac:dyDescent="0.25">
      <c r="F39" t="s">
        <v>39</v>
      </c>
      <c r="H39">
        <f>STDEV(H28:H31)</f>
        <v>4.5387404762775335E-2</v>
      </c>
      <c r="I39">
        <f t="shared" ref="I39:O39" si="4">STDEV(I28:I31)</f>
        <v>7.5178297578994357E-2</v>
      </c>
      <c r="J39">
        <f t="shared" si="4"/>
        <v>0.1017022005436949</v>
      </c>
      <c r="K39">
        <f t="shared" si="4"/>
        <v>0.11716928831801474</v>
      </c>
      <c r="L39">
        <f t="shared" si="4"/>
        <v>8.1447993819901199E-2</v>
      </c>
      <c r="M39">
        <f t="shared" si="4"/>
        <v>2.8345458421588438E-2</v>
      </c>
      <c r="N39">
        <f t="shared" si="4"/>
        <v>1.2165140540734976E-2</v>
      </c>
      <c r="O39">
        <f t="shared" si="4"/>
        <v>0.1045170543303978</v>
      </c>
      <c r="P39">
        <f>STDEV(P28:P30)</f>
        <v>7.0784198698109154E-4</v>
      </c>
    </row>
    <row r="40" spans="1:27" x14ac:dyDescent="0.25">
      <c r="F40" t="s">
        <v>40</v>
      </c>
      <c r="H40">
        <f>H39/H35*100</f>
        <v>11.240772025093031</v>
      </c>
      <c r="I40">
        <f t="shared" ref="I40:O40" si="5">I39/I35*100</f>
        <v>16.965413361963442</v>
      </c>
      <c r="J40">
        <f t="shared" si="5"/>
        <v>22.567963559118272</v>
      </c>
      <c r="K40">
        <f t="shared" si="5"/>
        <v>30.742100316622928</v>
      </c>
      <c r="L40">
        <f t="shared" si="5"/>
        <v>23.126972569201946</v>
      </c>
      <c r="M40">
        <f t="shared" si="5"/>
        <v>8.3606203369614516</v>
      </c>
      <c r="N40">
        <f t="shared" si="5"/>
        <v>4.5569283251908503</v>
      </c>
      <c r="O40">
        <f t="shared" si="5"/>
        <v>45.374047688112704</v>
      </c>
      <c r="P40">
        <f>P39/P35*100</f>
        <v>0.85187092836680445</v>
      </c>
    </row>
    <row r="43" spans="1:27" x14ac:dyDescent="0.25">
      <c r="D43" t="s">
        <v>41</v>
      </c>
    </row>
    <row r="44" spans="1:2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5">
      <c r="S45" s="17"/>
      <c r="T45" s="17"/>
      <c r="U45" s="17"/>
      <c r="V45" s="17"/>
      <c r="W45" s="17"/>
      <c r="X45" s="17"/>
      <c r="Y45" s="17"/>
      <c r="Z45" s="17"/>
      <c r="AA45" s="17"/>
    </row>
    <row r="46" spans="1:27" x14ac:dyDescent="0.25">
      <c r="S46" s="17"/>
      <c r="T46" s="17"/>
      <c r="U46" s="17"/>
      <c r="V46" s="17"/>
      <c r="W46" s="17"/>
      <c r="X46" s="17"/>
      <c r="Y46" s="17"/>
      <c r="Z46" s="17"/>
      <c r="AA46" s="17"/>
    </row>
    <row r="47" spans="1:27" x14ac:dyDescent="0.25">
      <c r="H47">
        <f>H28-$P$35</f>
        <v>0.31509156666666666</v>
      </c>
      <c r="I47">
        <f t="shared" ref="I47:O47" si="6">I28-$P$35</f>
        <v>0.33498236666666664</v>
      </c>
      <c r="J47">
        <f t="shared" si="6"/>
        <v>0.27211846666666667</v>
      </c>
      <c r="K47">
        <f t="shared" si="6"/>
        <v>0.22237006666666664</v>
      </c>
      <c r="L47">
        <f t="shared" si="6"/>
        <v>0.17472076666666669</v>
      </c>
      <c r="M47">
        <f t="shared" si="6"/>
        <v>0.25282756666666667</v>
      </c>
      <c r="N47">
        <f t="shared" si="6"/>
        <v>0.18503056666666667</v>
      </c>
      <c r="O47">
        <f t="shared" si="6"/>
        <v>3.4979966666666668E-2</v>
      </c>
      <c r="S47" s="17"/>
      <c r="T47" s="17"/>
      <c r="U47" s="17"/>
      <c r="V47" s="17"/>
      <c r="W47" s="17"/>
      <c r="X47" s="17"/>
      <c r="Y47" s="17"/>
      <c r="Z47" s="17"/>
      <c r="AA47" s="17"/>
    </row>
    <row r="48" spans="1:27" x14ac:dyDescent="0.25">
      <c r="H48">
        <f t="shared" ref="H48:O48" si="7">H29-$P$35</f>
        <v>0.30734596666666669</v>
      </c>
      <c r="I48">
        <f t="shared" si="7"/>
        <v>0.32038906666666667</v>
      </c>
      <c r="J48">
        <f t="shared" si="7"/>
        <v>0.31171696666666665</v>
      </c>
      <c r="K48">
        <f t="shared" si="7"/>
        <v>0.23779816666666664</v>
      </c>
      <c r="L48">
        <f t="shared" si="7"/>
        <v>0.24730376666666665</v>
      </c>
      <c r="N48">
        <f t="shared" si="7"/>
        <v>0.17037546666666664</v>
      </c>
      <c r="O48">
        <f t="shared" si="7"/>
        <v>0.13948096666666668</v>
      </c>
      <c r="S48" s="17"/>
      <c r="T48" s="17"/>
      <c r="U48" s="17"/>
      <c r="V48" s="17"/>
      <c r="W48" s="17"/>
      <c r="X48" s="17"/>
      <c r="Y48" s="17"/>
      <c r="Z48" s="17"/>
      <c r="AA48" s="17"/>
    </row>
    <row r="49" spans="4:27" x14ac:dyDescent="0.25">
      <c r="H49">
        <f t="shared" ref="H49:O49" si="8">H30-$P$35</f>
        <v>0.27633186666666665</v>
      </c>
      <c r="I49">
        <f t="shared" si="8"/>
        <v>0.31281146666666665</v>
      </c>
      <c r="J49">
        <f t="shared" si="8"/>
        <v>0.38252516666666669</v>
      </c>
      <c r="K49">
        <f t="shared" si="8"/>
        <v>0.25971826666666664</v>
      </c>
      <c r="L49">
        <f t="shared" si="8"/>
        <v>0.28369786666666669</v>
      </c>
      <c r="M49">
        <f t="shared" si="8"/>
        <v>0.26507596666666666</v>
      </c>
      <c r="N49">
        <f t="shared" si="8"/>
        <v>0.19963816666666667</v>
      </c>
      <c r="O49">
        <f t="shared" si="8"/>
        <v>0.12696176666666667</v>
      </c>
      <c r="S49" s="17"/>
      <c r="T49" s="17"/>
      <c r="U49" s="17"/>
      <c r="V49" s="17"/>
      <c r="W49" s="17"/>
      <c r="X49" s="17"/>
      <c r="Y49" s="17"/>
      <c r="Z49" s="17"/>
      <c r="AA49" s="17"/>
    </row>
    <row r="50" spans="4:27" x14ac:dyDescent="0.25">
      <c r="M50">
        <f t="shared" ref="M50:N50" si="9">M31-$P$35</f>
        <v>0.28683916666666665</v>
      </c>
      <c r="N50">
        <f t="shared" si="9"/>
        <v>0.18042216666666666</v>
      </c>
      <c r="S50" s="18"/>
      <c r="T50" s="18"/>
      <c r="U50" s="18"/>
      <c r="V50" s="18"/>
      <c r="W50" s="18"/>
      <c r="X50" s="17"/>
      <c r="Y50" s="17"/>
      <c r="Z50" s="17"/>
      <c r="AA50" s="17"/>
    </row>
    <row r="51" spans="4:27" x14ac:dyDescent="0.25">
      <c r="S51" s="17"/>
      <c r="T51" s="17"/>
      <c r="U51" s="17"/>
      <c r="V51" s="17"/>
      <c r="W51" s="17"/>
      <c r="X51" s="17"/>
      <c r="Y51" s="17"/>
      <c r="Z51" s="17"/>
      <c r="AA51" s="17"/>
    </row>
    <row r="52" spans="4:27" x14ac:dyDescent="0.25">
      <c r="S52" s="17"/>
      <c r="T52" s="17"/>
      <c r="U52" s="17"/>
      <c r="V52" s="17"/>
      <c r="W52" s="17"/>
      <c r="X52" s="17"/>
      <c r="Y52" s="17"/>
      <c r="Z52" s="17"/>
      <c r="AA52" s="17"/>
    </row>
    <row r="53" spans="4:2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  <c r="S53" s="17"/>
      <c r="T53" s="17"/>
      <c r="U53" s="17"/>
      <c r="V53" s="17"/>
      <c r="W53" s="17"/>
      <c r="X53" s="17"/>
      <c r="Y53" s="17"/>
      <c r="Z53" s="17"/>
      <c r="AA53" s="17"/>
    </row>
    <row r="54" spans="4:27" x14ac:dyDescent="0.25">
      <c r="F54" t="s">
        <v>35</v>
      </c>
      <c r="H54">
        <f>AVERAGE(H47:H50)</f>
        <v>0.29958980000000002</v>
      </c>
      <c r="I54">
        <f>AVERAGE(I47:I50)</f>
        <v>0.32272763333333332</v>
      </c>
      <c r="J54">
        <f t="shared" ref="J54:N54" si="10">AVERAGE(J47:J50)</f>
        <v>0.32212020000000002</v>
      </c>
      <c r="K54">
        <f t="shared" si="10"/>
        <v>0.23996216666666662</v>
      </c>
      <c r="L54">
        <f t="shared" si="10"/>
        <v>0.2352408</v>
      </c>
      <c r="M54">
        <f t="shared" si="10"/>
        <v>0.26824756666666666</v>
      </c>
      <c r="N54">
        <f t="shared" si="10"/>
        <v>0.18386659166666666</v>
      </c>
      <c r="O54">
        <f>AVERAGE(O47:O50)</f>
        <v>0.10047423333333334</v>
      </c>
      <c r="S54" s="17"/>
      <c r="T54" s="17"/>
      <c r="U54" s="17"/>
      <c r="V54" s="17"/>
      <c r="W54" s="17"/>
      <c r="X54" s="17"/>
      <c r="Y54" s="17"/>
      <c r="Z54" s="17"/>
      <c r="AA54" s="17"/>
    </row>
    <row r="55" spans="4:27" x14ac:dyDescent="0.25">
      <c r="F55" t="s">
        <v>36</v>
      </c>
      <c r="H55">
        <f>H54/1000</f>
        <v>2.9958980000000001E-4</v>
      </c>
      <c r="I55">
        <f t="shared" ref="I55:O55" si="11">I54/1000</f>
        <v>3.2272763333333334E-4</v>
      </c>
      <c r="J55">
        <f t="shared" si="11"/>
        <v>3.2212020000000003E-4</v>
      </c>
      <c r="K55">
        <f t="shared" si="11"/>
        <v>2.3996216666666661E-4</v>
      </c>
      <c r="L55">
        <f t="shared" si="11"/>
        <v>2.3524080000000001E-4</v>
      </c>
      <c r="M55">
        <f t="shared" si="11"/>
        <v>2.6824756666666666E-4</v>
      </c>
      <c r="N55">
        <f t="shared" si="11"/>
        <v>1.8386659166666667E-4</v>
      </c>
      <c r="O55">
        <f t="shared" si="11"/>
        <v>1.0047423333333334E-4</v>
      </c>
      <c r="S55" s="17"/>
      <c r="T55" s="17"/>
      <c r="U55" s="17"/>
      <c r="V55" s="17"/>
      <c r="W55" s="17"/>
      <c r="X55" s="17"/>
      <c r="Y55" s="17"/>
      <c r="Z55" s="17"/>
      <c r="AA55" s="17"/>
    </row>
    <row r="56" spans="4:27" x14ac:dyDescent="0.25">
      <c r="F56" t="s">
        <v>37</v>
      </c>
      <c r="H56">
        <f>MEDIAN(H47:H50)</f>
        <v>0.30734596666666669</v>
      </c>
      <c r="I56">
        <f t="shared" ref="I56:N56" si="12">MEDIAN(I47:I50)</f>
        <v>0.32038906666666667</v>
      </c>
      <c r="J56">
        <f>MEDIAN(J47:J50)</f>
        <v>0.31171696666666665</v>
      </c>
      <c r="K56">
        <f t="shared" si="12"/>
        <v>0.23779816666666664</v>
      </c>
      <c r="L56">
        <f t="shared" si="12"/>
        <v>0.24730376666666665</v>
      </c>
      <c r="M56">
        <f t="shared" si="12"/>
        <v>0.26507596666666666</v>
      </c>
      <c r="N56">
        <f t="shared" si="12"/>
        <v>0.18272636666666667</v>
      </c>
      <c r="O56">
        <f>MEDIAN(O47:O50)</f>
        <v>0.12696176666666667</v>
      </c>
      <c r="S56" s="17"/>
      <c r="T56" s="17"/>
      <c r="U56" s="17"/>
      <c r="V56" s="17"/>
      <c r="W56" s="17"/>
      <c r="X56" s="17"/>
      <c r="Y56" s="17"/>
      <c r="Z56" s="17"/>
      <c r="AA56" s="17"/>
    </row>
    <row r="57" spans="4:27" x14ac:dyDescent="0.25">
      <c r="F57" t="s">
        <v>38</v>
      </c>
      <c r="H57">
        <f>H56/1000</f>
        <v>3.0734596666666668E-4</v>
      </c>
      <c r="I57">
        <f t="shared" ref="I57:O57" si="13">I56/1000</f>
        <v>3.2038906666666668E-4</v>
      </c>
      <c r="J57">
        <f t="shared" si="13"/>
        <v>3.1171696666666666E-4</v>
      </c>
      <c r="K57">
        <f t="shared" si="13"/>
        <v>2.3779816666666664E-4</v>
      </c>
      <c r="L57">
        <f t="shared" si="13"/>
        <v>2.4730376666666666E-4</v>
      </c>
      <c r="M57">
        <f t="shared" si="13"/>
        <v>2.6507596666666667E-4</v>
      </c>
      <c r="N57">
        <f t="shared" si="13"/>
        <v>1.8272636666666667E-4</v>
      </c>
      <c r="O57">
        <f t="shared" si="13"/>
        <v>1.2696176666666668E-4</v>
      </c>
      <c r="S57" s="17"/>
      <c r="T57" s="17"/>
      <c r="U57" s="17"/>
      <c r="V57" s="17"/>
      <c r="W57" s="17"/>
      <c r="X57" s="17"/>
      <c r="Y57" s="17"/>
      <c r="Z57" s="17"/>
      <c r="AA57" s="17"/>
    </row>
    <row r="58" spans="4:27" x14ac:dyDescent="0.25">
      <c r="F58" t="s">
        <v>39</v>
      </c>
      <c r="H58">
        <f>STDEV(H47:H50)</f>
        <v>2.0510903857298288E-2</v>
      </c>
      <c r="I58">
        <f t="shared" ref="I58:O58" si="14">STDEV(I47:I50)</f>
        <v>1.1268933944403666E-2</v>
      </c>
      <c r="J58">
        <f t="shared" si="14"/>
        <v>5.5933713438885403E-2</v>
      </c>
      <c r="K58">
        <f t="shared" si="14"/>
        <v>1.876790299447437E-2</v>
      </c>
      <c r="L58">
        <f t="shared" si="14"/>
        <v>5.548097380817444E-2</v>
      </c>
      <c r="M58">
        <f t="shared" si="14"/>
        <v>1.7226187000029914E-2</v>
      </c>
      <c r="N58">
        <f t="shared" si="14"/>
        <v>1.2165140540734976E-2</v>
      </c>
      <c r="O58">
        <f t="shared" si="14"/>
        <v>5.7064058888352226E-2</v>
      </c>
      <c r="S58" s="17"/>
      <c r="T58" s="17"/>
      <c r="U58" s="17"/>
      <c r="V58" s="17"/>
      <c r="W58" s="17"/>
      <c r="X58" s="17"/>
      <c r="Y58" s="17"/>
      <c r="Z58" s="17"/>
      <c r="AA58" s="17"/>
    </row>
    <row r="59" spans="4:27" x14ac:dyDescent="0.25">
      <c r="F59" t="s">
        <v>40</v>
      </c>
      <c r="H59">
        <f>H58/H54*100</f>
        <v>6.8463291665131081</v>
      </c>
      <c r="I59">
        <f t="shared" ref="I59:O59" si="15">I58/I54*100</f>
        <v>3.491778447358552</v>
      </c>
      <c r="J59">
        <f t="shared" si="15"/>
        <v>17.364236529992656</v>
      </c>
      <c r="K59">
        <f t="shared" si="15"/>
        <v>7.8211925051272839</v>
      </c>
      <c r="L59">
        <f t="shared" si="15"/>
        <v>23.584758174676519</v>
      </c>
      <c r="M59">
        <f t="shared" si="15"/>
        <v>6.4217495853133855</v>
      </c>
      <c r="N59">
        <f t="shared" si="15"/>
        <v>6.616286531698627</v>
      </c>
      <c r="O59">
        <f t="shared" si="15"/>
        <v>56.794719397396634</v>
      </c>
      <c r="S59" s="17"/>
      <c r="T59" s="17"/>
      <c r="U59" s="17"/>
      <c r="V59" s="17"/>
      <c r="W59" s="17"/>
      <c r="X59" s="17"/>
      <c r="Y59" s="17"/>
      <c r="Z59" s="17"/>
      <c r="AA59" s="17"/>
    </row>
    <row r="60" spans="4:27" x14ac:dyDescent="0.25">
      <c r="S60" s="17"/>
      <c r="T60" s="17"/>
      <c r="U60" s="17"/>
      <c r="V60" s="17"/>
      <c r="W60" s="17"/>
      <c r="X60" s="17"/>
      <c r="Y60" s="17"/>
      <c r="Z60" s="17"/>
      <c r="AA60" s="17"/>
    </row>
    <row r="61" spans="4:27" x14ac:dyDescent="0.25">
      <c r="S61" s="17"/>
      <c r="T61" s="17"/>
      <c r="U61" s="17"/>
      <c r="V61" s="17"/>
      <c r="W61" s="17"/>
      <c r="X61" s="17"/>
      <c r="Y61" s="17"/>
      <c r="Z61" s="17"/>
      <c r="AA61" s="17"/>
    </row>
    <row r="62" spans="4:27" x14ac:dyDescent="0.25">
      <c r="D62" t="s">
        <v>42</v>
      </c>
      <c r="S62" s="17"/>
      <c r="T62" s="17"/>
      <c r="U62" s="17"/>
      <c r="V62" s="17"/>
      <c r="W62" s="17"/>
      <c r="X62" s="17"/>
      <c r="Y62" s="17"/>
      <c r="Z62" s="17"/>
      <c r="AA62" s="17"/>
    </row>
    <row r="63" spans="4:27" x14ac:dyDescent="0.25">
      <c r="H63">
        <f t="shared" ref="H63" si="16">H47/$O$54*100</f>
        <v>313.60435030274755</v>
      </c>
      <c r="I63">
        <f t="shared" ref="I63:O63" si="17">I47/$O$54*100</f>
        <v>333.40126672609591</v>
      </c>
      <c r="J63">
        <f t="shared" si="17"/>
        <v>270.8340811757044</v>
      </c>
      <c r="K63">
        <f t="shared" si="17"/>
        <v>221.32049112425833</v>
      </c>
      <c r="L63">
        <f t="shared" si="17"/>
        <v>173.8960934262748</v>
      </c>
      <c r="M63">
        <f t="shared" si="17"/>
        <v>251.63423325449608</v>
      </c>
      <c r="N63">
        <f t="shared" si="17"/>
        <v>184.15723168825704</v>
      </c>
      <c r="O63">
        <f t="shared" si="17"/>
        <v>34.814862981454283</v>
      </c>
      <c r="S63" s="17"/>
      <c r="T63" s="17"/>
      <c r="U63" s="17"/>
      <c r="V63" s="17"/>
      <c r="W63" s="17"/>
      <c r="X63" s="17"/>
      <c r="Y63" s="17"/>
      <c r="Z63" s="17"/>
      <c r="AA63" s="17"/>
    </row>
    <row r="64" spans="4:27" x14ac:dyDescent="0.25">
      <c r="H64">
        <f t="shared" ref="H64:O64" si="18">H48/$O$54*100</f>
        <v>305.89530914559521</v>
      </c>
      <c r="I64">
        <f t="shared" si="18"/>
        <v>318.87684636890316</v>
      </c>
      <c r="J64">
        <f t="shared" si="18"/>
        <v>310.24567824520182</v>
      </c>
      <c r="K64">
        <f t="shared" si="18"/>
        <v>236.67577126739289</v>
      </c>
      <c r="L64">
        <f t="shared" si="18"/>
        <v>246.13650531297077</v>
      </c>
      <c r="N64">
        <f t="shared" si="18"/>
        <v>169.57130302395933</v>
      </c>
      <c r="O64">
        <f t="shared" si="18"/>
        <v>138.82262351176604</v>
      </c>
      <c r="S64" s="17"/>
      <c r="T64" s="17"/>
      <c r="U64" s="17"/>
      <c r="V64" s="17"/>
      <c r="W64" s="17"/>
      <c r="X64" s="17"/>
      <c r="Y64" s="17"/>
      <c r="Z64" s="17"/>
      <c r="AA64" s="17"/>
    </row>
    <row r="65" spans="4:27" x14ac:dyDescent="0.25">
      <c r="H65">
        <f t="shared" ref="H65:O65" si="19">H49/$O$54*100</f>
        <v>275.02759413939293</v>
      </c>
      <c r="I65">
        <f t="shared" si="19"/>
        <v>311.33501226019138</v>
      </c>
      <c r="J65">
        <f t="shared" si="19"/>
        <v>380.71966709872879</v>
      </c>
      <c r="K65">
        <f t="shared" si="19"/>
        <v>258.49240949669678</v>
      </c>
      <c r="L65">
        <f t="shared" si="19"/>
        <v>282.35882698947358</v>
      </c>
      <c r="M65">
        <f t="shared" si="19"/>
        <v>263.824821421877</v>
      </c>
      <c r="N65">
        <f t="shared" si="19"/>
        <v>198.69588455016824</v>
      </c>
      <c r="O65">
        <f t="shared" si="19"/>
        <v>126.36251350677968</v>
      </c>
      <c r="S65" s="17"/>
      <c r="T65" s="17"/>
      <c r="U65" s="17"/>
      <c r="V65" s="17"/>
      <c r="W65" s="17"/>
      <c r="X65" s="17"/>
      <c r="Y65" s="17"/>
      <c r="Z65" s="17"/>
      <c r="AA65" s="17"/>
    </row>
    <row r="66" spans="4:27" x14ac:dyDescent="0.25">
      <c r="M66">
        <f t="shared" ref="M66:N66" si="20">M50/$O$54*100</f>
        <v>285.4853002112979</v>
      </c>
      <c r="N66">
        <f t="shared" si="20"/>
        <v>179.570583104723</v>
      </c>
    </row>
    <row r="69" spans="4:2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27" x14ac:dyDescent="0.25">
      <c r="F70" t="s">
        <v>35</v>
      </c>
      <c r="H70">
        <f>AVERAGE(H63:H66)</f>
        <v>298.17575119591191</v>
      </c>
      <c r="I70">
        <f>AVERAGE(I63:I66)</f>
        <v>321.20437511839685</v>
      </c>
      <c r="J70">
        <f t="shared" ref="J70:N70" si="21">AVERAGE(J63:J66)</f>
        <v>320.59980883987834</v>
      </c>
      <c r="K70">
        <f t="shared" si="21"/>
        <v>238.82955729611601</v>
      </c>
      <c r="L70">
        <f t="shared" si="21"/>
        <v>234.13047524290641</v>
      </c>
      <c r="M70">
        <f t="shared" si="21"/>
        <v>266.98145162922361</v>
      </c>
      <c r="N70">
        <f t="shared" si="21"/>
        <v>182.99875059177691</v>
      </c>
      <c r="O70">
        <f>AVERAGE(O63:O66)</f>
        <v>100</v>
      </c>
    </row>
    <row r="71" spans="4:27" x14ac:dyDescent="0.25">
      <c r="F71" t="s">
        <v>37</v>
      </c>
      <c r="H71">
        <f>MEDIAN(H63:H66)</f>
        <v>305.89530914559521</v>
      </c>
      <c r="I71">
        <f>MEDIAN(I63:I66)</f>
        <v>318.87684636890316</v>
      </c>
      <c r="J71">
        <f t="shared" ref="J71:O71" si="22">MEDIAN(J63:J66)</f>
        <v>310.24567824520182</v>
      </c>
      <c r="K71">
        <f t="shared" si="22"/>
        <v>236.67577126739289</v>
      </c>
      <c r="L71">
        <f t="shared" si="22"/>
        <v>246.13650531297077</v>
      </c>
      <c r="M71">
        <f t="shared" si="22"/>
        <v>263.824821421877</v>
      </c>
      <c r="N71">
        <f t="shared" si="22"/>
        <v>181.86390739649002</v>
      </c>
      <c r="O71">
        <f t="shared" si="22"/>
        <v>126.36251350677968</v>
      </c>
    </row>
    <row r="72" spans="4:27" x14ac:dyDescent="0.25">
      <c r="F72" t="s">
        <v>39</v>
      </c>
      <c r="H72">
        <f>STDEV(H63:H66)</f>
        <v>20.414093421595258</v>
      </c>
      <c r="I72">
        <f t="shared" ref="I72:O72" si="23">STDEV(I63:I66)</f>
        <v>11.215745142356909</v>
      </c>
      <c r="J72">
        <f t="shared" si="23"/>
        <v>55.669709121660851</v>
      </c>
      <c r="K72">
        <f t="shared" si="23"/>
        <v>18.6793194352725</v>
      </c>
      <c r="L72">
        <f t="shared" si="23"/>
        <v>55.219106399259985</v>
      </c>
      <c r="M72">
        <f t="shared" si="23"/>
        <v>17.144880262863314</v>
      </c>
      <c r="N72">
        <f t="shared" si="23"/>
        <v>12.107721688580501</v>
      </c>
      <c r="O72">
        <f t="shared" si="23"/>
        <v>56.794719397396676</v>
      </c>
    </row>
    <row r="73" spans="4:27" x14ac:dyDescent="0.25">
      <c r="F73" t="s">
        <v>40</v>
      </c>
      <c r="H73">
        <f t="shared" ref="H73:O73" si="24">H72/H70*100</f>
        <v>6.8463291665131027</v>
      </c>
      <c r="I73">
        <f t="shared" si="24"/>
        <v>3.491778447358556</v>
      </c>
      <c r="J73">
        <f t="shared" si="24"/>
        <v>17.364236529992681</v>
      </c>
      <c r="K73">
        <f t="shared" si="24"/>
        <v>7.8211925051272848</v>
      </c>
      <c r="L73">
        <f t="shared" si="24"/>
        <v>23.584758174676363</v>
      </c>
      <c r="M73">
        <f t="shared" si="24"/>
        <v>6.421749585313381</v>
      </c>
      <c r="N73">
        <f t="shared" si="24"/>
        <v>6.6162865316986288</v>
      </c>
      <c r="O73">
        <f t="shared" si="24"/>
        <v>56.794719397396676</v>
      </c>
    </row>
    <row r="76" spans="4:27" x14ac:dyDescent="0.25">
      <c r="D76" t="s">
        <v>43</v>
      </c>
      <c r="H76">
        <f>H47/$H$54*100</f>
        <v>105.17433059024927</v>
      </c>
      <c r="I76">
        <f t="shared" ref="I76:O76" si="25">I47/$H$54*100</f>
        <v>111.81367545446028</v>
      </c>
      <c r="J76">
        <f t="shared" si="25"/>
        <v>90.830350922049632</v>
      </c>
      <c r="K76">
        <f t="shared" si="25"/>
        <v>74.224845661189605</v>
      </c>
      <c r="L76">
        <f t="shared" si="25"/>
        <v>58.31999843341351</v>
      </c>
      <c r="M76">
        <f t="shared" si="25"/>
        <v>84.391246519963843</v>
      </c>
      <c r="N76">
        <f t="shared" si="25"/>
        <v>61.761303845012975</v>
      </c>
      <c r="O76">
        <f t="shared" si="25"/>
        <v>11.675953809731395</v>
      </c>
    </row>
    <row r="77" spans="4:27" x14ac:dyDescent="0.25">
      <c r="H77">
        <f t="shared" ref="H77:O77" si="26">H48/$H$54*100</f>
        <v>102.58892881755877</v>
      </c>
      <c r="I77">
        <f t="shared" si="26"/>
        <v>106.94258171228348</v>
      </c>
      <c r="J77">
        <f t="shared" si="26"/>
        <v>104.04792374996299</v>
      </c>
      <c r="K77">
        <f t="shared" si="26"/>
        <v>79.374587074281777</v>
      </c>
      <c r="L77">
        <f t="shared" si="26"/>
        <v>82.547458780861902</v>
      </c>
      <c r="N77">
        <f t="shared" si="26"/>
        <v>56.869581897202984</v>
      </c>
      <c r="O77">
        <f t="shared" si="26"/>
        <v>46.557314924161865</v>
      </c>
    </row>
    <row r="78" spans="4:27" x14ac:dyDescent="0.25">
      <c r="H78">
        <f t="shared" ref="H78:O78" si="27">H49/$H$54*100</f>
        <v>92.236740592191936</v>
      </c>
      <c r="I78">
        <f t="shared" si="27"/>
        <v>104.41325661510059</v>
      </c>
      <c r="J78">
        <f t="shared" si="27"/>
        <v>127.68297407544138</v>
      </c>
      <c r="K78">
        <f t="shared" si="27"/>
        <v>86.691291448062188</v>
      </c>
      <c r="L78">
        <f t="shared" si="27"/>
        <v>94.695435781414005</v>
      </c>
      <c r="M78">
        <f t="shared" si="27"/>
        <v>88.479636712153294</v>
      </c>
      <c r="N78">
        <f t="shared" si="27"/>
        <v>66.637170780402627</v>
      </c>
      <c r="O78">
        <f t="shared" si="27"/>
        <v>42.378534471689846</v>
      </c>
    </row>
    <row r="79" spans="4:27" x14ac:dyDescent="0.25">
      <c r="M79">
        <f t="shared" ref="M79:N79" si="28">M50/$H$54*100</f>
        <v>95.743969476486384</v>
      </c>
      <c r="N79">
        <f t="shared" si="28"/>
        <v>60.223067229480662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>AVERAGE(I76:I79)</f>
        <v>107.72317126061478</v>
      </c>
      <c r="J83">
        <f t="shared" ref="J83:N83" si="29">AVERAGE(J76:J79)</f>
        <v>107.52041624915132</v>
      </c>
      <c r="K83">
        <f t="shared" si="29"/>
        <v>80.096908061177871</v>
      </c>
      <c r="L83">
        <f t="shared" si="29"/>
        <v>78.520964331896479</v>
      </c>
      <c r="M83">
        <f t="shared" si="29"/>
        <v>89.538284236201164</v>
      </c>
      <c r="N83">
        <f t="shared" si="29"/>
        <v>61.372780938024803</v>
      </c>
      <c r="O83">
        <f>AVERAGE(O76:O79)</f>
        <v>33.537267735194369</v>
      </c>
    </row>
    <row r="84" spans="6:17" x14ac:dyDescent="0.25">
      <c r="F84" t="s">
        <v>37</v>
      </c>
      <c r="H84">
        <f>MEDIAN(H76:H79)</f>
        <v>102.58892881755877</v>
      </c>
      <c r="I84">
        <f>MEDIAN(I76:I79)</f>
        <v>106.94258171228348</v>
      </c>
      <c r="J84">
        <f t="shared" ref="J84:O84" si="30">MEDIAN(J76:J79)</f>
        <v>104.04792374996299</v>
      </c>
      <c r="K84">
        <f t="shared" si="30"/>
        <v>79.374587074281777</v>
      </c>
      <c r="L84">
        <f t="shared" si="30"/>
        <v>82.547458780861902</v>
      </c>
      <c r="M84">
        <f t="shared" si="30"/>
        <v>88.479636712153294</v>
      </c>
      <c r="N84">
        <f t="shared" si="30"/>
        <v>60.992185537246819</v>
      </c>
      <c r="O84">
        <f t="shared" si="30"/>
        <v>42.378534471689846</v>
      </c>
    </row>
    <row r="85" spans="6:17" x14ac:dyDescent="0.25">
      <c r="F85" t="s">
        <v>39</v>
      </c>
      <c r="H85">
        <f>STDEV(H76:H79)</f>
        <v>6.8463291665131036</v>
      </c>
      <c r="I85">
        <f t="shared" ref="I85:O85" si="31">STDEV(I76:I79)</f>
        <v>3.7614544768892921</v>
      </c>
      <c r="J85">
        <f t="shared" si="31"/>
        <v>18.670099395535242</v>
      </c>
      <c r="K85">
        <f t="shared" si="31"/>
        <v>6.2645333701195325</v>
      </c>
      <c r="L85">
        <f t="shared" si="31"/>
        <v>18.518979554101733</v>
      </c>
      <c r="M85">
        <f t="shared" si="31"/>
        <v>5.7499243966349685</v>
      </c>
      <c r="N85">
        <f t="shared" si="31"/>
        <v>4.0605990393314393</v>
      </c>
      <c r="O85">
        <f t="shared" si="31"/>
        <v>19.047397103757298</v>
      </c>
    </row>
    <row r="86" spans="6:17" x14ac:dyDescent="0.25">
      <c r="F86" t="s">
        <v>40</v>
      </c>
      <c r="H86">
        <f t="shared" ref="H86:O86" si="32">H85/H83*100</f>
        <v>6.8463291665131045</v>
      </c>
      <c r="I86">
        <f t="shared" si="32"/>
        <v>3.4917784473585551</v>
      </c>
      <c r="J86">
        <f t="shared" si="32"/>
        <v>17.364236529992606</v>
      </c>
      <c r="K86">
        <f t="shared" si="32"/>
        <v>7.8211925051272804</v>
      </c>
      <c r="L86">
        <f t="shared" si="32"/>
        <v>23.584758174676448</v>
      </c>
      <c r="M86">
        <f t="shared" si="32"/>
        <v>6.4217495853133855</v>
      </c>
      <c r="N86">
        <f t="shared" si="32"/>
        <v>6.6162865316986297</v>
      </c>
      <c r="O86">
        <f t="shared" si="32"/>
        <v>56.79471939739669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3D99C-6270-4FA6-8B74-CF0C0E0FE82F}">
  <dimension ref="A1:Q86"/>
  <sheetViews>
    <sheetView zoomScale="70" zoomScaleNormal="70" workbookViewId="0">
      <selection activeCell="L50" sqref="L50"/>
    </sheetView>
  </sheetViews>
  <sheetFormatPr baseColWidth="10" defaultRowHeight="15" x14ac:dyDescent="0.25"/>
  <cols>
    <col min="5" max="5" width="14.28515625" customWidth="1"/>
  </cols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44</v>
      </c>
    </row>
    <row r="4" spans="1:2" x14ac:dyDescent="0.25">
      <c r="A4" t="s">
        <v>45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46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47</v>
      </c>
    </row>
    <row r="14" spans="1:2" x14ac:dyDescent="0.25">
      <c r="A14" t="s">
        <v>48</v>
      </c>
    </row>
    <row r="15" spans="1:2" x14ac:dyDescent="0.25">
      <c r="A15" t="s">
        <v>49</v>
      </c>
    </row>
    <row r="16" spans="1:2" x14ac:dyDescent="0.25">
      <c r="A16" t="s">
        <v>50</v>
      </c>
    </row>
    <row r="17" spans="1:17" x14ac:dyDescent="0.25">
      <c r="A17" t="s">
        <v>51</v>
      </c>
    </row>
    <row r="18" spans="1:17" x14ac:dyDescent="0.25">
      <c r="A18" t="s">
        <v>52</v>
      </c>
    </row>
    <row r="19" spans="1:17" x14ac:dyDescent="0.25">
      <c r="A19" t="s">
        <v>16</v>
      </c>
    </row>
    <row r="21" spans="1:17" x14ac:dyDescent="0.25">
      <c r="A21" t="s">
        <v>53</v>
      </c>
    </row>
    <row r="22" spans="1:17" x14ac:dyDescent="0.25">
      <c r="A22" s="1"/>
    </row>
    <row r="23" spans="1:17" x14ac:dyDescent="0.25">
      <c r="C23" s="2"/>
    </row>
    <row r="24" spans="1:17" x14ac:dyDescent="0.25">
      <c r="C24" s="2"/>
    </row>
    <row r="25" spans="1:17" x14ac:dyDescent="0.25">
      <c r="A25" s="1" t="s">
        <v>57</v>
      </c>
      <c r="F25" s="3"/>
      <c r="G25" s="3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26</v>
      </c>
      <c r="O25" s="3" t="s">
        <v>27</v>
      </c>
      <c r="P25" s="3" t="s">
        <v>28</v>
      </c>
      <c r="Q25" s="3"/>
    </row>
    <row r="26" spans="1:17" x14ac:dyDescent="0.25">
      <c r="A26" t="s">
        <v>29</v>
      </c>
      <c r="C26" t="s">
        <v>30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t="s">
        <v>31</v>
      </c>
      <c r="C27" s="2">
        <v>43808</v>
      </c>
      <c r="F27" s="5"/>
      <c r="G27" s="5">
        <v>563.00300000000004</v>
      </c>
      <c r="H27" s="5">
        <v>561.005</v>
      </c>
      <c r="I27" s="5">
        <v>560.64099999999996</v>
      </c>
      <c r="J27" s="5">
        <v>564.08600000000001</v>
      </c>
      <c r="K27" s="5">
        <v>561.38499999999999</v>
      </c>
      <c r="L27" s="5">
        <v>560.90499999999997</v>
      </c>
      <c r="M27" s="5">
        <v>560.18499999999995</v>
      </c>
      <c r="N27" s="5">
        <v>562.15099999999995</v>
      </c>
      <c r="O27" s="5">
        <v>561.23199999999997</v>
      </c>
      <c r="P27" s="5">
        <v>564.25099999999998</v>
      </c>
      <c r="Q27" s="5"/>
    </row>
    <row r="28" spans="1:17" x14ac:dyDescent="0.25">
      <c r="A28" t="s">
        <v>32</v>
      </c>
      <c r="C28">
        <v>40</v>
      </c>
      <c r="F28" s="6"/>
      <c r="G28" s="6">
        <v>566.21699999999998</v>
      </c>
      <c r="H28" s="7">
        <v>5148.58</v>
      </c>
      <c r="I28" s="8">
        <v>5084.8599999999997</v>
      </c>
      <c r="J28" s="8">
        <v>4464.47</v>
      </c>
      <c r="K28" s="8">
        <v>5167.4399999999996</v>
      </c>
      <c r="L28" s="8">
        <v>5095.18</v>
      </c>
      <c r="M28" s="8">
        <v>5811.89</v>
      </c>
      <c r="N28" s="8">
        <v>5273.13</v>
      </c>
      <c r="O28" s="8">
        <v>31879.599999999999</v>
      </c>
      <c r="P28" s="9">
        <v>2834.25</v>
      </c>
      <c r="Q28" s="6"/>
    </row>
    <row r="29" spans="1:17" x14ac:dyDescent="0.25">
      <c r="A29" t="s">
        <v>33</v>
      </c>
      <c r="C29" t="s">
        <v>60</v>
      </c>
      <c r="F29" s="6"/>
      <c r="G29" s="6">
        <v>565.41099999999994</v>
      </c>
      <c r="H29" s="10">
        <v>4917.2299999999996</v>
      </c>
      <c r="I29" s="11">
        <v>4456.0200000000004</v>
      </c>
      <c r="J29" s="11">
        <v>4204.04</v>
      </c>
      <c r="K29" s="11">
        <v>4964.3100000000004</v>
      </c>
      <c r="L29" s="11">
        <v>4750.17</v>
      </c>
      <c r="M29" s="11">
        <v>564.53599999999994</v>
      </c>
      <c r="N29" s="11">
        <v>5004.3599999999997</v>
      </c>
      <c r="O29" s="11">
        <v>36272.5</v>
      </c>
      <c r="P29" s="12">
        <v>2881.57</v>
      </c>
      <c r="Q29" s="6"/>
    </row>
    <row r="30" spans="1:17" x14ac:dyDescent="0.25">
      <c r="A30" t="s">
        <v>17</v>
      </c>
      <c r="C30" s="2">
        <v>43820</v>
      </c>
      <c r="F30" s="6"/>
      <c r="G30" s="6">
        <v>570.59799999999996</v>
      </c>
      <c r="H30" s="10">
        <v>4443.93</v>
      </c>
      <c r="I30" s="11">
        <v>4213.18</v>
      </c>
      <c r="J30" s="11">
        <v>4328.7</v>
      </c>
      <c r="K30" s="11">
        <v>4727.93</v>
      </c>
      <c r="L30" s="11">
        <v>4689.6000000000004</v>
      </c>
      <c r="M30" s="11">
        <v>5261.16</v>
      </c>
      <c r="N30" s="11">
        <v>4796.43</v>
      </c>
      <c r="O30" s="11">
        <v>27966.9</v>
      </c>
      <c r="P30" s="12">
        <v>2947.33</v>
      </c>
      <c r="Q30" s="6"/>
    </row>
    <row r="31" spans="1:17" x14ac:dyDescent="0.25">
      <c r="A31" t="s">
        <v>18</v>
      </c>
      <c r="C31" t="s">
        <v>19</v>
      </c>
      <c r="F31" s="6"/>
      <c r="G31" s="6">
        <v>579.13800000000003</v>
      </c>
      <c r="H31" s="13">
        <v>4809.51</v>
      </c>
      <c r="I31" s="14">
        <v>4265.24</v>
      </c>
      <c r="J31" s="14">
        <v>4220.91</v>
      </c>
      <c r="K31" s="14">
        <v>4587.42</v>
      </c>
      <c r="L31" s="14">
        <v>4678.8900000000003</v>
      </c>
      <c r="M31" s="14">
        <v>5147.21</v>
      </c>
      <c r="N31" s="14">
        <v>5320.7</v>
      </c>
      <c r="O31" s="14">
        <v>26600.1</v>
      </c>
      <c r="P31" s="15">
        <v>560.91200000000003</v>
      </c>
      <c r="Q31" s="6"/>
    </row>
    <row r="32" spans="1:17" x14ac:dyDescent="0.25">
      <c r="G32">
        <v>558.49900000000002</v>
      </c>
      <c r="H32">
        <v>563.99599999999998</v>
      </c>
      <c r="I32">
        <v>560.19399999999996</v>
      </c>
      <c r="J32">
        <v>570.83500000000004</v>
      </c>
      <c r="K32">
        <v>558.32399999999996</v>
      </c>
      <c r="L32">
        <v>558.46600000000001</v>
      </c>
      <c r="M32">
        <v>563.42499999999995</v>
      </c>
      <c r="N32">
        <v>560.423</v>
      </c>
      <c r="O32">
        <v>561.13300000000004</v>
      </c>
      <c r="P32">
        <v>560.22299999999996</v>
      </c>
    </row>
    <row r="33" spans="1:17" x14ac:dyDescent="0.25">
      <c r="A33" s="1" t="s">
        <v>34</v>
      </c>
      <c r="C33" s="19" t="s">
        <v>58</v>
      </c>
    </row>
    <row r="34" spans="1:17" x14ac:dyDescent="0.25">
      <c r="C34" t="s">
        <v>59</v>
      </c>
    </row>
    <row r="35" spans="1:17" x14ac:dyDescent="0.25">
      <c r="A35" s="1"/>
      <c r="C35" s="16"/>
      <c r="F35" t="s">
        <v>35</v>
      </c>
      <c r="H35">
        <f>AVERAGE(H28:H31)</f>
        <v>4829.8125</v>
      </c>
      <c r="I35">
        <f>AVERAGE(I28:I31)</f>
        <v>4504.8250000000007</v>
      </c>
      <c r="J35">
        <f>AVERAGE(J28:J31)</f>
        <v>4304.53</v>
      </c>
      <c r="K35">
        <f t="shared" ref="K35:M35" si="0">AVERAGE(K28:K31)</f>
        <v>4861.7749999999996</v>
      </c>
      <c r="L35">
        <f t="shared" si="0"/>
        <v>4803.46</v>
      </c>
      <c r="M35">
        <f t="shared" si="0"/>
        <v>4196.1989999999996</v>
      </c>
      <c r="N35">
        <f>AVERAGE(N28:N31)</f>
        <v>5098.6549999999997</v>
      </c>
      <c r="O35">
        <f>AVERAGE(O28:O31)</f>
        <v>30679.775000000001</v>
      </c>
      <c r="P35">
        <f>AVERAGE(P28:P30)</f>
        <v>2887.7166666666667</v>
      </c>
    </row>
    <row r="36" spans="1:17" x14ac:dyDescent="0.25">
      <c r="F36" t="s">
        <v>36</v>
      </c>
      <c r="H36">
        <f>H35/1000</f>
        <v>4.8298125000000001</v>
      </c>
      <c r="I36">
        <f t="shared" ref="I36:P36" si="1">I35/1000</f>
        <v>4.5048250000000003</v>
      </c>
      <c r="J36">
        <f t="shared" si="1"/>
        <v>4.3045299999999997</v>
      </c>
      <c r="K36">
        <f t="shared" si="1"/>
        <v>4.8617749999999997</v>
      </c>
      <c r="L36">
        <f t="shared" si="1"/>
        <v>4.8034600000000003</v>
      </c>
      <c r="M36">
        <f t="shared" si="1"/>
        <v>4.196199</v>
      </c>
      <c r="N36">
        <f t="shared" si="1"/>
        <v>5.0986549999999999</v>
      </c>
      <c r="O36">
        <f t="shared" si="1"/>
        <v>30.679775000000003</v>
      </c>
      <c r="P36">
        <f t="shared" si="1"/>
        <v>2.8877166666666665</v>
      </c>
    </row>
    <row r="37" spans="1:17" x14ac:dyDescent="0.25">
      <c r="F37" t="s">
        <v>37</v>
      </c>
      <c r="H37">
        <f>MEDIAN(H28:H31)</f>
        <v>4863.37</v>
      </c>
      <c r="I37">
        <f t="shared" ref="I37:O37" si="2">MEDIAN(I28:I31)</f>
        <v>4360.63</v>
      </c>
      <c r="J37">
        <f t="shared" si="2"/>
        <v>4274.8050000000003</v>
      </c>
      <c r="K37">
        <f t="shared" si="2"/>
        <v>4846.1200000000008</v>
      </c>
      <c r="L37">
        <f t="shared" si="2"/>
        <v>4719.8850000000002</v>
      </c>
      <c r="M37">
        <f t="shared" si="2"/>
        <v>5204.1849999999995</v>
      </c>
      <c r="N37">
        <f t="shared" si="2"/>
        <v>5138.7449999999999</v>
      </c>
      <c r="O37">
        <f t="shared" si="2"/>
        <v>29923.25</v>
      </c>
      <c r="P37">
        <f>MEDIAN(P28:P30)</f>
        <v>2881.57</v>
      </c>
    </row>
    <row r="38" spans="1:17" x14ac:dyDescent="0.25">
      <c r="F38" t="s">
        <v>38</v>
      </c>
      <c r="H38">
        <f>H37/1000</f>
        <v>4.8633699999999997</v>
      </c>
      <c r="I38">
        <f t="shared" ref="I38:P38" si="3">I37/1000</f>
        <v>4.3606300000000005</v>
      </c>
      <c r="J38">
        <f t="shared" si="3"/>
        <v>4.2748050000000006</v>
      </c>
      <c r="K38">
        <f t="shared" si="3"/>
        <v>4.8461200000000009</v>
      </c>
      <c r="L38">
        <f t="shared" si="3"/>
        <v>4.7198850000000006</v>
      </c>
      <c r="M38">
        <f t="shared" si="3"/>
        <v>5.2041849999999998</v>
      </c>
      <c r="N38">
        <f t="shared" si="3"/>
        <v>5.1387450000000001</v>
      </c>
      <c r="O38">
        <f t="shared" si="3"/>
        <v>29.923249999999999</v>
      </c>
      <c r="P38">
        <f t="shared" si="3"/>
        <v>2.88157</v>
      </c>
    </row>
    <row r="39" spans="1:17" x14ac:dyDescent="0.25">
      <c r="F39" t="s">
        <v>39</v>
      </c>
      <c r="H39">
        <f>STDEV(H28:H31)</f>
        <v>293.5824890753305</v>
      </c>
      <c r="I39">
        <f t="shared" ref="I39:O39" si="4">STDEV(I28:I31)</f>
        <v>400.5331062055501</v>
      </c>
      <c r="J39">
        <f t="shared" si="4"/>
        <v>120.07710994745571</v>
      </c>
      <c r="K39">
        <f t="shared" si="4"/>
        <v>256.33940294071044</v>
      </c>
      <c r="L39">
        <f t="shared" si="4"/>
        <v>196.99591112507895</v>
      </c>
      <c r="M39">
        <f t="shared" si="4"/>
        <v>2438.4419483686715</v>
      </c>
      <c r="N39">
        <f t="shared" si="4"/>
        <v>244.93332786699312</v>
      </c>
      <c r="O39">
        <f t="shared" si="4"/>
        <v>4348.2407104291187</v>
      </c>
      <c r="P39">
        <f>STDEV(P28:P30)</f>
        <v>56.790031989190915</v>
      </c>
    </row>
    <row r="40" spans="1:17" x14ac:dyDescent="0.25">
      <c r="F40" t="s">
        <v>40</v>
      </c>
      <c r="H40">
        <f>H39/H35*100</f>
        <v>6.078548371708643</v>
      </c>
      <c r="I40">
        <f t="shared" ref="I40:O40" si="5">I39/I35*100</f>
        <v>8.8912023487160994</v>
      </c>
      <c r="J40">
        <f t="shared" si="5"/>
        <v>2.7895521682380124</v>
      </c>
      <c r="K40">
        <f t="shared" si="5"/>
        <v>5.2725476382743022</v>
      </c>
      <c r="L40">
        <f t="shared" si="5"/>
        <v>4.1011252539852308</v>
      </c>
      <c r="M40">
        <f t="shared" si="5"/>
        <v>58.110731840140851</v>
      </c>
      <c r="N40">
        <f t="shared" si="5"/>
        <v>4.8038811778202906</v>
      </c>
      <c r="O40">
        <f t="shared" si="5"/>
        <v>14.172987612944093</v>
      </c>
      <c r="P40">
        <f>P39/P35*100</f>
        <v>1.9666067881494924</v>
      </c>
    </row>
    <row r="43" spans="1:17" x14ac:dyDescent="0.25">
      <c r="D43" t="s">
        <v>41</v>
      </c>
    </row>
    <row r="44" spans="1:17" x14ac:dyDescent="0.25">
      <c r="F44" s="3"/>
      <c r="G44" s="3"/>
      <c r="H44" s="3" t="s">
        <v>20</v>
      </c>
      <c r="I44" s="3" t="s">
        <v>21</v>
      </c>
      <c r="J44" s="3" t="s">
        <v>22</v>
      </c>
      <c r="K44" s="3" t="s">
        <v>23</v>
      </c>
      <c r="L44" s="3" t="s">
        <v>24</v>
      </c>
      <c r="M44" s="3" t="s">
        <v>25</v>
      </c>
      <c r="N44" s="3" t="s">
        <v>26</v>
      </c>
      <c r="O44" s="3" t="s">
        <v>27</v>
      </c>
      <c r="P44" s="3" t="s">
        <v>28</v>
      </c>
      <c r="Q44" s="3"/>
    </row>
    <row r="47" spans="1:17" x14ac:dyDescent="0.25">
      <c r="H47">
        <f>H28-$P$35</f>
        <v>2260.8633333333332</v>
      </c>
      <c r="I47">
        <f t="shared" ref="I47:O47" si="6">I28-$P$35</f>
        <v>2197.143333333333</v>
      </c>
      <c r="J47">
        <f t="shared" si="6"/>
        <v>1576.7533333333336</v>
      </c>
      <c r="K47">
        <f t="shared" si="6"/>
        <v>2279.7233333333329</v>
      </c>
      <c r="L47">
        <f t="shared" si="6"/>
        <v>2207.4633333333336</v>
      </c>
      <c r="M47">
        <f t="shared" si="6"/>
        <v>2924.1733333333336</v>
      </c>
      <c r="N47">
        <f t="shared" si="6"/>
        <v>2385.4133333333334</v>
      </c>
      <c r="O47">
        <f t="shared" si="6"/>
        <v>28991.883333333331</v>
      </c>
    </row>
    <row r="48" spans="1:17" x14ac:dyDescent="0.25">
      <c r="H48">
        <f t="shared" ref="H48:O50" si="7">H29-$P$35</f>
        <v>2029.5133333333329</v>
      </c>
      <c r="I48">
        <f t="shared" si="7"/>
        <v>1568.3033333333337</v>
      </c>
      <c r="J48">
        <f t="shared" si="7"/>
        <v>1316.3233333333333</v>
      </c>
      <c r="K48">
        <f t="shared" si="7"/>
        <v>2076.5933333333337</v>
      </c>
      <c r="L48">
        <f t="shared" si="7"/>
        <v>1862.4533333333334</v>
      </c>
      <c r="N48">
        <f t="shared" si="7"/>
        <v>2116.643333333333</v>
      </c>
      <c r="O48">
        <f t="shared" si="7"/>
        <v>33384.783333333333</v>
      </c>
    </row>
    <row r="49" spans="4:17" x14ac:dyDescent="0.25">
      <c r="H49">
        <f t="shared" si="7"/>
        <v>1556.2133333333336</v>
      </c>
      <c r="I49">
        <f t="shared" si="7"/>
        <v>1325.4633333333336</v>
      </c>
      <c r="J49">
        <f t="shared" si="7"/>
        <v>1440.9833333333331</v>
      </c>
      <c r="K49">
        <f t="shared" si="7"/>
        <v>1840.2133333333336</v>
      </c>
      <c r="L49">
        <f t="shared" si="7"/>
        <v>1801.8833333333337</v>
      </c>
      <c r="M49">
        <f t="shared" si="7"/>
        <v>2373.4433333333332</v>
      </c>
      <c r="N49">
        <f t="shared" si="7"/>
        <v>1908.7133333333336</v>
      </c>
      <c r="O49">
        <f t="shared" si="7"/>
        <v>25079.183333333334</v>
      </c>
    </row>
    <row r="50" spans="4:17" x14ac:dyDescent="0.25">
      <c r="M50">
        <f t="shared" si="7"/>
        <v>2259.4933333333333</v>
      </c>
      <c r="N50">
        <f t="shared" si="7"/>
        <v>2432.9833333333331</v>
      </c>
    </row>
    <row r="53" spans="4:17" x14ac:dyDescent="0.25">
      <c r="F53" s="3"/>
      <c r="G53" s="3"/>
      <c r="H53" s="3" t="s">
        <v>20</v>
      </c>
      <c r="I53" s="3" t="s">
        <v>21</v>
      </c>
      <c r="J53" s="3" t="s">
        <v>22</v>
      </c>
      <c r="K53" s="3" t="s">
        <v>23</v>
      </c>
      <c r="L53" s="3" t="s">
        <v>24</v>
      </c>
      <c r="M53" s="3" t="s">
        <v>25</v>
      </c>
      <c r="N53" s="3" t="s">
        <v>26</v>
      </c>
      <c r="O53" s="3" t="s">
        <v>27</v>
      </c>
      <c r="P53" s="3"/>
      <c r="Q53" s="3"/>
    </row>
    <row r="54" spans="4:17" x14ac:dyDescent="0.25">
      <c r="F54" t="s">
        <v>35</v>
      </c>
      <c r="H54">
        <f>AVERAGE(H47:H50)</f>
        <v>1948.8633333333335</v>
      </c>
      <c r="I54">
        <f>AVERAGE(I47:I50)</f>
        <v>1696.97</v>
      </c>
      <c r="J54">
        <f t="shared" ref="J54:N54" si="8">AVERAGE(J47:J50)</f>
        <v>1444.6866666666665</v>
      </c>
      <c r="K54">
        <f t="shared" si="8"/>
        <v>2065.5100000000002</v>
      </c>
      <c r="L54">
        <f t="shared" si="8"/>
        <v>1957.2666666666671</v>
      </c>
      <c r="M54">
        <f t="shared" si="8"/>
        <v>2519.0366666666669</v>
      </c>
      <c r="N54">
        <f t="shared" si="8"/>
        <v>2210.9383333333335</v>
      </c>
      <c r="O54">
        <f>AVERAGE(O47:O50)</f>
        <v>29151.95</v>
      </c>
    </row>
    <row r="55" spans="4:17" x14ac:dyDescent="0.25">
      <c r="F55" t="s">
        <v>36</v>
      </c>
      <c r="H55">
        <f>H54/1000</f>
        <v>1.9488633333333334</v>
      </c>
      <c r="I55">
        <f t="shared" ref="I55:O55" si="9">I54/1000</f>
        <v>1.6969700000000001</v>
      </c>
      <c r="J55">
        <f t="shared" si="9"/>
        <v>1.4446866666666665</v>
      </c>
      <c r="K55">
        <f t="shared" si="9"/>
        <v>2.0655100000000002</v>
      </c>
      <c r="L55">
        <f t="shared" si="9"/>
        <v>1.9572666666666672</v>
      </c>
      <c r="M55">
        <f t="shared" si="9"/>
        <v>2.519036666666667</v>
      </c>
      <c r="N55">
        <f t="shared" si="9"/>
        <v>2.2109383333333334</v>
      </c>
      <c r="O55">
        <f t="shared" si="9"/>
        <v>29.151949999999999</v>
      </c>
    </row>
    <row r="56" spans="4:17" x14ac:dyDescent="0.25">
      <c r="F56" t="s">
        <v>37</v>
      </c>
      <c r="H56">
        <f>MEDIAN(H47:H50)</f>
        <v>2029.5133333333329</v>
      </c>
      <c r="I56">
        <f t="shared" ref="I56:N56" si="10">MEDIAN(I47:I50)</f>
        <v>1568.3033333333337</v>
      </c>
      <c r="J56">
        <f>MEDIAN(J47:J50)</f>
        <v>1440.9833333333331</v>
      </c>
      <c r="K56">
        <f t="shared" si="10"/>
        <v>2076.5933333333337</v>
      </c>
      <c r="L56">
        <f t="shared" si="10"/>
        <v>1862.4533333333334</v>
      </c>
      <c r="M56">
        <f t="shared" si="10"/>
        <v>2373.4433333333332</v>
      </c>
      <c r="N56">
        <f t="shared" si="10"/>
        <v>2251.0283333333332</v>
      </c>
      <c r="O56">
        <f>MEDIAN(O47:O50)</f>
        <v>28991.883333333331</v>
      </c>
    </row>
    <row r="57" spans="4:17" x14ac:dyDescent="0.25">
      <c r="F57" t="s">
        <v>38</v>
      </c>
      <c r="H57">
        <f>H56/1000</f>
        <v>2.0295133333333331</v>
      </c>
      <c r="I57">
        <f t="shared" ref="I57:O57" si="11">I56/1000</f>
        <v>1.5683033333333338</v>
      </c>
      <c r="J57">
        <f t="shared" si="11"/>
        <v>1.4409833333333331</v>
      </c>
      <c r="K57">
        <f t="shared" si="11"/>
        <v>2.0765933333333337</v>
      </c>
      <c r="L57">
        <f t="shared" si="11"/>
        <v>1.8624533333333333</v>
      </c>
      <c r="M57">
        <f t="shared" si="11"/>
        <v>2.3734433333333333</v>
      </c>
      <c r="N57">
        <f t="shared" si="11"/>
        <v>2.2510283333333332</v>
      </c>
      <c r="O57">
        <f t="shared" si="11"/>
        <v>28.99188333333333</v>
      </c>
    </row>
    <row r="58" spans="4:17" x14ac:dyDescent="0.25">
      <c r="F58" t="s">
        <v>39</v>
      </c>
      <c r="H58">
        <f>STDEV(H47:H50)</f>
        <v>359.18132259347675</v>
      </c>
      <c r="I58">
        <f t="shared" ref="I58:O58" si="12">STDEV(I47:I50)</f>
        <v>449.85868773797597</v>
      </c>
      <c r="J58">
        <f t="shared" si="12"/>
        <v>130.25449026169261</v>
      </c>
      <c r="K58">
        <f t="shared" si="12"/>
        <v>219.96452039666121</v>
      </c>
      <c r="L58">
        <f t="shared" si="12"/>
        <v>218.78290662968473</v>
      </c>
      <c r="M58">
        <f t="shared" si="12"/>
        <v>355.4545535414228</v>
      </c>
      <c r="N58">
        <f t="shared" si="12"/>
        <v>244.93332786699312</v>
      </c>
      <c r="O58">
        <f t="shared" si="12"/>
        <v>4155.1129760011636</v>
      </c>
    </row>
    <row r="59" spans="4:17" x14ac:dyDescent="0.25">
      <c r="F59" t="s">
        <v>40</v>
      </c>
      <c r="H59">
        <f>H58/H54*100</f>
        <v>18.430298135843802</v>
      </c>
      <c r="I59">
        <f t="shared" ref="I59:O59" si="13">I58/I54*100</f>
        <v>26.509525079286959</v>
      </c>
      <c r="J59">
        <f t="shared" si="13"/>
        <v>9.0161066248523998</v>
      </c>
      <c r="K59">
        <f t="shared" si="13"/>
        <v>10.649404766699808</v>
      </c>
      <c r="L59">
        <f t="shared" si="13"/>
        <v>11.177981536991281</v>
      </c>
      <c r="M59">
        <f t="shared" si="13"/>
        <v>14.110733608803741</v>
      </c>
      <c r="N59">
        <f t="shared" si="13"/>
        <v>11.078252349884316</v>
      </c>
      <c r="O59">
        <f t="shared" si="13"/>
        <v>14.253293436635159</v>
      </c>
    </row>
    <row r="62" spans="4:17" x14ac:dyDescent="0.25">
      <c r="D62" t="s">
        <v>42</v>
      </c>
    </row>
    <row r="63" spans="4:17" x14ac:dyDescent="0.25">
      <c r="H63">
        <f t="shared" ref="H63:O66" si="14">H47/$O$54*100</f>
        <v>7.7554446043346434</v>
      </c>
      <c r="I63">
        <f t="shared" si="14"/>
        <v>7.536865744258388</v>
      </c>
      <c r="J63">
        <f t="shared" si="14"/>
        <v>5.4087405245046511</v>
      </c>
      <c r="K63">
        <f t="shared" si="14"/>
        <v>7.8201401049786821</v>
      </c>
      <c r="L63">
        <f t="shared" si="14"/>
        <v>7.5722664635927739</v>
      </c>
      <c r="M63">
        <f t="shared" si="14"/>
        <v>10.030798397134097</v>
      </c>
      <c r="N63">
        <f t="shared" si="14"/>
        <v>8.1826887509526234</v>
      </c>
      <c r="O63">
        <f t="shared" si="14"/>
        <v>99.450922951409197</v>
      </c>
    </row>
    <row r="64" spans="4:17" x14ac:dyDescent="0.25">
      <c r="H64">
        <f t="shared" si="14"/>
        <v>6.96184417623292</v>
      </c>
      <c r="I64">
        <f t="shared" si="14"/>
        <v>5.3797544703984936</v>
      </c>
      <c r="J64">
        <f t="shared" si="14"/>
        <v>4.5153869066506127</v>
      </c>
      <c r="K64">
        <f t="shared" si="14"/>
        <v>7.1233428066847457</v>
      </c>
      <c r="L64">
        <f t="shared" si="14"/>
        <v>6.3887778804962725</v>
      </c>
      <c r="N64">
        <f t="shared" si="14"/>
        <v>7.2607264122411461</v>
      </c>
      <c r="O64">
        <f t="shared" si="14"/>
        <v>114.51989775412392</v>
      </c>
    </row>
    <row r="65" spans="4:17" x14ac:dyDescent="0.25">
      <c r="H65">
        <f t="shared" si="14"/>
        <v>5.3382821160619907</v>
      </c>
      <c r="I65">
        <f t="shared" si="14"/>
        <v>4.5467398693169185</v>
      </c>
      <c r="J65">
        <f t="shared" si="14"/>
        <v>4.9430083865173104</v>
      </c>
      <c r="K65">
        <f t="shared" si="14"/>
        <v>6.312487958209771</v>
      </c>
      <c r="L65">
        <f t="shared" si="14"/>
        <v>6.1810044725424325</v>
      </c>
      <c r="M65">
        <f t="shared" si="14"/>
        <v>8.14162803288745</v>
      </c>
      <c r="N65">
        <f t="shared" si="14"/>
        <v>6.5474636630940077</v>
      </c>
      <c r="O65">
        <f t="shared" si="14"/>
        <v>86.029179294466857</v>
      </c>
    </row>
    <row r="66" spans="4:17" x14ac:dyDescent="0.25">
      <c r="M66">
        <f t="shared" si="14"/>
        <v>7.7507450902369586</v>
      </c>
      <c r="N66">
        <f t="shared" si="14"/>
        <v>8.3458682295123765</v>
      </c>
    </row>
    <row r="69" spans="4:17" x14ac:dyDescent="0.25">
      <c r="F69" s="3"/>
      <c r="G69" s="3"/>
      <c r="H69" s="3" t="s">
        <v>20</v>
      </c>
      <c r="I69" s="3" t="s">
        <v>21</v>
      </c>
      <c r="J69" s="3" t="s">
        <v>22</v>
      </c>
      <c r="K69" s="3" t="s">
        <v>23</v>
      </c>
      <c r="L69" s="3" t="s">
        <v>24</v>
      </c>
      <c r="M69" s="3" t="s">
        <v>25</v>
      </c>
      <c r="N69" s="3" t="s">
        <v>26</v>
      </c>
      <c r="O69" s="3" t="s">
        <v>27</v>
      </c>
      <c r="P69" s="3"/>
      <c r="Q69" s="3"/>
    </row>
    <row r="70" spans="4:17" x14ac:dyDescent="0.25">
      <c r="F70" t="s">
        <v>35</v>
      </c>
      <c r="H70">
        <f>AVERAGE(H63:H66)</f>
        <v>6.6851902988765177</v>
      </c>
      <c r="I70">
        <f>AVERAGE(I63:I66)</f>
        <v>5.8211200279912667</v>
      </c>
      <c r="J70">
        <f t="shared" ref="J70:N70" si="15">AVERAGE(J63:J66)</f>
        <v>4.9557119392241908</v>
      </c>
      <c r="K70">
        <f t="shared" si="15"/>
        <v>7.0853236232910666</v>
      </c>
      <c r="L70">
        <f t="shared" si="15"/>
        <v>6.7140162722104932</v>
      </c>
      <c r="M70">
        <f t="shared" si="15"/>
        <v>8.641057173419501</v>
      </c>
      <c r="N70">
        <f t="shared" si="15"/>
        <v>7.5841867639500382</v>
      </c>
      <c r="O70">
        <f>AVERAGE(O63:O66)</f>
        <v>100</v>
      </c>
    </row>
    <row r="71" spans="4:17" x14ac:dyDescent="0.25">
      <c r="F71" t="s">
        <v>37</v>
      </c>
      <c r="H71">
        <f>MEDIAN(H63:H66)</f>
        <v>6.96184417623292</v>
      </c>
      <c r="I71">
        <f>MEDIAN(I63:I66)</f>
        <v>5.3797544703984936</v>
      </c>
      <c r="J71">
        <f t="shared" ref="J71:O71" si="16">MEDIAN(J63:J66)</f>
        <v>4.9430083865173104</v>
      </c>
      <c r="K71">
        <f t="shared" si="16"/>
        <v>7.1233428066847457</v>
      </c>
      <c r="L71">
        <f t="shared" si="16"/>
        <v>6.3887778804962725</v>
      </c>
      <c r="M71">
        <f t="shared" si="16"/>
        <v>8.14162803288745</v>
      </c>
      <c r="N71">
        <f t="shared" si="16"/>
        <v>7.7217075815968848</v>
      </c>
      <c r="O71">
        <f t="shared" si="16"/>
        <v>99.450922951409197</v>
      </c>
    </row>
    <row r="72" spans="4:17" x14ac:dyDescent="0.25">
      <c r="F72" t="s">
        <v>39</v>
      </c>
      <c r="H72">
        <f>STDEV(H63:H66)</f>
        <v>1.2321005030314529</v>
      </c>
      <c r="I72">
        <f t="shared" ref="I72:O72" si="17">STDEV(I63:I66)</f>
        <v>1.5431512737157385</v>
      </c>
      <c r="J72">
        <f t="shared" si="17"/>
        <v>0.44681227246099359</v>
      </c>
      <c r="K72">
        <f t="shared" si="17"/>
        <v>0.75454479167486677</v>
      </c>
      <c r="L72">
        <f t="shared" si="17"/>
        <v>0.75049149929827963</v>
      </c>
      <c r="M72">
        <f t="shared" si="17"/>
        <v>1.21931655872567</v>
      </c>
      <c r="N72">
        <f t="shared" si="17"/>
        <v>0.84019534839691046</v>
      </c>
      <c r="O72">
        <f t="shared" si="17"/>
        <v>14.253293436635108</v>
      </c>
    </row>
    <row r="73" spans="4:17" x14ac:dyDescent="0.25">
      <c r="F73" t="s">
        <v>40</v>
      </c>
      <c r="H73">
        <f t="shared" ref="H73:O73" si="18">H72/H70*100</f>
        <v>18.430298135843852</v>
      </c>
      <c r="I73">
        <f t="shared" si="18"/>
        <v>26.509525079286917</v>
      </c>
      <c r="J73">
        <f t="shared" si="18"/>
        <v>9.0161066248523998</v>
      </c>
      <c r="K73">
        <f t="shared" si="18"/>
        <v>10.649404766699814</v>
      </c>
      <c r="L73">
        <f t="shared" si="18"/>
        <v>11.177981536991286</v>
      </c>
      <c r="M73">
        <f t="shared" si="18"/>
        <v>14.110733608803949</v>
      </c>
      <c r="N73">
        <f t="shared" si="18"/>
        <v>11.078252349884316</v>
      </c>
      <c r="O73">
        <f t="shared" si="18"/>
        <v>14.25329343663511</v>
      </c>
    </row>
    <row r="76" spans="4:17" x14ac:dyDescent="0.25">
      <c r="D76" t="s">
        <v>43</v>
      </c>
      <c r="H76">
        <f>H47/$H$54*100</f>
        <v>116.00933193536744</v>
      </c>
      <c r="I76">
        <f t="shared" ref="I76:O76" si="19">I47/$H$54*100</f>
        <v>112.73973375933662</v>
      </c>
      <c r="J76">
        <f t="shared" si="19"/>
        <v>80.906306069007755</v>
      </c>
      <c r="K76">
        <f t="shared" si="19"/>
        <v>116.97707552607585</v>
      </c>
      <c r="L76">
        <f t="shared" si="19"/>
        <v>113.26927320027573</v>
      </c>
      <c r="M76">
        <f t="shared" si="19"/>
        <v>150.04506900603602</v>
      </c>
      <c r="N76">
        <f t="shared" si="19"/>
        <v>122.40023671918161</v>
      </c>
      <c r="O76">
        <f t="shared" si="19"/>
        <v>1487.630396521733</v>
      </c>
    </row>
    <row r="77" spans="4:17" x14ac:dyDescent="0.25">
      <c r="H77">
        <f t="shared" ref="H77:O79" si="20">H48/$H$54*100</f>
        <v>104.13830968136979</v>
      </c>
      <c r="I77">
        <f t="shared" si="20"/>
        <v>80.472719995758226</v>
      </c>
      <c r="J77">
        <f t="shared" si="20"/>
        <v>67.543131979495726</v>
      </c>
      <c r="K77">
        <f t="shared" si="20"/>
        <v>106.55407682084773</v>
      </c>
      <c r="L77">
        <f t="shared" si="20"/>
        <v>95.566133421361855</v>
      </c>
      <c r="N77">
        <f t="shared" si="20"/>
        <v>108.60912087216647</v>
      </c>
      <c r="O77">
        <f t="shared" si="20"/>
        <v>1713.038711454027</v>
      </c>
    </row>
    <row r="78" spans="4:17" x14ac:dyDescent="0.25">
      <c r="H78">
        <f t="shared" si="20"/>
        <v>79.852358383262739</v>
      </c>
      <c r="I78">
        <f t="shared" si="20"/>
        <v>68.012123306063884</v>
      </c>
      <c r="J78">
        <f t="shared" si="20"/>
        <v>73.939681079056314</v>
      </c>
      <c r="K78">
        <f t="shared" si="20"/>
        <v>94.424955401353614</v>
      </c>
      <c r="L78">
        <f t="shared" si="20"/>
        <v>92.458167923524655</v>
      </c>
      <c r="M78">
        <f t="shared" si="20"/>
        <v>121.78603254204586</v>
      </c>
      <c r="N78">
        <f t="shared" si="20"/>
        <v>97.939824752548077</v>
      </c>
      <c r="O78">
        <f t="shared" si="20"/>
        <v>1286.8620854207325</v>
      </c>
    </row>
    <row r="79" spans="4:17" x14ac:dyDescent="0.25">
      <c r="M79">
        <f t="shared" si="20"/>
        <v>115.93903454834356</v>
      </c>
      <c r="N79">
        <f t="shared" si="20"/>
        <v>124.8411467197118</v>
      </c>
    </row>
    <row r="82" spans="6:17" x14ac:dyDescent="0.25">
      <c r="F82" s="3"/>
      <c r="G82" s="3"/>
      <c r="H82" s="3" t="s">
        <v>20</v>
      </c>
      <c r="I82" s="3" t="s">
        <v>21</v>
      </c>
      <c r="J82" s="3" t="s">
        <v>22</v>
      </c>
      <c r="K82" s="3" t="s">
        <v>23</v>
      </c>
      <c r="L82" s="3" t="s">
        <v>24</v>
      </c>
      <c r="M82" s="3" t="s">
        <v>25</v>
      </c>
      <c r="N82" s="3" t="s">
        <v>26</v>
      </c>
      <c r="O82" s="3" t="s">
        <v>27</v>
      </c>
      <c r="P82" s="3"/>
      <c r="Q82" s="3"/>
    </row>
    <row r="83" spans="6:17" x14ac:dyDescent="0.25">
      <c r="F83" t="s">
        <v>35</v>
      </c>
      <c r="H83">
        <f>AVERAGE(H76:H79)</f>
        <v>100</v>
      </c>
      <c r="I83">
        <f t="shared" ref="I83:N83" si="21">AVERAGE(I76:I79)</f>
        <v>87.074859020386228</v>
      </c>
      <c r="J83">
        <f t="shared" si="21"/>
        <v>74.129706375853274</v>
      </c>
      <c r="K83">
        <f t="shared" si="21"/>
        <v>105.98536924942573</v>
      </c>
      <c r="L83">
        <f t="shared" si="21"/>
        <v>100.43119151505408</v>
      </c>
      <c r="M83">
        <f t="shared" si="21"/>
        <v>129.25671203214179</v>
      </c>
      <c r="N83">
        <f t="shared" si="21"/>
        <v>113.44758226590199</v>
      </c>
      <c r="O83">
        <f>AVERAGE(O76:O79)</f>
        <v>1495.8437311321643</v>
      </c>
    </row>
    <row r="84" spans="6:17" x14ac:dyDescent="0.25">
      <c r="F84" t="s">
        <v>37</v>
      </c>
      <c r="H84">
        <f>MEDIAN(H76:H79)</f>
        <v>104.13830968136979</v>
      </c>
      <c r="I84">
        <f>MEDIAN(I76:I79)</f>
        <v>80.472719995758226</v>
      </c>
      <c r="J84">
        <f t="shared" ref="J84:O84" si="22">MEDIAN(J76:J79)</f>
        <v>73.939681079056314</v>
      </c>
      <c r="K84">
        <f t="shared" si="22"/>
        <v>106.55407682084773</v>
      </c>
      <c r="L84">
        <f t="shared" si="22"/>
        <v>95.566133421361855</v>
      </c>
      <c r="M84">
        <f t="shared" si="22"/>
        <v>121.78603254204586</v>
      </c>
      <c r="N84">
        <f t="shared" si="22"/>
        <v>115.50467879567404</v>
      </c>
      <c r="O84">
        <f t="shared" si="22"/>
        <v>1487.630396521733</v>
      </c>
    </row>
    <row r="85" spans="6:17" x14ac:dyDescent="0.25">
      <c r="F85" t="s">
        <v>39</v>
      </c>
      <c r="H85">
        <f>STDEV(H76:H79)</f>
        <v>18.430298135843742</v>
      </c>
      <c r="I85">
        <f t="shared" ref="I85:O85" si="23">STDEV(I76:I79)</f>
        <v>23.083131589763081</v>
      </c>
      <c r="J85">
        <f t="shared" si="23"/>
        <v>6.6836133675369407</v>
      </c>
      <c r="K85">
        <f t="shared" si="23"/>
        <v>11.286810964852737</v>
      </c>
      <c r="L85">
        <f t="shared" si="23"/>
        <v>11.226180044933109</v>
      </c>
      <c r="M85">
        <f t="shared" si="23"/>
        <v>18.239070306354286</v>
      </c>
      <c r="N85">
        <f t="shared" si="23"/>
        <v>12.568009448259227</v>
      </c>
      <c r="O85">
        <f t="shared" si="23"/>
        <v>213.20699635177741</v>
      </c>
    </row>
    <row r="86" spans="6:17" x14ac:dyDescent="0.25">
      <c r="F86" t="s">
        <v>40</v>
      </c>
      <c r="H86">
        <f t="shared" ref="H86:O86" si="24">H85/H83*100</f>
        <v>18.430298135843742</v>
      </c>
      <c r="I86">
        <f t="shared" si="24"/>
        <v>26.509525079286995</v>
      </c>
      <c r="J86">
        <f t="shared" si="24"/>
        <v>9.0161066248524016</v>
      </c>
      <c r="K86">
        <f t="shared" si="24"/>
        <v>10.649404766699808</v>
      </c>
      <c r="L86">
        <f t="shared" si="24"/>
        <v>11.177981536991291</v>
      </c>
      <c r="M86">
        <f t="shared" si="24"/>
        <v>14.110733608803885</v>
      </c>
      <c r="N86">
        <f t="shared" si="24"/>
        <v>11.078252349884314</v>
      </c>
      <c r="O86">
        <f t="shared" si="24"/>
        <v>14.253293436635037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B59C0-D083-40F5-B836-3C45063CE948}">
  <dimension ref="A1:N49"/>
  <sheetViews>
    <sheetView tabSelected="1" workbookViewId="0">
      <selection activeCell="F49" sqref="F49"/>
    </sheetView>
  </sheetViews>
  <sheetFormatPr baseColWidth="10" defaultRowHeight="15" x14ac:dyDescent="0.25"/>
  <sheetData>
    <row r="1" spans="1:13" x14ac:dyDescent="0.25">
      <c r="A1" s="1" t="s">
        <v>57</v>
      </c>
    </row>
    <row r="2" spans="1:13" x14ac:dyDescent="0.25">
      <c r="A2" t="s">
        <v>29</v>
      </c>
      <c r="C2" t="s">
        <v>30</v>
      </c>
    </row>
    <row r="3" spans="1:13" x14ac:dyDescent="0.25">
      <c r="A3" t="s">
        <v>31</v>
      </c>
      <c r="C3" s="2">
        <v>43808</v>
      </c>
    </row>
    <row r="4" spans="1:13" x14ac:dyDescent="0.25">
      <c r="A4" t="s">
        <v>32</v>
      </c>
      <c r="C4">
        <v>40</v>
      </c>
    </row>
    <row r="5" spans="1:13" x14ac:dyDescent="0.25">
      <c r="A5" t="s">
        <v>33</v>
      </c>
      <c r="C5" t="s">
        <v>60</v>
      </c>
    </row>
    <row r="6" spans="1:13" x14ac:dyDescent="0.25">
      <c r="A6" t="s">
        <v>17</v>
      </c>
      <c r="C6" s="2">
        <v>43820</v>
      </c>
    </row>
    <row r="7" spans="1:13" x14ac:dyDescent="0.25">
      <c r="A7" t="s">
        <v>18</v>
      </c>
      <c r="C7" t="s">
        <v>19</v>
      </c>
    </row>
    <row r="9" spans="1:13" x14ac:dyDescent="0.25">
      <c r="A9" s="1" t="s">
        <v>34</v>
      </c>
      <c r="C9" s="19" t="s">
        <v>58</v>
      </c>
    </row>
    <row r="10" spans="1:13" x14ac:dyDescent="0.25">
      <c r="C10" t="s">
        <v>59</v>
      </c>
    </row>
    <row r="14" spans="1:13" x14ac:dyDescent="0.25">
      <c r="A14" s="1" t="s">
        <v>61</v>
      </c>
    </row>
    <row r="15" spans="1:13" x14ac:dyDescent="0.25">
      <c r="E15" s="3" t="s">
        <v>20</v>
      </c>
      <c r="F15" s="3" t="s">
        <v>21</v>
      </c>
      <c r="G15" s="3" t="s">
        <v>22</v>
      </c>
      <c r="H15" s="3" t="s">
        <v>23</v>
      </c>
      <c r="I15" s="3" t="s">
        <v>24</v>
      </c>
      <c r="J15" s="3" t="s">
        <v>25</v>
      </c>
      <c r="K15" s="3" t="s">
        <v>26</v>
      </c>
      <c r="L15" s="3" t="s">
        <v>27</v>
      </c>
      <c r="M15" s="3" t="s">
        <v>28</v>
      </c>
    </row>
    <row r="18" spans="1:13" x14ac:dyDescent="0.25">
      <c r="E18">
        <v>0.31509156666666666</v>
      </c>
      <c r="F18">
        <v>0.33498236666666664</v>
      </c>
      <c r="G18">
        <v>0.27211846666666667</v>
      </c>
      <c r="H18">
        <v>0.22237006666666664</v>
      </c>
      <c r="I18">
        <v>0.17472076666666669</v>
      </c>
      <c r="J18">
        <v>0.25282756666666667</v>
      </c>
      <c r="K18">
        <v>0.18503056666666667</v>
      </c>
      <c r="L18">
        <v>3.4979966666666668E-2</v>
      </c>
    </row>
    <row r="19" spans="1:13" x14ac:dyDescent="0.25">
      <c r="E19">
        <v>0.30734596666666669</v>
      </c>
      <c r="F19">
        <v>0.32038906666666667</v>
      </c>
      <c r="G19">
        <v>0.31171696666666665</v>
      </c>
      <c r="H19">
        <v>0.23779816666666664</v>
      </c>
      <c r="I19">
        <v>0.24730376666666665</v>
      </c>
      <c r="K19">
        <v>0.17037546666666664</v>
      </c>
      <c r="L19">
        <v>0.13948096666666668</v>
      </c>
    </row>
    <row r="20" spans="1:13" x14ac:dyDescent="0.25">
      <c r="E20">
        <v>0.27633186666666665</v>
      </c>
      <c r="F20">
        <v>0.31281146666666665</v>
      </c>
      <c r="G20">
        <v>0.38252516666666669</v>
      </c>
      <c r="H20">
        <v>0.25971826666666664</v>
      </c>
      <c r="I20">
        <v>0.28369786666666669</v>
      </c>
      <c r="J20">
        <v>0.26507596666666666</v>
      </c>
      <c r="K20">
        <v>0.19963816666666667</v>
      </c>
      <c r="L20">
        <v>0.12696176666666667</v>
      </c>
    </row>
    <row r="21" spans="1:13" x14ac:dyDescent="0.25">
      <c r="J21">
        <v>0.28683916666666665</v>
      </c>
      <c r="K21">
        <v>0.18042216666666666</v>
      </c>
    </row>
    <row r="24" spans="1:13" x14ac:dyDescent="0.25">
      <c r="A24" s="1" t="s">
        <v>62</v>
      </c>
    </row>
    <row r="25" spans="1:13" x14ac:dyDescent="0.25">
      <c r="E25" s="3" t="s">
        <v>20</v>
      </c>
      <c r="F25" s="3" t="s">
        <v>21</v>
      </c>
      <c r="G25" s="3" t="s">
        <v>22</v>
      </c>
      <c r="H25" s="3" t="s">
        <v>23</v>
      </c>
      <c r="I25" s="3" t="s">
        <v>24</v>
      </c>
      <c r="J25" s="3" t="s">
        <v>25</v>
      </c>
      <c r="K25" s="3" t="s">
        <v>26</v>
      </c>
      <c r="L25" s="3" t="s">
        <v>27</v>
      </c>
      <c r="M25" s="3" t="s">
        <v>28</v>
      </c>
    </row>
    <row r="28" spans="1:13" x14ac:dyDescent="0.25">
      <c r="E28">
        <v>2260.86333333333</v>
      </c>
      <c r="F28">
        <v>2197.143333333333</v>
      </c>
      <c r="G28">
        <v>1576.7533333333336</v>
      </c>
      <c r="H28">
        <v>2279.7233333333329</v>
      </c>
      <c r="I28">
        <v>2207.4633333333336</v>
      </c>
      <c r="J28">
        <v>2924.1733333333336</v>
      </c>
      <c r="K28">
        <v>2385.4133333333334</v>
      </c>
      <c r="L28">
        <v>28991.883333333331</v>
      </c>
    </row>
    <row r="29" spans="1:13" x14ac:dyDescent="0.25">
      <c r="E29">
        <v>2029.5133333333329</v>
      </c>
      <c r="F29">
        <v>1568.3033333333337</v>
      </c>
      <c r="G29">
        <v>1316.3233333333333</v>
      </c>
      <c r="H29">
        <v>2076.5933333333337</v>
      </c>
      <c r="I29">
        <v>1862.4533333333334</v>
      </c>
      <c r="K29">
        <v>2116.643333333333</v>
      </c>
      <c r="L29">
        <v>33384.783333333333</v>
      </c>
    </row>
    <row r="30" spans="1:13" x14ac:dyDescent="0.25">
      <c r="E30">
        <v>1556.2133333333336</v>
      </c>
      <c r="F30">
        <v>1325.4633333333336</v>
      </c>
      <c r="G30">
        <v>1440.9833333333331</v>
      </c>
      <c r="H30">
        <v>1840.2133333333336</v>
      </c>
      <c r="I30">
        <v>1801.8833333333337</v>
      </c>
      <c r="J30">
        <v>2373.4433333333332</v>
      </c>
      <c r="K30">
        <v>1908.7133333333336</v>
      </c>
      <c r="L30">
        <v>25079.183333333334</v>
      </c>
    </row>
    <row r="31" spans="1:13" x14ac:dyDescent="0.25">
      <c r="J31">
        <v>2259.4933333333333</v>
      </c>
      <c r="K31">
        <v>2432.9833333333331</v>
      </c>
    </row>
    <row r="33" spans="1:14" x14ac:dyDescent="0.25">
      <c r="A33" s="1" t="s">
        <v>54</v>
      </c>
      <c r="E33" s="3" t="s">
        <v>20</v>
      </c>
      <c r="F33" s="3" t="s">
        <v>21</v>
      </c>
      <c r="G33" s="3" t="s">
        <v>22</v>
      </c>
      <c r="H33" s="3" t="s">
        <v>23</v>
      </c>
      <c r="I33" s="3" t="s">
        <v>24</v>
      </c>
      <c r="J33" s="3" t="s">
        <v>25</v>
      </c>
      <c r="K33" s="3" t="s">
        <v>26</v>
      </c>
      <c r="L33" s="3" t="s">
        <v>27</v>
      </c>
      <c r="M33" s="3" t="s">
        <v>28</v>
      </c>
    </row>
    <row r="34" spans="1:14" x14ac:dyDescent="0.25">
      <c r="E34">
        <f>E18/E28</f>
        <v>1.3936780787280394E-4</v>
      </c>
      <c r="F34">
        <f t="shared" ref="F34:L34" si="0">F18/F28</f>
        <v>1.5246268260453346E-4</v>
      </c>
      <c r="G34">
        <f t="shared" si="0"/>
        <v>1.7258150714759862E-4</v>
      </c>
      <c r="H34">
        <f t="shared" si="0"/>
        <v>9.7542567299833177E-5</v>
      </c>
      <c r="I34">
        <f t="shared" si="0"/>
        <v>7.9150019856879473E-5</v>
      </c>
      <c r="J34">
        <f t="shared" si="0"/>
        <v>8.6461210689744782E-5</v>
      </c>
      <c r="K34">
        <f t="shared" si="0"/>
        <v>7.7567507517914438E-5</v>
      </c>
      <c r="L34">
        <f t="shared" si="0"/>
        <v>1.2065434406066527E-6</v>
      </c>
      <c r="N34" s="1" t="s">
        <v>55</v>
      </c>
    </row>
    <row r="35" spans="1:14" x14ac:dyDescent="0.25">
      <c r="E35">
        <f t="shared" ref="E35:L35" si="1">E19/E29</f>
        <v>1.5143825941851417E-4</v>
      </c>
      <c r="F35">
        <f t="shared" si="1"/>
        <v>2.0429024147114393E-4</v>
      </c>
      <c r="G35">
        <f t="shared" si="1"/>
        <v>2.3680881343742798E-4</v>
      </c>
      <c r="H35">
        <f t="shared" si="1"/>
        <v>1.145135943805399E-4</v>
      </c>
      <c r="I35">
        <f t="shared" si="1"/>
        <v>1.3278387288451074E-4</v>
      </c>
      <c r="K35">
        <f t="shared" si="1"/>
        <v>8.0493233783679512E-5</v>
      </c>
      <c r="L35">
        <f t="shared" si="1"/>
        <v>4.1779802874263581E-6</v>
      </c>
      <c r="N35">
        <f>AVERAGE(E34:E36)</f>
        <v>1.5612429872503481E-4</v>
      </c>
    </row>
    <row r="36" spans="1:14" x14ac:dyDescent="0.25">
      <c r="E36">
        <f t="shared" ref="E36:L36" si="2">E20/E30</f>
        <v>1.7756682888378625E-4</v>
      </c>
      <c r="F36">
        <f t="shared" si="2"/>
        <v>2.3600159944069866E-4</v>
      </c>
      <c r="G36">
        <f t="shared" si="2"/>
        <v>2.6546120126302647E-4</v>
      </c>
      <c r="H36">
        <f t="shared" si="2"/>
        <v>1.4113486842105261E-4</v>
      </c>
      <c r="I36">
        <f t="shared" si="2"/>
        <v>1.5744519160507985E-4</v>
      </c>
      <c r="J36">
        <f t="shared" si="2"/>
        <v>1.1168413542630749E-4</v>
      </c>
      <c r="K36">
        <f t="shared" si="2"/>
        <v>1.045930591986923E-4</v>
      </c>
      <c r="L36">
        <f t="shared" si="2"/>
        <v>5.0624362436044235E-6</v>
      </c>
    </row>
    <row r="37" spans="1:14" x14ac:dyDescent="0.25">
      <c r="J37">
        <f t="shared" ref="J37:K37" si="3">J21/J31</f>
        <v>1.2694844566923558E-4</v>
      </c>
      <c r="K37">
        <f t="shared" si="3"/>
        <v>7.415676227402572E-5</v>
      </c>
    </row>
    <row r="39" spans="1:14" x14ac:dyDescent="0.25">
      <c r="E39" s="3" t="s">
        <v>20</v>
      </c>
      <c r="F39" s="3" t="s">
        <v>21</v>
      </c>
      <c r="G39" s="3" t="s">
        <v>22</v>
      </c>
      <c r="H39" s="3" t="s">
        <v>23</v>
      </c>
      <c r="I39" s="3" t="s">
        <v>24</v>
      </c>
      <c r="J39" s="3" t="s">
        <v>25</v>
      </c>
      <c r="K39" s="3" t="s">
        <v>26</v>
      </c>
      <c r="L39" s="3" t="s">
        <v>27</v>
      </c>
      <c r="M39" s="3" t="s">
        <v>28</v>
      </c>
    </row>
    <row r="40" spans="1:14" x14ac:dyDescent="0.25">
      <c r="A40" s="1" t="s">
        <v>56</v>
      </c>
      <c r="E40">
        <f>E34/$N$35*100</f>
        <v>89.267211453265006</v>
      </c>
      <c r="F40">
        <f>F34/$N$35*100</f>
        <v>97.654678899823182</v>
      </c>
      <c r="G40">
        <f>G34/$N$35*100</f>
        <v>110.54109357541337</v>
      </c>
      <c r="H40">
        <f>H34/$N$35*100</f>
        <v>62.477505485308583</v>
      </c>
      <c r="I40">
        <f>I34/$N$35*100</f>
        <v>50.696797681876561</v>
      </c>
      <c r="J40">
        <f>J34/$N$35*100</f>
        <v>55.379727176241644</v>
      </c>
      <c r="K40">
        <f>K34/$N$35*100</f>
        <v>49.683174336959475</v>
      </c>
      <c r="L40">
        <f>L34/$N$35*100</f>
        <v>0.7728095180953285</v>
      </c>
    </row>
    <row r="41" spans="1:14" x14ac:dyDescent="0.25">
      <c r="E41">
        <f>E35/$N$35*100</f>
        <v>96.998520188856915</v>
      </c>
      <c r="F41">
        <f>F35/$N$35*100</f>
        <v>130.85102263994068</v>
      </c>
      <c r="G41">
        <f>G35/$N$35*100</f>
        <v>151.67966509460149</v>
      </c>
      <c r="H41">
        <f>H35/$N$35*100</f>
        <v>73.34770776599008</v>
      </c>
      <c r="I41">
        <f>I35/$N$35*100</f>
        <v>85.050100444882645</v>
      </c>
      <c r="K41">
        <f>K35/$N$35*100</f>
        <v>51.557146735655621</v>
      </c>
      <c r="L41">
        <f>L35/$N$35*100</f>
        <v>2.6760602427329987</v>
      </c>
    </row>
    <row r="42" spans="1:14" x14ac:dyDescent="0.25">
      <c r="E42">
        <f>E36/$N$35*100</f>
        <v>113.73426835787804</v>
      </c>
      <c r="F42">
        <f>F36/$N$35*100</f>
        <v>151.16263218984466</v>
      </c>
      <c r="G42">
        <f>G36/$N$35*100</f>
        <v>170.03195750493342</v>
      </c>
      <c r="H42">
        <f>H36/$N$35*100</f>
        <v>90.399040747410169</v>
      </c>
      <c r="I42">
        <f>I36/$N$35*100</f>
        <v>100.84605208211144</v>
      </c>
      <c r="J42">
        <f>J36/$N$35*100</f>
        <v>71.535396051965577</v>
      </c>
      <c r="K42">
        <f>K36/$N$35*100</f>
        <v>66.99345332714735</v>
      </c>
      <c r="L42">
        <f>L36/$N$35*100</f>
        <v>3.2425678033118701</v>
      </c>
    </row>
    <row r="43" spans="1:14" x14ac:dyDescent="0.25">
      <c r="J43">
        <f>J37/$N$35*100</f>
        <v>81.312420107530116</v>
      </c>
      <c r="K43">
        <f>K37/$N$35*100</f>
        <v>47.498539868307219</v>
      </c>
    </row>
    <row r="45" spans="1:14" x14ac:dyDescent="0.25">
      <c r="C45" s="3"/>
      <c r="D45" s="3"/>
      <c r="E45" s="3" t="s">
        <v>20</v>
      </c>
      <c r="F45" s="3" t="s">
        <v>21</v>
      </c>
      <c r="G45" s="3" t="s">
        <v>22</v>
      </c>
      <c r="H45" s="3" t="s">
        <v>23</v>
      </c>
      <c r="I45" s="3" t="s">
        <v>24</v>
      </c>
      <c r="J45" s="3" t="s">
        <v>25</v>
      </c>
      <c r="K45" s="3" t="s">
        <v>26</v>
      </c>
      <c r="L45" s="3" t="s">
        <v>27</v>
      </c>
    </row>
    <row r="46" spans="1:14" x14ac:dyDescent="0.25">
      <c r="C46" t="s">
        <v>35</v>
      </c>
      <c r="E46">
        <f>AVERAGE(E39:E42)</f>
        <v>99.999999999999986</v>
      </c>
      <c r="F46">
        <f t="shared" ref="F46:K46" si="4">AVERAGE(F39:F42)</f>
        <v>126.55611124320285</v>
      </c>
      <c r="G46">
        <f t="shared" si="4"/>
        <v>144.08423872498275</v>
      </c>
      <c r="H46">
        <f t="shared" si="4"/>
        <v>75.408084666236277</v>
      </c>
      <c r="I46">
        <f t="shared" si="4"/>
        <v>78.86431673629022</v>
      </c>
      <c r="J46">
        <f t="shared" si="4"/>
        <v>63.457561614103611</v>
      </c>
      <c r="K46">
        <f t="shared" si="4"/>
        <v>56.077924799920822</v>
      </c>
      <c r="L46">
        <f>AVERAGE(L39:L42)</f>
        <v>2.2304791880467323</v>
      </c>
    </row>
    <row r="47" spans="1:14" x14ac:dyDescent="0.25">
      <c r="C47" t="s">
        <v>37</v>
      </c>
      <c r="E47">
        <f>MEDIAN(E39:E42)</f>
        <v>96.998520188856915</v>
      </c>
      <c r="F47">
        <f>MEDIAN(F39:F42)</f>
        <v>130.85102263994068</v>
      </c>
      <c r="G47">
        <f t="shared" ref="G47:L47" si="5">MEDIAN(G39:G42)</f>
        <v>151.67966509460149</v>
      </c>
      <c r="H47">
        <f t="shared" si="5"/>
        <v>73.34770776599008</v>
      </c>
      <c r="I47">
        <f t="shared" si="5"/>
        <v>85.050100444882645</v>
      </c>
      <c r="J47">
        <f t="shared" si="5"/>
        <v>63.457561614103611</v>
      </c>
      <c r="K47">
        <f t="shared" si="5"/>
        <v>51.557146735655621</v>
      </c>
      <c r="L47">
        <f t="shared" si="5"/>
        <v>2.6760602427329987</v>
      </c>
    </row>
    <row r="48" spans="1:14" x14ac:dyDescent="0.25">
      <c r="C48" t="s">
        <v>39</v>
      </c>
      <c r="E48">
        <f>STDEV(E39:E42)</f>
        <v>12.50663340735311</v>
      </c>
      <c r="F48">
        <f t="shared" ref="F48:L48" si="6">STDEV(F39:F42)</f>
        <v>27.0112932724657</v>
      </c>
      <c r="G48">
        <f t="shared" si="6"/>
        <v>30.464054212668341</v>
      </c>
      <c r="H48">
        <f t="shared" si="6"/>
        <v>14.074334711683425</v>
      </c>
      <c r="I48">
        <f t="shared" si="6"/>
        <v>25.640492766169356</v>
      </c>
      <c r="J48">
        <f t="shared" si="6"/>
        <v>11.423783016628855</v>
      </c>
      <c r="K48">
        <f t="shared" si="6"/>
        <v>9.4994481634087151</v>
      </c>
      <c r="L48">
        <f t="shared" si="6"/>
        <v>1.2937671174019039</v>
      </c>
    </row>
    <row r="49" spans="3:12" x14ac:dyDescent="0.25">
      <c r="C49" t="s">
        <v>40</v>
      </c>
      <c r="E49">
        <f t="shared" ref="E49:L49" si="7">E48/E46*100</f>
        <v>12.506633407353112</v>
      </c>
      <c r="F49">
        <f t="shared" si="7"/>
        <v>21.343333804369276</v>
      </c>
      <c r="G49">
        <f t="shared" si="7"/>
        <v>21.143224604056694</v>
      </c>
      <c r="H49">
        <f t="shared" si="7"/>
        <v>18.664225160972908</v>
      </c>
      <c r="I49">
        <f t="shared" si="7"/>
        <v>32.512159906117112</v>
      </c>
      <c r="J49">
        <f t="shared" si="7"/>
        <v>18.002240751226548</v>
      </c>
      <c r="K49">
        <f t="shared" si="7"/>
        <v>16.939728417735829</v>
      </c>
      <c r="L49">
        <f t="shared" si="7"/>
        <v>58.003998617663733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9</xdr:col>
                <xdr:colOff>76200</xdr:colOff>
                <xdr:row>0</xdr:row>
                <xdr:rowOff>104775</xdr:rowOff>
              </from>
              <to>
                <xdr:col>13</xdr:col>
                <xdr:colOff>38100</xdr:colOff>
                <xdr:row>12</xdr:row>
                <xdr:rowOff>152400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2020-01-20T23:16:41Z</dcterms:created>
  <dcterms:modified xsi:type="dcterms:W3CDTF">2021-07-16T20:23:57Z</dcterms:modified>
</cp:coreProperties>
</file>