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2983441E-F624-41CA-89D2-B7E72FB32080}" xr6:coauthVersionLast="45" xr6:coauthVersionMax="45" xr10:uidLastSave="{CF62281B-4EC7-41A2-8035-E65B031AE17B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2" i="3" l="1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L40" i="3"/>
  <c r="K40" i="3"/>
  <c r="J40" i="3"/>
  <c r="I40" i="3"/>
  <c r="H40" i="3"/>
  <c r="G40" i="3"/>
  <c r="F40" i="3"/>
  <c r="E40" i="3"/>
  <c r="L39" i="3"/>
  <c r="K39" i="3"/>
  <c r="J39" i="3"/>
  <c r="I39" i="3"/>
  <c r="H39" i="3"/>
  <c r="G39" i="3"/>
  <c r="F39" i="3"/>
  <c r="E39" i="3"/>
  <c r="N40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40" i="2" s="1"/>
  <c r="K35" i="2"/>
  <c r="K36" i="2" s="1"/>
  <c r="J35" i="2"/>
  <c r="J36" i="2" s="1"/>
  <c r="I35" i="2"/>
  <c r="I36" i="2" s="1"/>
  <c r="H35" i="2"/>
  <c r="H40" i="2" s="1"/>
  <c r="P39" i="1"/>
  <c r="O39" i="1"/>
  <c r="N39" i="1"/>
  <c r="M39" i="1"/>
  <c r="L39" i="1"/>
  <c r="K39" i="1"/>
  <c r="J39" i="1"/>
  <c r="I39" i="1"/>
  <c r="H39" i="1"/>
  <c r="H40" i="1" s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F46" i="3" l="1"/>
  <c r="F48" i="3"/>
  <c r="F45" i="3"/>
  <c r="F47" i="3"/>
  <c r="E46" i="3"/>
  <c r="E47" i="3"/>
  <c r="E48" i="3"/>
  <c r="G47" i="3"/>
  <c r="G48" i="3"/>
  <c r="H46" i="3"/>
  <c r="H48" i="3"/>
  <c r="H45" i="3"/>
  <c r="H47" i="3"/>
  <c r="I45" i="3"/>
  <c r="I46" i="3"/>
  <c r="I47" i="3"/>
  <c r="I48" i="3"/>
  <c r="G46" i="3"/>
  <c r="J46" i="3"/>
  <c r="J48" i="3"/>
  <c r="G45" i="3"/>
  <c r="J45" i="3"/>
  <c r="J47" i="3"/>
  <c r="K45" i="3"/>
  <c r="K46" i="3"/>
  <c r="K47" i="3"/>
  <c r="K48" i="3"/>
  <c r="L45" i="3"/>
  <c r="L46" i="3"/>
  <c r="L47" i="3"/>
  <c r="L48" i="3"/>
  <c r="E45" i="3"/>
  <c r="J40" i="2"/>
  <c r="N40" i="2"/>
  <c r="O40" i="2"/>
  <c r="H36" i="2"/>
  <c r="L36" i="2"/>
  <c r="I40" i="2"/>
  <c r="I47" i="2"/>
  <c r="I54" i="2" s="1"/>
  <c r="I55" i="2" s="1"/>
  <c r="P36" i="2"/>
  <c r="K40" i="2"/>
  <c r="I48" i="2"/>
  <c r="I49" i="2"/>
  <c r="M40" i="2"/>
  <c r="I50" i="2"/>
  <c r="J47" i="2"/>
  <c r="J48" i="2"/>
  <c r="J49" i="2"/>
  <c r="J50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P40" i="2"/>
  <c r="O47" i="2"/>
  <c r="O48" i="2"/>
  <c r="O49" i="2"/>
  <c r="O50" i="2"/>
  <c r="H47" i="2"/>
  <c r="H48" i="2"/>
  <c r="H49" i="2"/>
  <c r="L40" i="1"/>
  <c r="P40" i="1"/>
  <c r="I40" i="1"/>
  <c r="J40" i="1"/>
  <c r="K48" i="1"/>
  <c r="O48" i="1"/>
  <c r="O58" i="1" s="1"/>
  <c r="P36" i="1"/>
  <c r="K40" i="1"/>
  <c r="I49" i="1"/>
  <c r="K49" i="1"/>
  <c r="M40" i="1"/>
  <c r="I47" i="1"/>
  <c r="O49" i="1"/>
  <c r="N40" i="1"/>
  <c r="K47" i="1"/>
  <c r="I50" i="1"/>
  <c r="O40" i="1"/>
  <c r="O47" i="1"/>
  <c r="K50" i="1"/>
  <c r="I48" i="1"/>
  <c r="O50" i="1"/>
  <c r="J47" i="1"/>
  <c r="J48" i="1"/>
  <c r="J49" i="1"/>
  <c r="J50" i="1"/>
  <c r="L47" i="1"/>
  <c r="L48" i="1"/>
  <c r="L49" i="1"/>
  <c r="L50" i="1"/>
  <c r="M47" i="1"/>
  <c r="M48" i="1"/>
  <c r="M49" i="1"/>
  <c r="M50" i="1"/>
  <c r="N47" i="1"/>
  <c r="N48" i="1"/>
  <c r="N49" i="1"/>
  <c r="N50" i="1"/>
  <c r="H47" i="1"/>
  <c r="H48" i="1"/>
  <c r="H49" i="1"/>
  <c r="O54" i="1" l="1"/>
  <c r="O55" i="1" s="1"/>
  <c r="E54" i="3"/>
  <c r="E53" i="3"/>
  <c r="E52" i="3"/>
  <c r="K52" i="3"/>
  <c r="K54" i="3"/>
  <c r="K55" i="3" s="1"/>
  <c r="K53" i="3"/>
  <c r="J52" i="3"/>
  <c r="J54" i="3"/>
  <c r="J53" i="3"/>
  <c r="I52" i="3"/>
  <c r="I54" i="3"/>
  <c r="I53" i="3"/>
  <c r="G53" i="3"/>
  <c r="G52" i="3"/>
  <c r="G54" i="3"/>
  <c r="O56" i="1"/>
  <c r="O57" i="1" s="1"/>
  <c r="K56" i="1"/>
  <c r="K57" i="1" s="1"/>
  <c r="L54" i="3"/>
  <c r="L53" i="3"/>
  <c r="L52" i="3"/>
  <c r="H52" i="3"/>
  <c r="H54" i="3"/>
  <c r="H55" i="3" s="1"/>
  <c r="H53" i="3"/>
  <c r="F52" i="3"/>
  <c r="F54" i="3"/>
  <c r="F55" i="3" s="1"/>
  <c r="F53" i="3"/>
  <c r="I58" i="1"/>
  <c r="I56" i="2"/>
  <c r="I57" i="2" s="1"/>
  <c r="I58" i="2"/>
  <c r="I59" i="2" s="1"/>
  <c r="O58" i="2"/>
  <c r="O56" i="2"/>
  <c r="O57" i="2" s="1"/>
  <c r="O54" i="2"/>
  <c r="O55" i="2" s="1"/>
  <c r="K58" i="2"/>
  <c r="K56" i="2"/>
  <c r="K57" i="2" s="1"/>
  <c r="K54" i="2"/>
  <c r="K55" i="2" s="1"/>
  <c r="J58" i="2"/>
  <c r="J56" i="2"/>
  <c r="J57" i="2" s="1"/>
  <c r="J54" i="2"/>
  <c r="J55" i="2" s="1"/>
  <c r="N58" i="2"/>
  <c r="N56" i="2"/>
  <c r="N57" i="2" s="1"/>
  <c r="N54" i="2"/>
  <c r="N55" i="2" s="1"/>
  <c r="L58" i="2"/>
  <c r="L56" i="2"/>
  <c r="L57" i="2" s="1"/>
  <c r="L54" i="2"/>
  <c r="L55" i="2" s="1"/>
  <c r="S54" i="2"/>
  <c r="J79" i="2" s="1"/>
  <c r="H54" i="2"/>
  <c r="K64" i="2" s="1"/>
  <c r="H58" i="2"/>
  <c r="H56" i="2"/>
  <c r="H57" i="2" s="1"/>
  <c r="M58" i="2"/>
  <c r="M56" i="2"/>
  <c r="M57" i="2" s="1"/>
  <c r="M54" i="2"/>
  <c r="M55" i="2" s="1"/>
  <c r="K54" i="1"/>
  <c r="K55" i="1" s="1"/>
  <c r="I54" i="1"/>
  <c r="I55" i="1" s="1"/>
  <c r="K58" i="1"/>
  <c r="I56" i="1"/>
  <c r="I57" i="1" s="1"/>
  <c r="N58" i="1"/>
  <c r="N56" i="1"/>
  <c r="N57" i="1" s="1"/>
  <c r="N54" i="1"/>
  <c r="N55" i="1" s="1"/>
  <c r="J58" i="1"/>
  <c r="J56" i="1"/>
  <c r="J57" i="1" s="1"/>
  <c r="J54" i="1"/>
  <c r="J55" i="1" s="1"/>
  <c r="S54" i="1"/>
  <c r="H78" i="1" s="1"/>
  <c r="H54" i="1"/>
  <c r="M66" i="1" s="1"/>
  <c r="H56" i="1"/>
  <c r="H57" i="1" s="1"/>
  <c r="H58" i="1"/>
  <c r="L79" i="1"/>
  <c r="M58" i="1"/>
  <c r="M56" i="1"/>
  <c r="M57" i="1" s="1"/>
  <c r="M54" i="1"/>
  <c r="M55" i="1" s="1"/>
  <c r="L58" i="1"/>
  <c r="L56" i="1"/>
  <c r="L57" i="1" s="1"/>
  <c r="L54" i="1"/>
  <c r="L55" i="1" s="1"/>
  <c r="O59" i="1"/>
  <c r="N76" i="1" l="1"/>
  <c r="I55" i="3"/>
  <c r="I59" i="1"/>
  <c r="K59" i="1"/>
  <c r="G55" i="3"/>
  <c r="M76" i="1"/>
  <c r="L55" i="3"/>
  <c r="N84" i="1"/>
  <c r="L59" i="1"/>
  <c r="J55" i="3"/>
  <c r="E55" i="3"/>
  <c r="K59" i="2"/>
  <c r="K79" i="2"/>
  <c r="M59" i="2"/>
  <c r="O65" i="2"/>
  <c r="O77" i="2"/>
  <c r="N59" i="2"/>
  <c r="J63" i="2"/>
  <c r="K77" i="2"/>
  <c r="M79" i="2"/>
  <c r="M76" i="2"/>
  <c r="O78" i="2"/>
  <c r="N76" i="2"/>
  <c r="J65" i="2"/>
  <c r="L77" i="2"/>
  <c r="O79" i="2"/>
  <c r="J78" i="2"/>
  <c r="M65" i="2"/>
  <c r="J77" i="2"/>
  <c r="N66" i="2"/>
  <c r="M77" i="2"/>
  <c r="M78" i="2"/>
  <c r="L63" i="2"/>
  <c r="H64" i="2"/>
  <c r="J66" i="2"/>
  <c r="O63" i="2"/>
  <c r="K78" i="2"/>
  <c r="H76" i="2"/>
  <c r="L76" i="2"/>
  <c r="L78" i="2"/>
  <c r="N65" i="2"/>
  <c r="H65" i="2"/>
  <c r="K76" i="2"/>
  <c r="M64" i="2"/>
  <c r="M66" i="2"/>
  <c r="H59" i="2"/>
  <c r="L59" i="2"/>
  <c r="O66" i="2"/>
  <c r="O70" i="2" s="1"/>
  <c r="H77" i="2"/>
  <c r="N78" i="2"/>
  <c r="H78" i="2"/>
  <c r="H55" i="2"/>
  <c r="I63" i="2"/>
  <c r="I66" i="2"/>
  <c r="H66" i="2"/>
  <c r="I64" i="2"/>
  <c r="I65" i="2"/>
  <c r="N64" i="2"/>
  <c r="I77" i="2"/>
  <c r="I78" i="2"/>
  <c r="I79" i="2"/>
  <c r="H79" i="2"/>
  <c r="I76" i="2"/>
  <c r="N77" i="2"/>
  <c r="L66" i="2"/>
  <c r="K65" i="2"/>
  <c r="L64" i="2"/>
  <c r="O64" i="2"/>
  <c r="J64" i="2"/>
  <c r="J59" i="2"/>
  <c r="L79" i="2"/>
  <c r="O59" i="2"/>
  <c r="M63" i="2"/>
  <c r="K66" i="2"/>
  <c r="H63" i="2"/>
  <c r="N63" i="2"/>
  <c r="L65" i="2"/>
  <c r="J76" i="2"/>
  <c r="N79" i="2"/>
  <c r="K63" i="2"/>
  <c r="O76" i="2"/>
  <c r="N78" i="1"/>
  <c r="N79" i="1"/>
  <c r="J78" i="1"/>
  <c r="M77" i="1"/>
  <c r="N77" i="1"/>
  <c r="N85" i="1" s="1"/>
  <c r="M63" i="1"/>
  <c r="J64" i="1"/>
  <c r="H65" i="1"/>
  <c r="L63" i="1"/>
  <c r="N64" i="1"/>
  <c r="L76" i="1"/>
  <c r="M64" i="1"/>
  <c r="M78" i="1"/>
  <c r="J77" i="1"/>
  <c r="N65" i="1"/>
  <c r="N66" i="1"/>
  <c r="H63" i="1"/>
  <c r="J66" i="1"/>
  <c r="H77" i="1"/>
  <c r="L65" i="1"/>
  <c r="H76" i="1"/>
  <c r="J76" i="1"/>
  <c r="N59" i="1"/>
  <c r="L64" i="1"/>
  <c r="H59" i="1"/>
  <c r="J59" i="1"/>
  <c r="N63" i="1"/>
  <c r="J65" i="1"/>
  <c r="L77" i="1"/>
  <c r="L78" i="1"/>
  <c r="M59" i="1"/>
  <c r="H55" i="1"/>
  <c r="K64" i="1"/>
  <c r="K65" i="1"/>
  <c r="O63" i="1"/>
  <c r="H66" i="1"/>
  <c r="K66" i="1"/>
  <c r="O64" i="1"/>
  <c r="O66" i="1"/>
  <c r="I64" i="1"/>
  <c r="O65" i="1"/>
  <c r="I63" i="1"/>
  <c r="I65" i="1"/>
  <c r="I66" i="1"/>
  <c r="K63" i="1"/>
  <c r="J63" i="1"/>
  <c r="I77" i="1"/>
  <c r="I79" i="1"/>
  <c r="O79" i="1"/>
  <c r="H79" i="1"/>
  <c r="K77" i="1"/>
  <c r="K79" i="1"/>
  <c r="I78" i="1"/>
  <c r="O77" i="1"/>
  <c r="O76" i="1"/>
  <c r="K78" i="1"/>
  <c r="I76" i="1"/>
  <c r="K76" i="1"/>
  <c r="O78" i="1"/>
  <c r="J79" i="1"/>
  <c r="H64" i="1"/>
  <c r="L66" i="1"/>
  <c r="L72" i="1" s="1"/>
  <c r="M65" i="1"/>
  <c r="M79" i="1"/>
  <c r="L85" i="2" l="1"/>
  <c r="M85" i="2"/>
  <c r="N83" i="2"/>
  <c r="O72" i="2"/>
  <c r="J70" i="2"/>
  <c r="H84" i="2"/>
  <c r="M72" i="1"/>
  <c r="M84" i="2"/>
  <c r="N83" i="1"/>
  <c r="N86" i="1" s="1"/>
  <c r="O71" i="2"/>
  <c r="L84" i="2"/>
  <c r="O85" i="1"/>
  <c r="O84" i="1"/>
  <c r="O83" i="1"/>
  <c r="M85" i="1"/>
  <c r="M84" i="1"/>
  <c r="M83" i="1"/>
  <c r="H83" i="1"/>
  <c r="H85" i="1"/>
  <c r="H86" i="1" s="1"/>
  <c r="H84" i="1"/>
  <c r="L83" i="2"/>
  <c r="J85" i="1"/>
  <c r="J84" i="1"/>
  <c r="J83" i="1"/>
  <c r="N72" i="1"/>
  <c r="L85" i="1"/>
  <c r="L84" i="1"/>
  <c r="L83" i="1"/>
  <c r="K85" i="1"/>
  <c r="K84" i="1"/>
  <c r="K83" i="1"/>
  <c r="I83" i="1"/>
  <c r="I85" i="1"/>
  <c r="I84" i="1"/>
  <c r="M83" i="2"/>
  <c r="M86" i="2" s="1"/>
  <c r="L72" i="2"/>
  <c r="J72" i="2"/>
  <c r="J73" i="2" s="1"/>
  <c r="L70" i="2"/>
  <c r="N85" i="2"/>
  <c r="N86" i="2" s="1"/>
  <c r="J71" i="2"/>
  <c r="H83" i="2"/>
  <c r="N72" i="2"/>
  <c r="N71" i="2"/>
  <c r="N70" i="2"/>
  <c r="L71" i="2"/>
  <c r="O85" i="2"/>
  <c r="O86" i="2" s="1"/>
  <c r="O84" i="2"/>
  <c r="O83" i="2"/>
  <c r="M72" i="2"/>
  <c r="M71" i="2"/>
  <c r="M70" i="2"/>
  <c r="H85" i="2"/>
  <c r="H86" i="2" s="1"/>
  <c r="N84" i="2"/>
  <c r="J85" i="2"/>
  <c r="J86" i="2" s="1"/>
  <c r="J84" i="2"/>
  <c r="J83" i="2"/>
  <c r="O73" i="2"/>
  <c r="I85" i="2"/>
  <c r="I84" i="2"/>
  <c r="I83" i="2"/>
  <c r="I72" i="2"/>
  <c r="I71" i="2"/>
  <c r="I70" i="2"/>
  <c r="K72" i="2"/>
  <c r="K71" i="2"/>
  <c r="K70" i="2"/>
  <c r="K85" i="2"/>
  <c r="K84" i="2"/>
  <c r="K83" i="2"/>
  <c r="H70" i="2"/>
  <c r="H71" i="2"/>
  <c r="H72" i="2"/>
  <c r="L86" i="2"/>
  <c r="L70" i="1"/>
  <c r="L73" i="1" s="1"/>
  <c r="H71" i="1"/>
  <c r="N70" i="1"/>
  <c r="N73" i="1" s="1"/>
  <c r="N71" i="1"/>
  <c r="H70" i="1"/>
  <c r="I72" i="1"/>
  <c r="I71" i="1"/>
  <c r="I70" i="1"/>
  <c r="L71" i="1"/>
  <c r="O72" i="1"/>
  <c r="O71" i="1"/>
  <c r="O70" i="1"/>
  <c r="M70" i="1"/>
  <c r="M73" i="1" s="1"/>
  <c r="H72" i="1"/>
  <c r="J72" i="1"/>
  <c r="J71" i="1"/>
  <c r="J70" i="1"/>
  <c r="M71" i="1"/>
  <c r="K72" i="1"/>
  <c r="K71" i="1"/>
  <c r="K70" i="1"/>
  <c r="J86" i="1" l="1"/>
  <c r="K86" i="1"/>
  <c r="L73" i="2"/>
  <c r="O86" i="1"/>
  <c r="L86" i="1"/>
  <c r="H73" i="1"/>
  <c r="I86" i="1"/>
  <c r="M86" i="1"/>
  <c r="I73" i="2"/>
  <c r="I86" i="2"/>
  <c r="N73" i="2"/>
  <c r="M73" i="2"/>
  <c r="H73" i="2"/>
  <c r="K73" i="2"/>
  <c r="K86" i="2"/>
  <c r="O73" i="1"/>
  <c r="J73" i="1"/>
  <c r="K73" i="1"/>
  <c r="I73" i="1"/>
</calcChain>
</file>

<file path=xl/sharedStrings.xml><?xml version="1.0" encoding="utf-8"?>
<sst xmlns="http://schemas.openxmlformats.org/spreadsheetml/2006/main" count="264" uniqueCount="70">
  <si>
    <t>version,4</t>
  </si>
  <si>
    <t>ProtocolHeader</t>
  </si>
  <si>
    <t>,Version,1.0,Label,MTT_d43,ReaderType,0,DateRead,4/27/2020 11:18:53 PM,InstrumentSN,SN: 512734004,</t>
  </si>
  <si>
    <t xml:space="preserve">,Result,0,Prefix,2c_Btz,WellMap,0007FE7FE7FE7FE7FE7FE000,RefWellMap,000000000000000000000000,RunCount,1,Kinetics,False,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</si>
  <si>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</si>
  <si>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</si>
  <si>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</si>
  <si>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</si>
  <si>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</si>
  <si>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</si>
  <si>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,B,X,0.05337679,0.05711286,0.0562606,0.05652036,0.05700975,0.05624307,0.05666666,0.05778367,0.06043243,0.05605483,X</t>
  </si>
  <si>
    <t>,C,X,0.05672866,0.2389206,0.2750661,0.2715153,0.2497259,0.2627029,0.312054,0.3191749,0.2611911,0.1078806,X</t>
  </si>
  <si>
    <t>,D,X,0.05808544,0.2412297,0.299902,0.2848081,0.2907877,0.2240913,0.2281691,0.2970339,0.2019648,0.1161609,X</t>
  </si>
  <si>
    <t>,E,X,0.05721367,0.2716496,0.3065125,0.2984819,0.2626766,0.2637256,0.2313884,0.2837622,0.2235461,0.1089409,X</t>
  </si>
  <si>
    <t>,F,X,0.05575452,0.1905976,0.2088401,0.2875465,0.2258609,0.2223426,0.215787,0.2394267,0.2300287,0.05601745,X</t>
  </si>
  <si>
    <t>,G,X,0.05481979,0.05500051,0.05434331,0.05639045,0.05597416,0.05505298,0.0562875,0.05604782,0.05654375,0.0552793,X</t>
  </si>
  <si>
    <t>,H,X,X,X,X,X,X,X,X,X,X,X,X</t>
  </si>
  <si>
    <t>,Version,1,Label,CytoTox-Fluor,ReaderType,2,DateRead,4/27/2020 2:27:59 AM,InstrumentSN,SN: 512734004,FluoOpticalKitID,PN:9300-046 SN:31000001DD35142D SIG:BLUE,</t>
  </si>
  <si>
    <t xml:space="preserve">,Result,0,Prefix,2c_Btz4,WellMap,0000003FE3FE3FE3FE000000,RunCount,1,Kinetics,False, </t>
  </si>
  <si>
    <t>,Read 1</t>
  </si>
  <si>
    <t>,B,X,X,X,X,X,X,X,X,X,X,X,X</t>
  </si>
  <si>
    <t>,C,X,X,3412.33,3360.75,3151.42,3418.99,4022.7,4011.65,3521.28,4707.08,2184.79,X</t>
  </si>
  <si>
    <t>,D,X,X,3143.57,3405.81,3314.75,3530.93,3785.91,3689.25,3337.25,3794.06,2179.14,X</t>
  </si>
  <si>
    <t>,E,X,X,3621.92,3489.54,3389.33,3414.63,3885.71,3892.37,3839.73,3926.53,2115.46,X</t>
  </si>
  <si>
    <t>,F,X,X,3169.07,3168.25,3433.67,3237.78,3824.38,3810.44,3258.14,3532.58,538.367,X</t>
  </si>
  <si>
    <t>,G,X,X,X,X,X,X,X,X,X,X,X,X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</si>
  <si>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</si>
  <si>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</si>
  <si>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</si>
  <si>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</si>
  <si>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</si>
  <si>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</si>
  <si>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</si>
  <si>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</si>
  <si>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</si>
  <si>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</si>
  <si>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</si>
  <si>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</si>
  <si>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</si>
  <si>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</si>
  <si>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</si>
  <si>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</si>
  <si>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</si>
  <si>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</si>
  <si>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</si>
  <si>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</si>
  <si>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</si>
  <si>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</si>
  <si>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</si>
  <si>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</si>
  <si>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</si>
  <si>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</si>
  <si>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</si>
  <si>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</si>
  <si>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</si>
  <si>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B</t>
  </si>
  <si>
    <t>X</t>
  </si>
  <si>
    <t>C</t>
  </si>
  <si>
    <t>D</t>
  </si>
  <si>
    <t>E</t>
  </si>
  <si>
    <t>F</t>
  </si>
  <si>
    <t>G</t>
  </si>
  <si>
    <t>Cytotox</t>
  </si>
  <si>
    <t>Live/Dead</t>
  </si>
  <si>
    <t>% of Vehicle</t>
  </si>
  <si>
    <t>Vehicle combined</t>
  </si>
  <si>
    <t>Bortezomib in DMSO</t>
  </si>
  <si>
    <t>iPSC_DSN_004b_20200125_Yeti</t>
  </si>
  <si>
    <t>16) Exp_20190425</t>
  </si>
  <si>
    <t>Pipetting mistake in 1µM, exluded.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</si>
</sst>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95251</xdr:colOff>
      <xdr:row>0</xdr:row>
      <xdr:rowOff>180975</xdr:rowOff>
    </xdr:from>
    <xdr:to>
      <xdr:col>16</xdr:col>
      <xdr:colOff>285751</xdr:colOff>
      <xdr:row>19</xdr:row>
      <xdr:rowOff>133350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8310563" y="-414337"/>
          <a:ext cx="3571875" cy="476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3</xdr:row>
      <xdr:rowOff>66675</xdr:rowOff>
    </xdr:from>
    <xdr:to>
      <xdr:col>12</xdr:col>
      <xdr:colOff>619125</xdr:colOff>
      <xdr:row>22</xdr:row>
      <xdr:rowOff>19050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595937" y="42863"/>
          <a:ext cx="3571875" cy="476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609600</xdr:colOff>
      <xdr:row>0</xdr:row>
      <xdr:rowOff>152400</xdr:rowOff>
    </xdr:from>
    <xdr:to>
      <xdr:col>9</xdr:col>
      <xdr:colOff>482600</xdr:colOff>
      <xdr:row>15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2B9B3CB-7782-4453-8827-663511802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117975" y="-307975"/>
          <a:ext cx="2762250" cy="3683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581023</xdr:colOff>
          <xdr:row>0</xdr:row>
          <xdr:rowOff>180975</xdr:rowOff>
        </xdr:from>
        <xdr:to>
          <xdr:col>14</xdr:col>
          <xdr:colOff>279483</xdr:colOff>
          <xdr:row>15</xdr:row>
          <xdr:rowOff>57150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4BA2474D-6BFC-4C30-B205-0F04509656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6"/>
  <sheetViews>
    <sheetView topLeftCell="A7" workbookViewId="0">
      <selection activeCell="A25" sqref="A25:D32"/>
    </sheetView>
  </sheetViews>
  <sheetFormatPr baseColWidth="10" defaultRowHeight="15" x14ac:dyDescent="0.25"/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  <c r="S4" t="s">
        <v>55</v>
      </c>
      <c r="T4" t="s">
        <v>56</v>
      </c>
      <c r="U4">
        <v>5.337679E-2</v>
      </c>
      <c r="V4">
        <v>5.7112860000000001E-2</v>
      </c>
      <c r="W4">
        <v>5.6260600000000001E-2</v>
      </c>
      <c r="X4">
        <v>5.6520359999999999E-2</v>
      </c>
      <c r="Y4">
        <v>5.7009749999999998E-2</v>
      </c>
      <c r="Z4">
        <v>5.6243069999999999E-2</v>
      </c>
      <c r="AA4">
        <v>5.6666660000000001E-2</v>
      </c>
      <c r="AB4">
        <v>5.7783670000000002E-2</v>
      </c>
      <c r="AC4">
        <v>6.0432430000000002E-2</v>
      </c>
      <c r="AD4">
        <v>5.605483E-2</v>
      </c>
      <c r="AE4" t="s">
        <v>56</v>
      </c>
    </row>
    <row r="5" spans="1:31" x14ac:dyDescent="0.25">
      <c r="S5" t="s">
        <v>57</v>
      </c>
      <c r="T5" t="s">
        <v>56</v>
      </c>
      <c r="U5">
        <v>5.672866E-2</v>
      </c>
      <c r="V5">
        <v>0.23892060000000001</v>
      </c>
      <c r="W5">
        <v>0.27506609999999998</v>
      </c>
      <c r="X5">
        <v>0.27151530000000001</v>
      </c>
      <c r="Y5">
        <v>0.2497259</v>
      </c>
      <c r="Z5">
        <v>0.26270290000000002</v>
      </c>
      <c r="AA5">
        <v>0.312054</v>
      </c>
      <c r="AB5">
        <v>0.31917489999999998</v>
      </c>
      <c r="AC5">
        <v>0.26119110000000001</v>
      </c>
      <c r="AD5">
        <v>0.10788059999999999</v>
      </c>
      <c r="AE5" t="s">
        <v>56</v>
      </c>
    </row>
    <row r="6" spans="1:31" x14ac:dyDescent="0.25">
      <c r="A6" t="s">
        <v>4</v>
      </c>
      <c r="S6" t="s">
        <v>58</v>
      </c>
      <c r="T6" t="s">
        <v>56</v>
      </c>
      <c r="U6">
        <v>5.8085440000000002E-2</v>
      </c>
      <c r="V6">
        <v>0.24122969999999999</v>
      </c>
      <c r="W6">
        <v>0.299902</v>
      </c>
      <c r="X6">
        <v>0.28480810000000001</v>
      </c>
      <c r="Y6">
        <v>0.29078769999999998</v>
      </c>
      <c r="Z6">
        <v>0.22409129999999999</v>
      </c>
      <c r="AA6">
        <v>0.22816910000000001</v>
      </c>
      <c r="AB6">
        <v>0.29703390000000002</v>
      </c>
      <c r="AC6">
        <v>0.2019648</v>
      </c>
      <c r="AD6">
        <v>0.1161609</v>
      </c>
      <c r="AE6" t="s">
        <v>56</v>
      </c>
    </row>
    <row r="7" spans="1:31" x14ac:dyDescent="0.25">
      <c r="A7" t="s">
        <v>5</v>
      </c>
      <c r="S7" t="s">
        <v>59</v>
      </c>
      <c r="T7" t="s">
        <v>56</v>
      </c>
      <c r="U7">
        <v>5.7213670000000001E-2</v>
      </c>
      <c r="V7">
        <v>0.27164959999999999</v>
      </c>
      <c r="W7">
        <v>0.30651250000000002</v>
      </c>
      <c r="X7">
        <v>0.29848190000000002</v>
      </c>
      <c r="Y7">
        <v>0.26267659999999998</v>
      </c>
      <c r="Z7">
        <v>0.2637256</v>
      </c>
      <c r="AA7">
        <v>0.23138839999999999</v>
      </c>
      <c r="AB7">
        <v>0.28376220000000002</v>
      </c>
      <c r="AC7">
        <v>0.2235461</v>
      </c>
      <c r="AD7">
        <v>0.10894089999999999</v>
      </c>
      <c r="AE7" t="s">
        <v>56</v>
      </c>
    </row>
    <row r="8" spans="1:31" x14ac:dyDescent="0.25">
      <c r="S8" t="s">
        <v>60</v>
      </c>
      <c r="T8" t="s">
        <v>56</v>
      </c>
      <c r="U8">
        <v>5.5754520000000002E-2</v>
      </c>
      <c r="V8">
        <v>0.19059760000000001</v>
      </c>
      <c r="W8">
        <v>0.2088401</v>
      </c>
      <c r="X8">
        <v>0.28754649999999998</v>
      </c>
      <c r="Y8">
        <v>0.2258609</v>
      </c>
      <c r="Z8">
        <v>0.2223426</v>
      </c>
      <c r="AA8">
        <v>0.21578700000000001</v>
      </c>
      <c r="AB8">
        <v>0.23942669999999999</v>
      </c>
      <c r="AC8">
        <v>0.2300287</v>
      </c>
      <c r="AD8">
        <v>5.6017450000000003E-2</v>
      </c>
      <c r="AE8" t="s">
        <v>56</v>
      </c>
    </row>
    <row r="9" spans="1:31" x14ac:dyDescent="0.25">
      <c r="A9" t="s">
        <v>6</v>
      </c>
      <c r="S9" t="s">
        <v>61</v>
      </c>
      <c r="T9" t="s">
        <v>56</v>
      </c>
      <c r="U9">
        <v>5.481979E-2</v>
      </c>
      <c r="V9">
        <v>5.5000510000000002E-2</v>
      </c>
      <c r="W9">
        <v>5.4343309999999999E-2</v>
      </c>
      <c r="X9">
        <v>5.6390450000000002E-2</v>
      </c>
      <c r="Y9">
        <v>5.5974160000000002E-2</v>
      </c>
      <c r="Z9">
        <v>5.5052980000000001E-2</v>
      </c>
      <c r="AA9">
        <v>5.6287499999999997E-2</v>
      </c>
      <c r="AB9">
        <v>5.6047819999999998E-2</v>
      </c>
      <c r="AC9">
        <v>5.6543749999999997E-2</v>
      </c>
      <c r="AD9">
        <v>5.5279300000000003E-2</v>
      </c>
      <c r="AE9" t="s">
        <v>56</v>
      </c>
    </row>
    <row r="10" spans="1:31" x14ac:dyDescent="0.25">
      <c r="A10" t="s">
        <v>7</v>
      </c>
    </row>
    <row r="11" spans="1:31" x14ac:dyDescent="0.25">
      <c r="A11" t="s">
        <v>8</v>
      </c>
    </row>
    <row r="12" spans="1:31" x14ac:dyDescent="0.25">
      <c r="A12" t="s">
        <v>9</v>
      </c>
    </row>
    <row r="13" spans="1:31" x14ac:dyDescent="0.25">
      <c r="A13" t="s">
        <v>10</v>
      </c>
    </row>
    <row r="14" spans="1:31" x14ac:dyDescent="0.25">
      <c r="A14" t="s">
        <v>11</v>
      </c>
    </row>
    <row r="15" spans="1:31" x14ac:dyDescent="0.25">
      <c r="A15" t="s">
        <v>12</v>
      </c>
    </row>
    <row r="16" spans="1:31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68</v>
      </c>
      <c r="D25" s="3"/>
      <c r="E25" s="3"/>
      <c r="F25" s="2"/>
      <c r="G25" s="2"/>
      <c r="H25" s="2" t="s">
        <v>30</v>
      </c>
      <c r="I25" s="2" t="s">
        <v>31</v>
      </c>
      <c r="J25" s="2" t="s">
        <v>32</v>
      </c>
      <c r="K25" s="2" t="s">
        <v>33</v>
      </c>
      <c r="L25" s="2" t="s">
        <v>34</v>
      </c>
      <c r="M25" s="2" t="s">
        <v>35</v>
      </c>
      <c r="N25" s="2" t="s">
        <v>36</v>
      </c>
      <c r="O25" s="2" t="s">
        <v>37</v>
      </c>
      <c r="P25" s="2" t="s">
        <v>38</v>
      </c>
      <c r="Q25" s="2"/>
      <c r="R25" s="3"/>
      <c r="S25" s="22"/>
      <c r="T25" s="3"/>
    </row>
    <row r="26" spans="1:20" x14ac:dyDescent="0.25">
      <c r="A26" t="s">
        <v>39</v>
      </c>
      <c r="C26" t="s">
        <v>67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40</v>
      </c>
      <c r="C27" s="4">
        <v>43855</v>
      </c>
      <c r="D27" s="3"/>
      <c r="E27" s="3"/>
      <c r="F27" s="5"/>
      <c r="G27" s="5">
        <v>5.337679E-2</v>
      </c>
      <c r="H27" s="5">
        <v>5.7112860000000001E-2</v>
      </c>
      <c r="I27" s="5">
        <v>5.6260600000000001E-2</v>
      </c>
      <c r="J27" s="5">
        <v>5.6520359999999999E-2</v>
      </c>
      <c r="K27" s="5">
        <v>5.7009749999999998E-2</v>
      </c>
      <c r="L27" s="5">
        <v>5.6243069999999999E-2</v>
      </c>
      <c r="M27" s="5">
        <v>5.6666660000000001E-2</v>
      </c>
      <c r="N27" s="5">
        <v>5.7783670000000002E-2</v>
      </c>
      <c r="O27" s="5">
        <v>6.0432430000000002E-2</v>
      </c>
      <c r="P27" s="5">
        <v>5.605483E-2</v>
      </c>
      <c r="Q27" s="5"/>
      <c r="R27" s="3"/>
      <c r="S27" s="22"/>
      <c r="T27" s="3"/>
    </row>
    <row r="28" spans="1:20" x14ac:dyDescent="0.25">
      <c r="A28" t="s">
        <v>41</v>
      </c>
      <c r="C28" t="s">
        <v>42</v>
      </c>
      <c r="D28" s="3"/>
      <c r="E28" s="3"/>
      <c r="F28" s="5"/>
      <c r="G28" s="5">
        <v>5.672866E-2</v>
      </c>
      <c r="H28" s="6">
        <v>0.23892060000000001</v>
      </c>
      <c r="I28" s="7">
        <v>0.27506609999999998</v>
      </c>
      <c r="J28" s="7">
        <v>0.27151530000000001</v>
      </c>
      <c r="K28" s="7">
        <v>0.2497259</v>
      </c>
      <c r="L28" s="7">
        <v>0.26270290000000002</v>
      </c>
      <c r="M28" s="7">
        <v>0.312054</v>
      </c>
      <c r="N28" s="7">
        <v>0.31917489999999998</v>
      </c>
      <c r="O28" s="7">
        <v>0.26119110000000001</v>
      </c>
      <c r="P28" s="8">
        <v>0.10788059999999999</v>
      </c>
      <c r="Q28" s="5"/>
      <c r="R28" s="3"/>
    </row>
    <row r="29" spans="1:20" x14ac:dyDescent="0.25">
      <c r="A29" t="s">
        <v>43</v>
      </c>
      <c r="C29" t="s">
        <v>66</v>
      </c>
      <c r="D29" s="3"/>
      <c r="E29" s="3"/>
      <c r="F29" s="5"/>
      <c r="G29" s="5">
        <v>5.8085440000000002E-2</v>
      </c>
      <c r="H29" s="9">
        <v>0.24122969999999999</v>
      </c>
      <c r="I29" s="5">
        <v>0.299902</v>
      </c>
      <c r="J29" s="5">
        <v>0.28480810000000001</v>
      </c>
      <c r="K29" s="5">
        <v>0.29078769999999998</v>
      </c>
      <c r="L29" s="5">
        <v>0.22409129999999999</v>
      </c>
      <c r="M29" s="5">
        <v>0.22816910000000001</v>
      </c>
      <c r="N29" s="5">
        <v>0.29703390000000002</v>
      </c>
      <c r="O29" s="5">
        <v>0.2019648</v>
      </c>
      <c r="P29" s="10">
        <v>0.1161609</v>
      </c>
      <c r="Q29" s="5"/>
      <c r="R29" s="3"/>
    </row>
    <row r="30" spans="1:20" x14ac:dyDescent="0.25">
      <c r="A30" t="s">
        <v>27</v>
      </c>
      <c r="C30" s="4">
        <v>43946</v>
      </c>
      <c r="D30" s="3"/>
      <c r="E30" s="3"/>
      <c r="F30" s="5"/>
      <c r="G30" s="5">
        <v>5.7213670000000001E-2</v>
      </c>
      <c r="H30" s="9">
        <v>0.27164959999999999</v>
      </c>
      <c r="I30" s="5">
        <v>0.30651250000000002</v>
      </c>
      <c r="J30" s="5">
        <v>0.29848190000000002</v>
      </c>
      <c r="K30" s="5">
        <v>0.26267659999999998</v>
      </c>
      <c r="L30" s="5">
        <v>0.2637256</v>
      </c>
      <c r="M30" s="5">
        <v>0.23138839999999999</v>
      </c>
      <c r="N30" s="5">
        <v>0.28376220000000002</v>
      </c>
      <c r="O30" s="5">
        <v>0.2235461</v>
      </c>
      <c r="P30" s="10">
        <v>0.10894089999999999</v>
      </c>
      <c r="Q30" s="5"/>
      <c r="R30" s="3"/>
    </row>
    <row r="31" spans="1:20" x14ac:dyDescent="0.25">
      <c r="A31" t="s">
        <v>28</v>
      </c>
      <c r="C31" t="s">
        <v>29</v>
      </c>
      <c r="D31" s="3"/>
      <c r="E31" s="3"/>
      <c r="F31" s="5"/>
      <c r="G31" s="5">
        <v>5.5754520000000002E-2</v>
      </c>
      <c r="H31" s="11">
        <v>0.19059760000000001</v>
      </c>
      <c r="I31" s="12">
        <v>0.2088401</v>
      </c>
      <c r="J31" s="12">
        <v>0.28754649999999998</v>
      </c>
      <c r="K31" s="12">
        <v>0.2258609</v>
      </c>
      <c r="L31" s="12">
        <v>0.2223426</v>
      </c>
      <c r="M31" s="12">
        <v>0.21578700000000001</v>
      </c>
      <c r="N31" s="12">
        <v>0.23942669999999999</v>
      </c>
      <c r="O31" s="12">
        <v>0.2300287</v>
      </c>
      <c r="P31" s="13">
        <v>5.6017450000000003E-2</v>
      </c>
      <c r="Q31" s="5"/>
      <c r="R31" s="3"/>
    </row>
    <row r="32" spans="1:20" x14ac:dyDescent="0.25">
      <c r="A32" s="1" t="s">
        <v>44</v>
      </c>
      <c r="D32" s="3"/>
      <c r="E32" s="3"/>
      <c r="F32" s="3"/>
      <c r="G32" s="3">
        <v>5.481979E-2</v>
      </c>
      <c r="H32" s="3">
        <v>5.5000510000000002E-2</v>
      </c>
      <c r="I32" s="3">
        <v>5.4343309999999999E-2</v>
      </c>
      <c r="J32" s="3">
        <v>5.6390450000000002E-2</v>
      </c>
      <c r="K32" s="3">
        <v>5.5974160000000002E-2</v>
      </c>
      <c r="L32" s="3">
        <v>5.5052980000000001E-2</v>
      </c>
      <c r="M32" s="3">
        <v>5.6287499999999997E-2</v>
      </c>
      <c r="N32" s="3">
        <v>5.6047819999999998E-2</v>
      </c>
      <c r="O32" s="3">
        <v>5.6543749999999997E-2</v>
      </c>
      <c r="P32" s="3">
        <v>5.5279300000000003E-2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45</v>
      </c>
      <c r="G35" s="3"/>
      <c r="H35" s="16">
        <f t="shared" ref="H35:M35" si="0">AVERAGE(H28:H31)</f>
        <v>0.235599375</v>
      </c>
      <c r="I35" s="3">
        <f t="shared" si="0"/>
        <v>0.27258017499999998</v>
      </c>
      <c r="J35" s="3">
        <f t="shared" si="0"/>
        <v>0.28558794999999998</v>
      </c>
      <c r="K35" s="3">
        <f t="shared" si="0"/>
        <v>0.257262775</v>
      </c>
      <c r="L35" s="3">
        <f t="shared" si="0"/>
        <v>0.24321559999999998</v>
      </c>
      <c r="M35" s="3">
        <f t="shared" si="0"/>
        <v>0.24684962499999996</v>
      </c>
      <c r="N35" s="3">
        <f>AVERAGE(N28:N31)</f>
        <v>0.28484942499999999</v>
      </c>
      <c r="O35" s="3">
        <f>AVERAGE(O28:O31)</f>
        <v>0.229182675</v>
      </c>
      <c r="P35" s="3">
        <f>AVERAGE(P28:P30)</f>
        <v>0.11099413333333334</v>
      </c>
      <c r="Q35" s="3"/>
      <c r="R35" s="3"/>
    </row>
    <row r="36" spans="2:18" x14ac:dyDescent="0.25">
      <c r="B36" s="14"/>
      <c r="D36" s="3"/>
      <c r="E36" s="3"/>
      <c r="F36" s="3" t="s">
        <v>46</v>
      </c>
      <c r="G36" s="3"/>
      <c r="H36" s="3">
        <f>H35/1000</f>
        <v>2.3559937500000001E-4</v>
      </c>
      <c r="I36" s="3">
        <f t="shared" ref="I36:P36" si="1">I35/1000</f>
        <v>2.7258017499999997E-4</v>
      </c>
      <c r="J36" s="3">
        <f t="shared" si="1"/>
        <v>2.8558794999999996E-4</v>
      </c>
      <c r="K36" s="3">
        <f t="shared" si="1"/>
        <v>2.5726277500000001E-4</v>
      </c>
      <c r="L36" s="3">
        <f t="shared" si="1"/>
        <v>2.4321559999999998E-4</v>
      </c>
      <c r="M36" s="3">
        <f t="shared" si="1"/>
        <v>2.4684962499999994E-4</v>
      </c>
      <c r="N36" s="3">
        <f t="shared" si="1"/>
        <v>2.8484942499999998E-4</v>
      </c>
      <c r="O36" s="3">
        <f t="shared" si="1"/>
        <v>2.2918267500000002E-4</v>
      </c>
      <c r="P36" s="3">
        <f t="shared" si="1"/>
        <v>1.1099413333333334E-4</v>
      </c>
      <c r="Q36" s="3"/>
      <c r="R36" s="3"/>
    </row>
    <row r="37" spans="2:18" x14ac:dyDescent="0.25">
      <c r="B37" s="14"/>
      <c r="D37" s="3"/>
      <c r="E37" s="3"/>
      <c r="F37" s="3" t="s">
        <v>47</v>
      </c>
      <c r="G37" s="3"/>
      <c r="H37" s="3">
        <f>MEDIAN(H28:H31)</f>
        <v>0.24007515000000001</v>
      </c>
      <c r="I37" s="3">
        <f t="shared" ref="I37:P37" si="2">MEDIAN(I28:I31)</f>
        <v>0.28748404999999999</v>
      </c>
      <c r="J37" s="3">
        <f t="shared" si="2"/>
        <v>0.28617729999999997</v>
      </c>
      <c r="K37" s="3">
        <f t="shared" si="2"/>
        <v>0.25620124999999999</v>
      </c>
      <c r="L37" s="3">
        <f t="shared" si="2"/>
        <v>0.24339710000000001</v>
      </c>
      <c r="M37" s="3">
        <f t="shared" si="2"/>
        <v>0.22977875</v>
      </c>
      <c r="N37" s="3">
        <f t="shared" si="2"/>
        <v>0.29039805000000002</v>
      </c>
      <c r="O37" s="3">
        <f t="shared" si="2"/>
        <v>0.2267874</v>
      </c>
      <c r="P37" s="3">
        <f t="shared" si="2"/>
        <v>0.10841075</v>
      </c>
      <c r="Q37" s="3"/>
      <c r="R37" s="3"/>
    </row>
    <row r="38" spans="2:18" x14ac:dyDescent="0.25">
      <c r="B38" s="17"/>
      <c r="D38" s="3"/>
      <c r="E38" s="3"/>
      <c r="F38" s="3" t="s">
        <v>48</v>
      </c>
      <c r="G38" s="3"/>
      <c r="H38" s="3">
        <f>H37/1000</f>
        <v>2.4007515000000002E-4</v>
      </c>
      <c r="I38" s="3">
        <f t="shared" ref="I38:P38" si="3">I37/1000</f>
        <v>2.8748404999999998E-4</v>
      </c>
      <c r="J38" s="3">
        <f t="shared" si="3"/>
        <v>2.8617729999999997E-4</v>
      </c>
      <c r="K38" s="3">
        <f t="shared" si="3"/>
        <v>2.5620124999999999E-4</v>
      </c>
      <c r="L38" s="3">
        <f t="shared" si="3"/>
        <v>2.4339709999999999E-4</v>
      </c>
      <c r="M38" s="3">
        <f t="shared" si="3"/>
        <v>2.2977874999999999E-4</v>
      </c>
      <c r="N38" s="3">
        <f t="shared" si="3"/>
        <v>2.9039805E-4</v>
      </c>
      <c r="O38" s="3">
        <f t="shared" si="3"/>
        <v>2.267874E-4</v>
      </c>
      <c r="P38" s="3">
        <f t="shared" si="3"/>
        <v>1.0841075E-4</v>
      </c>
      <c r="Q38" s="3"/>
      <c r="R38" s="3"/>
    </row>
    <row r="39" spans="2:18" x14ac:dyDescent="0.25">
      <c r="B39" s="14"/>
      <c r="C39" s="14"/>
      <c r="D39" s="3"/>
      <c r="E39" s="3"/>
      <c r="F39" s="3" t="s">
        <v>49</v>
      </c>
      <c r="G39" s="3"/>
      <c r="H39" s="3">
        <f>STDEV(H28:H31)</f>
        <v>3.3503778746122925E-2</v>
      </c>
      <c r="I39" s="3">
        <f t="shared" ref="I39:P39" si="4">STDEV(I28:I31)</f>
        <v>4.4597689720984053E-2</v>
      </c>
      <c r="J39" s="3">
        <f t="shared" si="4"/>
        <v>1.1086591131482512E-2</v>
      </c>
      <c r="K39" s="3">
        <f t="shared" si="4"/>
        <v>2.7056190515711915E-2</v>
      </c>
      <c r="L39" s="3">
        <f t="shared" si="4"/>
        <v>2.3107256730155869E-2</v>
      </c>
      <c r="M39" s="3">
        <f t="shared" si="4"/>
        <v>4.3986773329443701E-2</v>
      </c>
      <c r="N39" s="3">
        <f t="shared" si="4"/>
        <v>3.3620954128973306E-2</v>
      </c>
      <c r="O39" s="3">
        <f t="shared" si="4"/>
        <v>2.4480187407558116E-2</v>
      </c>
      <c r="P39" s="3">
        <f t="shared" si="4"/>
        <v>2.7733446218581554E-2</v>
      </c>
      <c r="Q39" s="3"/>
      <c r="R39" s="3"/>
    </row>
    <row r="40" spans="2:18" x14ac:dyDescent="0.25">
      <c r="D40" s="3"/>
      <c r="E40" s="3"/>
      <c r="F40" s="3" t="s">
        <v>50</v>
      </c>
      <c r="G40" s="3"/>
      <c r="H40" s="3">
        <f>H39/H35*100</f>
        <v>14.220656886769298</v>
      </c>
      <c r="I40" s="3">
        <f t="shared" ref="I40:P40" si="5">I39/I35*100</f>
        <v>16.361310840373498</v>
      </c>
      <c r="J40" s="3">
        <f t="shared" si="5"/>
        <v>3.8820234297289202</v>
      </c>
      <c r="K40" s="3">
        <f t="shared" si="5"/>
        <v>10.516947318053269</v>
      </c>
      <c r="L40" s="3">
        <f t="shared" si="5"/>
        <v>9.5007296942119961</v>
      </c>
      <c r="M40" s="3">
        <f t="shared" si="5"/>
        <v>17.819258720544422</v>
      </c>
      <c r="N40" s="3">
        <f t="shared" si="5"/>
        <v>11.803061961235592</v>
      </c>
      <c r="O40" s="3">
        <f t="shared" si="5"/>
        <v>10.681517443479581</v>
      </c>
      <c r="P40" s="3">
        <f t="shared" si="5"/>
        <v>24.986407286314432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51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30</v>
      </c>
      <c r="I44" s="2" t="s">
        <v>31</v>
      </c>
      <c r="J44" s="2" t="s">
        <v>32</v>
      </c>
      <c r="K44" s="2" t="s">
        <v>33</v>
      </c>
      <c r="L44" s="2" t="s">
        <v>34</v>
      </c>
      <c r="M44" s="2" t="s">
        <v>35</v>
      </c>
      <c r="N44" s="2" t="s">
        <v>36</v>
      </c>
      <c r="O44" s="2" t="s">
        <v>37</v>
      </c>
      <c r="P44" s="2" t="s">
        <v>38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0.12792646666666668</v>
      </c>
      <c r="I47" s="3">
        <f t="shared" ref="I47:N47" si="6">I28-$P$35</f>
        <v>0.16407196666666662</v>
      </c>
      <c r="J47" s="3">
        <f t="shared" si="6"/>
        <v>0.16052116666666666</v>
      </c>
      <c r="K47" s="3">
        <f t="shared" si="6"/>
        <v>0.13873176666666664</v>
      </c>
      <c r="L47" s="3">
        <f t="shared" si="6"/>
        <v>0.15170876666666666</v>
      </c>
      <c r="M47" s="3">
        <f t="shared" si="6"/>
        <v>0.20105986666666664</v>
      </c>
      <c r="N47" s="3">
        <f t="shared" si="6"/>
        <v>0.20818076666666663</v>
      </c>
      <c r="O47" s="3">
        <f>O28-$P$35</f>
        <v>0.15019696666666665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0.13023556666666664</v>
      </c>
      <c r="I48" s="3">
        <f t="shared" si="7"/>
        <v>0.18890786666666665</v>
      </c>
      <c r="J48" s="3">
        <f t="shared" si="7"/>
        <v>0.17381396666666665</v>
      </c>
      <c r="K48" s="3">
        <f t="shared" si="7"/>
        <v>0.17979356666666663</v>
      </c>
      <c r="L48" s="3">
        <f t="shared" si="7"/>
        <v>0.11309716666666665</v>
      </c>
      <c r="M48" s="3">
        <f t="shared" si="7"/>
        <v>0.11717496666666667</v>
      </c>
      <c r="N48" s="3">
        <f t="shared" si="7"/>
        <v>0.18603976666666666</v>
      </c>
      <c r="O48" s="3">
        <f t="shared" si="7"/>
        <v>9.0970666666666658E-2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0.16065546666666664</v>
      </c>
      <c r="I49" s="3">
        <f t="shared" si="7"/>
        <v>0.19551836666666667</v>
      </c>
      <c r="J49" s="3">
        <f t="shared" si="7"/>
        <v>0.18748776666666667</v>
      </c>
      <c r="K49" s="3">
        <f t="shared" si="7"/>
        <v>0.15168246666666663</v>
      </c>
      <c r="L49" s="3">
        <f>L30-$P$35</f>
        <v>0.15273146666666665</v>
      </c>
      <c r="M49" s="3">
        <f t="shared" si="7"/>
        <v>0.12039426666666665</v>
      </c>
      <c r="N49" s="3">
        <f t="shared" si="7"/>
        <v>0.17276806666666666</v>
      </c>
      <c r="O49" s="3">
        <f>O30-$P$35</f>
        <v>0.11255196666666666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7.9603466666666664E-2</v>
      </c>
      <c r="I50" s="3">
        <f t="shared" si="7"/>
        <v>9.7845966666666659E-2</v>
      </c>
      <c r="J50" s="3">
        <f t="shared" si="7"/>
        <v>0.17655236666666663</v>
      </c>
      <c r="K50" s="3">
        <f t="shared" si="7"/>
        <v>0.11486676666666666</v>
      </c>
      <c r="L50" s="3">
        <f t="shared" si="7"/>
        <v>0.11134846666666666</v>
      </c>
      <c r="M50" s="3">
        <f t="shared" si="7"/>
        <v>0.10479286666666666</v>
      </c>
      <c r="N50" s="3">
        <f t="shared" si="7"/>
        <v>0.12843256666666664</v>
      </c>
      <c r="O50" s="3">
        <f t="shared" si="7"/>
        <v>0.11903456666666666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30</v>
      </c>
      <c r="I53" s="2" t="s">
        <v>31</v>
      </c>
      <c r="J53" s="2" t="s">
        <v>32</v>
      </c>
      <c r="K53" s="2" t="s">
        <v>33</v>
      </c>
      <c r="L53" s="2" t="s">
        <v>34</v>
      </c>
      <c r="M53" s="2" t="s">
        <v>35</v>
      </c>
      <c r="N53" s="2" t="s">
        <v>36</v>
      </c>
      <c r="O53" s="2" t="s">
        <v>37</v>
      </c>
      <c r="P53" s="2" t="s">
        <v>38</v>
      </c>
      <c r="Q53" s="2"/>
      <c r="R53" s="3"/>
      <c r="S53" s="18" t="s">
        <v>52</v>
      </c>
      <c r="T53" s="19"/>
    </row>
    <row r="54" spans="4:20" x14ac:dyDescent="0.25">
      <c r="D54" s="3"/>
      <c r="E54" s="3"/>
      <c r="F54" s="3" t="s">
        <v>45</v>
      </c>
      <c r="G54" s="3"/>
      <c r="H54" s="3">
        <f>AVERAGE(H47:H50)</f>
        <v>0.12460524166666666</v>
      </c>
      <c r="I54" s="3">
        <f>AVERAGE(I47:I50)</f>
        <v>0.16158604166666665</v>
      </c>
      <c r="J54" s="3">
        <f t="shared" ref="J54:N54" si="8">AVERAGE(J47:J50)</f>
        <v>0.17459381666666665</v>
      </c>
      <c r="K54" s="3">
        <f t="shared" si="8"/>
        <v>0.14626864166666664</v>
      </c>
      <c r="L54" s="3">
        <f t="shared" si="8"/>
        <v>0.13222146666666665</v>
      </c>
      <c r="M54" s="3">
        <f t="shared" si="8"/>
        <v>0.13585549166666666</v>
      </c>
      <c r="N54" s="3">
        <f t="shared" si="8"/>
        <v>0.17385529166666663</v>
      </c>
      <c r="O54" s="3">
        <f>AVERAGE(O47:O50)</f>
        <v>0.11818854166666666</v>
      </c>
      <c r="P54" s="3"/>
      <c r="Q54" s="3"/>
      <c r="R54" s="3"/>
      <c r="S54" s="20">
        <f>AVERAGE(H47:I50)</f>
        <v>0.14309564166666666</v>
      </c>
      <c r="T54" s="21"/>
    </row>
    <row r="55" spans="4:20" x14ac:dyDescent="0.25">
      <c r="D55" s="3"/>
      <c r="E55" s="3"/>
      <c r="F55" s="3" t="s">
        <v>46</v>
      </c>
      <c r="G55" s="3"/>
      <c r="H55" s="3">
        <f>H54/1000</f>
        <v>1.2460524166666665E-4</v>
      </c>
      <c r="I55" s="3">
        <f t="shared" ref="I55:O55" si="9">I54/1000</f>
        <v>1.6158604166666664E-4</v>
      </c>
      <c r="J55" s="3">
        <f t="shared" si="9"/>
        <v>1.7459381666666665E-4</v>
      </c>
      <c r="K55" s="3">
        <f t="shared" si="9"/>
        <v>1.4626864166666665E-4</v>
      </c>
      <c r="L55" s="3">
        <f t="shared" si="9"/>
        <v>1.3222146666666665E-4</v>
      </c>
      <c r="M55" s="3">
        <f t="shared" si="9"/>
        <v>1.3585549166666666E-4</v>
      </c>
      <c r="N55" s="3">
        <f t="shared" si="9"/>
        <v>1.7385529166666664E-4</v>
      </c>
      <c r="O55" s="3">
        <f t="shared" si="9"/>
        <v>1.1818854166666667E-4</v>
      </c>
      <c r="P55" s="3"/>
      <c r="Q55" s="3"/>
      <c r="R55" s="3"/>
    </row>
    <row r="56" spans="4:20" x14ac:dyDescent="0.25">
      <c r="D56" s="3"/>
      <c r="E56" s="3"/>
      <c r="F56" s="3" t="s">
        <v>47</v>
      </c>
      <c r="G56" s="3"/>
      <c r="H56" s="3">
        <f>MEDIAN(H47:H50)</f>
        <v>0.12908101666666666</v>
      </c>
      <c r="I56" s="3">
        <f t="shared" ref="I56:N56" si="10">MEDIAN(I47:I50)</f>
        <v>0.17648991666666664</v>
      </c>
      <c r="J56" s="3">
        <f>MEDIAN(J47:J50)</f>
        <v>0.17518316666666664</v>
      </c>
      <c r="K56" s="3">
        <f t="shared" si="10"/>
        <v>0.14520711666666664</v>
      </c>
      <c r="L56" s="3">
        <f t="shared" si="10"/>
        <v>0.13240296666666665</v>
      </c>
      <c r="M56" s="3">
        <f t="shared" si="10"/>
        <v>0.11878461666666666</v>
      </c>
      <c r="N56" s="3">
        <f t="shared" si="10"/>
        <v>0.17940391666666666</v>
      </c>
      <c r="O56" s="3">
        <f>MEDIAN(O47:O50)</f>
        <v>0.11579326666666666</v>
      </c>
      <c r="P56" s="3"/>
      <c r="Q56" s="3"/>
      <c r="R56" s="3"/>
    </row>
    <row r="57" spans="4:20" x14ac:dyDescent="0.25">
      <c r="D57" s="3"/>
      <c r="E57" s="3"/>
      <c r="F57" s="3" t="s">
        <v>48</v>
      </c>
      <c r="G57" s="3"/>
      <c r="H57" s="3">
        <f>H56/1000</f>
        <v>1.2908101666666666E-4</v>
      </c>
      <c r="I57" s="3">
        <f t="shared" ref="I57:O57" si="11">I56/1000</f>
        <v>1.7648991666666664E-4</v>
      </c>
      <c r="J57" s="3">
        <f t="shared" si="11"/>
        <v>1.7518316666666664E-4</v>
      </c>
      <c r="K57" s="3">
        <f t="shared" si="11"/>
        <v>1.4520711666666662E-4</v>
      </c>
      <c r="L57" s="3">
        <f t="shared" si="11"/>
        <v>1.3240296666666666E-4</v>
      </c>
      <c r="M57" s="3">
        <f t="shared" si="11"/>
        <v>1.1878461666666666E-4</v>
      </c>
      <c r="N57" s="3">
        <f t="shared" si="11"/>
        <v>1.7940391666666666E-4</v>
      </c>
      <c r="O57" s="3">
        <f t="shared" si="11"/>
        <v>1.1579326666666666E-4</v>
      </c>
      <c r="P57" s="3"/>
      <c r="Q57" s="3"/>
      <c r="R57" s="3"/>
    </row>
    <row r="58" spans="4:20" x14ac:dyDescent="0.25">
      <c r="D58" s="3"/>
      <c r="E58" s="3"/>
      <c r="F58" s="3" t="s">
        <v>49</v>
      </c>
      <c r="G58" s="3"/>
      <c r="H58" s="3">
        <f>STDEV(H47:H50)</f>
        <v>3.3503778746122995E-2</v>
      </c>
      <c r="I58" s="3">
        <f t="shared" ref="I58:O58" si="12">STDEV(I47:I50)</f>
        <v>4.4597689720983998E-2</v>
      </c>
      <c r="J58" s="3">
        <f t="shared" si="12"/>
        <v>1.1086591131482512E-2</v>
      </c>
      <c r="K58" s="3">
        <f t="shared" si="12"/>
        <v>2.7056190515711887E-2</v>
      </c>
      <c r="L58" s="3">
        <f t="shared" si="12"/>
        <v>2.3107256730155897E-2</v>
      </c>
      <c r="M58" s="3">
        <f t="shared" si="12"/>
        <v>4.3986773329443334E-2</v>
      </c>
      <c r="N58" s="3">
        <f t="shared" si="12"/>
        <v>3.3620954128972959E-2</v>
      </c>
      <c r="O58" s="3">
        <f t="shared" si="12"/>
        <v>2.4480187407558068E-2</v>
      </c>
      <c r="P58" s="3"/>
      <c r="Q58" s="3"/>
      <c r="R58" s="3"/>
    </row>
    <row r="59" spans="4:20" x14ac:dyDescent="0.25">
      <c r="D59" s="3"/>
      <c r="E59" s="3"/>
      <c r="F59" s="3" t="s">
        <v>50</v>
      </c>
      <c r="G59" s="3"/>
      <c r="H59" s="3">
        <f>H58/H54*100</f>
        <v>26.887936894139212</v>
      </c>
      <c r="I59" s="3">
        <f t="shared" ref="I59:O59" si="13">I58/I54*100</f>
        <v>27.59996424256984</v>
      </c>
      <c r="J59" s="3">
        <f t="shared" si="13"/>
        <v>6.34993343014487</v>
      </c>
      <c r="K59" s="3">
        <f t="shared" si="13"/>
        <v>18.49760154153244</v>
      </c>
      <c r="L59" s="3">
        <f t="shared" si="13"/>
        <v>17.476176382470346</v>
      </c>
      <c r="M59" s="3">
        <f t="shared" si="13"/>
        <v>32.377618887404815</v>
      </c>
      <c r="N59" s="3">
        <f t="shared" si="13"/>
        <v>19.338470406431192</v>
      </c>
      <c r="O59" s="3">
        <f t="shared" si="13"/>
        <v>20.712826355536919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102.6653975030077</v>
      </c>
      <c r="I63" s="3">
        <f t="shared" ref="H63:O66" si="14">I47/$H$54*100</f>
        <v>131.6734067300138</v>
      </c>
      <c r="J63" s="3">
        <f t="shared" si="14"/>
        <v>128.82376737896729</v>
      </c>
      <c r="K63" s="3">
        <f t="shared" si="14"/>
        <v>111.33702307467135</v>
      </c>
      <c r="L63" s="3">
        <f t="shared" si="14"/>
        <v>121.75151272729366</v>
      </c>
      <c r="M63" s="3">
        <f t="shared" si="14"/>
        <v>161.35747098386511</v>
      </c>
      <c r="N63" s="3">
        <f t="shared" si="14"/>
        <v>167.07223860098446</v>
      </c>
      <c r="O63" s="3">
        <f>O47/$H$54*100</f>
        <v>120.53824113471951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104.51852981840182</v>
      </c>
      <c r="I64" s="3">
        <f t="shared" si="14"/>
        <v>151.60507225853058</v>
      </c>
      <c r="J64" s="3">
        <f t="shared" si="14"/>
        <v>139.49169741321074</v>
      </c>
      <c r="K64" s="3">
        <f t="shared" si="14"/>
        <v>144.29053245419249</v>
      </c>
      <c r="L64" s="3">
        <f t="shared" si="14"/>
        <v>90.764373275094286</v>
      </c>
      <c r="M64" s="3">
        <f t="shared" si="14"/>
        <v>94.03694828514773</v>
      </c>
      <c r="N64" s="3">
        <f t="shared" si="14"/>
        <v>149.30332318149539</v>
      </c>
      <c r="O64" s="3">
        <f t="shared" si="14"/>
        <v>73.007094605236318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128.93154775658513</v>
      </c>
      <c r="I65" s="3">
        <f t="shared" si="14"/>
        <v>156.91022628863459</v>
      </c>
      <c r="J65" s="3">
        <f t="shared" si="14"/>
        <v>150.46539307569259</v>
      </c>
      <c r="K65" s="3">
        <f t="shared" si="14"/>
        <v>121.73040607106613</v>
      </c>
      <c r="L65" s="3">
        <f t="shared" si="14"/>
        <v>122.57226471679328</v>
      </c>
      <c r="M65" s="3">
        <f t="shared" si="14"/>
        <v>96.620547463593184</v>
      </c>
      <c r="N65" s="3">
        <f t="shared" si="14"/>
        <v>138.65232662430134</v>
      </c>
      <c r="O65" s="3">
        <f t="shared" si="14"/>
        <v>90.326831488964245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63.884524922005362</v>
      </c>
      <c r="I66" s="3">
        <f t="shared" si="14"/>
        <v>78.524759759638258</v>
      </c>
      <c r="J66" s="3">
        <f t="shared" si="14"/>
        <v>141.68935777113174</v>
      </c>
      <c r="K66" s="3">
        <f t="shared" si="14"/>
        <v>92.184538250765129</v>
      </c>
      <c r="L66" s="3">
        <f t="shared" si="14"/>
        <v>89.360981269581416</v>
      </c>
      <c r="M66" s="3">
        <f t="shared" si="14"/>
        <v>84.099886381184206</v>
      </c>
      <c r="N66" s="3">
        <f t="shared" si="14"/>
        <v>103.07156019185655</v>
      </c>
      <c r="O66" s="3">
        <f t="shared" si="14"/>
        <v>95.529341361977217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30</v>
      </c>
      <c r="I69" s="2" t="s">
        <v>31</v>
      </c>
      <c r="J69" s="2" t="s">
        <v>32</v>
      </c>
      <c r="K69" s="2" t="s">
        <v>33</v>
      </c>
      <c r="L69" s="2" t="s">
        <v>34</v>
      </c>
      <c r="M69" s="2" t="s">
        <v>35</v>
      </c>
      <c r="N69" s="2" t="s">
        <v>36</v>
      </c>
      <c r="O69" s="2" t="s">
        <v>37</v>
      </c>
      <c r="P69" s="2" t="s">
        <v>38</v>
      </c>
      <c r="Q69" s="2"/>
      <c r="R69" s="3"/>
    </row>
    <row r="70" spans="4:18" x14ac:dyDescent="0.25">
      <c r="D70" s="3"/>
      <c r="E70" s="3"/>
      <c r="F70" s="3" t="s">
        <v>45</v>
      </c>
      <c r="G70" s="3"/>
      <c r="H70" s="3">
        <f>AVERAGE(H63:H66)</f>
        <v>100</v>
      </c>
      <c r="I70" s="3">
        <f t="shared" ref="I70:N70" si="15">AVERAGE(I63:I66)</f>
        <v>129.67836625920432</v>
      </c>
      <c r="J70" s="3">
        <f>AVERAGE(J63:J66)</f>
        <v>140.1175539097506</v>
      </c>
      <c r="K70" s="3">
        <f t="shared" si="15"/>
        <v>117.38562496267377</v>
      </c>
      <c r="L70" s="3">
        <f t="shared" si="15"/>
        <v>106.11228299719068</v>
      </c>
      <c r="M70" s="3">
        <f t="shared" si="15"/>
        <v>109.02871327844755</v>
      </c>
      <c r="N70" s="3">
        <f t="shared" si="15"/>
        <v>139.52486214965944</v>
      </c>
      <c r="O70" s="3">
        <f>AVERAGE(O63:O66)</f>
        <v>94.850377147724316</v>
      </c>
      <c r="P70" s="3"/>
      <c r="Q70" s="3"/>
      <c r="R70" s="3"/>
    </row>
    <row r="71" spans="4:18" x14ac:dyDescent="0.25">
      <c r="D71" s="3"/>
      <c r="E71" s="3"/>
      <c r="F71" s="3" t="s">
        <v>47</v>
      </c>
      <c r="G71" s="3"/>
      <c r="H71" s="3">
        <f>MEDIAN(H63:H66)</f>
        <v>103.59196366070475</v>
      </c>
      <c r="I71" s="3">
        <f t="shared" ref="I71:O71" si="16">MEDIAN(I63:I66)</f>
        <v>141.6392394942722</v>
      </c>
      <c r="J71" s="3">
        <f t="shared" si="16"/>
        <v>140.59052759217124</v>
      </c>
      <c r="K71" s="3">
        <f t="shared" si="16"/>
        <v>116.53371457286875</v>
      </c>
      <c r="L71" s="3">
        <f t="shared" si="16"/>
        <v>106.25794300119398</v>
      </c>
      <c r="M71" s="3">
        <f t="shared" si="16"/>
        <v>95.328747874370464</v>
      </c>
      <c r="N71" s="3">
        <f t="shared" si="16"/>
        <v>143.97782490289836</v>
      </c>
      <c r="O71" s="3">
        <f t="shared" si="16"/>
        <v>92.928086425470724</v>
      </c>
      <c r="P71" s="3"/>
      <c r="Q71" s="3"/>
      <c r="R71" s="3"/>
    </row>
    <row r="72" spans="4:18" x14ac:dyDescent="0.25">
      <c r="D72" s="3"/>
      <c r="E72" s="3"/>
      <c r="F72" s="3" t="s">
        <v>49</v>
      </c>
      <c r="G72" s="3"/>
      <c r="H72" s="3">
        <f>STDEV(H63:H66)</f>
        <v>26.88793689413928</v>
      </c>
      <c r="I72" s="3">
        <f t="shared" ref="I72:O72" si="17">STDEV(I63:I66)</f>
        <v>35.791182717889171</v>
      </c>
      <c r="J72" s="3">
        <f t="shared" si="17"/>
        <v>8.8973713972165083</v>
      </c>
      <c r="K72" s="3">
        <f t="shared" si="17"/>
        <v>21.71352517263303</v>
      </c>
      <c r="L72" s="3">
        <f t="shared" si="17"/>
        <v>18.544369740054996</v>
      </c>
      <c r="M72" s="3">
        <f t="shared" si="17"/>
        <v>35.300901263137156</v>
      </c>
      <c r="N72" s="3">
        <f t="shared" si="17"/>
        <v>26.981974176425751</v>
      </c>
      <c r="O72" s="3">
        <f t="shared" si="17"/>
        <v>19.646193916180117</v>
      </c>
      <c r="P72" s="3"/>
      <c r="Q72" s="3"/>
      <c r="R72" s="3"/>
    </row>
    <row r="73" spans="4:18" x14ac:dyDescent="0.25">
      <c r="D73" s="3"/>
      <c r="E73" s="3"/>
      <c r="F73" s="3" t="s">
        <v>50</v>
      </c>
      <c r="G73" s="3"/>
      <c r="H73" s="3">
        <f t="shared" ref="H73:O73" si="18">H72/H70*100</f>
        <v>26.88793689413928</v>
      </c>
      <c r="I73" s="3">
        <f t="shared" si="18"/>
        <v>27.599964242569857</v>
      </c>
      <c r="J73" s="3">
        <f t="shared" si="18"/>
        <v>6.3499334301448664</v>
      </c>
      <c r="K73" s="3">
        <f t="shared" si="18"/>
        <v>18.49760154153244</v>
      </c>
      <c r="L73" s="3">
        <f t="shared" si="18"/>
        <v>17.476176382470218</v>
      </c>
      <c r="M73" s="3">
        <f t="shared" si="18"/>
        <v>32.377618887404886</v>
      </c>
      <c r="N73" s="3">
        <f t="shared" si="18"/>
        <v>19.338470406431153</v>
      </c>
      <c r="O73" s="3">
        <f t="shared" si="18"/>
        <v>20.712826355537032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54</v>
      </c>
      <c r="E76" s="3"/>
      <c r="F76" s="3"/>
      <c r="G76" s="3"/>
      <c r="H76" s="3">
        <f>H47/$S$54*100</f>
        <v>89.399275321511368</v>
      </c>
      <c r="I76" s="3">
        <f t="shared" ref="I76:N76" si="19">I47/$S$54*100</f>
        <v>114.65895449762415</v>
      </c>
      <c r="J76" s="3">
        <f t="shared" si="19"/>
        <v>112.17753720311887</v>
      </c>
      <c r="K76" s="3">
        <f t="shared" si="19"/>
        <v>96.950378817151233</v>
      </c>
      <c r="L76" s="3">
        <f t="shared" si="19"/>
        <v>106.01913859826968</v>
      </c>
      <c r="M76" s="3">
        <f t="shared" si="19"/>
        <v>140.50733084870916</v>
      </c>
      <c r="N76" s="3">
        <f t="shared" si="19"/>
        <v>145.48365292047967</v>
      </c>
      <c r="O76" s="3">
        <f>O47/$S$54*100</f>
        <v>104.96264240985209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91.012951302907709</v>
      </c>
      <c r="I77" s="3">
        <f t="shared" si="20"/>
        <v>132.01510854307989</v>
      </c>
      <c r="J77" s="3">
        <f t="shared" si="20"/>
        <v>121.46698854152149</v>
      </c>
      <c r="K77" s="3">
        <f t="shared" si="20"/>
        <v>125.64573216386682</v>
      </c>
      <c r="L77" s="3">
        <f t="shared" si="20"/>
        <v>79.036066612091659</v>
      </c>
      <c r="M77" s="3">
        <f t="shared" si="20"/>
        <v>81.88576905760641</v>
      </c>
      <c r="N77" s="3">
        <f t="shared" si="20"/>
        <v>130.01078474495819</v>
      </c>
      <c r="O77" s="3">
        <f t="shared" si="20"/>
        <v>63.573331519472667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112.27139051579545</v>
      </c>
      <c r="I78" s="3">
        <f t="shared" si="20"/>
        <v>136.63474609668114</v>
      </c>
      <c r="J78" s="3">
        <f t="shared" si="20"/>
        <v>131.02269536860459</v>
      </c>
      <c r="K78" s="3">
        <f t="shared" si="20"/>
        <v>106.00075928238437</v>
      </c>
      <c r="L78" s="3">
        <f t="shared" si="20"/>
        <v>106.73383541788513</v>
      </c>
      <c r="M78" s="3">
        <f t="shared" si="20"/>
        <v>84.135523111960595</v>
      </c>
      <c r="N78" s="3">
        <f t="shared" si="20"/>
        <v>120.73607878926198</v>
      </c>
      <c r="O78" s="3">
        <f t="shared" si="20"/>
        <v>78.655062694956285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55.629553590526889</v>
      </c>
      <c r="I79" s="3">
        <f t="shared" si="20"/>
        <v>68.378020131873342</v>
      </c>
      <c r="J79" s="3">
        <f t="shared" si="20"/>
        <v>123.38067366016328</v>
      </c>
      <c r="K79" s="3">
        <f t="shared" si="20"/>
        <v>80.272722026183303</v>
      </c>
      <c r="L79" s="3">
        <f t="shared" si="20"/>
        <v>77.814016814045743</v>
      </c>
      <c r="M79" s="3">
        <f t="shared" si="20"/>
        <v>73.232745208813427</v>
      </c>
      <c r="N79" s="3">
        <f t="shared" si="20"/>
        <v>89.752954856475057</v>
      </c>
      <c r="O79" s="3">
        <f t="shared" si="20"/>
        <v>83.185319469024122</v>
      </c>
      <c r="P79" s="3"/>
      <c r="Q79" s="3"/>
      <c r="R79" s="3"/>
    </row>
    <row r="82" spans="6:17" x14ac:dyDescent="0.25">
      <c r="F82" s="2"/>
      <c r="G82" s="2"/>
      <c r="H82" s="2" t="s">
        <v>30</v>
      </c>
      <c r="I82" s="2" t="s">
        <v>31</v>
      </c>
      <c r="J82" s="2" t="s">
        <v>32</v>
      </c>
      <c r="K82" s="2" t="s">
        <v>33</v>
      </c>
      <c r="L82" s="2" t="s">
        <v>34</v>
      </c>
      <c r="M82" s="2" t="s">
        <v>35</v>
      </c>
      <c r="N82" s="2" t="s">
        <v>36</v>
      </c>
      <c r="O82" s="2" t="s">
        <v>37</v>
      </c>
      <c r="P82" s="2" t="s">
        <v>38</v>
      </c>
      <c r="Q82" s="2"/>
    </row>
    <row r="83" spans="6:17" x14ac:dyDescent="0.25">
      <c r="F83" s="3" t="s">
        <v>45</v>
      </c>
      <c r="G83" s="3"/>
      <c r="H83" s="3">
        <f>AVERAGE(H76:H79)</f>
        <v>87.078292682685358</v>
      </c>
      <c r="I83" s="3">
        <f>AVERAGE(I76:I79)</f>
        <v>112.92170731731463</v>
      </c>
      <c r="J83" s="3">
        <f>AVERAGE(J76:J79)</f>
        <v>122.01197369335206</v>
      </c>
      <c r="K83" s="3">
        <f t="shared" ref="K83:N83" si="21">AVERAGE(K76:K79)</f>
        <v>102.21739807239643</v>
      </c>
      <c r="L83" s="3">
        <f t="shared" si="21"/>
        <v>92.400764360573049</v>
      </c>
      <c r="M83" s="3">
        <f t="shared" si="21"/>
        <v>94.940342056772394</v>
      </c>
      <c r="N83" s="3">
        <f t="shared" si="21"/>
        <v>121.49586782779373</v>
      </c>
      <c r="O83" s="3">
        <f>AVERAGE(O76:O79)</f>
        <v>82.594089023326291</v>
      </c>
      <c r="P83" s="3"/>
      <c r="Q83" s="3"/>
    </row>
    <row r="84" spans="6:17" x14ac:dyDescent="0.25">
      <c r="F84" s="3" t="s">
        <v>47</v>
      </c>
      <c r="G84" s="3"/>
      <c r="H84" s="3">
        <f>MEDIAN(H76:H79)</f>
        <v>90.206113312209538</v>
      </c>
      <c r="I84" s="3">
        <f t="shared" ref="I84:O84" si="22">MEDIAN(I76:I79)</f>
        <v>123.33703152035201</v>
      </c>
      <c r="J84" s="3">
        <f t="shared" si="22"/>
        <v>122.42383110084239</v>
      </c>
      <c r="K84" s="3">
        <f t="shared" si="22"/>
        <v>101.4755690497678</v>
      </c>
      <c r="L84" s="3">
        <f t="shared" si="22"/>
        <v>92.527602605180675</v>
      </c>
      <c r="M84" s="3">
        <f t="shared" si="22"/>
        <v>83.010646084783502</v>
      </c>
      <c r="N84" s="3">
        <f t="shared" si="22"/>
        <v>125.37343176711008</v>
      </c>
      <c r="O84" s="3">
        <f t="shared" si="22"/>
        <v>80.920191081990197</v>
      </c>
      <c r="P84" s="3"/>
      <c r="Q84" s="3"/>
    </row>
    <row r="85" spans="6:17" x14ac:dyDescent="0.25">
      <c r="F85" s="3" t="s">
        <v>49</v>
      </c>
      <c r="G85" s="3"/>
      <c r="H85" s="3">
        <f>STDEV(H76:H79)</f>
        <v>23.413556385014292</v>
      </c>
      <c r="I85" s="3">
        <f t="shared" ref="I85:O85" si="23">STDEV(I76:I79)</f>
        <v>31.166350841678277</v>
      </c>
      <c r="J85" s="3">
        <f t="shared" si="23"/>
        <v>7.7476791063337282</v>
      </c>
      <c r="K85" s="3">
        <f t="shared" si="23"/>
        <v>18.907767001553889</v>
      </c>
      <c r="L85" s="3">
        <f t="shared" si="23"/>
        <v>16.148120558404639</v>
      </c>
      <c r="M85" s="3">
        <f t="shared" si="23"/>
        <v>30.739422121540272</v>
      </c>
      <c r="N85" s="3">
        <f t="shared" si="23"/>
        <v>23.49544244491458</v>
      </c>
      <c r="O85" s="3">
        <f t="shared" si="23"/>
        <v>17.107570239339211</v>
      </c>
      <c r="P85" s="3"/>
      <c r="Q85" s="3"/>
    </row>
    <row r="86" spans="6:17" x14ac:dyDescent="0.25">
      <c r="F86" s="3" t="s">
        <v>50</v>
      </c>
      <c r="G86" s="3"/>
      <c r="H86" s="3">
        <f t="shared" ref="H86:O86" si="24">H85/H83*100</f>
        <v>26.887936894139226</v>
      </c>
      <c r="I86" s="3">
        <f t="shared" si="24"/>
        <v>27.599964242569904</v>
      </c>
      <c r="J86" s="3">
        <f t="shared" si="24"/>
        <v>6.34993343014487</v>
      </c>
      <c r="K86" s="3">
        <f t="shared" si="24"/>
        <v>18.497601541532376</v>
      </c>
      <c r="L86" s="3">
        <f t="shared" si="24"/>
        <v>17.476176382470449</v>
      </c>
      <c r="M86" s="3">
        <f t="shared" si="24"/>
        <v>32.377618887404815</v>
      </c>
      <c r="N86" s="3">
        <f t="shared" si="24"/>
        <v>19.338470406431139</v>
      </c>
      <c r="O86" s="3">
        <f t="shared" si="24"/>
        <v>20.71282635553699</v>
      </c>
      <c r="P86" s="3"/>
      <c r="Q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0" workbookViewId="0">
      <selection activeCell="A25" sqref="A25:C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17</v>
      </c>
    </row>
    <row r="3" spans="1:1" x14ac:dyDescent="0.25">
      <c r="A3" t="s">
        <v>18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19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20</v>
      </c>
    </row>
    <row r="13" spans="1:1" x14ac:dyDescent="0.25">
      <c r="A13" t="s">
        <v>21</v>
      </c>
    </row>
    <row r="14" spans="1:1" x14ac:dyDescent="0.25">
      <c r="A14" t="s">
        <v>22</v>
      </c>
    </row>
    <row r="15" spans="1:1" x14ac:dyDescent="0.25">
      <c r="A15" t="s">
        <v>23</v>
      </c>
    </row>
    <row r="16" spans="1:1" x14ac:dyDescent="0.25">
      <c r="A16" t="s">
        <v>24</v>
      </c>
    </row>
    <row r="17" spans="1:20" x14ac:dyDescent="0.25">
      <c r="A17" t="s">
        <v>25</v>
      </c>
    </row>
    <row r="18" spans="1:20" x14ac:dyDescent="0.25">
      <c r="A18" t="s">
        <v>16</v>
      </c>
    </row>
    <row r="21" spans="1:20" x14ac:dyDescent="0.25">
      <c r="S21" s="23"/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68</v>
      </c>
      <c r="D25" s="3"/>
      <c r="E25" s="3"/>
      <c r="F25" s="2"/>
      <c r="G25" s="2"/>
      <c r="H25" s="2" t="s">
        <v>30</v>
      </c>
      <c r="I25" s="2" t="s">
        <v>31</v>
      </c>
      <c r="J25" s="2" t="s">
        <v>32</v>
      </c>
      <c r="K25" s="2" t="s">
        <v>33</v>
      </c>
      <c r="L25" s="2" t="s">
        <v>34</v>
      </c>
      <c r="M25" s="2" t="s">
        <v>35</v>
      </c>
      <c r="N25" s="2" t="s">
        <v>36</v>
      </c>
      <c r="O25" s="2" t="s">
        <v>37</v>
      </c>
      <c r="P25" s="2" t="s">
        <v>38</v>
      </c>
      <c r="Q25" s="2"/>
      <c r="R25" s="3"/>
      <c r="S25" s="22"/>
      <c r="T25" s="3"/>
    </row>
    <row r="26" spans="1:20" x14ac:dyDescent="0.25">
      <c r="A26" t="s">
        <v>39</v>
      </c>
      <c r="C26" t="s">
        <v>67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40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41</v>
      </c>
      <c r="C28" t="s">
        <v>42</v>
      </c>
      <c r="D28" s="3"/>
      <c r="E28" s="3"/>
      <c r="F28" s="5"/>
      <c r="G28" s="5"/>
      <c r="H28" s="6">
        <v>3412.33</v>
      </c>
      <c r="I28" s="7">
        <v>3360.75</v>
      </c>
      <c r="J28" s="7">
        <v>3151.42</v>
      </c>
      <c r="K28" s="7">
        <v>3418.99</v>
      </c>
      <c r="L28" s="7">
        <v>4022.7</v>
      </c>
      <c r="M28" s="7">
        <v>4011.65</v>
      </c>
      <c r="N28" s="7">
        <v>3521.28</v>
      </c>
      <c r="O28" s="7">
        <v>4707.08</v>
      </c>
      <c r="P28" s="8">
        <v>2184.79</v>
      </c>
      <c r="Q28" s="5"/>
      <c r="R28" s="3"/>
    </row>
    <row r="29" spans="1:20" x14ac:dyDescent="0.25">
      <c r="A29" t="s">
        <v>43</v>
      </c>
      <c r="C29" t="s">
        <v>66</v>
      </c>
      <c r="D29" s="3"/>
      <c r="E29" s="3"/>
      <c r="F29" s="5"/>
      <c r="G29" s="5"/>
      <c r="H29" s="9">
        <v>3143.57</v>
      </c>
      <c r="I29" s="5">
        <v>3405.81</v>
      </c>
      <c r="J29" s="5">
        <v>3314.75</v>
      </c>
      <c r="K29" s="5">
        <v>3530.93</v>
      </c>
      <c r="L29" s="5">
        <v>3785.91</v>
      </c>
      <c r="M29" s="5">
        <v>3689.25</v>
      </c>
      <c r="N29" s="5">
        <v>3337.25</v>
      </c>
      <c r="O29" s="5">
        <v>3794.06</v>
      </c>
      <c r="P29" s="10">
        <v>2179.14</v>
      </c>
      <c r="Q29" s="5"/>
      <c r="R29" s="3"/>
    </row>
    <row r="30" spans="1:20" x14ac:dyDescent="0.25">
      <c r="A30" t="s">
        <v>27</v>
      </c>
      <c r="C30" s="4">
        <v>43946</v>
      </c>
      <c r="D30" s="3"/>
      <c r="E30" s="3"/>
      <c r="F30" s="5"/>
      <c r="G30" s="5"/>
      <c r="H30" s="9">
        <v>3621.92</v>
      </c>
      <c r="I30" s="5">
        <v>3489.54</v>
      </c>
      <c r="J30" s="5">
        <v>3389.33</v>
      </c>
      <c r="K30" s="5">
        <v>3414.63</v>
      </c>
      <c r="L30" s="5">
        <v>3885.71</v>
      </c>
      <c r="M30" s="5">
        <v>3892.37</v>
      </c>
      <c r="N30" s="5">
        <v>3839.73</v>
      </c>
      <c r="O30" s="5">
        <v>3926.53</v>
      </c>
      <c r="P30" s="10">
        <v>2115.46</v>
      </c>
      <c r="Q30" s="5"/>
      <c r="R30" s="3"/>
    </row>
    <row r="31" spans="1:20" x14ac:dyDescent="0.25">
      <c r="A31" t="s">
        <v>28</v>
      </c>
      <c r="C31" t="s">
        <v>29</v>
      </c>
      <c r="D31" s="3"/>
      <c r="E31" s="3"/>
      <c r="F31" s="5"/>
      <c r="G31" s="5"/>
      <c r="H31" s="11">
        <v>3169.07</v>
      </c>
      <c r="I31" s="12">
        <v>3168.25</v>
      </c>
      <c r="J31" s="12">
        <v>3433.67</v>
      </c>
      <c r="K31" s="12">
        <v>3237.78</v>
      </c>
      <c r="L31" s="12">
        <v>3824.38</v>
      </c>
      <c r="M31" s="12">
        <v>3810.44</v>
      </c>
      <c r="N31" s="12">
        <v>3258.14</v>
      </c>
      <c r="O31" s="12">
        <v>3532.58</v>
      </c>
      <c r="P31" s="13">
        <v>538.36699999999996</v>
      </c>
      <c r="Q31" s="5"/>
      <c r="R31" s="3"/>
    </row>
    <row r="32" spans="1:20" x14ac:dyDescent="0.25">
      <c r="A32" s="1" t="s">
        <v>44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45</v>
      </c>
      <c r="G35" s="3"/>
      <c r="H35" s="16">
        <f t="shared" ref="H35:M35" si="0">AVERAGE(H28:H31)</f>
        <v>3336.7224999999999</v>
      </c>
      <c r="I35" s="3">
        <f t="shared" si="0"/>
        <v>3356.0874999999996</v>
      </c>
      <c r="J35" s="3">
        <f t="shared" si="0"/>
        <v>3322.2925</v>
      </c>
      <c r="K35" s="3">
        <f t="shared" si="0"/>
        <v>3400.5825</v>
      </c>
      <c r="L35" s="3">
        <f t="shared" si="0"/>
        <v>3879.6750000000002</v>
      </c>
      <c r="M35" s="3">
        <f t="shared" si="0"/>
        <v>3850.9275000000002</v>
      </c>
      <c r="N35" s="3">
        <f>AVERAGE(N28:N31)</f>
        <v>3489.1</v>
      </c>
      <c r="O35" s="3">
        <f>AVERAGE(O28:O31)</f>
        <v>3990.0625</v>
      </c>
      <c r="P35" s="3">
        <f>AVERAGE(P28:P30)</f>
        <v>2159.7966666666666</v>
      </c>
      <c r="Q35" s="3"/>
      <c r="R35" s="3"/>
    </row>
    <row r="36" spans="1:18" x14ac:dyDescent="0.25">
      <c r="B36" s="14"/>
      <c r="D36" s="3"/>
      <c r="E36" s="3"/>
      <c r="F36" s="3" t="s">
        <v>46</v>
      </c>
      <c r="G36" s="3"/>
      <c r="H36" s="3">
        <f>H35/1000</f>
        <v>3.3367225</v>
      </c>
      <c r="I36" s="3">
        <f t="shared" ref="I36:P36" si="1">I35/1000</f>
        <v>3.3560874999999997</v>
      </c>
      <c r="J36" s="3">
        <f t="shared" si="1"/>
        <v>3.3222925000000001</v>
      </c>
      <c r="K36" s="3">
        <f t="shared" si="1"/>
        <v>3.4005825000000001</v>
      </c>
      <c r="L36" s="3">
        <f t="shared" si="1"/>
        <v>3.8796750000000002</v>
      </c>
      <c r="M36" s="3">
        <f t="shared" si="1"/>
        <v>3.8509275000000001</v>
      </c>
      <c r="N36" s="3">
        <f t="shared" si="1"/>
        <v>3.4891000000000001</v>
      </c>
      <c r="O36" s="3">
        <f t="shared" si="1"/>
        <v>3.9900625000000001</v>
      </c>
      <c r="P36" s="3">
        <f t="shared" si="1"/>
        <v>2.1597966666666668</v>
      </c>
      <c r="Q36" s="3"/>
      <c r="R36" s="3"/>
    </row>
    <row r="37" spans="1:18" x14ac:dyDescent="0.25">
      <c r="B37" s="14"/>
      <c r="D37" s="3"/>
      <c r="E37" s="3"/>
      <c r="F37" s="3" t="s">
        <v>47</v>
      </c>
      <c r="G37" s="3"/>
      <c r="H37" s="3">
        <f>MEDIAN(H28:H31)</f>
        <v>3290.7</v>
      </c>
      <c r="I37" s="3">
        <f t="shared" ref="I37:P37" si="2">MEDIAN(I28:I31)</f>
        <v>3383.2799999999997</v>
      </c>
      <c r="J37" s="3">
        <f t="shared" si="2"/>
        <v>3352.04</v>
      </c>
      <c r="K37" s="3">
        <f t="shared" si="2"/>
        <v>3416.81</v>
      </c>
      <c r="L37" s="3">
        <f t="shared" si="2"/>
        <v>3855.0450000000001</v>
      </c>
      <c r="M37" s="3">
        <f t="shared" si="2"/>
        <v>3851.4049999999997</v>
      </c>
      <c r="N37" s="3">
        <f t="shared" si="2"/>
        <v>3429.2650000000003</v>
      </c>
      <c r="O37" s="3">
        <f t="shared" si="2"/>
        <v>3860.2950000000001</v>
      </c>
      <c r="P37" s="3">
        <f t="shared" si="2"/>
        <v>2147.3000000000002</v>
      </c>
      <c r="Q37" s="3"/>
      <c r="R37" s="3"/>
    </row>
    <row r="38" spans="1:18" x14ac:dyDescent="0.25">
      <c r="B38" s="17"/>
      <c r="D38" s="3"/>
      <c r="E38" s="3"/>
      <c r="F38" s="3" t="s">
        <v>48</v>
      </c>
      <c r="G38" s="3"/>
      <c r="H38" s="3">
        <f>H37/1000</f>
        <v>3.2906999999999997</v>
      </c>
      <c r="I38" s="3">
        <f t="shared" ref="I38:P38" si="3">I37/1000</f>
        <v>3.3832799999999996</v>
      </c>
      <c r="J38" s="3">
        <f t="shared" si="3"/>
        <v>3.3520400000000001</v>
      </c>
      <c r="K38" s="3">
        <f t="shared" si="3"/>
        <v>3.4168099999999999</v>
      </c>
      <c r="L38" s="3">
        <f t="shared" si="3"/>
        <v>3.8550450000000001</v>
      </c>
      <c r="M38" s="3">
        <f t="shared" si="3"/>
        <v>3.8514049999999997</v>
      </c>
      <c r="N38" s="3">
        <f t="shared" si="3"/>
        <v>3.4292650000000005</v>
      </c>
      <c r="O38" s="3">
        <f t="shared" si="3"/>
        <v>3.8602950000000003</v>
      </c>
      <c r="P38" s="3">
        <f t="shared" si="3"/>
        <v>2.1473</v>
      </c>
      <c r="Q38" s="3"/>
      <c r="R38" s="3"/>
    </row>
    <row r="39" spans="1:18" x14ac:dyDescent="0.25">
      <c r="B39" s="14"/>
      <c r="C39" s="14"/>
      <c r="D39" s="3"/>
      <c r="E39" s="3"/>
      <c r="F39" s="3" t="s">
        <v>49</v>
      </c>
      <c r="G39" s="3"/>
      <c r="H39" s="3">
        <f>STDEV(H28:H31)</f>
        <v>225.43983460116354</v>
      </c>
      <c r="I39" s="3">
        <f t="shared" ref="I39:P39" si="4">STDEV(I28:I31)</f>
        <v>136.12073326646455</v>
      </c>
      <c r="J39" s="3">
        <f t="shared" si="4"/>
        <v>124.03396641646188</v>
      </c>
      <c r="K39" s="3">
        <f t="shared" si="4"/>
        <v>121.1490721865695</v>
      </c>
      <c r="L39" s="3">
        <f t="shared" si="4"/>
        <v>103.82996372274553</v>
      </c>
      <c r="M39" s="3">
        <f t="shared" si="4"/>
        <v>135.80384687113988</v>
      </c>
      <c r="N39" s="3">
        <f t="shared" si="4"/>
        <v>258.44270377268026</v>
      </c>
      <c r="O39" s="3">
        <f t="shared" si="4"/>
        <v>505.25824805241922</v>
      </c>
      <c r="P39" s="3">
        <f t="shared" si="4"/>
        <v>811.32406066190094</v>
      </c>
      <c r="Q39" s="3"/>
      <c r="R39" s="3"/>
    </row>
    <row r="40" spans="1:18" x14ac:dyDescent="0.25">
      <c r="D40" s="3"/>
      <c r="E40" s="3"/>
      <c r="F40" s="3" t="s">
        <v>50</v>
      </c>
      <c r="G40" s="3"/>
      <c r="H40" s="3">
        <f>H39/H35*100</f>
        <v>6.7563255440380052</v>
      </c>
      <c r="I40" s="3">
        <f t="shared" ref="I40:P40" si="5">I39/I35*100</f>
        <v>4.0559351705360651</v>
      </c>
      <c r="J40" s="3">
        <f t="shared" si="5"/>
        <v>3.7333848966176779</v>
      </c>
      <c r="K40" s="3">
        <f t="shared" si="5"/>
        <v>3.5625976486842919</v>
      </c>
      <c r="L40" s="3">
        <f t="shared" si="5"/>
        <v>2.6762541636282817</v>
      </c>
      <c r="M40" s="3">
        <f t="shared" si="5"/>
        <v>3.5265230745356773</v>
      </c>
      <c r="N40" s="3">
        <f t="shared" si="5"/>
        <v>7.4071452171815153</v>
      </c>
      <c r="O40" s="3">
        <f t="shared" si="5"/>
        <v>12.662915632334562</v>
      </c>
      <c r="P40" s="3">
        <f t="shared" si="5"/>
        <v>37.564835300633284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30</v>
      </c>
      <c r="I44" s="2" t="s">
        <v>31</v>
      </c>
      <c r="J44" s="2" t="s">
        <v>32</v>
      </c>
      <c r="K44" s="2" t="s">
        <v>33</v>
      </c>
      <c r="L44" s="2" t="s">
        <v>34</v>
      </c>
      <c r="M44" s="2" t="s">
        <v>35</v>
      </c>
      <c r="N44" s="2" t="s">
        <v>36</v>
      </c>
      <c r="O44" s="2" t="s">
        <v>37</v>
      </c>
      <c r="P44" s="2" t="s">
        <v>38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1252.5333333333333</v>
      </c>
      <c r="I47" s="3">
        <f t="shared" ref="I47:N47" si="6">I28-$P$35</f>
        <v>1200.9533333333334</v>
      </c>
      <c r="J47" s="3">
        <f t="shared" si="6"/>
        <v>991.62333333333345</v>
      </c>
      <c r="K47" s="3">
        <f t="shared" si="6"/>
        <v>1259.1933333333332</v>
      </c>
      <c r="L47" s="3">
        <f t="shared" si="6"/>
        <v>1862.9033333333332</v>
      </c>
      <c r="M47" s="3">
        <f t="shared" si="6"/>
        <v>1851.8533333333335</v>
      </c>
      <c r="N47" s="3">
        <f t="shared" si="6"/>
        <v>1361.4833333333336</v>
      </c>
      <c r="O47" s="3">
        <f>O28-$P$35</f>
        <v>2547.2833333333333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983.77333333333354</v>
      </c>
      <c r="I48" s="3">
        <f t="shared" si="7"/>
        <v>1246.0133333333333</v>
      </c>
      <c r="J48" s="3">
        <f t="shared" si="7"/>
        <v>1154.9533333333334</v>
      </c>
      <c r="K48" s="3">
        <f t="shared" si="7"/>
        <v>1371.1333333333332</v>
      </c>
      <c r="L48" s="3">
        <f t="shared" si="7"/>
        <v>1626.1133333333332</v>
      </c>
      <c r="M48" s="3">
        <f t="shared" si="7"/>
        <v>1529.4533333333334</v>
      </c>
      <c r="N48" s="3">
        <f t="shared" si="7"/>
        <v>1177.4533333333334</v>
      </c>
      <c r="O48" s="3">
        <f t="shared" si="7"/>
        <v>1634.2633333333333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1462.1233333333334</v>
      </c>
      <c r="I49" s="3">
        <f t="shared" si="7"/>
        <v>1329.7433333333333</v>
      </c>
      <c r="J49" s="3">
        <f t="shared" si="7"/>
        <v>1229.5333333333333</v>
      </c>
      <c r="K49" s="3">
        <f t="shared" si="7"/>
        <v>1254.8333333333335</v>
      </c>
      <c r="L49" s="3">
        <f>L30-$P$35</f>
        <v>1725.9133333333334</v>
      </c>
      <c r="M49" s="3">
        <f t="shared" si="7"/>
        <v>1732.5733333333333</v>
      </c>
      <c r="N49" s="3">
        <f t="shared" si="7"/>
        <v>1679.9333333333334</v>
      </c>
      <c r="O49" s="3">
        <f>O30-$P$35</f>
        <v>1766.7333333333336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1009.2733333333335</v>
      </c>
      <c r="I50" s="3">
        <f t="shared" si="7"/>
        <v>1008.4533333333334</v>
      </c>
      <c r="J50" s="3">
        <f t="shared" si="7"/>
        <v>1273.8733333333334</v>
      </c>
      <c r="K50" s="3">
        <f t="shared" si="7"/>
        <v>1077.9833333333336</v>
      </c>
      <c r="L50" s="3">
        <f t="shared" si="7"/>
        <v>1664.5833333333335</v>
      </c>
      <c r="M50" s="3">
        <f t="shared" si="7"/>
        <v>1650.6433333333334</v>
      </c>
      <c r="N50" s="3">
        <f t="shared" si="7"/>
        <v>1098.3433333333332</v>
      </c>
      <c r="O50" s="3">
        <f t="shared" si="7"/>
        <v>1372.7833333333333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30</v>
      </c>
      <c r="I53" s="2" t="s">
        <v>31</v>
      </c>
      <c r="J53" s="2" t="s">
        <v>32</v>
      </c>
      <c r="K53" s="2" t="s">
        <v>33</v>
      </c>
      <c r="L53" s="2" t="s">
        <v>34</v>
      </c>
      <c r="M53" s="2" t="s">
        <v>35</v>
      </c>
      <c r="N53" s="2" t="s">
        <v>36</v>
      </c>
      <c r="O53" s="2" t="s">
        <v>37</v>
      </c>
      <c r="P53" s="2" t="s">
        <v>38</v>
      </c>
      <c r="Q53" s="2"/>
      <c r="R53" s="3"/>
      <c r="S53" s="18" t="s">
        <v>52</v>
      </c>
      <c r="T53" s="19"/>
    </row>
    <row r="54" spans="4:20" x14ac:dyDescent="0.25">
      <c r="D54" s="3"/>
      <c r="E54" s="3"/>
      <c r="F54" s="3" t="s">
        <v>45</v>
      </c>
      <c r="G54" s="3"/>
      <c r="H54" s="3">
        <f>AVERAGE(H47:H50)</f>
        <v>1176.9258333333335</v>
      </c>
      <c r="I54" s="3">
        <f>AVERAGE(I47:I50)</f>
        <v>1196.2908333333335</v>
      </c>
      <c r="J54" s="3">
        <f t="shared" ref="J54:N54" si="8">AVERAGE(J47:J50)</f>
        <v>1162.4958333333334</v>
      </c>
      <c r="K54" s="3">
        <f t="shared" si="8"/>
        <v>1240.7858333333334</v>
      </c>
      <c r="L54" s="3">
        <f t="shared" si="8"/>
        <v>1719.8783333333336</v>
      </c>
      <c r="M54" s="3">
        <f t="shared" si="8"/>
        <v>1691.1308333333334</v>
      </c>
      <c r="N54" s="3">
        <f t="shared" si="8"/>
        <v>1329.3033333333335</v>
      </c>
      <c r="O54" s="3">
        <f>AVERAGE(O47:O50)</f>
        <v>1830.2658333333334</v>
      </c>
      <c r="P54" s="3"/>
      <c r="Q54" s="3"/>
      <c r="R54" s="3"/>
      <c r="S54" s="20">
        <f>AVERAGE(H47:I50)</f>
        <v>1186.6083333333333</v>
      </c>
      <c r="T54" s="21"/>
    </row>
    <row r="55" spans="4:20" x14ac:dyDescent="0.25">
      <c r="D55" s="3"/>
      <c r="E55" s="3"/>
      <c r="F55" s="3" t="s">
        <v>46</v>
      </c>
      <c r="G55" s="3"/>
      <c r="H55" s="3">
        <f>H54/1000</f>
        <v>1.1769258333333334</v>
      </c>
      <c r="I55" s="3">
        <f t="shared" ref="I55:O55" si="9">I54/1000</f>
        <v>1.1962908333333335</v>
      </c>
      <c r="J55" s="3">
        <f t="shared" si="9"/>
        <v>1.1624958333333333</v>
      </c>
      <c r="K55" s="3">
        <f t="shared" si="9"/>
        <v>1.2407858333333333</v>
      </c>
      <c r="L55" s="3">
        <f t="shared" si="9"/>
        <v>1.7198783333333336</v>
      </c>
      <c r="M55" s="3">
        <f t="shared" si="9"/>
        <v>1.6911308333333335</v>
      </c>
      <c r="N55" s="3">
        <f t="shared" si="9"/>
        <v>1.3293033333333335</v>
      </c>
      <c r="O55" s="3">
        <f t="shared" si="9"/>
        <v>1.8302658333333335</v>
      </c>
      <c r="P55" s="3"/>
      <c r="Q55" s="3"/>
      <c r="R55" s="3"/>
    </row>
    <row r="56" spans="4:20" x14ac:dyDescent="0.25">
      <c r="D56" s="3"/>
      <c r="E56" s="3"/>
      <c r="F56" s="3" t="s">
        <v>47</v>
      </c>
      <c r="G56" s="3"/>
      <c r="H56" s="3">
        <f>MEDIAN(H47:H50)</f>
        <v>1130.9033333333334</v>
      </c>
      <c r="I56" s="3">
        <f t="shared" ref="I56:N56" si="10">MEDIAN(I47:I50)</f>
        <v>1223.4833333333333</v>
      </c>
      <c r="J56" s="3">
        <f>MEDIAN(J47:J50)</f>
        <v>1192.2433333333333</v>
      </c>
      <c r="K56" s="3">
        <f t="shared" si="10"/>
        <v>1257.0133333333333</v>
      </c>
      <c r="L56" s="3">
        <f t="shared" si="10"/>
        <v>1695.2483333333334</v>
      </c>
      <c r="M56" s="3">
        <f t="shared" si="10"/>
        <v>1691.6083333333333</v>
      </c>
      <c r="N56" s="3">
        <f t="shared" si="10"/>
        <v>1269.4683333333335</v>
      </c>
      <c r="O56" s="3">
        <f>MEDIAN(O47:O50)</f>
        <v>1700.4983333333334</v>
      </c>
      <c r="P56" s="3"/>
      <c r="Q56" s="3"/>
      <c r="R56" s="3"/>
    </row>
    <row r="57" spans="4:20" x14ac:dyDescent="0.25">
      <c r="D57" s="3"/>
      <c r="E57" s="3"/>
      <c r="F57" s="3" t="s">
        <v>48</v>
      </c>
      <c r="G57" s="3"/>
      <c r="H57" s="3">
        <f>H56/1000</f>
        <v>1.1309033333333334</v>
      </c>
      <c r="I57" s="3">
        <f t="shared" ref="I57:O57" si="11">I56/1000</f>
        <v>1.2234833333333333</v>
      </c>
      <c r="J57" s="3">
        <f t="shared" si="11"/>
        <v>1.1922433333333333</v>
      </c>
      <c r="K57" s="3">
        <f t="shared" si="11"/>
        <v>1.2570133333333333</v>
      </c>
      <c r="L57" s="3">
        <f t="shared" si="11"/>
        <v>1.6952483333333335</v>
      </c>
      <c r="M57" s="3">
        <f t="shared" si="11"/>
        <v>1.6916083333333334</v>
      </c>
      <c r="N57" s="3">
        <f t="shared" si="11"/>
        <v>1.2694683333333334</v>
      </c>
      <c r="O57" s="3">
        <f t="shared" si="11"/>
        <v>1.7004983333333334</v>
      </c>
      <c r="P57" s="3"/>
      <c r="Q57" s="3"/>
      <c r="R57" s="3"/>
    </row>
    <row r="58" spans="4:20" x14ac:dyDescent="0.25">
      <c r="D58" s="3"/>
      <c r="E58" s="3"/>
      <c r="F58" s="3" t="s">
        <v>49</v>
      </c>
      <c r="G58" s="3"/>
      <c r="H58" s="3">
        <f>STDEV(H47:H50)</f>
        <v>225.43983460116374</v>
      </c>
      <c r="I58" s="3">
        <f t="shared" ref="I58:O58" si="12">STDEV(I47:I50)</f>
        <v>136.12073326646458</v>
      </c>
      <c r="J58" s="3">
        <f t="shared" si="12"/>
        <v>124.03396641646188</v>
      </c>
      <c r="K58" s="3">
        <f t="shared" si="12"/>
        <v>121.1490721865695</v>
      </c>
      <c r="L58" s="3">
        <f t="shared" si="12"/>
        <v>103.82996372274553</v>
      </c>
      <c r="M58" s="3">
        <f t="shared" si="12"/>
        <v>135.80384687113988</v>
      </c>
      <c r="N58" s="3">
        <f t="shared" si="12"/>
        <v>258.44270377267929</v>
      </c>
      <c r="O58" s="3">
        <f t="shared" si="12"/>
        <v>505.25824805241979</v>
      </c>
      <c r="P58" s="3"/>
      <c r="Q58" s="3"/>
      <c r="R58" s="3"/>
    </row>
    <row r="59" spans="4:20" x14ac:dyDescent="0.25">
      <c r="D59" s="3"/>
      <c r="E59" s="3"/>
      <c r="F59" s="3" t="s">
        <v>50</v>
      </c>
      <c r="G59" s="3"/>
      <c r="H59" s="3">
        <f>H58/H54*100</f>
        <v>19.15497376437601</v>
      </c>
      <c r="I59" s="3">
        <f t="shared" ref="I59:O59" si="13">I58/I54*100</f>
        <v>11.378565268044314</v>
      </c>
      <c r="J59" s="3">
        <f t="shared" si="13"/>
        <v>10.669626751332746</v>
      </c>
      <c r="K59" s="3">
        <f t="shared" si="13"/>
        <v>9.7638987270757447</v>
      </c>
      <c r="L59" s="3">
        <f t="shared" si="13"/>
        <v>6.0370528374242856</v>
      </c>
      <c r="M59" s="3">
        <f t="shared" si="13"/>
        <v>8.030357213904102</v>
      </c>
      <c r="N59" s="3">
        <f t="shared" si="13"/>
        <v>19.441966125565465</v>
      </c>
      <c r="O59" s="3">
        <f t="shared" si="13"/>
        <v>27.605730208722129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106.42415162099566</v>
      </c>
      <c r="I63" s="3">
        <f t="shared" ref="H63:O66" si="14">I47/$H$54*100</f>
        <v>102.04154750617957</v>
      </c>
      <c r="J63" s="3">
        <f t="shared" si="14"/>
        <v>84.255380011909565</v>
      </c>
      <c r="K63" s="3">
        <f t="shared" si="14"/>
        <v>106.99003264861634</v>
      </c>
      <c r="L63" s="3">
        <f t="shared" si="14"/>
        <v>158.28553342712758</v>
      </c>
      <c r="M63" s="3">
        <f t="shared" si="14"/>
        <v>157.34664673715633</v>
      </c>
      <c r="N63" s="3">
        <f t="shared" si="14"/>
        <v>115.68131948274849</v>
      </c>
      <c r="O63" s="3">
        <f>O47/$H$54*100</f>
        <v>216.43533187803536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83.58838810998428</v>
      </c>
      <c r="I64" s="3">
        <f t="shared" si="14"/>
        <v>105.87016599035198</v>
      </c>
      <c r="J64" s="3">
        <f t="shared" si="14"/>
        <v>98.133059928018682</v>
      </c>
      <c r="K64" s="3">
        <f t="shared" si="14"/>
        <v>116.5012522029496</v>
      </c>
      <c r="L64" s="3">
        <f t="shared" si="14"/>
        <v>138.166168782938</v>
      </c>
      <c r="M64" s="3">
        <f t="shared" si="14"/>
        <v>129.95324684152428</v>
      </c>
      <c r="N64" s="3">
        <f t="shared" si="14"/>
        <v>100.04482015646694</v>
      </c>
      <c r="O64" s="3">
        <f t="shared" si="14"/>
        <v>138.85865082124263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124.23241056679441</v>
      </c>
      <c r="I65" s="3">
        <f t="shared" si="14"/>
        <v>112.98446305381746</v>
      </c>
      <c r="J65" s="3">
        <f t="shared" si="14"/>
        <v>104.46990783191519</v>
      </c>
      <c r="K65" s="3">
        <f t="shared" si="14"/>
        <v>106.6195759999037</v>
      </c>
      <c r="L65" s="3">
        <f t="shared" si="14"/>
        <v>146.64588748512188</v>
      </c>
      <c r="M65" s="3">
        <f t="shared" si="14"/>
        <v>147.21176851274257</v>
      </c>
      <c r="N65" s="3">
        <f t="shared" si="14"/>
        <v>142.73909924938627</v>
      </c>
      <c r="O65" s="3">
        <f t="shared" si="14"/>
        <v>150.11424537513338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85.755049702225648</v>
      </c>
      <c r="I66" s="3">
        <f t="shared" si="14"/>
        <v>85.685376662788855</v>
      </c>
      <c r="J66" s="3">
        <f t="shared" si="14"/>
        <v>108.23734998877725</v>
      </c>
      <c r="K66" s="3">
        <f t="shared" si="14"/>
        <v>91.593140604300345</v>
      </c>
      <c r="L66" s="3">
        <f t="shared" si="14"/>
        <v>141.43485393797826</v>
      </c>
      <c r="M66" s="3">
        <f t="shared" si="14"/>
        <v>140.25041226755297</v>
      </c>
      <c r="N66" s="3">
        <f t="shared" si="14"/>
        <v>93.323071193242839</v>
      </c>
      <c r="O66" s="3">
        <f t="shared" si="14"/>
        <v>116.64144795303582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30</v>
      </c>
      <c r="I69" s="2" t="s">
        <v>31</v>
      </c>
      <c r="J69" s="2" t="s">
        <v>32</v>
      </c>
      <c r="K69" s="2" t="s">
        <v>33</v>
      </c>
      <c r="L69" s="2" t="s">
        <v>34</v>
      </c>
      <c r="M69" s="2" t="s">
        <v>35</v>
      </c>
      <c r="N69" s="2" t="s">
        <v>36</v>
      </c>
      <c r="O69" s="2" t="s">
        <v>37</v>
      </c>
      <c r="P69" s="2" t="s">
        <v>38</v>
      </c>
      <c r="Q69" s="2"/>
      <c r="R69" s="3"/>
    </row>
    <row r="70" spans="4:18" x14ac:dyDescent="0.25">
      <c r="D70" s="3"/>
      <c r="E70" s="3"/>
      <c r="F70" s="3" t="s">
        <v>45</v>
      </c>
      <c r="G70" s="3"/>
      <c r="H70" s="3">
        <f>AVERAGE(H63:H66)</f>
        <v>100</v>
      </c>
      <c r="I70" s="3">
        <f t="shared" ref="I70:N70" si="15">AVERAGE(I63:I66)</f>
        <v>101.64538830328448</v>
      </c>
      <c r="J70" s="3">
        <f>AVERAGE(J63:J66)</f>
        <v>98.773924440155184</v>
      </c>
      <c r="K70" s="3">
        <f t="shared" si="15"/>
        <v>105.42600036394249</v>
      </c>
      <c r="L70" s="3">
        <f t="shared" si="15"/>
        <v>146.13311090829143</v>
      </c>
      <c r="M70" s="3">
        <f t="shared" si="15"/>
        <v>143.69051858974404</v>
      </c>
      <c r="N70" s="3">
        <f t="shared" si="15"/>
        <v>112.94707752046114</v>
      </c>
      <c r="O70" s="3">
        <f>AVERAGE(O63:O66)</f>
        <v>155.51241900686179</v>
      </c>
      <c r="P70" s="3"/>
      <c r="Q70" s="3"/>
      <c r="R70" s="3"/>
    </row>
    <row r="71" spans="4:18" x14ac:dyDescent="0.25">
      <c r="D71" s="3"/>
      <c r="E71" s="3"/>
      <c r="F71" s="3" t="s">
        <v>47</v>
      </c>
      <c r="G71" s="3"/>
      <c r="H71" s="3">
        <f>MEDIAN(H63:H66)</f>
        <v>96.08960066161066</v>
      </c>
      <c r="I71" s="3">
        <f t="shared" ref="I71:O71" si="16">MEDIAN(I63:I66)</f>
        <v>103.95585674826577</v>
      </c>
      <c r="J71" s="3">
        <f t="shared" si="16"/>
        <v>101.30148387996694</v>
      </c>
      <c r="K71" s="3">
        <f t="shared" si="16"/>
        <v>106.80480432426002</v>
      </c>
      <c r="L71" s="3">
        <f t="shared" si="16"/>
        <v>144.04037071155005</v>
      </c>
      <c r="M71" s="3">
        <f t="shared" si="16"/>
        <v>143.73109039014776</v>
      </c>
      <c r="N71" s="3">
        <f t="shared" si="16"/>
        <v>107.86306981960772</v>
      </c>
      <c r="O71" s="3">
        <f t="shared" si="16"/>
        <v>144.48644809818802</v>
      </c>
      <c r="P71" s="3"/>
      <c r="Q71" s="3"/>
      <c r="R71" s="3"/>
    </row>
    <row r="72" spans="4:18" x14ac:dyDescent="0.25">
      <c r="D72" s="3"/>
      <c r="E72" s="3"/>
      <c r="F72" s="3" t="s">
        <v>49</v>
      </c>
      <c r="G72" s="3"/>
      <c r="H72" s="3">
        <f>STDEV(H63:H66)</f>
        <v>19.154973764375995</v>
      </c>
      <c r="I72" s="3">
        <f t="shared" ref="I72:O72" si="17">STDEV(I63:I66)</f>
        <v>11.565786850046308</v>
      </c>
      <c r="J72" s="3">
        <f t="shared" si="17"/>
        <v>10.538809065407985</v>
      </c>
      <c r="K72" s="3">
        <f t="shared" si="17"/>
        <v>10.293687907541846</v>
      </c>
      <c r="L72" s="3">
        <f t="shared" si="17"/>
        <v>8.8221331185053931</v>
      </c>
      <c r="M72" s="3">
        <f t="shared" si="17"/>
        <v>11.538861925267721</v>
      </c>
      <c r="N72" s="3">
        <f t="shared" si="17"/>
        <v>21.959132551344293</v>
      </c>
      <c r="O72" s="3">
        <f t="shared" si="17"/>
        <v>42.930338832091728</v>
      </c>
      <c r="P72" s="3"/>
      <c r="Q72" s="3"/>
      <c r="R72" s="3"/>
    </row>
    <row r="73" spans="4:18" x14ac:dyDescent="0.25">
      <c r="D73" s="3"/>
      <c r="E73" s="3"/>
      <c r="F73" s="3" t="s">
        <v>50</v>
      </c>
      <c r="G73" s="3"/>
      <c r="H73" s="3">
        <f t="shared" ref="H73:O73" si="18">H72/H70*100</f>
        <v>19.154973764375995</v>
      </c>
      <c r="I73" s="3">
        <f t="shared" si="18"/>
        <v>11.378565268044317</v>
      </c>
      <c r="J73" s="3">
        <f t="shared" si="18"/>
        <v>10.669626751332741</v>
      </c>
      <c r="K73" s="3">
        <f t="shared" si="18"/>
        <v>9.7638987270757394</v>
      </c>
      <c r="L73" s="3">
        <f t="shared" si="18"/>
        <v>6.0370528374242909</v>
      </c>
      <c r="M73" s="3">
        <f t="shared" si="18"/>
        <v>8.0303572139040984</v>
      </c>
      <c r="N73" s="3">
        <f t="shared" si="18"/>
        <v>19.441966125565529</v>
      </c>
      <c r="O73" s="3">
        <f t="shared" si="18"/>
        <v>27.605730208722097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54</v>
      </c>
      <c r="E76" s="3"/>
      <c r="F76" s="3"/>
      <c r="G76" s="3"/>
      <c r="H76" s="3">
        <f>H47/$S$54*100</f>
        <v>105.55575063380924</v>
      </c>
      <c r="I76" s="3">
        <f t="shared" ref="I76:N76" si="19">I47/$S$54*100</f>
        <v>101.20890774125132</v>
      </c>
      <c r="J76" s="3">
        <f t="shared" si="19"/>
        <v>83.567872016180573</v>
      </c>
      <c r="K76" s="3">
        <f t="shared" si="19"/>
        <v>106.11701417906778</v>
      </c>
      <c r="L76" s="3">
        <f t="shared" si="19"/>
        <v>156.99395335444859</v>
      </c>
      <c r="M76" s="3">
        <f t="shared" si="19"/>
        <v>156.06272780263075</v>
      </c>
      <c r="N76" s="3">
        <f t="shared" si="19"/>
        <v>114.73738175331654</v>
      </c>
      <c r="O76" s="3">
        <f>O47/$S$54*100</f>
        <v>214.66926042712774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82.906322642264726</v>
      </c>
      <c r="I77" s="3">
        <f t="shared" si="20"/>
        <v>105.00628542133393</v>
      </c>
      <c r="J77" s="3">
        <f t="shared" si="20"/>
        <v>97.332312683910033</v>
      </c>
      <c r="K77" s="3">
        <f t="shared" si="20"/>
        <v>115.55062397730225</v>
      </c>
      <c r="L77" s="3">
        <f t="shared" si="20"/>
        <v>137.03875892775628</v>
      </c>
      <c r="M77" s="3">
        <f t="shared" si="20"/>
        <v>128.8928528790039</v>
      </c>
      <c r="N77" s="3">
        <f t="shared" si="20"/>
        <v>99.228473309783496</v>
      </c>
      <c r="O77" s="3">
        <f t="shared" si="20"/>
        <v>137.72559044335046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123.21869754833455</v>
      </c>
      <c r="I78" s="3">
        <f t="shared" si="20"/>
        <v>112.06253116375102</v>
      </c>
      <c r="J78" s="3">
        <f t="shared" si="20"/>
        <v>103.61745310513859</v>
      </c>
      <c r="K78" s="3">
        <f t="shared" si="20"/>
        <v>105.74958038667633</v>
      </c>
      <c r="L78" s="3">
        <f t="shared" si="20"/>
        <v>145.44928472607501</v>
      </c>
      <c r="M78" s="3">
        <f t="shared" si="20"/>
        <v>146.01054827133356</v>
      </c>
      <c r="N78" s="3">
        <f t="shared" si="20"/>
        <v>141.57437514484562</v>
      </c>
      <c r="O78" s="3">
        <f t="shared" si="20"/>
        <v>148.88934147043747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85.055304684921325</v>
      </c>
      <c r="I79" s="3">
        <f t="shared" si="20"/>
        <v>84.986200164333923</v>
      </c>
      <c r="J79" s="3">
        <f t="shared" si="20"/>
        <v>107.35415364519325</v>
      </c>
      <c r="K79" s="3">
        <f t="shared" si="20"/>
        <v>90.845757867310923</v>
      </c>
      <c r="L79" s="3">
        <f t="shared" si="20"/>
        <v>140.28077222897195</v>
      </c>
      <c r="M79" s="3">
        <f t="shared" si="20"/>
        <v>139.10599537898634</v>
      </c>
      <c r="N79" s="3">
        <f t="shared" si="20"/>
        <v>92.561572549212372</v>
      </c>
      <c r="O79" s="3">
        <f t="shared" si="20"/>
        <v>115.68967575653298</v>
      </c>
      <c r="P79" s="3"/>
      <c r="Q79" s="3"/>
      <c r="R79" s="3"/>
    </row>
    <row r="82" spans="6:17" x14ac:dyDescent="0.25">
      <c r="F82" s="2"/>
      <c r="G82" s="2"/>
      <c r="H82" s="2" t="s">
        <v>30</v>
      </c>
      <c r="I82" s="2" t="s">
        <v>31</v>
      </c>
      <c r="J82" s="2" t="s">
        <v>32</v>
      </c>
      <c r="K82" s="2" t="s">
        <v>33</v>
      </c>
      <c r="L82" s="2" t="s">
        <v>34</v>
      </c>
      <c r="M82" s="2" t="s">
        <v>35</v>
      </c>
      <c r="N82" s="2" t="s">
        <v>36</v>
      </c>
      <c r="O82" s="2" t="s">
        <v>37</v>
      </c>
      <c r="P82" s="2" t="s">
        <v>38</v>
      </c>
      <c r="Q82" s="2"/>
    </row>
    <row r="83" spans="6:17" x14ac:dyDescent="0.25">
      <c r="F83" s="3" t="s">
        <v>45</v>
      </c>
      <c r="G83" s="3"/>
      <c r="H83" s="3">
        <f>AVERAGE(H76:H79)</f>
        <v>99.184018877332463</v>
      </c>
      <c r="I83" s="3">
        <f>AVERAGE(I76:I79)</f>
        <v>100.81598112266755</v>
      </c>
      <c r="J83" s="3">
        <f>AVERAGE(J76:J79)</f>
        <v>97.967947862605627</v>
      </c>
      <c r="K83" s="3">
        <f t="shared" ref="K83:N83" si="21">AVERAGE(K76:K79)</f>
        <v>104.56574410258932</v>
      </c>
      <c r="L83" s="3">
        <f t="shared" si="21"/>
        <v>144.94069230931296</v>
      </c>
      <c r="M83" s="3">
        <f t="shared" si="21"/>
        <v>142.51803108298861</v>
      </c>
      <c r="N83" s="3">
        <f t="shared" si="21"/>
        <v>112.02545068928951</v>
      </c>
      <c r="O83" s="3">
        <f>AVERAGE(O76:O79)</f>
        <v>154.24346702436216</v>
      </c>
      <c r="P83" s="3"/>
      <c r="Q83" s="3"/>
    </row>
    <row r="84" spans="6:17" x14ac:dyDescent="0.25">
      <c r="F84" s="3" t="s">
        <v>47</v>
      </c>
      <c r="G84" s="3"/>
      <c r="H84" s="3">
        <f>MEDIAN(H76:H79)</f>
        <v>95.305527659365282</v>
      </c>
      <c r="I84" s="3">
        <f t="shared" ref="I84:O84" si="22">MEDIAN(I76:I79)</f>
        <v>103.10759658129263</v>
      </c>
      <c r="J84" s="3">
        <f t="shared" si="22"/>
        <v>100.47488289452431</v>
      </c>
      <c r="K84" s="3">
        <f t="shared" si="22"/>
        <v>105.93329728287205</v>
      </c>
      <c r="L84" s="3">
        <f t="shared" si="22"/>
        <v>142.86502847752348</v>
      </c>
      <c r="M84" s="3">
        <f t="shared" si="22"/>
        <v>142.55827182515995</v>
      </c>
      <c r="N84" s="3">
        <f t="shared" si="22"/>
        <v>106.98292753155002</v>
      </c>
      <c r="O84" s="3">
        <f t="shared" si="22"/>
        <v>143.30746595689396</v>
      </c>
      <c r="P84" s="3"/>
      <c r="Q84" s="3"/>
    </row>
    <row r="85" spans="6:17" x14ac:dyDescent="0.25">
      <c r="F85" s="3" t="s">
        <v>49</v>
      </c>
      <c r="G85" s="3"/>
      <c r="H85" s="3">
        <f>STDEV(H76:H79)</f>
        <v>18.998672794406751</v>
      </c>
      <c r="I85" s="3">
        <f t="shared" ref="I85:O85" si="23">STDEV(I76:I79)</f>
        <v>11.471412212661962</v>
      </c>
      <c r="J85" s="3">
        <f t="shared" si="23"/>
        <v>10.452814372880292</v>
      </c>
      <c r="K85" s="3">
        <f t="shared" si="23"/>
        <v>10.209693357389996</v>
      </c>
      <c r="L85" s="3">
        <f t="shared" si="23"/>
        <v>8.7501461776417795</v>
      </c>
      <c r="M85" s="3">
        <f t="shared" si="23"/>
        <v>11.444706990186859</v>
      </c>
      <c r="N85" s="3">
        <f t="shared" si="23"/>
        <v>21.779950175023703</v>
      </c>
      <c r="O85" s="3">
        <f t="shared" si="23"/>
        <v>42.580035371324641</v>
      </c>
      <c r="P85" s="3"/>
      <c r="Q85" s="3"/>
    </row>
    <row r="86" spans="6:17" x14ac:dyDescent="0.25">
      <c r="F86" s="3" t="s">
        <v>50</v>
      </c>
      <c r="G86" s="3"/>
      <c r="H86" s="3">
        <f t="shared" ref="H86:O86" si="24">H85/H83*100</f>
        <v>19.154973764375978</v>
      </c>
      <c r="I86" s="3">
        <f t="shared" si="24"/>
        <v>11.378565268044314</v>
      </c>
      <c r="J86" s="3">
        <f t="shared" si="24"/>
        <v>10.669626751332752</v>
      </c>
      <c r="K86" s="3">
        <f t="shared" si="24"/>
        <v>9.7638987270757411</v>
      </c>
      <c r="L86" s="3">
        <f t="shared" si="24"/>
        <v>6.0370528374242838</v>
      </c>
      <c r="M86" s="3">
        <f t="shared" si="24"/>
        <v>8.0303572139040966</v>
      </c>
      <c r="N86" s="3">
        <f t="shared" si="24"/>
        <v>19.441966125565457</v>
      </c>
      <c r="O86" s="3">
        <f t="shared" si="24"/>
        <v>27.60573020872209</v>
      </c>
      <c r="P86" s="3"/>
      <c r="Q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5"/>
  <sheetViews>
    <sheetView tabSelected="1" workbookViewId="0">
      <selection activeCell="B8" sqref="B8"/>
    </sheetView>
  </sheetViews>
  <sheetFormatPr baseColWidth="10" defaultRowHeight="15" x14ac:dyDescent="0.25"/>
  <sheetData>
    <row r="1" spans="1:4" x14ac:dyDescent="0.25">
      <c r="A1" s="1" t="s">
        <v>68</v>
      </c>
    </row>
    <row r="2" spans="1:4" x14ac:dyDescent="0.25">
      <c r="A2" t="s">
        <v>39</v>
      </c>
      <c r="C2" t="s">
        <v>67</v>
      </c>
    </row>
    <row r="3" spans="1:4" x14ac:dyDescent="0.25">
      <c r="A3" t="s">
        <v>40</v>
      </c>
      <c r="C3" s="4">
        <v>43855</v>
      </c>
    </row>
    <row r="4" spans="1:4" x14ac:dyDescent="0.25">
      <c r="A4" t="s">
        <v>41</v>
      </c>
      <c r="C4" t="s">
        <v>42</v>
      </c>
      <c r="D4" s="3"/>
    </row>
    <row r="5" spans="1:4" x14ac:dyDescent="0.25">
      <c r="A5" t="s">
        <v>43</v>
      </c>
      <c r="C5" t="s">
        <v>66</v>
      </c>
      <c r="D5" s="3"/>
    </row>
    <row r="6" spans="1:4" x14ac:dyDescent="0.25">
      <c r="A6" t="s">
        <v>27</v>
      </c>
      <c r="C6" s="4">
        <v>43946</v>
      </c>
      <c r="D6" s="3"/>
    </row>
    <row r="7" spans="1:4" x14ac:dyDescent="0.25">
      <c r="A7" t="s">
        <v>28</v>
      </c>
      <c r="C7" t="s">
        <v>29</v>
      </c>
      <c r="D7" s="3"/>
    </row>
    <row r="8" spans="1:4" x14ac:dyDescent="0.25">
      <c r="A8" s="1" t="s">
        <v>44</v>
      </c>
      <c r="B8" t="s">
        <v>69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/>
      <c r="B14" s="14"/>
      <c r="C14" s="15"/>
      <c r="D14" s="3"/>
    </row>
    <row r="17" spans="1:13" x14ac:dyDescent="0.25">
      <c r="A17" s="1" t="s">
        <v>26</v>
      </c>
    </row>
    <row r="18" spans="1:13" x14ac:dyDescent="0.25">
      <c r="A18" s="1" t="s">
        <v>51</v>
      </c>
    </row>
    <row r="19" spans="1:13" x14ac:dyDescent="0.25">
      <c r="E19" t="s">
        <v>30</v>
      </c>
      <c r="F19" t="s">
        <v>31</v>
      </c>
      <c r="G19" t="s">
        <v>32</v>
      </c>
      <c r="H19" t="s">
        <v>33</v>
      </c>
      <c r="I19" t="s">
        <v>34</v>
      </c>
      <c r="J19" t="s">
        <v>35</v>
      </c>
      <c r="K19" t="s">
        <v>36</v>
      </c>
      <c r="L19" t="s">
        <v>37</v>
      </c>
      <c r="M19" t="s">
        <v>38</v>
      </c>
    </row>
    <row r="22" spans="1:13" x14ac:dyDescent="0.25">
      <c r="E22">
        <v>0.12792646666666668</v>
      </c>
      <c r="F22">
        <v>0.16407196666666662</v>
      </c>
      <c r="G22">
        <v>0.16052116666666666</v>
      </c>
      <c r="H22">
        <v>0.13873176666666664</v>
      </c>
      <c r="I22">
        <v>0.15170876666666666</v>
      </c>
      <c r="J22">
        <v>0.20105986666666664</v>
      </c>
      <c r="K22">
        <v>0.20818076666666663</v>
      </c>
      <c r="L22">
        <v>0.15019696666666665</v>
      </c>
    </row>
    <row r="23" spans="1:13" x14ac:dyDescent="0.25">
      <c r="E23">
        <v>0.13023556666666664</v>
      </c>
      <c r="F23">
        <v>0.18890786666666665</v>
      </c>
      <c r="G23">
        <v>0.17381396666666665</v>
      </c>
      <c r="H23">
        <v>0.17979356666666663</v>
      </c>
      <c r="I23">
        <v>0.11309716666666665</v>
      </c>
      <c r="J23">
        <v>0.11717496666666667</v>
      </c>
      <c r="K23">
        <v>0.18603976666666666</v>
      </c>
      <c r="L23">
        <v>9.0970666666666658E-2</v>
      </c>
    </row>
    <row r="24" spans="1:13" x14ac:dyDescent="0.25">
      <c r="E24">
        <v>0.16065546666666664</v>
      </c>
      <c r="F24">
        <v>0.19551836666666667</v>
      </c>
      <c r="G24">
        <v>0.18748776666666667</v>
      </c>
      <c r="H24">
        <v>0.15168246666666663</v>
      </c>
      <c r="I24">
        <v>0.15273146666666665</v>
      </c>
      <c r="J24">
        <v>0.12039426666666665</v>
      </c>
      <c r="K24">
        <v>0.17276806666666666</v>
      </c>
      <c r="L24">
        <v>0.11255196666666666</v>
      </c>
    </row>
    <row r="25" spans="1:13" x14ac:dyDescent="0.25">
      <c r="E25">
        <v>7.9603466666666664E-2</v>
      </c>
      <c r="F25">
        <v>9.7845966666666659E-2</v>
      </c>
      <c r="G25">
        <v>0.17655236666666663</v>
      </c>
      <c r="H25">
        <v>0.11486676666666666</v>
      </c>
      <c r="I25">
        <v>0.11134846666666666</v>
      </c>
      <c r="J25">
        <v>0.10479286666666666</v>
      </c>
      <c r="K25">
        <v>0.12843256666666664</v>
      </c>
      <c r="L25">
        <v>0.11903456666666666</v>
      </c>
    </row>
    <row r="27" spans="1:13" x14ac:dyDescent="0.25">
      <c r="A27" s="1" t="s">
        <v>62</v>
      </c>
    </row>
    <row r="28" spans="1:13" x14ac:dyDescent="0.25">
      <c r="A28" s="1" t="s">
        <v>51</v>
      </c>
    </row>
    <row r="29" spans="1:13" x14ac:dyDescent="0.25">
      <c r="E29" t="s">
        <v>30</v>
      </c>
      <c r="F29" t="s">
        <v>31</v>
      </c>
      <c r="G29" t="s">
        <v>32</v>
      </c>
      <c r="H29" t="s">
        <v>33</v>
      </c>
      <c r="I29" t="s">
        <v>34</v>
      </c>
      <c r="J29" t="s">
        <v>35</v>
      </c>
      <c r="K29" t="s">
        <v>36</v>
      </c>
      <c r="L29" t="s">
        <v>37</v>
      </c>
      <c r="M29" t="s">
        <v>38</v>
      </c>
    </row>
    <row r="32" spans="1:13" x14ac:dyDescent="0.25">
      <c r="E32">
        <v>1252.5333333333333</v>
      </c>
      <c r="F32">
        <v>1200.9533333333334</v>
      </c>
      <c r="G32">
        <v>991.62333333333345</v>
      </c>
      <c r="H32">
        <v>1259.1933333333332</v>
      </c>
      <c r="I32">
        <v>1862.9033333333332</v>
      </c>
      <c r="J32">
        <v>1851.8533333333335</v>
      </c>
      <c r="K32">
        <v>1361.4833333333336</v>
      </c>
      <c r="L32">
        <v>2547.2833333333333</v>
      </c>
    </row>
    <row r="33" spans="1:14" x14ac:dyDescent="0.25">
      <c r="E33">
        <v>983.77333333333354</v>
      </c>
      <c r="F33">
        <v>1246.0133333333333</v>
      </c>
      <c r="G33">
        <v>1154.9533333333334</v>
      </c>
      <c r="H33">
        <v>1371.1333333333332</v>
      </c>
      <c r="I33">
        <v>1626.1133333333332</v>
      </c>
      <c r="J33">
        <v>1529.4533333333334</v>
      </c>
      <c r="K33">
        <v>1177.4533333333334</v>
      </c>
      <c r="L33">
        <v>1634.2633333333333</v>
      </c>
    </row>
    <row r="34" spans="1:14" x14ac:dyDescent="0.25">
      <c r="E34">
        <v>1462.1233333333334</v>
      </c>
      <c r="F34">
        <v>1329.7433333333333</v>
      </c>
      <c r="G34">
        <v>1229.5333333333333</v>
      </c>
      <c r="H34">
        <v>1254.8333333333335</v>
      </c>
      <c r="I34">
        <v>1725.9133333333334</v>
      </c>
      <c r="J34">
        <v>1732.5733333333333</v>
      </c>
      <c r="K34">
        <v>1679.9333333333334</v>
      </c>
      <c r="L34">
        <v>1766.7333333333336</v>
      </c>
    </row>
    <row r="35" spans="1:14" x14ac:dyDescent="0.25">
      <c r="E35">
        <v>1009.2733333333335</v>
      </c>
      <c r="F35">
        <v>1008.4533333333334</v>
      </c>
      <c r="G35">
        <v>1273.8733333333334</v>
      </c>
      <c r="H35">
        <v>1077.9833333333336</v>
      </c>
      <c r="I35">
        <v>1664.5833333333335</v>
      </c>
      <c r="J35">
        <v>1650.6433333333334</v>
      </c>
      <c r="K35">
        <v>1098.3433333333332</v>
      </c>
      <c r="L35">
        <v>1372.7833333333333</v>
      </c>
    </row>
    <row r="38" spans="1:14" x14ac:dyDescent="0.25">
      <c r="A38" s="1" t="s">
        <v>63</v>
      </c>
    </row>
    <row r="39" spans="1:14" x14ac:dyDescent="0.25">
      <c r="E39">
        <f>E22/E32</f>
        <v>1.0213418139237812E-4</v>
      </c>
      <c r="F39">
        <f t="shared" ref="F39:L39" si="0">F22/F32</f>
        <v>1.3661810339563564E-4</v>
      </c>
      <c r="G39">
        <f t="shared" si="0"/>
        <v>1.6187715765730938E-4</v>
      </c>
      <c r="H39">
        <f t="shared" si="0"/>
        <v>1.101751121088104E-4</v>
      </c>
      <c r="I39">
        <f t="shared" si="0"/>
        <v>8.1436735847807462E-5</v>
      </c>
      <c r="J39">
        <f t="shared" si="0"/>
        <v>1.0857224114220706E-4</v>
      </c>
      <c r="K39">
        <f t="shared" si="0"/>
        <v>1.5290731922290633E-4</v>
      </c>
      <c r="L39">
        <f t="shared" si="0"/>
        <v>5.8963588659814047E-5</v>
      </c>
      <c r="N39" s="1" t="s">
        <v>65</v>
      </c>
    </row>
    <row r="40" spans="1:14" x14ac:dyDescent="0.25">
      <c r="E40">
        <f t="shared" ref="E40:L40" si="1">E23/E33</f>
        <v>1.323837130504316E-4</v>
      </c>
      <c r="F40">
        <f t="shared" si="1"/>
        <v>1.5160982761019143E-4</v>
      </c>
      <c r="G40">
        <f t="shared" si="1"/>
        <v>1.5049436340862254E-4</v>
      </c>
      <c r="H40">
        <f t="shared" si="1"/>
        <v>1.3112770457529051E-4</v>
      </c>
      <c r="I40">
        <f t="shared" si="1"/>
        <v>6.9550605328861861E-5</v>
      </c>
      <c r="J40">
        <f t="shared" si="1"/>
        <v>7.6612318998509266E-5</v>
      </c>
      <c r="K40">
        <f t="shared" si="1"/>
        <v>1.5800181748179686E-4</v>
      </c>
      <c r="L40">
        <f t="shared" si="1"/>
        <v>5.5664631770889632E-5</v>
      </c>
      <c r="N40">
        <f>AVERAGE(E39:F42)</f>
        <v>1.1944456466842197E-4</v>
      </c>
    </row>
    <row r="41" spans="1:14" x14ac:dyDescent="0.25">
      <c r="E41">
        <f t="shared" ref="E41:L41" si="2">E24/E34</f>
        <v>1.0987819085029304E-4</v>
      </c>
      <c r="F41">
        <f t="shared" si="2"/>
        <v>1.4703466583776818E-4</v>
      </c>
      <c r="G41">
        <f t="shared" si="2"/>
        <v>1.5248693271159789E-4</v>
      </c>
      <c r="H41">
        <f t="shared" si="2"/>
        <v>1.2087857617213437E-4</v>
      </c>
      <c r="I41">
        <f t="shared" si="2"/>
        <v>8.8493126344698641E-5</v>
      </c>
      <c r="J41">
        <f t="shared" si="2"/>
        <v>6.9488698891052218E-5</v>
      </c>
      <c r="K41">
        <f t="shared" si="2"/>
        <v>1.0284221596095083E-4</v>
      </c>
      <c r="L41">
        <f t="shared" si="2"/>
        <v>6.3706256367684219E-5</v>
      </c>
    </row>
    <row r="42" spans="1:14" x14ac:dyDescent="0.25">
      <c r="E42">
        <f t="shared" ref="E42:L42" si="3">E25/E35</f>
        <v>7.8872059765772057E-5</v>
      </c>
      <c r="F42">
        <f t="shared" si="3"/>
        <v>9.7025775444905716E-5</v>
      </c>
      <c r="G42">
        <f t="shared" si="3"/>
        <v>1.3859491524536709E-4</v>
      </c>
      <c r="H42">
        <f t="shared" si="3"/>
        <v>1.0655708962723602E-4</v>
      </c>
      <c r="I42">
        <f t="shared" si="3"/>
        <v>6.689269586983728E-5</v>
      </c>
      <c r="J42">
        <f t="shared" si="3"/>
        <v>6.3486075126263902E-5</v>
      </c>
      <c r="K42">
        <f t="shared" si="3"/>
        <v>1.169329869530778E-4</v>
      </c>
      <c r="L42">
        <f t="shared" si="3"/>
        <v>8.6710381584858005E-5</v>
      </c>
    </row>
    <row r="45" spans="1:14" x14ac:dyDescent="0.25">
      <c r="A45" s="1" t="s">
        <v>64</v>
      </c>
      <c r="E45">
        <f>E39/$N$40*100</f>
        <v>85.507600681456324</v>
      </c>
      <c r="F45">
        <f>F39/$N$40*100</f>
        <v>114.37783190460561</v>
      </c>
      <c r="G45">
        <f>G39/$N$40*100</f>
        <v>135.5249258153188</v>
      </c>
      <c r="H45">
        <f>H39/$N$40*100</f>
        <v>92.239535900738929</v>
      </c>
      <c r="I45">
        <f>I39/$N$40*100</f>
        <v>68.179524178329743</v>
      </c>
      <c r="J45">
        <f>J39/$N$40*100</f>
        <v>90.89759876776607</v>
      </c>
      <c r="K45">
        <f>K39/$N$40*100</f>
        <v>128.01530119631391</v>
      </c>
      <c r="L45">
        <f>L39/$N$40*100</f>
        <v>49.36481523750949</v>
      </c>
    </row>
    <row r="46" spans="1:14" x14ac:dyDescent="0.25">
      <c r="E46">
        <f>E40/$N$40*100</f>
        <v>110.83276448612685</v>
      </c>
      <c r="F46">
        <f>F40/$N$40*100</f>
        <v>126.92903024181987</v>
      </c>
      <c r="G46">
        <f>G40/$N$40*100</f>
        <v>125.99515417582607</v>
      </c>
      <c r="H46">
        <f>H40/$N$40*100</f>
        <v>109.78122356534257</v>
      </c>
      <c r="I46">
        <f>I40/$N$40*100</f>
        <v>58.228355155326064</v>
      </c>
      <c r="J46">
        <f>J40/$N$40*100</f>
        <v>64.140481579203723</v>
      </c>
      <c r="K46">
        <f>K40/$N$40*100</f>
        <v>132.28045823634571</v>
      </c>
      <c r="L46">
        <f>L40/$N$40*100</f>
        <v>46.602900622070678</v>
      </c>
    </row>
    <row r="47" spans="1:14" x14ac:dyDescent="0.25">
      <c r="E47">
        <f>E41/$N$40*100</f>
        <v>91.990950911257301</v>
      </c>
      <c r="F47">
        <f>F41/$N$40*100</f>
        <v>123.09866610166509</v>
      </c>
      <c r="G47">
        <f>G41/$N$40*100</f>
        <v>127.66335005272238</v>
      </c>
      <c r="H47">
        <f>H41/$N$40*100</f>
        <v>101.20056656214807</v>
      </c>
      <c r="I47">
        <f>I41/$N$40*100</f>
        <v>74.087193996943697</v>
      </c>
      <c r="J47">
        <f>J41/$N$40*100</f>
        <v>58.176526561884835</v>
      </c>
      <c r="K47">
        <f>K41/$N$40*100</f>
        <v>86.100373211992306</v>
      </c>
      <c r="L47">
        <f>L41/$N$40*100</f>
        <v>53.33541676386259</v>
      </c>
    </row>
    <row r="48" spans="1:14" x14ac:dyDescent="0.25">
      <c r="E48">
        <f>E42/$N$40*100</f>
        <v>66.032355666179399</v>
      </c>
      <c r="F48">
        <f>F42/$N$40*100</f>
        <v>81.230800006889552</v>
      </c>
      <c r="G48">
        <f>G42/$N$40*100</f>
        <v>116.03283550834354</v>
      </c>
      <c r="H48">
        <f>H42/$N$40*100</f>
        <v>89.210496871949289</v>
      </c>
      <c r="I48">
        <f>I42/$N$40*100</f>
        <v>56.003130871238348</v>
      </c>
      <c r="J48">
        <f>J42/$N$40*100</f>
        <v>53.151079165888547</v>
      </c>
      <c r="K48">
        <f>K42/$N$40*100</f>
        <v>97.897285889637331</v>
      </c>
      <c r="L48">
        <f>L42/$N$40*100</f>
        <v>72.594665002602639</v>
      </c>
    </row>
    <row r="51" spans="3:14" x14ac:dyDescent="0.25">
      <c r="C51" s="2"/>
      <c r="D51" s="2"/>
      <c r="E51" s="2" t="s">
        <v>30</v>
      </c>
      <c r="F51" s="2" t="s">
        <v>31</v>
      </c>
      <c r="G51" s="2" t="s">
        <v>32</v>
      </c>
      <c r="H51" s="2" t="s">
        <v>33</v>
      </c>
      <c r="I51" s="2" t="s">
        <v>34</v>
      </c>
      <c r="J51" s="2" t="s">
        <v>35</v>
      </c>
      <c r="K51" s="2" t="s">
        <v>36</v>
      </c>
      <c r="L51" s="2" t="s">
        <v>37</v>
      </c>
      <c r="M51" s="2" t="s">
        <v>38</v>
      </c>
      <c r="N51" s="2"/>
    </row>
    <row r="52" spans="3:14" x14ac:dyDescent="0.25">
      <c r="C52" s="3" t="s">
        <v>45</v>
      </c>
      <c r="D52" s="3"/>
      <c r="E52" s="3">
        <f>AVERAGE(E45:E48)</f>
        <v>88.590917936254968</v>
      </c>
      <c r="F52" s="3">
        <f>AVERAGE(F45:F48)</f>
        <v>111.40908206374505</v>
      </c>
      <c r="G52" s="3">
        <f>AVERAGE(G45:G48)</f>
        <v>126.30406638805269</v>
      </c>
      <c r="H52" s="3">
        <f t="shared" ref="H52:J52" si="4">AVERAGE(H45:H48)</f>
        <v>98.107955725044718</v>
      </c>
      <c r="I52" s="3">
        <f t="shared" si="4"/>
        <v>64.124551050459459</v>
      </c>
      <c r="J52" s="3">
        <f t="shared" si="4"/>
        <v>66.591421518685792</v>
      </c>
      <c r="K52" s="15">
        <f>AVERAGE(K45:K48)</f>
        <v>111.07335463357231</v>
      </c>
      <c r="L52" s="3">
        <f>AVERAGE(L45:L48)</f>
        <v>55.474449406511354</v>
      </c>
      <c r="M52" s="3"/>
      <c r="N52" s="3"/>
    </row>
    <row r="53" spans="3:14" x14ac:dyDescent="0.25">
      <c r="C53" s="3" t="s">
        <v>47</v>
      </c>
      <c r="D53" s="3"/>
      <c r="E53" s="3">
        <f>MEDIAN(E45:E48)</f>
        <v>88.749275796356812</v>
      </c>
      <c r="F53" s="3">
        <f t="shared" ref="F53:L53" si="5">MEDIAN(F45:F48)</f>
        <v>118.73824900313535</v>
      </c>
      <c r="G53" s="3">
        <f t="shared" si="5"/>
        <v>126.82925211427423</v>
      </c>
      <c r="H53" s="3">
        <f t="shared" si="5"/>
        <v>96.720051231443506</v>
      </c>
      <c r="I53" s="3">
        <f t="shared" si="5"/>
        <v>63.203939666827907</v>
      </c>
      <c r="J53" s="3">
        <f t="shared" si="5"/>
        <v>61.158504070544282</v>
      </c>
      <c r="K53" s="15">
        <f t="shared" si="5"/>
        <v>112.95629354297563</v>
      </c>
      <c r="L53" s="3">
        <f t="shared" si="5"/>
        <v>51.350116000686043</v>
      </c>
      <c r="M53" s="3"/>
      <c r="N53" s="3"/>
    </row>
    <row r="54" spans="3:14" x14ac:dyDescent="0.25">
      <c r="C54" s="3" t="s">
        <v>49</v>
      </c>
      <c r="D54" s="3"/>
      <c r="E54" s="3">
        <f>STDEV(E45:E48)</f>
        <v>18.481121350951334</v>
      </c>
      <c r="F54" s="3">
        <f t="shared" ref="F54:L54" si="6">STDEV(F45:F48)</f>
        <v>20.793086591063918</v>
      </c>
      <c r="G54" s="3">
        <f t="shared" si="6"/>
        <v>8.0096922786832376</v>
      </c>
      <c r="H54" s="3">
        <f t="shared" si="6"/>
        <v>9.2993288133773859</v>
      </c>
      <c r="I54" s="3">
        <f t="shared" si="6"/>
        <v>8.4935201439711356</v>
      </c>
      <c r="J54" s="3">
        <f t="shared" si="6"/>
        <v>16.815177853604453</v>
      </c>
      <c r="K54" s="15">
        <f t="shared" si="6"/>
        <v>22.612897390508767</v>
      </c>
      <c r="L54" s="3">
        <f t="shared" si="6"/>
        <v>11.743214355770272</v>
      </c>
      <c r="M54" s="3"/>
      <c r="N54" s="3"/>
    </row>
    <row r="55" spans="3:14" x14ac:dyDescent="0.25">
      <c r="C55" s="3" t="s">
        <v>50</v>
      </c>
      <c r="D55" s="3"/>
      <c r="E55" s="3">
        <f t="shared" ref="E55:L55" si="7">E54/E52*100</f>
        <v>20.861191848411941</v>
      </c>
      <c r="F55" s="3">
        <f t="shared" si="7"/>
        <v>18.663726696147371</v>
      </c>
      <c r="G55" s="3">
        <f t="shared" si="7"/>
        <v>6.3415949365197068</v>
      </c>
      <c r="H55" s="3">
        <f t="shared" si="7"/>
        <v>9.4786694357789791</v>
      </c>
      <c r="I55" s="3">
        <f t="shared" si="7"/>
        <v>13.245348317975131</v>
      </c>
      <c r="J55" s="3">
        <f t="shared" si="7"/>
        <v>25.251267310589025</v>
      </c>
      <c r="K55" s="15">
        <f t="shared" si="7"/>
        <v>20.358525647404853</v>
      </c>
      <c r="L55" s="3">
        <f t="shared" si="7"/>
        <v>21.168690237404871</v>
      </c>
      <c r="M55" s="3"/>
      <c r="N55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9</xdr:col>
                <xdr:colOff>581025</xdr:colOff>
                <xdr:row>0</xdr:row>
                <xdr:rowOff>180975</xdr:rowOff>
              </from>
              <to>
                <xdr:col>14</xdr:col>
                <xdr:colOff>276225</xdr:colOff>
                <xdr:row>15</xdr:row>
                <xdr:rowOff>57150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2020-04-30T19:38:38Z</dcterms:created>
  <dcterms:modified xsi:type="dcterms:W3CDTF">2021-07-16T21:35:12Z</dcterms:modified>
</cp:coreProperties>
</file>