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43" documentId="11_0D23C053808C526A6B1F74F33340B4F444B8AD10" xr6:coauthVersionLast="45" xr6:coauthVersionMax="45" xr10:uidLastSave="{7CC8D363-04FC-4EF9-BEB3-3B842A1038CB}"/>
  <bookViews>
    <workbookView xWindow="-28920" yWindow="-120" windowWidth="29040" windowHeight="15840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0" i="3" l="1"/>
  <c r="L50" i="3"/>
  <c r="I35" i="1" l="1"/>
  <c r="H35" i="1"/>
  <c r="H44" i="2"/>
  <c r="H45" i="2" s="1"/>
  <c r="H46" i="2"/>
  <c r="H47" i="2" s="1"/>
  <c r="H48" i="2"/>
  <c r="O44" i="2"/>
  <c r="N35" i="1"/>
  <c r="O35" i="1"/>
  <c r="P35" i="1"/>
  <c r="H49" i="2" l="1"/>
  <c r="L47" i="3"/>
  <c r="K47" i="3"/>
  <c r="J47" i="3"/>
  <c r="I47" i="3"/>
  <c r="H47" i="3"/>
  <c r="G47" i="3"/>
  <c r="F47" i="3"/>
  <c r="E47" i="3"/>
  <c r="L46" i="3"/>
  <c r="K46" i="3"/>
  <c r="J46" i="3"/>
  <c r="I46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N45" i="3" s="1"/>
  <c r="I44" i="3"/>
  <c r="H44" i="3"/>
  <c r="G44" i="3"/>
  <c r="F44" i="3"/>
  <c r="E44" i="3"/>
  <c r="P48" i="2"/>
  <c r="O48" i="2"/>
  <c r="N48" i="2"/>
  <c r="M48" i="2"/>
  <c r="L48" i="2"/>
  <c r="K48" i="2"/>
  <c r="J48" i="2"/>
  <c r="I48" i="2"/>
  <c r="P46" i="2"/>
  <c r="P47" i="2" s="1"/>
  <c r="O46" i="2"/>
  <c r="O47" i="2" s="1"/>
  <c r="N46" i="2"/>
  <c r="N47" i="2" s="1"/>
  <c r="M46" i="2"/>
  <c r="M47" i="2" s="1"/>
  <c r="L46" i="2"/>
  <c r="L47" i="2" s="1"/>
  <c r="K46" i="2"/>
  <c r="K47" i="2" s="1"/>
  <c r="J46" i="2"/>
  <c r="J47" i="2" s="1"/>
  <c r="I46" i="2"/>
  <c r="I47" i="2" s="1"/>
  <c r="P44" i="2"/>
  <c r="H59" i="2" s="1"/>
  <c r="O49" i="2"/>
  <c r="N44" i="2"/>
  <c r="N45" i="2" s="1"/>
  <c r="M44" i="2"/>
  <c r="M45" i="2" s="1"/>
  <c r="L44" i="2"/>
  <c r="L45" i="2" s="1"/>
  <c r="K44" i="2"/>
  <c r="K45" i="2" s="1"/>
  <c r="J44" i="2"/>
  <c r="J45" i="2" s="1"/>
  <c r="I44" i="2"/>
  <c r="I45" i="2" s="1"/>
  <c r="P39" i="1"/>
  <c r="O39" i="1"/>
  <c r="N39" i="1"/>
  <c r="M39" i="1"/>
  <c r="L39" i="1"/>
  <c r="K39" i="1"/>
  <c r="J39" i="1"/>
  <c r="I39" i="1"/>
  <c r="H39" i="1"/>
  <c r="H40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H50" i="1"/>
  <c r="O36" i="1"/>
  <c r="N36" i="1"/>
  <c r="M35" i="1"/>
  <c r="M36" i="1" s="1"/>
  <c r="L35" i="1"/>
  <c r="K35" i="1"/>
  <c r="K36" i="1" s="1"/>
  <c r="J35" i="1"/>
  <c r="J36" i="1" s="1"/>
  <c r="I36" i="1"/>
  <c r="L40" i="1" l="1"/>
  <c r="G53" i="3"/>
  <c r="K49" i="2"/>
  <c r="O45" i="2"/>
  <c r="L49" i="2"/>
  <c r="J49" i="2"/>
  <c r="M49" i="2"/>
  <c r="I49" i="2"/>
  <c r="N49" i="2"/>
  <c r="P49" i="2"/>
  <c r="O57" i="2"/>
  <c r="H57" i="2"/>
  <c r="H58" i="2"/>
  <c r="I56" i="2"/>
  <c r="I57" i="2"/>
  <c r="I58" i="2"/>
  <c r="I59" i="2"/>
  <c r="J56" i="2"/>
  <c r="J58" i="2"/>
  <c r="K56" i="2"/>
  <c r="K57" i="2"/>
  <c r="K58" i="2"/>
  <c r="K59" i="2"/>
  <c r="L57" i="2"/>
  <c r="J57" i="2"/>
  <c r="J59" i="2"/>
  <c r="L56" i="2"/>
  <c r="L58" i="2"/>
  <c r="L59" i="2"/>
  <c r="M56" i="2"/>
  <c r="M57" i="2"/>
  <c r="M58" i="2"/>
  <c r="M59" i="2"/>
  <c r="P45" i="2"/>
  <c r="N56" i="2"/>
  <c r="N57" i="2"/>
  <c r="N58" i="2"/>
  <c r="N59" i="2"/>
  <c r="O56" i="2"/>
  <c r="O58" i="2"/>
  <c r="O59" i="2"/>
  <c r="H56" i="2"/>
  <c r="N40" i="1"/>
  <c r="H36" i="1"/>
  <c r="I40" i="1"/>
  <c r="O40" i="1"/>
  <c r="J40" i="1"/>
  <c r="M47" i="1"/>
  <c r="L36" i="1"/>
  <c r="K40" i="1"/>
  <c r="M48" i="1"/>
  <c r="P36" i="1"/>
  <c r="M49" i="1"/>
  <c r="M40" i="1"/>
  <c r="M50" i="1"/>
  <c r="I47" i="1"/>
  <c r="I48" i="1"/>
  <c r="I49" i="1"/>
  <c r="I50" i="1"/>
  <c r="J47" i="1"/>
  <c r="J48" i="1"/>
  <c r="J49" i="1"/>
  <c r="J50" i="1"/>
  <c r="K47" i="1"/>
  <c r="K48" i="1"/>
  <c r="K49" i="1"/>
  <c r="K50" i="1"/>
  <c r="L47" i="1"/>
  <c r="L48" i="1"/>
  <c r="L49" i="1"/>
  <c r="L50" i="1"/>
  <c r="N47" i="1"/>
  <c r="N48" i="1"/>
  <c r="N49" i="1"/>
  <c r="N50" i="1"/>
  <c r="P40" i="1"/>
  <c r="O47" i="1"/>
  <c r="O48" i="1"/>
  <c r="O49" i="1"/>
  <c r="O50" i="1"/>
  <c r="H47" i="1"/>
  <c r="H48" i="1"/>
  <c r="H49" i="1"/>
  <c r="S54" i="1" l="1"/>
  <c r="O72" i="2"/>
  <c r="L75" i="2"/>
  <c r="L72" i="2"/>
  <c r="J66" i="1"/>
  <c r="N63" i="1"/>
  <c r="M58" i="1"/>
  <c r="K53" i="3"/>
  <c r="I52" i="3"/>
  <c r="F52" i="3"/>
  <c r="F51" i="3"/>
  <c r="I53" i="3"/>
  <c r="H51" i="3"/>
  <c r="K51" i="3"/>
  <c r="I51" i="3"/>
  <c r="L53" i="3"/>
  <c r="L51" i="3"/>
  <c r="L52" i="3"/>
  <c r="G50" i="3"/>
  <c r="I50" i="3"/>
  <c r="G52" i="3"/>
  <c r="K52" i="3"/>
  <c r="E50" i="3"/>
  <c r="H50" i="3"/>
  <c r="G51" i="3"/>
  <c r="J53" i="3"/>
  <c r="F53" i="3"/>
  <c r="E52" i="3"/>
  <c r="M56" i="1"/>
  <c r="M57" i="1" s="1"/>
  <c r="J52" i="3"/>
  <c r="J51" i="3"/>
  <c r="H53" i="3"/>
  <c r="E53" i="3"/>
  <c r="J50" i="3"/>
  <c r="F50" i="3"/>
  <c r="H52" i="3"/>
  <c r="E51" i="3"/>
  <c r="I67" i="2"/>
  <c r="I65" i="2"/>
  <c r="I66" i="2" s="1"/>
  <c r="I63" i="2"/>
  <c r="I64" i="2" s="1"/>
  <c r="O67" i="2"/>
  <c r="O65" i="2"/>
  <c r="O66" i="2" s="1"/>
  <c r="O63" i="2"/>
  <c r="O64" i="2" s="1"/>
  <c r="M67" i="2"/>
  <c r="M65" i="2"/>
  <c r="M66" i="2" s="1"/>
  <c r="M63" i="2"/>
  <c r="M73" i="2" s="1"/>
  <c r="K67" i="2"/>
  <c r="K65" i="2"/>
  <c r="K66" i="2" s="1"/>
  <c r="K63" i="2"/>
  <c r="K64" i="2" s="1"/>
  <c r="L67" i="2"/>
  <c r="L65" i="2"/>
  <c r="L66" i="2" s="1"/>
  <c r="L63" i="2"/>
  <c r="L64" i="2" s="1"/>
  <c r="S63" i="2"/>
  <c r="H67" i="2"/>
  <c r="H65" i="2"/>
  <c r="H66" i="2" s="1"/>
  <c r="H63" i="2"/>
  <c r="N63" i="2"/>
  <c r="N64" i="2" s="1"/>
  <c r="N67" i="2"/>
  <c r="N65" i="2"/>
  <c r="N66" i="2" s="1"/>
  <c r="J63" i="2"/>
  <c r="J64" i="2" s="1"/>
  <c r="J67" i="2"/>
  <c r="J65" i="2"/>
  <c r="J66" i="2" s="1"/>
  <c r="M54" i="1"/>
  <c r="M63" i="1" s="1"/>
  <c r="O58" i="1"/>
  <c r="O56" i="1"/>
  <c r="O57" i="1" s="1"/>
  <c r="O54" i="1"/>
  <c r="O55" i="1" s="1"/>
  <c r="N58" i="1"/>
  <c r="N56" i="1"/>
  <c r="N57" i="1" s="1"/>
  <c r="N54" i="1"/>
  <c r="N55" i="1" s="1"/>
  <c r="K58" i="1"/>
  <c r="K56" i="1"/>
  <c r="K57" i="1" s="1"/>
  <c r="K54" i="1"/>
  <c r="K55" i="1" s="1"/>
  <c r="J58" i="1"/>
  <c r="J56" i="1"/>
  <c r="J57" i="1" s="1"/>
  <c r="J54" i="1"/>
  <c r="J55" i="1" s="1"/>
  <c r="H54" i="1"/>
  <c r="H58" i="1"/>
  <c r="H56" i="1"/>
  <c r="H57" i="1" s="1"/>
  <c r="I58" i="1"/>
  <c r="I56" i="1"/>
  <c r="I57" i="1" s="1"/>
  <c r="I54" i="1"/>
  <c r="I55" i="1" s="1"/>
  <c r="L54" i="1"/>
  <c r="L55" i="1" s="1"/>
  <c r="L56" i="1"/>
  <c r="L57" i="1" s="1"/>
  <c r="L58" i="1"/>
  <c r="I65" i="1" l="1"/>
  <c r="J63" i="1"/>
  <c r="L66" i="1"/>
  <c r="N72" i="2"/>
  <c r="N74" i="2"/>
  <c r="I74" i="2"/>
  <c r="K65" i="1"/>
  <c r="L63" i="1"/>
  <c r="K63" i="1"/>
  <c r="O75" i="2"/>
  <c r="I72" i="2"/>
  <c r="L73" i="2"/>
  <c r="H64" i="1"/>
  <c r="M65" i="1"/>
  <c r="H63" i="1"/>
  <c r="H73" i="2"/>
  <c r="K74" i="2"/>
  <c r="O74" i="2"/>
  <c r="K66" i="1"/>
  <c r="J64" i="1"/>
  <c r="J72" i="2"/>
  <c r="K72" i="2"/>
  <c r="N75" i="2"/>
  <c r="I75" i="2"/>
  <c r="N66" i="1"/>
  <c r="O63" i="1"/>
  <c r="J75" i="2"/>
  <c r="N73" i="2"/>
  <c r="I73" i="2"/>
  <c r="J73" i="2"/>
  <c r="H65" i="1"/>
  <c r="O64" i="1"/>
  <c r="O73" i="2"/>
  <c r="H74" i="2"/>
  <c r="K75" i="2"/>
  <c r="M75" i="2"/>
  <c r="O65" i="1"/>
  <c r="M66" i="1"/>
  <c r="J74" i="2"/>
  <c r="K73" i="2"/>
  <c r="H57" i="3"/>
  <c r="M64" i="2"/>
  <c r="H75" i="2"/>
  <c r="H72" i="2"/>
  <c r="L74" i="2"/>
  <c r="M72" i="2"/>
  <c r="M74" i="2"/>
  <c r="M70" i="1"/>
  <c r="N65" i="1"/>
  <c r="I63" i="1"/>
  <c r="L64" i="1"/>
  <c r="M55" i="1"/>
  <c r="H66" i="1"/>
  <c r="M64" i="1"/>
  <c r="I64" i="1"/>
  <c r="J65" i="1"/>
  <c r="O66" i="1"/>
  <c r="I66" i="1"/>
  <c r="N64" i="1"/>
  <c r="L65" i="1"/>
  <c r="K64" i="1"/>
  <c r="J59" i="1"/>
  <c r="N68" i="2"/>
  <c r="L57" i="3"/>
  <c r="E59" i="3"/>
  <c r="E58" i="3"/>
  <c r="E57" i="3"/>
  <c r="H59" i="3"/>
  <c r="H58" i="3"/>
  <c r="F59" i="3"/>
  <c r="F58" i="3"/>
  <c r="F57" i="3"/>
  <c r="I57" i="3"/>
  <c r="I59" i="3"/>
  <c r="I58" i="3"/>
  <c r="J57" i="3"/>
  <c r="J59" i="3"/>
  <c r="J58" i="3"/>
  <c r="G57" i="3"/>
  <c r="G59" i="3"/>
  <c r="G58" i="3"/>
  <c r="L59" i="3"/>
  <c r="L58" i="3"/>
  <c r="K57" i="3"/>
  <c r="K59" i="3"/>
  <c r="K58" i="3"/>
  <c r="H68" i="2"/>
  <c r="M80" i="2"/>
  <c r="I68" i="2"/>
  <c r="K68" i="2"/>
  <c r="O68" i="2"/>
  <c r="H64" i="2"/>
  <c r="L68" i="2"/>
  <c r="M68" i="2"/>
  <c r="J68" i="2"/>
  <c r="M59" i="1"/>
  <c r="H59" i="1"/>
  <c r="I59" i="1"/>
  <c r="I71" i="1"/>
  <c r="H55" i="1"/>
  <c r="O59" i="1"/>
  <c r="K59" i="1"/>
  <c r="L59" i="1"/>
  <c r="N59" i="1"/>
  <c r="K60" i="3" l="1"/>
  <c r="L70" i="1"/>
  <c r="J71" i="1"/>
  <c r="G60" i="3"/>
  <c r="L60" i="3"/>
  <c r="F60" i="3"/>
  <c r="M81" i="2"/>
  <c r="J81" i="2"/>
  <c r="L80" i="2"/>
  <c r="N79" i="2"/>
  <c r="L71" i="1"/>
  <c r="H72" i="1"/>
  <c r="I72" i="1"/>
  <c r="H71" i="1"/>
  <c r="K72" i="1"/>
  <c r="I60" i="3"/>
  <c r="H60" i="3"/>
  <c r="H70" i="1"/>
  <c r="M79" i="2"/>
  <c r="N81" i="2"/>
  <c r="K79" i="2"/>
  <c r="O79" i="2"/>
  <c r="J60" i="3"/>
  <c r="E60" i="3"/>
  <c r="K80" i="2"/>
  <c r="L79" i="2"/>
  <c r="K81" i="2"/>
  <c r="N80" i="2"/>
  <c r="J79" i="2"/>
  <c r="L81" i="2"/>
  <c r="J80" i="2"/>
  <c r="O80" i="2"/>
  <c r="O81" i="2"/>
  <c r="H81" i="2"/>
  <c r="H80" i="2"/>
  <c r="H79" i="2"/>
  <c r="I80" i="2"/>
  <c r="I81" i="2"/>
  <c r="I79" i="2"/>
  <c r="L72" i="1"/>
  <c r="N72" i="1"/>
  <c r="J72" i="1"/>
  <c r="I70" i="1"/>
  <c r="K70" i="1"/>
  <c r="K71" i="1"/>
  <c r="N70" i="1"/>
  <c r="O72" i="1"/>
  <c r="O71" i="1"/>
  <c r="O70" i="1"/>
  <c r="J70" i="1"/>
  <c r="M72" i="1"/>
  <c r="M71" i="1"/>
  <c r="N71" i="1"/>
  <c r="N73" i="1" l="1"/>
  <c r="K73" i="1"/>
  <c r="H73" i="1"/>
  <c r="M82" i="2"/>
  <c r="J73" i="1"/>
  <c r="L73" i="1"/>
  <c r="N82" i="2"/>
  <c r="J82" i="2"/>
  <c r="K82" i="2"/>
  <c r="L82" i="2"/>
  <c r="I73" i="1"/>
  <c r="O82" i="2"/>
  <c r="I82" i="2"/>
  <c r="H82" i="2"/>
  <c r="O73" i="1"/>
  <c r="M73" i="1"/>
</calcChain>
</file>

<file path=xl/sharedStrings.xml><?xml version="1.0" encoding="utf-8"?>
<sst xmlns="http://schemas.openxmlformats.org/spreadsheetml/2006/main" count="266" uniqueCount="84">
  <si>
    <t>Mode</t>
  </si>
  <si>
    <t>Absorbance</t>
  </si>
  <si>
    <t>Name</t>
  </si>
  <si>
    <t>Label 1</t>
  </si>
  <si>
    <t>Measurement wavelength [nm]</t>
  </si>
  <si>
    <t>Number of flashes</t>
  </si>
  <si>
    <t>Settle time [ms]</t>
  </si>
  <si>
    <t>Part of Plate</t>
  </si>
  <si>
    <t>A1-H12</t>
  </si>
  <si>
    <t>Start Time</t>
  </si>
  <si>
    <t>Temperature [°C]</t>
  </si>
  <si>
    <t>&lt;&gt;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</si>
  <si>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</si>
  <si>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</si>
  <si>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</si>
  <si>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</si>
  <si>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</si>
  <si>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</si>
  <si>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</si>
  <si>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</si>
  <si>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</si>
  <si>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</si>
  <si>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</si>
  <si>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</si>
  <si>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</t>
  </si>
  <si>
    <t>B</t>
  </si>
  <si>
    <t>C</t>
  </si>
  <si>
    <t>D</t>
  </si>
  <si>
    <t>E</t>
  </si>
  <si>
    <t>F</t>
  </si>
  <si>
    <t>G</t>
  </si>
  <si>
    <t>H</t>
  </si>
  <si>
    <t>Date of intoxication:</t>
  </si>
  <si>
    <t>Reader:</t>
  </si>
  <si>
    <t xml:space="preserve">Tecan Spark </t>
  </si>
  <si>
    <t>Vehicle</t>
  </si>
  <si>
    <t>Empty value</t>
  </si>
  <si>
    <t>Cells</t>
  </si>
  <si>
    <t>Differentiation started</t>
  </si>
  <si>
    <t>Age of cells</t>
  </si>
  <si>
    <t>Agent</t>
  </si>
  <si>
    <t>PTX in DMSO 6mM stock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</si>
  <si>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</si>
  <si>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</si>
  <si>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</si>
  <si>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</si>
  <si>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</si>
  <si>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</si>
  <si>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</si>
  <si>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</si>
  <si>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</si>
  <si>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Fluorescence Top Reading</t>
  </si>
  <si>
    <t>Excitation</t>
  </si>
  <si>
    <t>Monochromator</t>
  </si>
  <si>
    <t>Excitation wavelength [nm]</t>
  </si>
  <si>
    <t>Excitation bandwidth [nm]</t>
  </si>
  <si>
    <t>Emission</t>
  </si>
  <si>
    <t>Emission wavelength [nm]</t>
  </si>
  <si>
    <t>Emission bandwidth [nm]</t>
  </si>
  <si>
    <t>Gain Optimal</t>
  </si>
  <si>
    <t>Mirror</t>
  </si>
  <si>
    <t>Automatic (Dichroic 510)</t>
  </si>
  <si>
    <t>Integration time [µs]</t>
  </si>
  <si>
    <t>Lag time [µs]</t>
  </si>
  <si>
    <t>Z-Position [μm]</t>
  </si>
  <si>
    <t>Z-Position mode C3</t>
  </si>
  <si>
    <t>From well</t>
  </si>
  <si>
    <t>Live/Dead</t>
  </si>
  <si>
    <t>% of Vehicle</t>
  </si>
  <si>
    <t>Veh/Veh</t>
  </si>
  <si>
    <t>Viability [% Vehicle]</t>
  </si>
  <si>
    <t>PTX + 10uM Li</t>
  </si>
  <si>
    <t>PV 1mM Li</t>
  </si>
  <si>
    <t>PTX Li V</t>
  </si>
  <si>
    <t>PTX 500uM Li</t>
  </si>
  <si>
    <t>PTX 1mM Li</t>
  </si>
  <si>
    <t>PTX 100uM Li</t>
  </si>
  <si>
    <t>PTX 50uM Li</t>
  </si>
  <si>
    <t>2021-01-27 12:25:16</t>
  </si>
  <si>
    <t>2021-01-26 17:57:36</t>
  </si>
  <si>
    <t>41d</t>
  </si>
  <si>
    <t>76) Exp_20210123</t>
  </si>
  <si>
    <t>LithiumChlorid 600mM in Aqua</t>
  </si>
  <si>
    <t>iPSC_DSN_005a_20201213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</si>
</sst>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FFFF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1" fillId="0" borderId="0" xfId="0" applyNumberFormat="1" applyFont="1" applyFill="1"/>
    <xf numFmtId="0" fontId="0" fillId="0" borderId="0" xfId="0" applyNumberFormat="1" applyFont="1"/>
    <xf numFmtId="0" fontId="22" fillId="33" borderId="0" xfId="0" applyNumberFormat="1" applyFont="1" applyFill="1"/>
    <xf numFmtId="0" fontId="18" fillId="0" borderId="0" xfId="0" applyFont="1" applyBorder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257176</xdr:colOff>
      <xdr:row>0</xdr:row>
      <xdr:rowOff>133351</xdr:rowOff>
    </xdr:from>
    <xdr:to>
      <xdr:col>17</xdr:col>
      <xdr:colOff>359572</xdr:colOff>
      <xdr:row>22</xdr:row>
      <xdr:rowOff>142878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9638110" y="658417"/>
          <a:ext cx="4200527" cy="31503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619125</xdr:colOff>
      <xdr:row>0</xdr:row>
      <xdr:rowOff>95251</xdr:rowOff>
    </xdr:from>
    <xdr:to>
      <xdr:col>8</xdr:col>
      <xdr:colOff>95252</xdr:colOff>
      <xdr:row>19</xdr:row>
      <xdr:rowOff>82553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216275" y="546101"/>
          <a:ext cx="3606802" cy="270510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0</xdr:row>
          <xdr:rowOff>104775</xdr:rowOff>
        </xdr:from>
        <xdr:to>
          <xdr:col>12</xdr:col>
          <xdr:colOff>171450</xdr:colOff>
          <xdr:row>19</xdr:row>
          <xdr:rowOff>85725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abSelected="1" topLeftCell="A16" workbookViewId="0">
      <selection activeCell="E17" sqref="E17"/>
    </sheetView>
  </sheetViews>
  <sheetFormatPr baseColWidth="10" defaultColWidth="11.42578125" defaultRowHeight="15" x14ac:dyDescent="0.25"/>
  <cols>
    <col min="8" max="8" width="14" customWidth="1"/>
  </cols>
  <sheetData>
    <row r="1" spans="1:13" x14ac:dyDescent="0.25">
      <c r="A1" s="13" t="s">
        <v>0</v>
      </c>
      <c r="B1" s="13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4"/>
      <c r="M1" s="14"/>
    </row>
    <row r="2" spans="1:13" x14ac:dyDescent="0.25">
      <c r="A2" s="13" t="s">
        <v>2</v>
      </c>
      <c r="B2" s="13" t="s">
        <v>3</v>
      </c>
      <c r="C2" s="13"/>
      <c r="D2" s="13"/>
      <c r="E2" s="13"/>
      <c r="F2" s="13"/>
      <c r="G2" s="13"/>
      <c r="H2" s="13"/>
      <c r="I2" s="13"/>
      <c r="J2" s="13"/>
      <c r="K2" s="13"/>
      <c r="L2" s="14"/>
      <c r="M2" s="14"/>
    </row>
    <row r="3" spans="1:13" x14ac:dyDescent="0.25">
      <c r="A3" s="13" t="s">
        <v>4</v>
      </c>
      <c r="B3" s="13"/>
      <c r="C3" s="13"/>
      <c r="D3" s="13"/>
      <c r="E3" s="13">
        <v>560</v>
      </c>
      <c r="F3" s="13"/>
      <c r="G3" s="13"/>
      <c r="H3" s="13"/>
      <c r="I3" s="13"/>
      <c r="J3" s="13"/>
      <c r="K3" s="13"/>
      <c r="L3" s="14"/>
      <c r="M3" s="14"/>
    </row>
    <row r="4" spans="1:13" x14ac:dyDescent="0.25">
      <c r="A4" s="13" t="s">
        <v>5</v>
      </c>
      <c r="B4" s="13"/>
      <c r="C4" s="13"/>
      <c r="D4" s="13"/>
      <c r="E4" s="13">
        <v>10</v>
      </c>
      <c r="F4" s="13"/>
      <c r="G4" s="13"/>
      <c r="H4" s="13"/>
      <c r="I4" s="13"/>
      <c r="J4" s="13"/>
      <c r="K4" s="13"/>
      <c r="L4" s="14"/>
      <c r="M4" s="14"/>
    </row>
    <row r="5" spans="1:13" x14ac:dyDescent="0.25">
      <c r="A5" s="13" t="s">
        <v>6</v>
      </c>
      <c r="B5" s="13"/>
      <c r="C5" s="13"/>
      <c r="D5" s="13"/>
      <c r="E5" s="13">
        <v>50</v>
      </c>
      <c r="F5" s="13"/>
      <c r="G5" s="13"/>
      <c r="H5" s="13"/>
      <c r="I5" s="13"/>
      <c r="J5" s="13"/>
      <c r="K5" s="13"/>
      <c r="L5" s="14"/>
      <c r="M5" s="14"/>
    </row>
    <row r="6" spans="1:13" x14ac:dyDescent="0.25">
      <c r="A6" s="13" t="s">
        <v>7</v>
      </c>
      <c r="B6" s="13"/>
      <c r="C6" s="13"/>
      <c r="D6" s="13"/>
      <c r="E6" s="13" t="s">
        <v>8</v>
      </c>
      <c r="F6" s="13"/>
      <c r="G6" s="13"/>
      <c r="H6" s="13"/>
      <c r="I6" s="13"/>
      <c r="J6" s="13"/>
      <c r="K6" s="13"/>
      <c r="L6" s="14"/>
      <c r="M6" s="14"/>
    </row>
    <row r="7" spans="1:13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4"/>
      <c r="M7" s="14"/>
    </row>
    <row r="8" spans="1:13" x14ac:dyDescent="0.25">
      <c r="A8" s="13" t="s">
        <v>9</v>
      </c>
      <c r="B8" s="13"/>
      <c r="C8" s="13"/>
      <c r="D8" s="13"/>
      <c r="E8" s="13" t="s">
        <v>78</v>
      </c>
      <c r="F8" s="13"/>
      <c r="G8" s="13"/>
      <c r="H8" s="13"/>
      <c r="I8" s="13"/>
      <c r="J8" s="13"/>
      <c r="K8" s="13"/>
      <c r="L8" s="14"/>
      <c r="M8" s="14"/>
    </row>
    <row r="9" spans="1:13" x14ac:dyDescent="0.25">
      <c r="A9" s="13" t="s">
        <v>10</v>
      </c>
      <c r="B9" s="13"/>
      <c r="C9" s="13"/>
      <c r="D9" s="13"/>
      <c r="E9" s="13">
        <v>21</v>
      </c>
      <c r="F9" s="13"/>
      <c r="G9" s="13"/>
      <c r="H9" s="13"/>
      <c r="I9" s="13"/>
      <c r="J9" s="13"/>
      <c r="K9" s="13"/>
      <c r="L9" s="14"/>
      <c r="M9" s="14"/>
    </row>
    <row r="10" spans="1:13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4"/>
      <c r="M10" s="14"/>
    </row>
    <row r="11" spans="1:13" x14ac:dyDescent="0.25">
      <c r="A11" s="15" t="s">
        <v>11</v>
      </c>
      <c r="B11" s="15" t="s">
        <v>12</v>
      </c>
      <c r="C11" s="15" t="s">
        <v>13</v>
      </c>
      <c r="D11" s="15" t="s">
        <v>14</v>
      </c>
      <c r="E11" s="15" t="s">
        <v>15</v>
      </c>
      <c r="F11" s="15" t="s">
        <v>16</v>
      </c>
      <c r="G11" s="15" t="s">
        <v>17</v>
      </c>
      <c r="H11" s="15" t="s">
        <v>18</v>
      </c>
      <c r="I11" s="15" t="s">
        <v>19</v>
      </c>
      <c r="J11" s="15" t="s">
        <v>20</v>
      </c>
      <c r="K11" s="15" t="s">
        <v>21</v>
      </c>
      <c r="L11" s="15" t="s">
        <v>22</v>
      </c>
      <c r="M11" s="15" t="s">
        <v>23</v>
      </c>
    </row>
    <row r="12" spans="1:13" x14ac:dyDescent="0.25">
      <c r="A12" s="15" t="s">
        <v>24</v>
      </c>
      <c r="B12" s="13">
        <v>5.4100000000000002E-2</v>
      </c>
      <c r="C12" s="13">
        <v>5.4300000000000001E-2</v>
      </c>
      <c r="D12" s="13">
        <v>4.1799999999999997E-2</v>
      </c>
      <c r="E12" s="13">
        <v>4.1500000000000002E-2</v>
      </c>
      <c r="F12" s="13">
        <v>4.1200000000000001E-2</v>
      </c>
      <c r="G12" s="13">
        <v>4.2200000000000001E-2</v>
      </c>
      <c r="H12" s="13">
        <v>4.2999999999999997E-2</v>
      </c>
      <c r="I12" s="13">
        <v>4.3499999999999997E-2</v>
      </c>
      <c r="J12" s="13">
        <v>4.2099999999999999E-2</v>
      </c>
      <c r="K12" s="13">
        <v>4.1799999999999997E-2</v>
      </c>
      <c r="L12" s="13">
        <v>5.5300000000000002E-2</v>
      </c>
      <c r="M12" s="13">
        <v>5.5100000000000003E-2</v>
      </c>
    </row>
    <row r="13" spans="1:13" x14ac:dyDescent="0.25">
      <c r="A13" s="15" t="s">
        <v>25</v>
      </c>
      <c r="B13" s="13">
        <v>5.3699999999999998E-2</v>
      </c>
      <c r="C13" s="13">
        <v>4.3200000000000002E-2</v>
      </c>
      <c r="D13" s="13">
        <v>4.2500000000000003E-2</v>
      </c>
      <c r="E13" s="13">
        <v>4.2700000000000002E-2</v>
      </c>
      <c r="F13" s="13">
        <v>4.2299999999999997E-2</v>
      </c>
      <c r="G13" s="13">
        <v>4.2200000000000001E-2</v>
      </c>
      <c r="H13" s="13">
        <v>4.5600000000000002E-2</v>
      </c>
      <c r="I13" s="13">
        <v>4.2799999999999998E-2</v>
      </c>
      <c r="J13" s="13">
        <v>4.2799999999999998E-2</v>
      </c>
      <c r="K13" s="13">
        <v>4.2900000000000001E-2</v>
      </c>
      <c r="L13" s="13">
        <v>4.2599999999999999E-2</v>
      </c>
      <c r="M13" s="13">
        <v>4.1799999999999997E-2</v>
      </c>
    </row>
    <row r="14" spans="1:13" x14ac:dyDescent="0.25">
      <c r="A14" s="15" t="s">
        <v>26</v>
      </c>
      <c r="B14" s="13">
        <v>5.3999999999999999E-2</v>
      </c>
      <c r="C14" s="13">
        <v>4.2500000000000003E-2</v>
      </c>
      <c r="D14" s="13">
        <v>0.1608</v>
      </c>
      <c r="E14" s="13">
        <v>0.23480000000000001</v>
      </c>
      <c r="F14" s="13">
        <v>0.22589999999999999</v>
      </c>
      <c r="G14" s="13">
        <v>0.22800000000000001</v>
      </c>
      <c r="H14" s="13">
        <v>0.2213</v>
      </c>
      <c r="I14" s="13">
        <v>0.26600000000000001</v>
      </c>
      <c r="J14" s="13">
        <v>0.19159999999999999</v>
      </c>
      <c r="K14" s="13">
        <v>0.19969999999999999</v>
      </c>
      <c r="L14" s="13">
        <v>9.2499999999999999E-2</v>
      </c>
      <c r="M14" s="13">
        <v>4.2299999999999997E-2</v>
      </c>
    </row>
    <row r="15" spans="1:13" x14ac:dyDescent="0.25">
      <c r="A15" s="15" t="s">
        <v>27</v>
      </c>
      <c r="B15" s="13">
        <v>5.3800000000000001E-2</v>
      </c>
      <c r="C15" s="13">
        <v>4.3400000000000001E-2</v>
      </c>
      <c r="D15" s="13">
        <v>0.1958</v>
      </c>
      <c r="E15" s="13">
        <v>0.23080000000000001</v>
      </c>
      <c r="F15" s="13">
        <v>0.19120000000000001</v>
      </c>
      <c r="G15" s="13">
        <v>0.23549999999999999</v>
      </c>
      <c r="H15" s="13">
        <v>0.224</v>
      </c>
      <c r="I15" s="13">
        <v>0.24329999999999999</v>
      </c>
      <c r="J15" s="13">
        <v>0.23519999999999999</v>
      </c>
      <c r="K15" s="13">
        <v>0.23899999999999999</v>
      </c>
      <c r="L15" s="13">
        <v>9.4899999999999998E-2</v>
      </c>
      <c r="M15" s="13">
        <v>4.3299999999999998E-2</v>
      </c>
    </row>
    <row r="16" spans="1:13" x14ac:dyDescent="0.25">
      <c r="A16" s="15" t="s">
        <v>28</v>
      </c>
      <c r="B16" s="13">
        <v>5.4899999999999997E-2</v>
      </c>
      <c r="C16" s="13">
        <v>4.36E-2</v>
      </c>
      <c r="D16" s="13">
        <v>0.24310000000000001</v>
      </c>
      <c r="E16" s="13">
        <v>0.2707</v>
      </c>
      <c r="F16" s="13">
        <v>0.22450000000000001</v>
      </c>
      <c r="G16" s="13">
        <v>0.2727</v>
      </c>
      <c r="H16" s="13">
        <v>0.24390000000000001</v>
      </c>
      <c r="I16" s="13">
        <v>0.26150000000000001</v>
      </c>
      <c r="J16" s="13">
        <v>0.25430000000000003</v>
      </c>
      <c r="K16" s="13">
        <v>0.26200000000000001</v>
      </c>
      <c r="L16" s="13">
        <v>9.6100000000000005E-2</v>
      </c>
      <c r="M16" s="13">
        <v>4.2599999999999999E-2</v>
      </c>
    </row>
    <row r="17" spans="1:20" x14ac:dyDescent="0.25">
      <c r="A17" s="15" t="s">
        <v>29</v>
      </c>
      <c r="B17" s="13">
        <v>5.5100000000000003E-2</v>
      </c>
      <c r="C17" s="13">
        <v>4.2700000000000002E-2</v>
      </c>
      <c r="D17" s="13">
        <v>0.2412</v>
      </c>
      <c r="E17" s="13">
        <v>0.24990000000000001</v>
      </c>
      <c r="F17" s="13">
        <v>0.24260000000000001</v>
      </c>
      <c r="G17" s="13">
        <v>0.25069999999999998</v>
      </c>
      <c r="H17" s="13">
        <v>0.2389</v>
      </c>
      <c r="I17" s="13">
        <v>0.25700000000000001</v>
      </c>
      <c r="J17" s="13">
        <v>0.26829999999999998</v>
      </c>
      <c r="K17" s="13">
        <v>0.23580000000000001</v>
      </c>
      <c r="L17" s="13">
        <v>4.1700000000000001E-2</v>
      </c>
      <c r="M17" s="13">
        <v>4.24E-2</v>
      </c>
    </row>
    <row r="18" spans="1:20" x14ac:dyDescent="0.25">
      <c r="A18" s="15" t="s">
        <v>30</v>
      </c>
      <c r="B18" s="13">
        <v>5.4100000000000002E-2</v>
      </c>
      <c r="C18" s="13">
        <v>0.05</v>
      </c>
      <c r="D18" s="13">
        <v>4.2700000000000002E-2</v>
      </c>
      <c r="E18" s="13">
        <v>4.2799999999999998E-2</v>
      </c>
      <c r="F18" s="13">
        <v>4.4900000000000002E-2</v>
      </c>
      <c r="G18" s="13">
        <v>4.7300000000000002E-2</v>
      </c>
      <c r="H18" s="13">
        <v>4.2099999999999999E-2</v>
      </c>
      <c r="I18" s="13">
        <v>4.2999999999999997E-2</v>
      </c>
      <c r="J18" s="13">
        <v>4.3700000000000003E-2</v>
      </c>
      <c r="K18" s="13">
        <v>4.3099999999999999E-2</v>
      </c>
      <c r="L18" s="13">
        <v>4.2599999999999999E-2</v>
      </c>
      <c r="M18" s="13">
        <v>4.2000000000000003E-2</v>
      </c>
    </row>
    <row r="19" spans="1:20" x14ac:dyDescent="0.25">
      <c r="A19" s="15" t="s">
        <v>31</v>
      </c>
      <c r="B19" s="13">
        <v>5.5300000000000002E-2</v>
      </c>
      <c r="C19" s="13">
        <v>4.24E-2</v>
      </c>
      <c r="D19" s="13">
        <v>4.5600000000000002E-2</v>
      </c>
      <c r="E19" s="13">
        <v>4.4600000000000001E-2</v>
      </c>
      <c r="F19" s="13">
        <v>4.2999999999999997E-2</v>
      </c>
      <c r="G19" s="13">
        <v>4.41E-2</v>
      </c>
      <c r="H19" s="13">
        <v>4.2900000000000001E-2</v>
      </c>
      <c r="I19" s="13">
        <v>4.2900000000000001E-2</v>
      </c>
      <c r="J19" s="13">
        <v>4.3299999999999998E-2</v>
      </c>
      <c r="K19" s="13">
        <v>4.6600000000000003E-2</v>
      </c>
      <c r="L19" s="13">
        <v>4.1500000000000002E-2</v>
      </c>
      <c r="M19" s="13">
        <v>5.3999999999999999E-2</v>
      </c>
    </row>
    <row r="22" spans="1:20" x14ac:dyDescent="0.25">
      <c r="A22" s="1"/>
      <c r="S22" s="16"/>
      <c r="T22" s="3"/>
    </row>
    <row r="23" spans="1:20" x14ac:dyDescent="0.25">
      <c r="C23" s="4"/>
      <c r="S23" s="16"/>
      <c r="T23" s="3"/>
    </row>
    <row r="24" spans="1:20" x14ac:dyDescent="0.25">
      <c r="C24" s="4"/>
      <c r="S24" s="16"/>
      <c r="T24" s="3"/>
    </row>
    <row r="25" spans="1:20" x14ac:dyDescent="0.25">
      <c r="A25" s="1" t="s">
        <v>81</v>
      </c>
      <c r="D25" s="3"/>
      <c r="E25" s="3"/>
      <c r="F25" s="2"/>
      <c r="G25" s="2"/>
      <c r="H25" s="2" t="s">
        <v>71</v>
      </c>
      <c r="I25" s="2" t="s">
        <v>72</v>
      </c>
      <c r="J25" s="2" t="s">
        <v>73</v>
      </c>
      <c r="K25" s="2" t="s">
        <v>74</v>
      </c>
      <c r="L25" s="2" t="s">
        <v>75</v>
      </c>
      <c r="M25" s="2" t="s">
        <v>69</v>
      </c>
      <c r="N25" s="2" t="s">
        <v>76</v>
      </c>
      <c r="O25" s="2" t="s">
        <v>77</v>
      </c>
      <c r="P25" s="2" t="s">
        <v>36</v>
      </c>
      <c r="Q25" s="2"/>
      <c r="R25" s="3"/>
      <c r="S25" s="16"/>
      <c r="T25" s="3"/>
    </row>
    <row r="26" spans="1:20" x14ac:dyDescent="0.25">
      <c r="A26" t="s">
        <v>37</v>
      </c>
      <c r="C26" t="s">
        <v>83</v>
      </c>
      <c r="D26" s="3"/>
      <c r="E26" s="3"/>
      <c r="F26" s="13">
        <v>5.4100000000000002E-2</v>
      </c>
      <c r="G26" s="13">
        <v>5.4300000000000001E-2</v>
      </c>
      <c r="H26" s="13">
        <v>4.1799999999999997E-2</v>
      </c>
      <c r="I26" s="13">
        <v>4.1500000000000002E-2</v>
      </c>
      <c r="J26" s="13">
        <v>4.1200000000000001E-2</v>
      </c>
      <c r="K26" s="13">
        <v>4.2200000000000001E-2</v>
      </c>
      <c r="L26" s="13">
        <v>4.2999999999999997E-2</v>
      </c>
      <c r="M26" s="13">
        <v>4.3499999999999997E-2</v>
      </c>
      <c r="N26" s="13">
        <v>4.2099999999999999E-2</v>
      </c>
      <c r="O26" s="13">
        <v>4.1799999999999997E-2</v>
      </c>
      <c r="P26" s="13">
        <v>5.5300000000000002E-2</v>
      </c>
      <c r="Q26" s="13">
        <v>5.5100000000000003E-2</v>
      </c>
      <c r="R26" s="3"/>
      <c r="S26" s="16"/>
      <c r="T26" s="3"/>
    </row>
    <row r="27" spans="1:20" x14ac:dyDescent="0.25">
      <c r="A27" t="s">
        <v>38</v>
      </c>
      <c r="C27" s="4">
        <v>44178</v>
      </c>
      <c r="D27" s="3"/>
      <c r="E27" s="3"/>
      <c r="F27" s="13">
        <v>5.3699999999999998E-2</v>
      </c>
      <c r="G27" s="13">
        <v>4.3200000000000002E-2</v>
      </c>
      <c r="H27" s="13">
        <v>4.2500000000000003E-2</v>
      </c>
      <c r="I27" s="13">
        <v>4.2700000000000002E-2</v>
      </c>
      <c r="J27" s="13">
        <v>4.2299999999999997E-2</v>
      </c>
      <c r="K27" s="13">
        <v>4.2200000000000001E-2</v>
      </c>
      <c r="L27" s="13">
        <v>4.5600000000000002E-2</v>
      </c>
      <c r="M27" s="13">
        <v>4.2799999999999998E-2</v>
      </c>
      <c r="N27" s="13">
        <v>4.2799999999999998E-2</v>
      </c>
      <c r="O27" s="13">
        <v>4.2900000000000001E-2</v>
      </c>
      <c r="P27" s="13">
        <v>4.2599999999999999E-2</v>
      </c>
      <c r="Q27" s="13">
        <v>4.1799999999999997E-2</v>
      </c>
      <c r="R27" s="3"/>
      <c r="S27" s="16"/>
      <c r="T27" s="3"/>
    </row>
    <row r="28" spans="1:20" x14ac:dyDescent="0.25">
      <c r="A28" t="s">
        <v>39</v>
      </c>
      <c r="C28" t="s">
        <v>80</v>
      </c>
      <c r="D28" s="3"/>
      <c r="E28" s="3"/>
      <c r="F28" s="13">
        <v>5.3999999999999999E-2</v>
      </c>
      <c r="G28" s="13">
        <v>4.2500000000000003E-2</v>
      </c>
      <c r="H28" s="13">
        <v>0.1608</v>
      </c>
      <c r="I28" s="13">
        <v>0.23480000000000001</v>
      </c>
      <c r="J28" s="13">
        <v>0.22589999999999999</v>
      </c>
      <c r="K28" s="13">
        <v>0.22800000000000001</v>
      </c>
      <c r="L28" s="13">
        <v>0.2213</v>
      </c>
      <c r="M28" s="13">
        <v>0.26600000000000001</v>
      </c>
      <c r="N28" s="13">
        <v>0.19159999999999999</v>
      </c>
      <c r="O28" s="13">
        <v>0.19969999999999999</v>
      </c>
      <c r="P28" s="13">
        <v>9.2499999999999999E-2</v>
      </c>
      <c r="Q28" s="13">
        <v>4.2299999999999997E-2</v>
      </c>
      <c r="R28" s="3"/>
      <c r="S28" s="17"/>
    </row>
    <row r="29" spans="1:20" x14ac:dyDescent="0.25">
      <c r="A29" t="s">
        <v>40</v>
      </c>
      <c r="C29" t="s">
        <v>41</v>
      </c>
      <c r="D29" s="3"/>
      <c r="E29" s="3"/>
      <c r="F29" s="13">
        <v>5.3800000000000001E-2</v>
      </c>
      <c r="G29" s="13">
        <v>4.3400000000000001E-2</v>
      </c>
      <c r="H29" s="13">
        <v>0.1958</v>
      </c>
      <c r="I29" s="13">
        <v>0.23080000000000001</v>
      </c>
      <c r="J29" s="13">
        <v>0.19120000000000001</v>
      </c>
      <c r="K29" s="13">
        <v>0.23549999999999999</v>
      </c>
      <c r="L29" s="13">
        <v>0.224</v>
      </c>
      <c r="M29" s="13">
        <v>0.24329999999999999</v>
      </c>
      <c r="N29" s="13">
        <v>0.23519999999999999</v>
      </c>
      <c r="O29" s="13">
        <v>0.23899999999999999</v>
      </c>
      <c r="P29" s="13">
        <v>9.4899999999999998E-2</v>
      </c>
      <c r="Q29" s="13">
        <v>4.3299999999999998E-2</v>
      </c>
      <c r="R29" s="3"/>
    </row>
    <row r="30" spans="1:20" x14ac:dyDescent="0.25">
      <c r="C30" t="s">
        <v>82</v>
      </c>
      <c r="E30" s="3"/>
      <c r="F30" s="13">
        <v>5.4899999999999997E-2</v>
      </c>
      <c r="G30" s="13">
        <v>4.36E-2</v>
      </c>
      <c r="H30" s="13">
        <v>0.24310000000000001</v>
      </c>
      <c r="I30" s="13">
        <v>0.2707</v>
      </c>
      <c r="J30" s="13">
        <v>0.22450000000000001</v>
      </c>
      <c r="K30" s="13">
        <v>0.2727</v>
      </c>
      <c r="L30" s="13">
        <v>0.24390000000000001</v>
      </c>
      <c r="M30" s="13">
        <v>0.26150000000000001</v>
      </c>
      <c r="N30" s="13">
        <v>0.25430000000000003</v>
      </c>
      <c r="O30" s="13">
        <v>0.26200000000000001</v>
      </c>
      <c r="P30" s="13">
        <v>9.6100000000000005E-2</v>
      </c>
      <c r="Q30" s="13">
        <v>4.2599999999999999E-2</v>
      </c>
      <c r="R30" s="3"/>
    </row>
    <row r="31" spans="1:20" x14ac:dyDescent="0.25">
      <c r="A31" t="s">
        <v>32</v>
      </c>
      <c r="C31" s="4">
        <v>44219</v>
      </c>
      <c r="E31" s="3"/>
      <c r="F31" s="13">
        <v>5.5100000000000003E-2</v>
      </c>
      <c r="G31" s="13">
        <v>4.2700000000000002E-2</v>
      </c>
      <c r="H31" s="13">
        <v>0.2412</v>
      </c>
      <c r="I31" s="13">
        <v>0.24990000000000001</v>
      </c>
      <c r="J31" s="13">
        <v>0.24260000000000001</v>
      </c>
      <c r="K31" s="13">
        <v>0.25069999999999998</v>
      </c>
      <c r="L31" s="13">
        <v>0.2389</v>
      </c>
      <c r="M31" s="13">
        <v>0.25700000000000001</v>
      </c>
      <c r="N31" s="13">
        <v>0.26829999999999998</v>
      </c>
      <c r="O31" s="13">
        <v>0.23580000000000001</v>
      </c>
      <c r="P31" s="13">
        <v>4.1700000000000001E-2</v>
      </c>
      <c r="Q31" s="13">
        <v>4.24E-2</v>
      </c>
      <c r="R31" s="3"/>
    </row>
    <row r="32" spans="1:20" x14ac:dyDescent="0.25">
      <c r="A32" t="s">
        <v>33</v>
      </c>
      <c r="C32" t="s">
        <v>34</v>
      </c>
      <c r="E32" s="3"/>
      <c r="F32" s="13">
        <v>5.4100000000000002E-2</v>
      </c>
      <c r="G32" s="13">
        <v>0.05</v>
      </c>
      <c r="H32" s="13">
        <v>4.2700000000000002E-2</v>
      </c>
      <c r="I32" s="13">
        <v>4.2799999999999998E-2</v>
      </c>
      <c r="J32" s="13">
        <v>4.4900000000000002E-2</v>
      </c>
      <c r="K32" s="13">
        <v>4.7300000000000002E-2</v>
      </c>
      <c r="L32" s="13">
        <v>4.2099999999999999E-2</v>
      </c>
      <c r="M32" s="13">
        <v>4.2999999999999997E-2</v>
      </c>
      <c r="N32" s="13">
        <v>4.3700000000000003E-2</v>
      </c>
      <c r="O32" s="13">
        <v>4.3099999999999999E-2</v>
      </c>
      <c r="P32" s="13">
        <v>4.2599999999999999E-2</v>
      </c>
      <c r="Q32" s="13">
        <v>4.2000000000000003E-2</v>
      </c>
      <c r="R32" s="3"/>
    </row>
    <row r="33" spans="1:18" x14ac:dyDescent="0.25">
      <c r="A33" s="1" t="s">
        <v>42</v>
      </c>
      <c r="B33" s="5"/>
      <c r="C33" s="6"/>
      <c r="D33" s="3"/>
      <c r="E33" s="3"/>
      <c r="F33" s="13">
        <v>5.5300000000000002E-2</v>
      </c>
      <c r="G33" s="13">
        <v>4.24E-2</v>
      </c>
      <c r="H33" s="13">
        <v>4.5600000000000002E-2</v>
      </c>
      <c r="I33" s="13">
        <v>4.4600000000000001E-2</v>
      </c>
      <c r="J33" s="13">
        <v>4.2999999999999997E-2</v>
      </c>
      <c r="K33" s="13">
        <v>4.41E-2</v>
      </c>
      <c r="L33" s="13">
        <v>4.2900000000000001E-2</v>
      </c>
      <c r="M33" s="13">
        <v>4.2900000000000001E-2</v>
      </c>
      <c r="N33" s="13">
        <v>4.3299999999999998E-2</v>
      </c>
      <c r="O33" s="13">
        <v>4.6600000000000003E-2</v>
      </c>
      <c r="P33" s="13">
        <v>4.1500000000000002E-2</v>
      </c>
      <c r="Q33" s="13">
        <v>5.3999999999999999E-2</v>
      </c>
      <c r="R33" s="3"/>
    </row>
    <row r="34" spans="1:18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E35" s="3"/>
      <c r="F35" s="3" t="s">
        <v>43</v>
      </c>
      <c r="G35" s="3"/>
      <c r="H35" s="7">
        <f>AVERAGE(H28:H31)</f>
        <v>0.210225</v>
      </c>
      <c r="I35" s="3">
        <f>AVERAGE(I28:I31)</f>
        <v>0.24654999999999999</v>
      </c>
      <c r="J35" s="3">
        <f t="shared" ref="J35:M35" si="0">AVERAGE(J28:J31)</f>
        <v>0.22105000000000002</v>
      </c>
      <c r="K35" s="3">
        <f t="shared" si="0"/>
        <v>0.24672499999999997</v>
      </c>
      <c r="L35" s="3">
        <f t="shared" si="0"/>
        <v>0.23202500000000001</v>
      </c>
      <c r="M35" s="3">
        <f t="shared" si="0"/>
        <v>0.25695000000000001</v>
      </c>
      <c r="N35" s="3">
        <f>AVERAGE(N28:N31)</f>
        <v>0.23735000000000001</v>
      </c>
      <c r="O35" s="3">
        <f>AVERAGE(O28:O31)</f>
        <v>0.234125</v>
      </c>
      <c r="P35" s="3">
        <f>AVERAGE(P28:P30)</f>
        <v>9.4500000000000015E-2</v>
      </c>
      <c r="Q35" s="3"/>
      <c r="R35" s="3"/>
    </row>
    <row r="36" spans="1:18" x14ac:dyDescent="0.25">
      <c r="B36" s="5"/>
      <c r="D36" s="3"/>
      <c r="E36" s="3"/>
      <c r="F36" s="3" t="s">
        <v>44</v>
      </c>
      <c r="G36" s="3"/>
      <c r="H36" s="3">
        <f>H35/1000</f>
        <v>2.10225E-4</v>
      </c>
      <c r="I36" s="3">
        <f t="shared" ref="I36:P36" si="1">I35/1000</f>
        <v>2.4655E-4</v>
      </c>
      <c r="J36" s="3">
        <f t="shared" si="1"/>
        <v>2.2105000000000003E-4</v>
      </c>
      <c r="K36" s="3">
        <f t="shared" si="1"/>
        <v>2.4672499999999999E-4</v>
      </c>
      <c r="L36" s="3">
        <f t="shared" si="1"/>
        <v>2.3202500000000002E-4</v>
      </c>
      <c r="M36" s="3">
        <f t="shared" si="1"/>
        <v>2.5695000000000004E-4</v>
      </c>
      <c r="N36" s="3">
        <f t="shared" si="1"/>
        <v>2.3735E-4</v>
      </c>
      <c r="O36" s="3">
        <f t="shared" si="1"/>
        <v>2.3412500000000001E-4</v>
      </c>
      <c r="P36" s="3">
        <f t="shared" si="1"/>
        <v>9.450000000000002E-5</v>
      </c>
      <c r="Q36" s="3"/>
      <c r="R36" s="3"/>
    </row>
    <row r="37" spans="1:18" x14ac:dyDescent="0.25">
      <c r="B37" s="5"/>
      <c r="D37" s="3"/>
      <c r="E37" s="3"/>
      <c r="F37" s="3" t="s">
        <v>45</v>
      </c>
      <c r="G37" s="3"/>
      <c r="H37" s="3">
        <f>MEDIAN(H28:H31)</f>
        <v>0.2185</v>
      </c>
      <c r="I37" s="3">
        <f t="shared" ref="I37:P37" si="2">MEDIAN(I28:I31)</f>
        <v>0.24235000000000001</v>
      </c>
      <c r="J37" s="3">
        <f t="shared" si="2"/>
        <v>0.22520000000000001</v>
      </c>
      <c r="K37" s="3">
        <f t="shared" si="2"/>
        <v>0.24309999999999998</v>
      </c>
      <c r="L37" s="3">
        <f t="shared" si="2"/>
        <v>0.23144999999999999</v>
      </c>
      <c r="M37" s="3">
        <f t="shared" si="2"/>
        <v>0.25924999999999998</v>
      </c>
      <c r="N37" s="3">
        <f t="shared" si="2"/>
        <v>0.24475000000000002</v>
      </c>
      <c r="O37" s="3">
        <f t="shared" si="2"/>
        <v>0.2374</v>
      </c>
      <c r="P37" s="3">
        <f t="shared" si="2"/>
        <v>9.3700000000000006E-2</v>
      </c>
      <c r="Q37" s="3"/>
      <c r="R37" s="3"/>
    </row>
    <row r="38" spans="1:18" x14ac:dyDescent="0.25">
      <c r="B38" s="8"/>
      <c r="D38" s="3"/>
      <c r="E38" s="3"/>
      <c r="F38" s="3" t="s">
        <v>46</v>
      </c>
      <c r="G38" s="3"/>
      <c r="H38" s="3">
        <f>H37/1000</f>
        <v>2.185E-4</v>
      </c>
      <c r="I38" s="3">
        <f t="shared" ref="I38:P38" si="3">I37/1000</f>
        <v>2.4235000000000001E-4</v>
      </c>
      <c r="J38" s="3">
        <f t="shared" si="3"/>
        <v>2.252E-4</v>
      </c>
      <c r="K38" s="3">
        <f t="shared" si="3"/>
        <v>2.4309999999999997E-4</v>
      </c>
      <c r="L38" s="3">
        <f t="shared" si="3"/>
        <v>2.3144999999999999E-4</v>
      </c>
      <c r="M38" s="3">
        <f t="shared" si="3"/>
        <v>2.5924999999999999E-4</v>
      </c>
      <c r="N38" s="3">
        <f t="shared" si="3"/>
        <v>2.4475000000000001E-4</v>
      </c>
      <c r="O38" s="3">
        <f t="shared" si="3"/>
        <v>2.374E-4</v>
      </c>
      <c r="P38" s="3">
        <f t="shared" si="3"/>
        <v>9.3700000000000001E-5</v>
      </c>
      <c r="Q38" s="3"/>
      <c r="R38" s="3"/>
    </row>
    <row r="39" spans="1:18" x14ac:dyDescent="0.25">
      <c r="B39" s="5"/>
      <c r="C39" s="5"/>
      <c r="D39" s="3"/>
      <c r="E39" s="3"/>
      <c r="F39" s="3" t="s">
        <v>47</v>
      </c>
      <c r="G39" s="3"/>
      <c r="H39" s="3">
        <f>STDEV(H28:H31)</f>
        <v>3.9543762677148812E-2</v>
      </c>
      <c r="I39" s="3">
        <f t="shared" ref="I39:P39" si="4">STDEV(I28:I31)</f>
        <v>1.8079177709914424E-2</v>
      </c>
      <c r="J39" s="3">
        <f t="shared" si="4"/>
        <v>2.1531759488408433E-2</v>
      </c>
      <c r="K39" s="3">
        <f t="shared" si="4"/>
        <v>1.9724160311658388E-2</v>
      </c>
      <c r="L39" s="3">
        <f t="shared" si="4"/>
        <v>1.1071096001149422E-2</v>
      </c>
      <c r="M39" s="3">
        <f t="shared" si="4"/>
        <v>9.8137658419181883E-3</v>
      </c>
      <c r="N39" s="3">
        <f t="shared" si="4"/>
        <v>3.3381082466970156E-2</v>
      </c>
      <c r="O39" s="3">
        <f t="shared" si="4"/>
        <v>2.5746634084218994E-2</v>
      </c>
      <c r="P39" s="3">
        <f t="shared" si="4"/>
        <v>2.6442390209661423E-2</v>
      </c>
      <c r="Q39" s="3"/>
      <c r="R39" s="3"/>
    </row>
    <row r="40" spans="1:18" x14ac:dyDescent="0.25">
      <c r="D40" s="3"/>
      <c r="E40" s="3"/>
      <c r="F40" s="3" t="s">
        <v>48</v>
      </c>
      <c r="G40" s="3"/>
      <c r="H40" s="3">
        <f>H39/H35*100</f>
        <v>18.810209383826287</v>
      </c>
      <c r="I40" s="3">
        <f t="shared" ref="I40:P40" si="5">I39/I35*100</f>
        <v>7.3328646156619044</v>
      </c>
      <c r="J40" s="3">
        <f t="shared" si="5"/>
        <v>9.7406738242064836</v>
      </c>
      <c r="K40" s="3">
        <f t="shared" si="5"/>
        <v>7.9943906420745323</v>
      </c>
      <c r="L40" s="3">
        <f t="shared" si="5"/>
        <v>4.7715099670938139</v>
      </c>
      <c r="M40" s="3">
        <f t="shared" si="5"/>
        <v>3.8193289908224117</v>
      </c>
      <c r="N40" s="3">
        <f t="shared" si="5"/>
        <v>14.064075191476789</v>
      </c>
      <c r="O40" s="3">
        <f t="shared" si="5"/>
        <v>10.996960633942976</v>
      </c>
      <c r="P40" s="3">
        <f t="shared" si="5"/>
        <v>27.981365301229015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49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71</v>
      </c>
      <c r="I44" s="2" t="s">
        <v>72</v>
      </c>
      <c r="J44" s="2" t="s">
        <v>73</v>
      </c>
      <c r="K44" s="2" t="s">
        <v>74</v>
      </c>
      <c r="L44" s="2" t="s">
        <v>75</v>
      </c>
      <c r="M44" s="2" t="s">
        <v>69</v>
      </c>
      <c r="N44" s="2" t="s">
        <v>76</v>
      </c>
      <c r="O44" s="2" t="s">
        <v>77</v>
      </c>
      <c r="P44" s="2" t="s">
        <v>36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6.6299999999999984E-2</v>
      </c>
      <c r="I47" s="3">
        <f t="shared" ref="I47:N47" si="6">I28-$P$35</f>
        <v>0.14029999999999998</v>
      </c>
      <c r="J47" s="3">
        <f t="shared" si="6"/>
        <v>0.13139999999999996</v>
      </c>
      <c r="K47" s="3">
        <f t="shared" si="6"/>
        <v>0.13350000000000001</v>
      </c>
      <c r="L47" s="3">
        <f t="shared" si="6"/>
        <v>0.12679999999999997</v>
      </c>
      <c r="M47" s="3">
        <f t="shared" si="6"/>
        <v>0.17149999999999999</v>
      </c>
      <c r="N47" s="3">
        <f t="shared" si="6"/>
        <v>9.7099999999999978E-2</v>
      </c>
      <c r="O47" s="3">
        <f>O28-$P$35</f>
        <v>0.10519999999999997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0.10129999999999999</v>
      </c>
      <c r="I48" s="3">
        <f t="shared" si="7"/>
        <v>0.13629999999999998</v>
      </c>
      <c r="J48" s="3">
        <f t="shared" si="7"/>
        <v>9.6699999999999994E-2</v>
      </c>
      <c r="K48" s="3">
        <f t="shared" si="7"/>
        <v>0.14099999999999996</v>
      </c>
      <c r="L48" s="3">
        <f t="shared" si="7"/>
        <v>0.1295</v>
      </c>
      <c r="M48" s="3">
        <f t="shared" si="7"/>
        <v>0.14879999999999999</v>
      </c>
      <c r="N48" s="3">
        <f t="shared" si="7"/>
        <v>0.14069999999999999</v>
      </c>
      <c r="O48" s="3">
        <f t="shared" si="7"/>
        <v>0.14449999999999996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0.14860000000000001</v>
      </c>
      <c r="I49" s="3">
        <f t="shared" si="7"/>
        <v>0.17619999999999997</v>
      </c>
      <c r="J49" s="3">
        <f t="shared" si="7"/>
        <v>0.13</v>
      </c>
      <c r="K49" s="3">
        <f t="shared" si="7"/>
        <v>0.17819999999999997</v>
      </c>
      <c r="L49" s="3">
        <f>L30-$P$35</f>
        <v>0.14939999999999998</v>
      </c>
      <c r="M49" s="3">
        <f t="shared" si="7"/>
        <v>0.16699999999999998</v>
      </c>
      <c r="N49" s="3">
        <f t="shared" si="7"/>
        <v>0.1598</v>
      </c>
      <c r="O49" s="3">
        <f>O30-$P$35</f>
        <v>0.16749999999999998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0.1467</v>
      </c>
      <c r="I50" s="3">
        <f t="shared" si="7"/>
        <v>0.15539999999999998</v>
      </c>
      <c r="J50" s="3">
        <f t="shared" si="7"/>
        <v>0.14810000000000001</v>
      </c>
      <c r="K50" s="3">
        <f t="shared" si="7"/>
        <v>0.15619999999999995</v>
      </c>
      <c r="L50" s="3">
        <f t="shared" si="7"/>
        <v>0.14439999999999997</v>
      </c>
      <c r="M50" s="3">
        <f t="shared" si="7"/>
        <v>0.16249999999999998</v>
      </c>
      <c r="N50" s="3">
        <f t="shared" si="7"/>
        <v>0.17379999999999995</v>
      </c>
      <c r="O50" s="3">
        <f t="shared" si="7"/>
        <v>0.14129999999999998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71</v>
      </c>
      <c r="I53" s="2" t="s">
        <v>72</v>
      </c>
      <c r="J53" s="2" t="s">
        <v>73</v>
      </c>
      <c r="K53" s="2" t="s">
        <v>74</v>
      </c>
      <c r="L53" s="2" t="s">
        <v>75</v>
      </c>
      <c r="M53" s="2" t="s">
        <v>69</v>
      </c>
      <c r="N53" s="2" t="s">
        <v>76</v>
      </c>
      <c r="O53" s="2" t="s">
        <v>77</v>
      </c>
      <c r="P53" s="2" t="s">
        <v>36</v>
      </c>
      <c r="Q53" s="2"/>
      <c r="R53" s="3"/>
      <c r="S53" s="9" t="s">
        <v>50</v>
      </c>
      <c r="T53" s="10"/>
    </row>
    <row r="54" spans="4:20" x14ac:dyDescent="0.25">
      <c r="D54" s="3"/>
      <c r="E54" s="3"/>
      <c r="F54" s="3" t="s">
        <v>43</v>
      </c>
      <c r="G54" s="3"/>
      <c r="H54" s="3">
        <f>AVERAGE(H47:H50)</f>
        <v>0.11572499999999999</v>
      </c>
      <c r="I54" s="3">
        <f>AVERAGE(I47:I50)</f>
        <v>0.15204999999999996</v>
      </c>
      <c r="J54" s="3">
        <f t="shared" ref="J54:N54" si="8">AVERAGE(J47:J50)</f>
        <v>0.12655</v>
      </c>
      <c r="K54" s="3">
        <f t="shared" si="8"/>
        <v>0.15222499999999997</v>
      </c>
      <c r="L54" s="3">
        <f t="shared" si="8"/>
        <v>0.13752499999999998</v>
      </c>
      <c r="M54" s="3">
        <f t="shared" si="8"/>
        <v>0.16244999999999998</v>
      </c>
      <c r="N54" s="3">
        <f t="shared" si="8"/>
        <v>0.14284999999999998</v>
      </c>
      <c r="O54" s="3">
        <f>AVERAGE(O47:O50)</f>
        <v>0.13962499999999997</v>
      </c>
      <c r="P54" s="3"/>
      <c r="Q54" s="3"/>
      <c r="R54" s="3"/>
      <c r="S54" s="11">
        <f>AVERAGE(H47:I50)</f>
        <v>0.13388749999999999</v>
      </c>
      <c r="T54" s="12"/>
    </row>
    <row r="55" spans="4:20" x14ac:dyDescent="0.25">
      <c r="D55" s="3"/>
      <c r="E55" s="3"/>
      <c r="F55" s="3" t="s">
        <v>44</v>
      </c>
      <c r="G55" s="3"/>
      <c r="H55" s="3">
        <f>H54/1000</f>
        <v>1.1572499999999999E-4</v>
      </c>
      <c r="I55" s="3">
        <f t="shared" ref="I55:O55" si="9">I54/1000</f>
        <v>1.5204999999999996E-4</v>
      </c>
      <c r="J55" s="3">
        <f t="shared" si="9"/>
        <v>1.2654999999999999E-4</v>
      </c>
      <c r="K55" s="3">
        <f t="shared" si="9"/>
        <v>1.5222499999999997E-4</v>
      </c>
      <c r="L55" s="3">
        <f t="shared" si="9"/>
        <v>1.3752499999999997E-4</v>
      </c>
      <c r="M55" s="3">
        <f t="shared" si="9"/>
        <v>1.6244999999999999E-4</v>
      </c>
      <c r="N55" s="3">
        <f t="shared" si="9"/>
        <v>1.4284999999999998E-4</v>
      </c>
      <c r="O55" s="3">
        <f t="shared" si="9"/>
        <v>1.3962499999999997E-4</v>
      </c>
      <c r="P55" s="3"/>
      <c r="Q55" s="3"/>
      <c r="R55" s="3"/>
    </row>
    <row r="56" spans="4:20" x14ac:dyDescent="0.25">
      <c r="D56" s="3"/>
      <c r="E56" s="3"/>
      <c r="F56" s="3" t="s">
        <v>45</v>
      </c>
      <c r="G56" s="3"/>
      <c r="H56" s="3">
        <f>MEDIAN(H47:H50)</f>
        <v>0.124</v>
      </c>
      <c r="I56" s="3">
        <f t="shared" ref="I56:N56" si="10">MEDIAN(I47:I50)</f>
        <v>0.14784999999999998</v>
      </c>
      <c r="J56" s="3">
        <f>MEDIAN(J47:J50)</f>
        <v>0.13069999999999998</v>
      </c>
      <c r="K56" s="3">
        <f t="shared" si="10"/>
        <v>0.14859999999999995</v>
      </c>
      <c r="L56" s="3">
        <f t="shared" si="10"/>
        <v>0.13694999999999999</v>
      </c>
      <c r="M56" s="3">
        <f t="shared" si="10"/>
        <v>0.16474999999999998</v>
      </c>
      <c r="N56" s="3">
        <f t="shared" si="10"/>
        <v>0.15024999999999999</v>
      </c>
      <c r="O56" s="3">
        <f>MEDIAN(O47:O50)</f>
        <v>0.14289999999999997</v>
      </c>
      <c r="P56" s="3"/>
      <c r="Q56" s="3"/>
      <c r="R56" s="3"/>
    </row>
    <row r="57" spans="4:20" x14ac:dyDescent="0.25">
      <c r="D57" s="3"/>
      <c r="E57" s="3"/>
      <c r="F57" s="3" t="s">
        <v>46</v>
      </c>
      <c r="G57" s="3"/>
      <c r="H57" s="3">
        <f>H56/1000</f>
        <v>1.2400000000000001E-4</v>
      </c>
      <c r="I57" s="3">
        <f t="shared" ref="I57:O57" si="11">I56/1000</f>
        <v>1.4784999999999999E-4</v>
      </c>
      <c r="J57" s="3">
        <f t="shared" si="11"/>
        <v>1.3069999999999998E-4</v>
      </c>
      <c r="K57" s="3">
        <f t="shared" si="11"/>
        <v>1.4859999999999995E-4</v>
      </c>
      <c r="L57" s="3">
        <f t="shared" si="11"/>
        <v>1.3694999999999999E-4</v>
      </c>
      <c r="M57" s="3">
        <f t="shared" si="11"/>
        <v>1.6474999999999999E-4</v>
      </c>
      <c r="N57" s="3">
        <f t="shared" si="11"/>
        <v>1.5024999999999999E-4</v>
      </c>
      <c r="O57" s="3">
        <f t="shared" si="11"/>
        <v>1.4289999999999998E-4</v>
      </c>
      <c r="P57" s="3"/>
      <c r="Q57" s="3"/>
      <c r="R57" s="3"/>
    </row>
    <row r="58" spans="4:20" x14ac:dyDescent="0.25">
      <c r="D58" s="3"/>
      <c r="E58" s="3"/>
      <c r="F58" s="3" t="s">
        <v>47</v>
      </c>
      <c r="G58" s="3"/>
      <c r="H58" s="3">
        <f>STDEV(H47:H50)</f>
        <v>3.9543762677148812E-2</v>
      </c>
      <c r="I58" s="3">
        <f t="shared" ref="I58:O58" si="12">STDEV(I47:I50)</f>
        <v>1.8079177709914684E-2</v>
      </c>
      <c r="J58" s="3">
        <f t="shared" si="12"/>
        <v>2.1531759488408533E-2</v>
      </c>
      <c r="K58" s="3">
        <f t="shared" si="12"/>
        <v>1.9724160311658422E-2</v>
      </c>
      <c r="L58" s="3">
        <f t="shared" si="12"/>
        <v>1.1071096001149415E-2</v>
      </c>
      <c r="M58" s="3">
        <f t="shared" si="12"/>
        <v>9.8137658419181761E-3</v>
      </c>
      <c r="N58" s="3">
        <f t="shared" si="12"/>
        <v>3.3381082466970226E-2</v>
      </c>
      <c r="O58" s="3">
        <f t="shared" si="12"/>
        <v>2.574663408421907E-2</v>
      </c>
      <c r="P58" s="3"/>
      <c r="Q58" s="3"/>
      <c r="R58" s="3"/>
    </row>
    <row r="59" spans="4:20" x14ac:dyDescent="0.25">
      <c r="D59" s="3"/>
      <c r="E59" s="3"/>
      <c r="F59" s="3" t="s">
        <v>48</v>
      </c>
      <c r="G59" s="3"/>
      <c r="H59" s="3">
        <f>H58/H54*100</f>
        <v>34.170458135362985</v>
      </c>
      <c r="I59" s="3">
        <f t="shared" ref="I59:O59" si="13">I58/I54*100</f>
        <v>11.890284583962307</v>
      </c>
      <c r="J59" s="3">
        <f t="shared" si="13"/>
        <v>17.014428675154907</v>
      </c>
      <c r="K59" s="3">
        <f t="shared" si="13"/>
        <v>12.957241130995845</v>
      </c>
      <c r="L59" s="3">
        <f t="shared" si="13"/>
        <v>8.0502425021991755</v>
      </c>
      <c r="M59" s="3">
        <f t="shared" si="13"/>
        <v>6.0410993178936145</v>
      </c>
      <c r="N59" s="3">
        <f t="shared" si="13"/>
        <v>23.36792612318532</v>
      </c>
      <c r="O59" s="3">
        <f t="shared" si="13"/>
        <v>18.439845360228524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70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H47/$M$54*100</f>
        <v>40.812557710064631</v>
      </c>
      <c r="I63" s="3">
        <f t="shared" ref="I63:O63" si="14">I47/$M$54*100</f>
        <v>86.365035395506311</v>
      </c>
      <c r="J63" s="3">
        <f t="shared" si="14"/>
        <v>80.886426592797761</v>
      </c>
      <c r="K63" s="3">
        <f t="shared" si="14"/>
        <v>82.179132040627906</v>
      </c>
      <c r="L63" s="3">
        <f t="shared" si="14"/>
        <v>78.054786088027072</v>
      </c>
      <c r="M63" s="3">
        <f t="shared" si="14"/>
        <v>105.57094490612495</v>
      </c>
      <c r="N63" s="3">
        <f t="shared" si="14"/>
        <v>59.772237611572784</v>
      </c>
      <c r="O63" s="3">
        <f t="shared" si="14"/>
        <v>64.758387196060312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ref="H64:O64" si="15">H48/$M$54*100</f>
        <v>62.357648507232987</v>
      </c>
      <c r="I64" s="3">
        <f t="shared" si="15"/>
        <v>83.902739304401351</v>
      </c>
      <c r="J64" s="3">
        <f t="shared" si="15"/>
        <v>59.526008002462291</v>
      </c>
      <c r="K64" s="3">
        <f t="shared" si="15"/>
        <v>86.795937211449655</v>
      </c>
      <c r="L64" s="3">
        <f t="shared" si="15"/>
        <v>79.716835949522945</v>
      </c>
      <c r="M64" s="3">
        <f t="shared" si="15"/>
        <v>91.597414589104346</v>
      </c>
      <c r="N64" s="3">
        <f t="shared" si="15"/>
        <v>86.611265004616811</v>
      </c>
      <c r="O64" s="3">
        <f t="shared" si="15"/>
        <v>88.9504462911665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ref="H65:O65" si="16">H49/$M$54*100</f>
        <v>91.474299784549103</v>
      </c>
      <c r="I65" s="3">
        <f t="shared" si="16"/>
        <v>108.46414281317327</v>
      </c>
      <c r="J65" s="3">
        <f t="shared" si="16"/>
        <v>80.02462296091106</v>
      </c>
      <c r="K65" s="3">
        <f t="shared" si="16"/>
        <v>109.69529085872576</v>
      </c>
      <c r="L65" s="3">
        <f t="shared" si="16"/>
        <v>91.966759002770075</v>
      </c>
      <c r="M65" s="3">
        <f t="shared" si="16"/>
        <v>102.80086180363188</v>
      </c>
      <c r="N65" s="3">
        <f t="shared" si="16"/>
        <v>98.368728839642969</v>
      </c>
      <c r="O65" s="3">
        <f t="shared" si="16"/>
        <v>103.10864881502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ref="H66:O66" si="17">H50/$M$54*100</f>
        <v>90.304709141274245</v>
      </c>
      <c r="I66" s="3">
        <f t="shared" si="17"/>
        <v>95.660203139427509</v>
      </c>
      <c r="J66" s="3">
        <f t="shared" si="17"/>
        <v>91.166512773160989</v>
      </c>
      <c r="K66" s="3">
        <f t="shared" si="17"/>
        <v>96.152662357648495</v>
      </c>
      <c r="L66" s="3">
        <f t="shared" si="17"/>
        <v>88.888888888888886</v>
      </c>
      <c r="M66" s="3">
        <f t="shared" si="17"/>
        <v>100.03077870113881</v>
      </c>
      <c r="N66" s="3">
        <f t="shared" si="17"/>
        <v>106.98676515851029</v>
      </c>
      <c r="O66" s="3">
        <f t="shared" si="17"/>
        <v>86.980609418282555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71</v>
      </c>
      <c r="I69" s="2" t="s">
        <v>72</v>
      </c>
      <c r="J69" s="2" t="s">
        <v>73</v>
      </c>
      <c r="K69" s="2" t="s">
        <v>74</v>
      </c>
      <c r="L69" s="2" t="s">
        <v>75</v>
      </c>
      <c r="M69" s="2" t="s">
        <v>69</v>
      </c>
      <c r="N69" s="2" t="s">
        <v>76</v>
      </c>
      <c r="O69" s="2" t="s">
        <v>77</v>
      </c>
      <c r="P69" s="2" t="s">
        <v>36</v>
      </c>
      <c r="Q69" s="2"/>
      <c r="R69" s="3"/>
    </row>
    <row r="70" spans="4:18" x14ac:dyDescent="0.25">
      <c r="D70" s="3"/>
      <c r="E70" s="3"/>
      <c r="F70" s="3" t="s">
        <v>43</v>
      </c>
      <c r="G70" s="3"/>
      <c r="H70" s="3">
        <f>AVERAGE(H63:H66)</f>
        <v>71.237303785780242</v>
      </c>
      <c r="I70" s="3">
        <f t="shared" ref="I70:N70" si="18">AVERAGE(I63:I66)</f>
        <v>93.598030163127106</v>
      </c>
      <c r="J70" s="3">
        <f>AVERAGE(J63:J66)</f>
        <v>77.900892582333029</v>
      </c>
      <c r="K70" s="3">
        <f t="shared" si="18"/>
        <v>93.705755617112942</v>
      </c>
      <c r="L70" s="3">
        <f t="shared" si="18"/>
        <v>84.656817482302245</v>
      </c>
      <c r="M70" s="3">
        <f>AVERAGE(M63:M66)</f>
        <v>100</v>
      </c>
      <c r="N70" s="3">
        <f t="shared" si="18"/>
        <v>87.934749153585713</v>
      </c>
      <c r="O70" s="3">
        <f>AVERAGE(O63:O66)</f>
        <v>85.949522930132332</v>
      </c>
      <c r="P70" s="3"/>
      <c r="Q70" s="3"/>
      <c r="R70" s="3"/>
    </row>
    <row r="71" spans="4:18" x14ac:dyDescent="0.25">
      <c r="D71" s="3"/>
      <c r="E71" s="3"/>
      <c r="F71" s="3" t="s">
        <v>45</v>
      </c>
      <c r="G71" s="3"/>
      <c r="H71" s="3">
        <f>MEDIAN(H63:H66)</f>
        <v>76.331178824253612</v>
      </c>
      <c r="I71" s="3">
        <f t="shared" ref="I71:O71" si="19">MEDIAN(I63:I66)</f>
        <v>91.012619267466903</v>
      </c>
      <c r="J71" s="3">
        <f t="shared" si="19"/>
        <v>80.455524776854418</v>
      </c>
      <c r="K71" s="3">
        <f t="shared" si="19"/>
        <v>91.474299784549075</v>
      </c>
      <c r="L71" s="3">
        <f t="shared" si="19"/>
        <v>84.302862419205923</v>
      </c>
      <c r="M71" s="3">
        <f t="shared" si="19"/>
        <v>101.41582025238534</v>
      </c>
      <c r="N71" s="3">
        <f t="shared" si="19"/>
        <v>92.48999692212989</v>
      </c>
      <c r="O71" s="3">
        <f t="shared" si="19"/>
        <v>87.965527854724527</v>
      </c>
      <c r="P71" s="3"/>
      <c r="Q71" s="3"/>
      <c r="R71" s="3"/>
    </row>
    <row r="72" spans="4:18" x14ac:dyDescent="0.25">
      <c r="D72" s="3"/>
      <c r="E72" s="3"/>
      <c r="F72" s="3" t="s">
        <v>47</v>
      </c>
      <c r="G72" s="3"/>
      <c r="H72" s="3">
        <f>STDEV(H63:H66)</f>
        <v>24.342113066881375</v>
      </c>
      <c r="I72" s="3">
        <f t="shared" ref="I72:O72" si="20">STDEV(I63:I66)</f>
        <v>11.129072151378564</v>
      </c>
      <c r="J72" s="3">
        <f t="shared" si="20"/>
        <v>13.254391805729991</v>
      </c>
      <c r="K72" s="3">
        <f t="shared" si="20"/>
        <v>12.141680708931144</v>
      </c>
      <c r="L72" s="3">
        <f t="shared" si="20"/>
        <v>6.8150791019694772</v>
      </c>
      <c r="M72" s="3">
        <f t="shared" si="20"/>
        <v>6.0410993178936065</v>
      </c>
      <c r="N72" s="3">
        <f t="shared" si="20"/>
        <v>20.548527218818244</v>
      </c>
      <c r="O72" s="3">
        <f t="shared" si="20"/>
        <v>15.848959116170601</v>
      </c>
      <c r="P72" s="3"/>
      <c r="Q72" s="3"/>
      <c r="R72" s="3"/>
    </row>
    <row r="73" spans="4:18" x14ac:dyDescent="0.25">
      <c r="D73" s="3"/>
      <c r="E73" s="3"/>
      <c r="F73" s="3" t="s">
        <v>48</v>
      </c>
      <c r="G73" s="3"/>
      <c r="H73" s="3">
        <f t="shared" ref="H73:O73" si="21">H72/H70*100</f>
        <v>34.170458135362964</v>
      </c>
      <c r="I73" s="3">
        <f t="shared" si="21"/>
        <v>11.89028458396217</v>
      </c>
      <c r="J73" s="3">
        <f t="shared" si="21"/>
        <v>17.014428675154779</v>
      </c>
      <c r="K73" s="3">
        <f t="shared" si="21"/>
        <v>12.957241130995993</v>
      </c>
      <c r="L73" s="3">
        <f t="shared" si="21"/>
        <v>8.0502425021991755</v>
      </c>
      <c r="M73" s="3">
        <f t="shared" si="21"/>
        <v>6.0410993178936065</v>
      </c>
      <c r="N73" s="3">
        <f t="shared" si="21"/>
        <v>23.367926123185327</v>
      </c>
      <c r="O73" s="3">
        <f t="shared" si="21"/>
        <v>18.439845360228574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4:18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4:18" x14ac:dyDescent="0.25"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4:18" x14ac:dyDescent="0.25"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3"/>
    </row>
    <row r="83" spans="4:18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4:18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4:18" x14ac:dyDescent="0.25"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4:18" x14ac:dyDescent="0.25"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95"/>
  <sheetViews>
    <sheetView topLeftCell="A25" workbookViewId="0">
      <selection activeCell="A34" sqref="A34:D42"/>
    </sheetView>
  </sheetViews>
  <sheetFormatPr baseColWidth="10" defaultColWidth="11.42578125" defaultRowHeight="15" x14ac:dyDescent="0.25"/>
  <sheetData>
    <row r="1" spans="1:13" x14ac:dyDescent="0.25">
      <c r="A1" s="13" t="s">
        <v>0</v>
      </c>
      <c r="B1" s="13" t="s">
        <v>51</v>
      </c>
      <c r="C1" s="13"/>
      <c r="D1" s="13"/>
      <c r="E1" s="13"/>
      <c r="F1" s="13"/>
      <c r="G1" s="13"/>
      <c r="H1" s="13"/>
      <c r="I1" s="13"/>
      <c r="J1" s="13"/>
      <c r="K1" s="13"/>
      <c r="L1" s="14"/>
      <c r="M1" s="14"/>
    </row>
    <row r="2" spans="1:13" x14ac:dyDescent="0.25">
      <c r="A2" s="13" t="s">
        <v>2</v>
      </c>
      <c r="B2" s="13" t="s">
        <v>3</v>
      </c>
      <c r="C2" s="13"/>
      <c r="D2" s="13"/>
      <c r="E2" s="13"/>
      <c r="F2" s="13"/>
      <c r="G2" s="13"/>
      <c r="H2" s="13"/>
      <c r="I2" s="13"/>
      <c r="J2" s="13"/>
      <c r="K2" s="13"/>
      <c r="L2" s="14"/>
      <c r="M2" s="14"/>
    </row>
    <row r="3" spans="1:13" x14ac:dyDescent="0.25">
      <c r="A3" s="13" t="s">
        <v>52</v>
      </c>
      <c r="B3" s="13"/>
      <c r="C3" s="13"/>
      <c r="D3" s="13"/>
      <c r="E3" s="13" t="s">
        <v>53</v>
      </c>
      <c r="F3" s="13"/>
      <c r="G3" s="13"/>
      <c r="H3" s="13"/>
      <c r="I3" s="13"/>
      <c r="J3" s="13"/>
      <c r="K3" s="13"/>
      <c r="L3" s="14"/>
      <c r="M3" s="14"/>
    </row>
    <row r="4" spans="1:13" x14ac:dyDescent="0.25">
      <c r="A4" s="13" t="s">
        <v>54</v>
      </c>
      <c r="B4" s="13"/>
      <c r="C4" s="13"/>
      <c r="D4" s="13"/>
      <c r="E4" s="13">
        <v>485</v>
      </c>
      <c r="F4" s="13"/>
      <c r="G4" s="13"/>
      <c r="H4" s="13"/>
      <c r="I4" s="13"/>
      <c r="J4" s="13"/>
      <c r="K4" s="13"/>
      <c r="L4" s="14"/>
      <c r="M4" s="14"/>
    </row>
    <row r="5" spans="1:13" x14ac:dyDescent="0.25">
      <c r="A5" s="13" t="s">
        <v>55</v>
      </c>
      <c r="B5" s="13"/>
      <c r="C5" s="13"/>
      <c r="D5" s="13"/>
      <c r="E5" s="13">
        <v>10</v>
      </c>
      <c r="F5" s="13"/>
      <c r="G5" s="13"/>
      <c r="H5" s="13"/>
      <c r="I5" s="13"/>
      <c r="J5" s="13"/>
      <c r="K5" s="13"/>
      <c r="L5" s="14"/>
      <c r="M5" s="14"/>
    </row>
    <row r="6" spans="1:13" x14ac:dyDescent="0.25">
      <c r="A6" s="13" t="s">
        <v>56</v>
      </c>
      <c r="B6" s="13"/>
      <c r="C6" s="13"/>
      <c r="D6" s="13"/>
      <c r="E6" s="13" t="s">
        <v>53</v>
      </c>
      <c r="F6" s="13"/>
      <c r="G6" s="13"/>
      <c r="H6" s="13"/>
      <c r="I6" s="13"/>
      <c r="J6" s="13"/>
      <c r="K6" s="13"/>
      <c r="L6" s="14"/>
      <c r="M6" s="14"/>
    </row>
    <row r="7" spans="1:13" x14ac:dyDescent="0.25">
      <c r="A7" s="13" t="s">
        <v>57</v>
      </c>
      <c r="B7" s="13"/>
      <c r="C7" s="13"/>
      <c r="D7" s="13"/>
      <c r="E7" s="13">
        <v>535.00000000000011</v>
      </c>
      <c r="F7" s="13"/>
      <c r="G7" s="13"/>
      <c r="H7" s="13"/>
      <c r="I7" s="13"/>
      <c r="J7" s="13"/>
      <c r="K7" s="13"/>
      <c r="L7" s="14"/>
      <c r="M7" s="14"/>
    </row>
    <row r="8" spans="1:13" x14ac:dyDescent="0.25">
      <c r="A8" s="13" t="s">
        <v>58</v>
      </c>
      <c r="B8" s="13"/>
      <c r="C8" s="13"/>
      <c r="D8" s="13"/>
      <c r="E8" s="13">
        <v>10</v>
      </c>
      <c r="F8" s="13"/>
      <c r="G8" s="13"/>
      <c r="H8" s="13"/>
      <c r="I8" s="13"/>
      <c r="J8" s="13"/>
      <c r="K8" s="13"/>
      <c r="L8" s="14"/>
      <c r="M8" s="14"/>
    </row>
    <row r="9" spans="1:13" x14ac:dyDescent="0.25">
      <c r="A9" s="13" t="s">
        <v>59</v>
      </c>
      <c r="B9" s="13"/>
      <c r="C9" s="13"/>
      <c r="D9" s="13"/>
      <c r="E9" s="13">
        <v>117</v>
      </c>
      <c r="F9" s="13"/>
      <c r="G9" s="13"/>
      <c r="H9" s="13"/>
      <c r="I9" s="13"/>
      <c r="J9" s="13"/>
      <c r="K9" s="13"/>
      <c r="L9" s="14"/>
      <c r="M9" s="14"/>
    </row>
    <row r="10" spans="1:13" x14ac:dyDescent="0.25">
      <c r="A10" s="13" t="s">
        <v>60</v>
      </c>
      <c r="B10" s="13"/>
      <c r="C10" s="13"/>
      <c r="D10" s="13"/>
      <c r="E10" s="13" t="s">
        <v>61</v>
      </c>
      <c r="F10" s="13"/>
      <c r="G10" s="13"/>
      <c r="H10" s="13"/>
      <c r="I10" s="13"/>
      <c r="J10" s="13"/>
      <c r="K10" s="13"/>
      <c r="L10" s="14"/>
      <c r="M10" s="14"/>
    </row>
    <row r="11" spans="1:13" x14ac:dyDescent="0.25">
      <c r="A11" s="13" t="s">
        <v>5</v>
      </c>
      <c r="B11" s="13"/>
      <c r="C11" s="13"/>
      <c r="D11" s="13"/>
      <c r="E11" s="13">
        <v>30</v>
      </c>
      <c r="F11" s="13"/>
      <c r="G11" s="13"/>
      <c r="H11" s="13"/>
      <c r="I11" s="13"/>
      <c r="J11" s="13"/>
      <c r="K11" s="13"/>
      <c r="L11" s="14"/>
      <c r="M11" s="14"/>
    </row>
    <row r="12" spans="1:13" x14ac:dyDescent="0.25">
      <c r="A12" s="13" t="s">
        <v>62</v>
      </c>
      <c r="B12" s="13"/>
      <c r="C12" s="13"/>
      <c r="D12" s="13"/>
      <c r="E12" s="13">
        <v>40</v>
      </c>
      <c r="F12" s="13"/>
      <c r="G12" s="13"/>
      <c r="H12" s="13"/>
      <c r="I12" s="13"/>
      <c r="J12" s="13"/>
      <c r="K12" s="13"/>
      <c r="L12" s="14"/>
      <c r="M12" s="14"/>
    </row>
    <row r="13" spans="1:13" x14ac:dyDescent="0.25">
      <c r="A13" s="13" t="s">
        <v>63</v>
      </c>
      <c r="B13" s="13"/>
      <c r="C13" s="13"/>
      <c r="D13" s="13"/>
      <c r="E13" s="13">
        <v>0</v>
      </c>
      <c r="F13" s="13"/>
      <c r="G13" s="13"/>
      <c r="H13" s="13"/>
      <c r="I13" s="13"/>
      <c r="J13" s="13"/>
      <c r="K13" s="13"/>
      <c r="L13" s="14"/>
      <c r="M13" s="14"/>
    </row>
    <row r="14" spans="1:13" x14ac:dyDescent="0.25">
      <c r="A14" s="13" t="s">
        <v>6</v>
      </c>
      <c r="B14" s="13"/>
      <c r="C14" s="13"/>
      <c r="D14" s="13"/>
      <c r="E14" s="13">
        <v>0</v>
      </c>
      <c r="F14" s="13"/>
      <c r="G14" s="13"/>
      <c r="H14" s="13"/>
      <c r="I14" s="13"/>
      <c r="J14" s="13"/>
      <c r="K14" s="13"/>
      <c r="L14" s="14"/>
      <c r="M14" s="14"/>
    </row>
    <row r="15" spans="1:13" x14ac:dyDescent="0.25">
      <c r="A15" s="13" t="s">
        <v>64</v>
      </c>
      <c r="B15" s="13"/>
      <c r="C15" s="13"/>
      <c r="D15" s="13"/>
      <c r="E15" s="13">
        <v>16281</v>
      </c>
      <c r="F15" s="13"/>
      <c r="G15" s="13"/>
      <c r="H15" s="13"/>
      <c r="I15" s="13"/>
      <c r="J15" s="13"/>
      <c r="K15" s="13"/>
      <c r="L15" s="14"/>
      <c r="M15" s="14"/>
    </row>
    <row r="16" spans="1:13" x14ac:dyDescent="0.25">
      <c r="A16" s="13" t="s">
        <v>65</v>
      </c>
      <c r="B16" s="13"/>
      <c r="C16" s="13"/>
      <c r="D16" s="13"/>
      <c r="E16" s="13" t="s">
        <v>66</v>
      </c>
      <c r="F16" s="13"/>
      <c r="G16" s="13"/>
      <c r="H16" s="13"/>
      <c r="I16" s="13"/>
      <c r="J16" s="13"/>
      <c r="K16" s="13"/>
      <c r="L16" s="14"/>
      <c r="M16" s="14"/>
    </row>
    <row r="17" spans="1:20" x14ac:dyDescent="0.25">
      <c r="A17" s="13" t="s">
        <v>7</v>
      </c>
      <c r="B17" s="13"/>
      <c r="C17" s="13"/>
      <c r="D17" s="13"/>
      <c r="E17" s="13" t="s">
        <v>8</v>
      </c>
      <c r="F17" s="13"/>
      <c r="G17" s="13"/>
      <c r="H17" s="13"/>
      <c r="I17" s="13"/>
      <c r="J17" s="13"/>
      <c r="K17" s="13"/>
      <c r="L17" s="14"/>
      <c r="M17" s="14"/>
    </row>
    <row r="18" spans="1:20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4"/>
      <c r="M18" s="14"/>
    </row>
    <row r="19" spans="1:20" x14ac:dyDescent="0.25">
      <c r="A19" s="13" t="s">
        <v>9</v>
      </c>
      <c r="B19" s="13"/>
      <c r="C19" s="13"/>
      <c r="D19" s="13"/>
      <c r="E19" s="13" t="s">
        <v>79</v>
      </c>
      <c r="F19" s="13"/>
      <c r="G19" s="13"/>
      <c r="H19" s="13"/>
      <c r="I19" s="13"/>
      <c r="J19" s="13"/>
      <c r="K19" s="13"/>
      <c r="L19" s="14"/>
      <c r="M19" s="14"/>
    </row>
    <row r="20" spans="1:20" x14ac:dyDescent="0.25">
      <c r="A20" s="13" t="s">
        <v>10</v>
      </c>
      <c r="B20" s="13"/>
      <c r="C20" s="13"/>
      <c r="D20" s="13"/>
      <c r="E20" s="13">
        <v>21</v>
      </c>
      <c r="F20" s="13"/>
      <c r="G20" s="13"/>
      <c r="H20" s="13"/>
      <c r="I20" s="13"/>
      <c r="J20" s="13"/>
      <c r="K20" s="13"/>
      <c r="L20" s="14"/>
      <c r="M20" s="14"/>
    </row>
    <row r="21" spans="1:20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4"/>
      <c r="M21" s="14"/>
    </row>
    <row r="22" spans="1:20" x14ac:dyDescent="0.25">
      <c r="A22" s="15" t="s">
        <v>11</v>
      </c>
      <c r="B22" s="15" t="s">
        <v>12</v>
      </c>
      <c r="C22" s="15" t="s">
        <v>13</v>
      </c>
      <c r="D22" s="15" t="s">
        <v>14</v>
      </c>
      <c r="E22" s="15" t="s">
        <v>15</v>
      </c>
      <c r="F22" s="15" t="s">
        <v>16</v>
      </c>
      <c r="G22" s="15" t="s">
        <v>17</v>
      </c>
      <c r="H22" s="15" t="s">
        <v>18</v>
      </c>
      <c r="I22" s="15" t="s">
        <v>19</v>
      </c>
      <c r="J22" s="15" t="s">
        <v>20</v>
      </c>
      <c r="K22" s="15" t="s">
        <v>21</v>
      </c>
      <c r="L22" s="15" t="s">
        <v>22</v>
      </c>
      <c r="M22" s="15" t="s">
        <v>23</v>
      </c>
    </row>
    <row r="23" spans="1:20" x14ac:dyDescent="0.25">
      <c r="A23" s="15" t="s">
        <v>24</v>
      </c>
      <c r="B23" s="13">
        <v>21</v>
      </c>
      <c r="C23" s="13">
        <v>22</v>
      </c>
      <c r="D23" s="13">
        <v>21</v>
      </c>
      <c r="E23" s="13">
        <v>21</v>
      </c>
      <c r="F23" s="13">
        <v>19</v>
      </c>
      <c r="G23" s="13">
        <v>20</v>
      </c>
      <c r="H23" s="13">
        <v>22</v>
      </c>
      <c r="I23" s="13">
        <v>22</v>
      </c>
      <c r="J23" s="13">
        <v>20</v>
      </c>
      <c r="K23" s="13">
        <v>19</v>
      </c>
      <c r="L23" s="13">
        <v>22</v>
      </c>
      <c r="M23" s="13">
        <v>20</v>
      </c>
    </row>
    <row r="24" spans="1:20" x14ac:dyDescent="0.25">
      <c r="A24" s="15" t="s">
        <v>25</v>
      </c>
      <c r="B24" s="13">
        <v>21</v>
      </c>
      <c r="C24" s="13">
        <v>21</v>
      </c>
      <c r="D24" s="13">
        <v>22</v>
      </c>
      <c r="E24" s="13">
        <v>19</v>
      </c>
      <c r="F24" s="13">
        <v>22</v>
      </c>
      <c r="G24" s="13">
        <v>20</v>
      </c>
      <c r="H24" s="13">
        <v>19</v>
      </c>
      <c r="I24" s="13">
        <v>21</v>
      </c>
      <c r="J24" s="13">
        <v>19</v>
      </c>
      <c r="K24" s="13">
        <v>20</v>
      </c>
      <c r="L24" s="13">
        <v>24</v>
      </c>
      <c r="M24" s="13">
        <v>21</v>
      </c>
    </row>
    <row r="25" spans="1:20" x14ac:dyDescent="0.25">
      <c r="A25" s="15" t="s">
        <v>26</v>
      </c>
      <c r="B25" s="13">
        <v>20</v>
      </c>
      <c r="C25" s="13">
        <v>17</v>
      </c>
      <c r="D25" s="13">
        <v>52233</v>
      </c>
      <c r="E25" s="13">
        <v>36068</v>
      </c>
      <c r="F25" s="13">
        <v>44302</v>
      </c>
      <c r="G25" s="13">
        <v>40053</v>
      </c>
      <c r="H25" s="13">
        <v>41714</v>
      </c>
      <c r="I25" s="13">
        <v>36127</v>
      </c>
      <c r="J25" s="13">
        <v>47010</v>
      </c>
      <c r="K25" s="13">
        <v>47996</v>
      </c>
      <c r="L25" s="13">
        <v>16008</v>
      </c>
      <c r="M25" s="13">
        <v>19</v>
      </c>
    </row>
    <row r="26" spans="1:20" x14ac:dyDescent="0.25">
      <c r="A26" s="15" t="s">
        <v>27</v>
      </c>
      <c r="B26" s="13">
        <v>20</v>
      </c>
      <c r="C26" s="13">
        <v>19</v>
      </c>
      <c r="D26" s="13">
        <v>41768</v>
      </c>
      <c r="E26" s="13">
        <v>38177</v>
      </c>
      <c r="F26" s="13">
        <v>39342</v>
      </c>
      <c r="G26" s="13">
        <v>38449</v>
      </c>
      <c r="H26" s="13">
        <v>38328</v>
      </c>
      <c r="I26" s="13">
        <v>37080</v>
      </c>
      <c r="J26" s="13">
        <v>42120</v>
      </c>
      <c r="K26" s="13">
        <v>40070</v>
      </c>
      <c r="L26" s="13">
        <v>15339</v>
      </c>
      <c r="M26" s="13">
        <v>20</v>
      </c>
    </row>
    <row r="27" spans="1:20" x14ac:dyDescent="0.25">
      <c r="A27" s="15" t="s">
        <v>28</v>
      </c>
      <c r="B27" s="13">
        <v>22</v>
      </c>
      <c r="C27" s="13">
        <v>23</v>
      </c>
      <c r="D27" s="13">
        <v>41773</v>
      </c>
      <c r="E27" s="13">
        <v>35320</v>
      </c>
      <c r="F27" s="13">
        <v>37441</v>
      </c>
      <c r="G27" s="13">
        <v>37953</v>
      </c>
      <c r="H27" s="13">
        <v>37163</v>
      </c>
      <c r="I27" s="13">
        <v>34398</v>
      </c>
      <c r="J27" s="13">
        <v>40135</v>
      </c>
      <c r="K27" s="13">
        <v>41199</v>
      </c>
      <c r="L27" s="13">
        <v>15840</v>
      </c>
      <c r="M27" s="13">
        <v>22</v>
      </c>
    </row>
    <row r="28" spans="1:20" x14ac:dyDescent="0.25">
      <c r="A28" s="15" t="s">
        <v>29</v>
      </c>
      <c r="B28" s="13">
        <v>19</v>
      </c>
      <c r="C28" s="13">
        <v>24</v>
      </c>
      <c r="D28" s="13">
        <v>41913</v>
      </c>
      <c r="E28" s="13">
        <v>36385</v>
      </c>
      <c r="F28" s="13">
        <v>41057</v>
      </c>
      <c r="G28" s="13">
        <v>36547</v>
      </c>
      <c r="H28" s="13">
        <v>37690</v>
      </c>
      <c r="I28" s="13">
        <v>35753</v>
      </c>
      <c r="J28" s="13">
        <v>43316</v>
      </c>
      <c r="K28" s="13">
        <v>40217</v>
      </c>
      <c r="L28" s="13">
        <v>20</v>
      </c>
      <c r="M28" s="13">
        <v>23</v>
      </c>
    </row>
    <row r="29" spans="1:20" x14ac:dyDescent="0.25">
      <c r="A29" s="15" t="s">
        <v>30</v>
      </c>
      <c r="B29" s="13">
        <v>21</v>
      </c>
      <c r="C29" s="13">
        <v>21</v>
      </c>
      <c r="D29" s="13">
        <v>20</v>
      </c>
      <c r="E29" s="13">
        <v>20</v>
      </c>
      <c r="F29" s="13">
        <v>21</v>
      </c>
      <c r="G29" s="13">
        <v>20</v>
      </c>
      <c r="H29" s="13">
        <v>20</v>
      </c>
      <c r="I29" s="13">
        <v>22</v>
      </c>
      <c r="J29" s="13">
        <v>19</v>
      </c>
      <c r="K29" s="13">
        <v>21</v>
      </c>
      <c r="L29" s="13">
        <v>18</v>
      </c>
      <c r="M29" s="13">
        <v>22</v>
      </c>
    </row>
    <row r="30" spans="1:20" x14ac:dyDescent="0.25">
      <c r="A30" s="15" t="s">
        <v>31</v>
      </c>
      <c r="B30" s="13">
        <v>20</v>
      </c>
      <c r="C30" s="13">
        <v>22</v>
      </c>
      <c r="D30" s="13">
        <v>21</v>
      </c>
      <c r="E30" s="13">
        <v>21</v>
      </c>
      <c r="F30" s="13">
        <v>21</v>
      </c>
      <c r="G30" s="13">
        <v>23</v>
      </c>
      <c r="H30" s="13">
        <v>21</v>
      </c>
      <c r="I30" s="13">
        <v>21</v>
      </c>
      <c r="J30" s="13">
        <v>22</v>
      </c>
      <c r="K30" s="13">
        <v>22</v>
      </c>
      <c r="L30" s="13">
        <v>22</v>
      </c>
      <c r="M30" s="13">
        <v>21</v>
      </c>
    </row>
    <row r="31" spans="1:20" x14ac:dyDescent="0.25">
      <c r="A31" s="1"/>
      <c r="S31" s="16"/>
      <c r="T31" s="3"/>
    </row>
    <row r="32" spans="1:20" x14ac:dyDescent="0.25">
      <c r="C32" s="4"/>
      <c r="S32" s="16"/>
      <c r="T32" s="3"/>
    </row>
    <row r="33" spans="1:20" x14ac:dyDescent="0.25">
      <c r="C33" s="4"/>
      <c r="S33" s="16"/>
      <c r="T33" s="3"/>
    </row>
    <row r="34" spans="1:20" x14ac:dyDescent="0.25">
      <c r="A34" s="1" t="s">
        <v>81</v>
      </c>
      <c r="D34" s="3"/>
      <c r="E34" s="3"/>
      <c r="F34" s="2"/>
      <c r="G34" s="2"/>
      <c r="H34" s="2" t="s">
        <v>71</v>
      </c>
      <c r="I34" s="2" t="s">
        <v>72</v>
      </c>
      <c r="J34" s="2" t="s">
        <v>73</v>
      </c>
      <c r="K34" s="2" t="s">
        <v>74</v>
      </c>
      <c r="L34" s="2" t="s">
        <v>75</v>
      </c>
      <c r="M34" s="2" t="s">
        <v>69</v>
      </c>
      <c r="N34" s="2" t="s">
        <v>76</v>
      </c>
      <c r="O34" s="2" t="s">
        <v>77</v>
      </c>
      <c r="P34" s="2" t="s">
        <v>36</v>
      </c>
      <c r="Q34" s="2"/>
      <c r="R34" s="3"/>
      <c r="S34" s="16"/>
      <c r="T34" s="3"/>
    </row>
    <row r="35" spans="1:20" x14ac:dyDescent="0.25">
      <c r="A35" t="s">
        <v>37</v>
      </c>
      <c r="C35" t="s">
        <v>83</v>
      </c>
      <c r="D35" s="3"/>
      <c r="E35" s="3"/>
      <c r="F35" s="13">
        <v>21</v>
      </c>
      <c r="G35" s="13">
        <v>22</v>
      </c>
      <c r="H35" s="13">
        <v>21</v>
      </c>
      <c r="I35" s="13">
        <v>21</v>
      </c>
      <c r="J35" s="13">
        <v>19</v>
      </c>
      <c r="K35" s="13">
        <v>20</v>
      </c>
      <c r="L35" s="13">
        <v>22</v>
      </c>
      <c r="M35" s="13">
        <v>22</v>
      </c>
      <c r="N35" s="13">
        <v>20</v>
      </c>
      <c r="O35" s="13">
        <v>19</v>
      </c>
      <c r="P35" s="13">
        <v>22</v>
      </c>
      <c r="Q35" s="13">
        <v>20</v>
      </c>
      <c r="R35" s="3"/>
      <c r="S35" s="16"/>
      <c r="T35" s="3"/>
    </row>
    <row r="36" spans="1:20" x14ac:dyDescent="0.25">
      <c r="A36" t="s">
        <v>38</v>
      </c>
      <c r="C36" s="4">
        <v>44178</v>
      </c>
      <c r="D36" s="3"/>
      <c r="E36" s="3"/>
      <c r="F36" s="13">
        <v>21</v>
      </c>
      <c r="G36" s="13">
        <v>21</v>
      </c>
      <c r="H36" s="13">
        <v>22</v>
      </c>
      <c r="I36" s="13">
        <v>19</v>
      </c>
      <c r="J36" s="13">
        <v>22</v>
      </c>
      <c r="K36" s="13">
        <v>20</v>
      </c>
      <c r="L36" s="13">
        <v>19</v>
      </c>
      <c r="M36" s="13">
        <v>21</v>
      </c>
      <c r="N36" s="13">
        <v>19</v>
      </c>
      <c r="O36" s="13">
        <v>20</v>
      </c>
      <c r="P36" s="13">
        <v>24</v>
      </c>
      <c r="Q36" s="13">
        <v>21</v>
      </c>
      <c r="R36" s="3"/>
      <c r="S36" s="16"/>
      <c r="T36" s="3"/>
    </row>
    <row r="37" spans="1:20" x14ac:dyDescent="0.25">
      <c r="A37" t="s">
        <v>39</v>
      </c>
      <c r="C37" t="s">
        <v>80</v>
      </c>
      <c r="D37" s="3"/>
      <c r="E37" s="3"/>
      <c r="F37" s="13">
        <v>20</v>
      </c>
      <c r="G37" s="13">
        <v>17</v>
      </c>
      <c r="H37" s="13">
        <v>52233</v>
      </c>
      <c r="I37" s="13">
        <v>36068</v>
      </c>
      <c r="J37" s="13">
        <v>44302</v>
      </c>
      <c r="K37" s="13">
        <v>40053</v>
      </c>
      <c r="L37" s="13">
        <v>41714</v>
      </c>
      <c r="M37" s="13">
        <v>36127</v>
      </c>
      <c r="N37" s="13">
        <v>47010</v>
      </c>
      <c r="O37" s="13">
        <v>47996</v>
      </c>
      <c r="P37" s="13">
        <v>16008</v>
      </c>
      <c r="Q37" s="13">
        <v>19</v>
      </c>
      <c r="R37" s="3"/>
    </row>
    <row r="38" spans="1:20" x14ac:dyDescent="0.25">
      <c r="A38" t="s">
        <v>40</v>
      </c>
      <c r="C38" t="s">
        <v>41</v>
      </c>
      <c r="D38" s="3"/>
      <c r="E38" s="3"/>
      <c r="F38" s="13">
        <v>20</v>
      </c>
      <c r="G38" s="13">
        <v>19</v>
      </c>
      <c r="H38" s="13">
        <v>41768</v>
      </c>
      <c r="I38" s="13">
        <v>38177</v>
      </c>
      <c r="J38" s="13">
        <v>39342</v>
      </c>
      <c r="K38" s="13">
        <v>38449</v>
      </c>
      <c r="L38" s="13">
        <v>38328</v>
      </c>
      <c r="M38" s="13">
        <v>37080</v>
      </c>
      <c r="N38" s="13">
        <v>42120</v>
      </c>
      <c r="O38" s="13">
        <v>40070</v>
      </c>
      <c r="P38" s="13">
        <v>15339</v>
      </c>
      <c r="Q38" s="13">
        <v>20</v>
      </c>
      <c r="R38" s="3"/>
    </row>
    <row r="39" spans="1:20" x14ac:dyDescent="0.25">
      <c r="C39" t="s">
        <v>82</v>
      </c>
      <c r="E39" s="3"/>
      <c r="F39" s="13">
        <v>22</v>
      </c>
      <c r="G39" s="13">
        <v>23</v>
      </c>
      <c r="H39" s="13">
        <v>41773</v>
      </c>
      <c r="I39" s="13">
        <v>35320</v>
      </c>
      <c r="J39" s="13">
        <v>37441</v>
      </c>
      <c r="K39" s="13">
        <v>37953</v>
      </c>
      <c r="L39" s="13">
        <v>37163</v>
      </c>
      <c r="M39" s="13">
        <v>34398</v>
      </c>
      <c r="N39" s="13">
        <v>40135</v>
      </c>
      <c r="O39" s="13">
        <v>41199</v>
      </c>
      <c r="P39" s="13">
        <v>15840</v>
      </c>
      <c r="Q39" s="13">
        <v>22</v>
      </c>
      <c r="R39" s="3"/>
    </row>
    <row r="40" spans="1:20" x14ac:dyDescent="0.25">
      <c r="A40" t="s">
        <v>32</v>
      </c>
      <c r="C40" s="4">
        <v>44219</v>
      </c>
      <c r="E40" s="3"/>
      <c r="F40" s="13">
        <v>19</v>
      </c>
      <c r="G40" s="13">
        <v>24</v>
      </c>
      <c r="H40" s="13">
        <v>41913</v>
      </c>
      <c r="I40" s="13">
        <v>36385</v>
      </c>
      <c r="J40" s="13">
        <v>41057</v>
      </c>
      <c r="K40" s="13">
        <v>36547</v>
      </c>
      <c r="L40" s="13">
        <v>37690</v>
      </c>
      <c r="M40" s="13">
        <v>35753</v>
      </c>
      <c r="N40" s="13">
        <v>43316</v>
      </c>
      <c r="O40" s="13">
        <v>40217</v>
      </c>
      <c r="P40" s="13">
        <v>20</v>
      </c>
      <c r="Q40" s="13">
        <v>23</v>
      </c>
      <c r="R40" s="3"/>
    </row>
    <row r="41" spans="1:20" x14ac:dyDescent="0.25">
      <c r="A41" t="s">
        <v>33</v>
      </c>
      <c r="C41" t="s">
        <v>34</v>
      </c>
      <c r="E41" s="3"/>
      <c r="F41" s="13">
        <v>21</v>
      </c>
      <c r="G41" s="13">
        <v>21</v>
      </c>
      <c r="H41" s="13">
        <v>20</v>
      </c>
      <c r="I41" s="13">
        <v>20</v>
      </c>
      <c r="J41" s="13">
        <v>21</v>
      </c>
      <c r="K41" s="13">
        <v>20</v>
      </c>
      <c r="L41" s="13">
        <v>20</v>
      </c>
      <c r="M41" s="13">
        <v>22</v>
      </c>
      <c r="N41" s="13">
        <v>19</v>
      </c>
      <c r="O41" s="13">
        <v>21</v>
      </c>
      <c r="P41" s="13">
        <v>18</v>
      </c>
      <c r="Q41" s="13">
        <v>22</v>
      </c>
      <c r="R41" s="3"/>
    </row>
    <row r="42" spans="1:20" x14ac:dyDescent="0.25">
      <c r="A42" s="1" t="s">
        <v>42</v>
      </c>
      <c r="B42" s="5"/>
      <c r="C42" s="6"/>
      <c r="D42" s="3"/>
      <c r="E42" s="3"/>
      <c r="F42" s="13">
        <v>20</v>
      </c>
      <c r="G42" s="13">
        <v>22</v>
      </c>
      <c r="H42" s="13">
        <v>21</v>
      </c>
      <c r="I42" s="13">
        <v>21</v>
      </c>
      <c r="J42" s="13">
        <v>21</v>
      </c>
      <c r="K42" s="13">
        <v>23</v>
      </c>
      <c r="L42" s="13">
        <v>21</v>
      </c>
      <c r="M42" s="13">
        <v>21</v>
      </c>
      <c r="N42" s="13">
        <v>22</v>
      </c>
      <c r="O42" s="13">
        <v>22</v>
      </c>
      <c r="P42" s="13">
        <v>22</v>
      </c>
      <c r="Q42" s="13">
        <v>21</v>
      </c>
      <c r="R42" s="3"/>
    </row>
    <row r="43" spans="1:20" x14ac:dyDescent="0.25"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20" x14ac:dyDescent="0.25">
      <c r="A44" s="1"/>
      <c r="B44" s="5"/>
      <c r="C44" s="6"/>
      <c r="D44" s="3"/>
      <c r="E44" s="3"/>
      <c r="F44" s="3" t="s">
        <v>43</v>
      </c>
      <c r="G44" s="3"/>
      <c r="H44" s="7">
        <f t="shared" ref="H44:M44" si="0">AVERAGE(H37:H40)</f>
        <v>44421.75</v>
      </c>
      <c r="I44" s="3">
        <f t="shared" si="0"/>
        <v>36487.5</v>
      </c>
      <c r="J44" s="3">
        <f t="shared" si="0"/>
        <v>40535.5</v>
      </c>
      <c r="K44" s="3">
        <f t="shared" si="0"/>
        <v>38250.5</v>
      </c>
      <c r="L44" s="3">
        <f t="shared" si="0"/>
        <v>38723.75</v>
      </c>
      <c r="M44" s="3">
        <f t="shared" si="0"/>
        <v>35839.5</v>
      </c>
      <c r="N44" s="3">
        <f>AVERAGE(N37:N40)</f>
        <v>43145.25</v>
      </c>
      <c r="O44" s="3">
        <f>AVERAGE(O37:O40)</f>
        <v>42370.5</v>
      </c>
      <c r="P44" s="3">
        <f>AVERAGE(P37:P39)</f>
        <v>15729</v>
      </c>
      <c r="Q44" s="3"/>
      <c r="R44" s="3"/>
    </row>
    <row r="45" spans="1:20" x14ac:dyDescent="0.25">
      <c r="B45" s="5"/>
      <c r="D45" s="3"/>
      <c r="E45" s="3"/>
      <c r="F45" s="3" t="s">
        <v>44</v>
      </c>
      <c r="G45" s="3"/>
      <c r="H45" s="3">
        <f>H44/1000</f>
        <v>44.421750000000003</v>
      </c>
      <c r="I45" s="3">
        <f t="shared" ref="I45:P45" si="1">I44/1000</f>
        <v>36.487499999999997</v>
      </c>
      <c r="J45" s="3">
        <f t="shared" si="1"/>
        <v>40.535499999999999</v>
      </c>
      <c r="K45" s="3">
        <f t="shared" si="1"/>
        <v>38.250500000000002</v>
      </c>
      <c r="L45" s="3">
        <f t="shared" si="1"/>
        <v>38.723750000000003</v>
      </c>
      <c r="M45" s="3">
        <f t="shared" si="1"/>
        <v>35.839500000000001</v>
      </c>
      <c r="N45" s="3">
        <f t="shared" si="1"/>
        <v>43.145249999999997</v>
      </c>
      <c r="O45" s="3">
        <f t="shared" si="1"/>
        <v>42.3705</v>
      </c>
      <c r="P45" s="3">
        <f t="shared" si="1"/>
        <v>15.728999999999999</v>
      </c>
      <c r="Q45" s="3"/>
      <c r="R45" s="3"/>
    </row>
    <row r="46" spans="1:20" x14ac:dyDescent="0.25">
      <c r="B46" s="5"/>
      <c r="D46" s="3"/>
      <c r="E46" s="3"/>
      <c r="F46" s="3" t="s">
        <v>45</v>
      </c>
      <c r="G46" s="3"/>
      <c r="H46" s="3">
        <f>MEDIAN(H37:H40)</f>
        <v>41843</v>
      </c>
      <c r="I46" s="3">
        <f t="shared" ref="I46:P46" si="2">MEDIAN(I37:I40)</f>
        <v>36226.5</v>
      </c>
      <c r="J46" s="3">
        <f t="shared" si="2"/>
        <v>40199.5</v>
      </c>
      <c r="K46" s="3">
        <f t="shared" si="2"/>
        <v>38201</v>
      </c>
      <c r="L46" s="3">
        <f t="shared" si="2"/>
        <v>38009</v>
      </c>
      <c r="M46" s="3">
        <f t="shared" si="2"/>
        <v>35940</v>
      </c>
      <c r="N46" s="3">
        <f t="shared" si="2"/>
        <v>42718</v>
      </c>
      <c r="O46" s="3">
        <f t="shared" si="2"/>
        <v>40708</v>
      </c>
      <c r="P46" s="3">
        <f t="shared" si="2"/>
        <v>15589.5</v>
      </c>
      <c r="Q46" s="3"/>
      <c r="R46" s="3"/>
    </row>
    <row r="47" spans="1:20" x14ac:dyDescent="0.25">
      <c r="B47" s="8"/>
      <c r="D47" s="3"/>
      <c r="E47" s="3"/>
      <c r="F47" s="3" t="s">
        <v>46</v>
      </c>
      <c r="G47" s="3"/>
      <c r="H47" s="3">
        <f>H46/1000</f>
        <v>41.843000000000004</v>
      </c>
      <c r="I47" s="3">
        <f t="shared" ref="I47:P47" si="3">I46/1000</f>
        <v>36.226500000000001</v>
      </c>
      <c r="J47" s="3">
        <f t="shared" si="3"/>
        <v>40.1995</v>
      </c>
      <c r="K47" s="3">
        <f t="shared" si="3"/>
        <v>38.201000000000001</v>
      </c>
      <c r="L47" s="3">
        <f t="shared" si="3"/>
        <v>38.009</v>
      </c>
      <c r="M47" s="3">
        <f t="shared" si="3"/>
        <v>35.94</v>
      </c>
      <c r="N47" s="3">
        <f t="shared" si="3"/>
        <v>42.718000000000004</v>
      </c>
      <c r="O47" s="3">
        <f t="shared" si="3"/>
        <v>40.707999999999998</v>
      </c>
      <c r="P47" s="3">
        <f t="shared" si="3"/>
        <v>15.589499999999999</v>
      </c>
      <c r="Q47" s="3"/>
      <c r="R47" s="3"/>
    </row>
    <row r="48" spans="1:20" x14ac:dyDescent="0.25">
      <c r="B48" s="5"/>
      <c r="C48" s="5"/>
      <c r="D48" s="3"/>
      <c r="E48" s="3"/>
      <c r="F48" s="3" t="s">
        <v>47</v>
      </c>
      <c r="G48" s="3"/>
      <c r="H48" s="3">
        <f>STDEV(H37:H40)</f>
        <v>5207.9336513310791</v>
      </c>
      <c r="I48" s="3">
        <f t="shared" ref="I48:P48" si="4">STDEV(I37:I40)</f>
        <v>1211.6040332275777</v>
      </c>
      <c r="J48" s="3">
        <f t="shared" si="4"/>
        <v>2913.1230091890502</v>
      </c>
      <c r="K48" s="3">
        <f t="shared" si="4"/>
        <v>1446.7004988363462</v>
      </c>
      <c r="L48" s="3">
        <f t="shared" si="4"/>
        <v>2049.6172610189119</v>
      </c>
      <c r="M48" s="3">
        <f t="shared" si="4"/>
        <v>1111.5906020953339</v>
      </c>
      <c r="N48" s="3">
        <f t="shared" si="4"/>
        <v>2891.2621667131239</v>
      </c>
      <c r="O48" s="3">
        <f t="shared" si="4"/>
        <v>3783.6721581024963</v>
      </c>
      <c r="P48" s="3">
        <f t="shared" si="4"/>
        <v>7859.6389389080714</v>
      </c>
      <c r="Q48" s="3"/>
      <c r="R48" s="3"/>
    </row>
    <row r="49" spans="4:20" x14ac:dyDescent="0.25">
      <c r="D49" s="3"/>
      <c r="E49" s="3"/>
      <c r="F49" s="3" t="s">
        <v>48</v>
      </c>
      <c r="G49" s="3"/>
      <c r="H49" s="3">
        <f>H48/H44*100</f>
        <v>11.723837199865109</v>
      </c>
      <c r="I49" s="3">
        <f t="shared" ref="I49:P49" si="5">I48/I44*100</f>
        <v>3.3206002966154919</v>
      </c>
      <c r="J49" s="3">
        <f t="shared" si="5"/>
        <v>7.186596956221214</v>
      </c>
      <c r="K49" s="3">
        <f t="shared" si="5"/>
        <v>3.7821740861853996</v>
      </c>
      <c r="L49" s="3">
        <f t="shared" si="5"/>
        <v>5.2929203938640024</v>
      </c>
      <c r="M49" s="3">
        <f t="shared" si="5"/>
        <v>3.1015795479717458</v>
      </c>
      <c r="N49" s="3">
        <f t="shared" si="5"/>
        <v>6.7012293745270304</v>
      </c>
      <c r="O49" s="3">
        <f t="shared" si="5"/>
        <v>8.9299681573323344</v>
      </c>
      <c r="P49" s="3">
        <f t="shared" si="5"/>
        <v>49.96909491326894</v>
      </c>
      <c r="Q49" s="3"/>
      <c r="R49" s="3"/>
    </row>
    <row r="50" spans="4:20" x14ac:dyDescent="0.25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 t="s">
        <v>49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71</v>
      </c>
      <c r="I53" s="2" t="s">
        <v>72</v>
      </c>
      <c r="J53" s="2" t="s">
        <v>73</v>
      </c>
      <c r="K53" s="2" t="s">
        <v>74</v>
      </c>
      <c r="L53" s="2" t="s">
        <v>75</v>
      </c>
      <c r="M53" s="2" t="s">
        <v>69</v>
      </c>
      <c r="N53" s="2" t="s">
        <v>76</v>
      </c>
      <c r="O53" s="2" t="s">
        <v>77</v>
      </c>
      <c r="P53" s="2" t="s">
        <v>36</v>
      </c>
      <c r="Q53" s="2"/>
      <c r="R53" s="3"/>
    </row>
    <row r="54" spans="4:20" x14ac:dyDescent="0.25"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4:20" x14ac:dyDescent="0.25"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4:20" x14ac:dyDescent="0.25">
      <c r="D56" s="3"/>
      <c r="E56" s="3"/>
      <c r="F56" s="3"/>
      <c r="G56" s="3"/>
      <c r="H56" s="3">
        <f>H37-$P$44</f>
        <v>36504</v>
      </c>
      <c r="I56" s="3">
        <f t="shared" ref="I56:N56" si="6">I37-$P$44</f>
        <v>20339</v>
      </c>
      <c r="J56" s="3">
        <f t="shared" si="6"/>
        <v>28573</v>
      </c>
      <c r="K56" s="3">
        <f t="shared" si="6"/>
        <v>24324</v>
      </c>
      <c r="L56" s="3">
        <f t="shared" si="6"/>
        <v>25985</v>
      </c>
      <c r="M56" s="3">
        <f t="shared" si="6"/>
        <v>20398</v>
      </c>
      <c r="N56" s="3">
        <f t="shared" si="6"/>
        <v>31281</v>
      </c>
      <c r="O56" s="3">
        <f>O37-$P$44</f>
        <v>32267</v>
      </c>
      <c r="P56" s="3"/>
      <c r="Q56" s="3"/>
      <c r="R56" s="3"/>
    </row>
    <row r="57" spans="4:20" x14ac:dyDescent="0.25">
      <c r="D57" s="3"/>
      <c r="E57" s="3"/>
      <c r="F57" s="3"/>
      <c r="G57" s="3"/>
      <c r="H57" s="3">
        <f t="shared" ref="H57:O59" si="7">H38-$P$44</f>
        <v>26039</v>
      </c>
      <c r="I57" s="3">
        <f t="shared" si="7"/>
        <v>22448</v>
      </c>
      <c r="J57" s="3">
        <f t="shared" si="7"/>
        <v>23613</v>
      </c>
      <c r="K57" s="3">
        <f t="shared" si="7"/>
        <v>22720</v>
      </c>
      <c r="L57" s="3">
        <f t="shared" si="7"/>
        <v>22599</v>
      </c>
      <c r="M57" s="3">
        <f t="shared" si="7"/>
        <v>21351</v>
      </c>
      <c r="N57" s="3">
        <f t="shared" si="7"/>
        <v>26391</v>
      </c>
      <c r="O57" s="3">
        <f t="shared" si="7"/>
        <v>24341</v>
      </c>
      <c r="P57" s="3"/>
      <c r="Q57" s="3"/>
      <c r="R57" s="3"/>
    </row>
    <row r="58" spans="4:20" x14ac:dyDescent="0.25">
      <c r="D58" s="3"/>
      <c r="E58" s="3"/>
      <c r="F58" s="3"/>
      <c r="G58" s="3"/>
      <c r="H58" s="3">
        <f t="shared" si="7"/>
        <v>26044</v>
      </c>
      <c r="I58" s="3">
        <f t="shared" si="7"/>
        <v>19591</v>
      </c>
      <c r="J58" s="3">
        <f t="shared" si="7"/>
        <v>21712</v>
      </c>
      <c r="K58" s="3">
        <f t="shared" si="7"/>
        <v>22224</v>
      </c>
      <c r="L58" s="3">
        <f>L39-$P$44</f>
        <v>21434</v>
      </c>
      <c r="M58" s="3">
        <f t="shared" si="7"/>
        <v>18669</v>
      </c>
      <c r="N58" s="3">
        <f t="shared" si="7"/>
        <v>24406</v>
      </c>
      <c r="O58" s="3">
        <f>O39-$P$44</f>
        <v>25470</v>
      </c>
      <c r="P58" s="3"/>
      <c r="Q58" s="3"/>
      <c r="R58" s="3"/>
    </row>
    <row r="59" spans="4:20" x14ac:dyDescent="0.25">
      <c r="D59" s="3"/>
      <c r="E59" s="3"/>
      <c r="F59" s="3"/>
      <c r="G59" s="3"/>
      <c r="H59" s="3">
        <f t="shared" si="7"/>
        <v>26184</v>
      </c>
      <c r="I59" s="3">
        <f t="shared" si="7"/>
        <v>20656</v>
      </c>
      <c r="J59" s="3">
        <f t="shared" si="7"/>
        <v>25328</v>
      </c>
      <c r="K59" s="3">
        <f t="shared" si="7"/>
        <v>20818</v>
      </c>
      <c r="L59" s="3">
        <f t="shared" si="7"/>
        <v>21961</v>
      </c>
      <c r="M59" s="3">
        <f t="shared" si="7"/>
        <v>20024</v>
      </c>
      <c r="N59" s="3">
        <f t="shared" si="7"/>
        <v>27587</v>
      </c>
      <c r="O59" s="3">
        <f t="shared" si="7"/>
        <v>24488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/>
      <c r="E62" s="3"/>
      <c r="F62" s="2"/>
      <c r="G62" s="2"/>
      <c r="H62" s="2" t="s">
        <v>71</v>
      </c>
      <c r="I62" s="2" t="s">
        <v>72</v>
      </c>
      <c r="J62" s="2" t="s">
        <v>73</v>
      </c>
      <c r="K62" s="2" t="s">
        <v>74</v>
      </c>
      <c r="L62" s="2" t="s">
        <v>75</v>
      </c>
      <c r="M62" s="2" t="s">
        <v>69</v>
      </c>
      <c r="N62" s="2" t="s">
        <v>76</v>
      </c>
      <c r="O62" s="2" t="s">
        <v>77</v>
      </c>
      <c r="P62" s="2" t="s">
        <v>36</v>
      </c>
      <c r="Q62" s="2"/>
      <c r="R62" s="3"/>
      <c r="S62" s="9" t="s">
        <v>50</v>
      </c>
      <c r="T62" s="10"/>
    </row>
    <row r="63" spans="4:20" x14ac:dyDescent="0.25">
      <c r="D63" s="3"/>
      <c r="E63" s="3"/>
      <c r="F63" s="3" t="s">
        <v>43</v>
      </c>
      <c r="G63" s="3"/>
      <c r="H63" s="3">
        <f>AVERAGE(H56:H59)</f>
        <v>28692.75</v>
      </c>
      <c r="I63" s="3">
        <f>AVERAGE(I56:I59)</f>
        <v>20758.5</v>
      </c>
      <c r="J63" s="3">
        <f t="shared" ref="J63:N63" si="8">AVERAGE(J56:J59)</f>
        <v>24806.5</v>
      </c>
      <c r="K63" s="3">
        <f t="shared" si="8"/>
        <v>22521.5</v>
      </c>
      <c r="L63" s="3">
        <f t="shared" si="8"/>
        <v>22994.75</v>
      </c>
      <c r="M63" s="3">
        <f t="shared" si="8"/>
        <v>20110.5</v>
      </c>
      <c r="N63" s="3">
        <f t="shared" si="8"/>
        <v>27416.25</v>
      </c>
      <c r="O63" s="3">
        <f>AVERAGE(O56:O59)</f>
        <v>26641.5</v>
      </c>
      <c r="P63" s="3"/>
      <c r="Q63" s="3"/>
      <c r="R63" s="3"/>
      <c r="S63" s="11">
        <f>AVERAGE(H56:I59)</f>
        <v>24725.625</v>
      </c>
      <c r="T63" s="12"/>
    </row>
    <row r="64" spans="4:20" x14ac:dyDescent="0.25">
      <c r="D64" s="3"/>
      <c r="E64" s="3"/>
      <c r="F64" s="3" t="s">
        <v>44</v>
      </c>
      <c r="G64" s="3"/>
      <c r="H64" s="3">
        <f>H63/1000</f>
        <v>28.69275</v>
      </c>
      <c r="I64" s="3">
        <f t="shared" ref="I64:O64" si="9">I63/1000</f>
        <v>20.758500000000002</v>
      </c>
      <c r="J64" s="3">
        <f t="shared" si="9"/>
        <v>24.8065</v>
      </c>
      <c r="K64" s="3">
        <f t="shared" si="9"/>
        <v>22.5215</v>
      </c>
      <c r="L64" s="3">
        <f t="shared" si="9"/>
        <v>22.99475</v>
      </c>
      <c r="M64" s="3">
        <f t="shared" si="9"/>
        <v>20.110499999999998</v>
      </c>
      <c r="N64" s="3">
        <f t="shared" si="9"/>
        <v>27.416250000000002</v>
      </c>
      <c r="O64" s="3">
        <f t="shared" si="9"/>
        <v>26.641500000000001</v>
      </c>
      <c r="P64" s="3"/>
      <c r="Q64" s="3"/>
      <c r="R64" s="3"/>
    </row>
    <row r="65" spans="4:18" x14ac:dyDescent="0.25">
      <c r="D65" s="3"/>
      <c r="E65" s="3"/>
      <c r="F65" s="3" t="s">
        <v>45</v>
      </c>
      <c r="G65" s="3"/>
      <c r="H65" s="3">
        <f>MEDIAN(H56:H59)</f>
        <v>26114</v>
      </c>
      <c r="I65" s="3">
        <f t="shared" ref="I65:N65" si="10">MEDIAN(I56:I59)</f>
        <v>20497.5</v>
      </c>
      <c r="J65" s="3">
        <f>MEDIAN(J56:J59)</f>
        <v>24470.5</v>
      </c>
      <c r="K65" s="3">
        <f t="shared" si="10"/>
        <v>22472</v>
      </c>
      <c r="L65" s="3">
        <f t="shared" si="10"/>
        <v>22280</v>
      </c>
      <c r="M65" s="3">
        <f t="shared" si="10"/>
        <v>20211</v>
      </c>
      <c r="N65" s="3">
        <f t="shared" si="10"/>
        <v>26989</v>
      </c>
      <c r="O65" s="3">
        <f>MEDIAN(O56:O59)</f>
        <v>24979</v>
      </c>
      <c r="P65" s="3"/>
      <c r="Q65" s="3"/>
      <c r="R65" s="3"/>
    </row>
    <row r="66" spans="4:18" x14ac:dyDescent="0.25">
      <c r="D66" s="3"/>
      <c r="E66" s="3"/>
      <c r="F66" s="3" t="s">
        <v>46</v>
      </c>
      <c r="G66" s="3"/>
      <c r="H66" s="3">
        <f>H65/1000</f>
        <v>26.114000000000001</v>
      </c>
      <c r="I66" s="3">
        <f t="shared" ref="I66:O66" si="11">I65/1000</f>
        <v>20.497499999999999</v>
      </c>
      <c r="J66" s="3">
        <f t="shared" si="11"/>
        <v>24.470500000000001</v>
      </c>
      <c r="K66" s="3">
        <f t="shared" si="11"/>
        <v>22.472000000000001</v>
      </c>
      <c r="L66" s="3">
        <f t="shared" si="11"/>
        <v>22.28</v>
      </c>
      <c r="M66" s="3">
        <f t="shared" si="11"/>
        <v>20.210999999999999</v>
      </c>
      <c r="N66" s="3">
        <f t="shared" si="11"/>
        <v>26.989000000000001</v>
      </c>
      <c r="O66" s="3">
        <f t="shared" si="11"/>
        <v>24.978999999999999</v>
      </c>
      <c r="P66" s="3"/>
      <c r="Q66" s="3"/>
      <c r="R66" s="3"/>
    </row>
    <row r="67" spans="4:18" x14ac:dyDescent="0.25">
      <c r="D67" s="3"/>
      <c r="E67" s="3"/>
      <c r="F67" s="3" t="s">
        <v>47</v>
      </c>
      <c r="G67" s="3"/>
      <c r="H67" s="3">
        <f>STDEV(H56:H59)</f>
        <v>5207.9336513310791</v>
      </c>
      <c r="I67" s="3">
        <f t="shared" ref="I67:O67" si="12">STDEV(I56:I59)</f>
        <v>1211.6040332275777</v>
      </c>
      <c r="J67" s="3">
        <f t="shared" si="12"/>
        <v>2913.1230091890502</v>
      </c>
      <c r="K67" s="3">
        <f t="shared" si="12"/>
        <v>1446.7004988363462</v>
      </c>
      <c r="L67" s="3">
        <f t="shared" si="12"/>
        <v>2049.6172610189119</v>
      </c>
      <c r="M67" s="3">
        <f t="shared" si="12"/>
        <v>1111.5906020953339</v>
      </c>
      <c r="N67" s="3">
        <f t="shared" si="12"/>
        <v>2891.2621667131239</v>
      </c>
      <c r="O67" s="3">
        <f t="shared" si="12"/>
        <v>3783.6721581024963</v>
      </c>
      <c r="P67" s="3"/>
      <c r="Q67" s="3"/>
      <c r="R67" s="3"/>
    </row>
    <row r="68" spans="4:18" x14ac:dyDescent="0.25">
      <c r="D68" s="3"/>
      <c r="E68" s="3"/>
      <c r="F68" s="3" t="s">
        <v>48</v>
      </c>
      <c r="G68" s="3"/>
      <c r="H68" s="3">
        <f>H67/H63*100</f>
        <v>18.150695389361697</v>
      </c>
      <c r="I68" s="3">
        <f t="shared" ref="I68:O68" si="13">I67/I63*100</f>
        <v>5.8366646589473117</v>
      </c>
      <c r="J68" s="3">
        <f t="shared" si="13"/>
        <v>11.743385843182432</v>
      </c>
      <c r="K68" s="3">
        <f t="shared" si="13"/>
        <v>6.4236418481732835</v>
      </c>
      <c r="L68" s="3">
        <f t="shared" si="13"/>
        <v>8.9134139793601221</v>
      </c>
      <c r="M68" s="3">
        <f t="shared" si="13"/>
        <v>5.5274140478622309</v>
      </c>
      <c r="N68" s="3">
        <f t="shared" si="13"/>
        <v>10.545797352712803</v>
      </c>
      <c r="O68" s="3">
        <f t="shared" si="13"/>
        <v>14.202173894497294</v>
      </c>
      <c r="P68" s="3"/>
      <c r="Q68" s="3"/>
      <c r="R68" s="3"/>
    </row>
    <row r="69" spans="4:18" x14ac:dyDescent="0.25"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4:18" x14ac:dyDescent="0.25"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4:18" x14ac:dyDescent="0.25">
      <c r="D71" s="3" t="s">
        <v>70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4:18" x14ac:dyDescent="0.25">
      <c r="D72" s="3"/>
      <c r="E72" s="3"/>
      <c r="F72" s="3"/>
      <c r="G72" s="3"/>
      <c r="H72" s="3">
        <f>H56/$M$63*100</f>
        <v>181.5171179234728</v>
      </c>
      <c r="I72" s="3">
        <f t="shared" ref="I72:O72" si="14">I56/$M$63*100</f>
        <v>101.13622237139803</v>
      </c>
      <c r="J72" s="3">
        <f t="shared" si="14"/>
        <v>142.08000795604286</v>
      </c>
      <c r="K72" s="3">
        <f t="shared" si="14"/>
        <v>120.95174162750801</v>
      </c>
      <c r="L72" s="3">
        <f t="shared" si="14"/>
        <v>129.21110862484772</v>
      </c>
      <c r="M72" s="3">
        <f t="shared" si="14"/>
        <v>101.42960145197782</v>
      </c>
      <c r="N72" s="3">
        <f t="shared" si="14"/>
        <v>155.54561050197657</v>
      </c>
      <c r="O72" s="3">
        <f t="shared" si="14"/>
        <v>160.44852191641183</v>
      </c>
      <c r="P72" s="3"/>
      <c r="Q72" s="3"/>
      <c r="R72" s="3"/>
    </row>
    <row r="73" spans="4:18" x14ac:dyDescent="0.25">
      <c r="D73" s="3"/>
      <c r="E73" s="3"/>
      <c r="F73" s="3"/>
      <c r="G73" s="3"/>
      <c r="H73" s="3">
        <f t="shared" ref="H73:O73" si="15">H57/$M$63*100</f>
        <v>129.47962507148009</v>
      </c>
      <c r="I73" s="3">
        <f t="shared" si="15"/>
        <v>111.62328137042839</v>
      </c>
      <c r="J73" s="3">
        <f t="shared" si="15"/>
        <v>117.416275080182</v>
      </c>
      <c r="K73" s="3">
        <f t="shared" si="15"/>
        <v>112.97580865716914</v>
      </c>
      <c r="L73" s="3">
        <f t="shared" si="15"/>
        <v>112.37413291564108</v>
      </c>
      <c r="M73" s="3">
        <f t="shared" si="15"/>
        <v>106.16841948235995</v>
      </c>
      <c r="N73" s="3">
        <f t="shared" si="15"/>
        <v>131.22995450137989</v>
      </c>
      <c r="O73" s="3">
        <f t="shared" si="15"/>
        <v>121.03627458292931</v>
      </c>
      <c r="P73" s="3"/>
      <c r="Q73" s="3"/>
      <c r="R73" s="3"/>
    </row>
    <row r="74" spans="4:18" x14ac:dyDescent="0.25">
      <c r="D74" s="3"/>
      <c r="E74" s="3"/>
      <c r="F74" s="3"/>
      <c r="G74" s="3"/>
      <c r="H74" s="3">
        <f t="shared" ref="H74:O74" si="16">H58/$M$63*100</f>
        <v>129.50448770542749</v>
      </c>
      <c r="I74" s="3">
        <f t="shared" si="16"/>
        <v>97.416772332860944</v>
      </c>
      <c r="J74" s="3">
        <f t="shared" si="16"/>
        <v>107.96350165336517</v>
      </c>
      <c r="K74" s="3">
        <f t="shared" si="16"/>
        <v>110.50943536958306</v>
      </c>
      <c r="L74" s="3">
        <f t="shared" si="16"/>
        <v>106.58113920588748</v>
      </c>
      <c r="M74" s="3">
        <f t="shared" si="16"/>
        <v>92.832102632952939</v>
      </c>
      <c r="N74" s="3">
        <f t="shared" si="16"/>
        <v>121.35948882424603</v>
      </c>
      <c r="O74" s="3">
        <f t="shared" si="16"/>
        <v>126.65025732826136</v>
      </c>
      <c r="P74" s="3"/>
      <c r="Q74" s="3"/>
      <c r="R74" s="3"/>
    </row>
    <row r="75" spans="4:18" x14ac:dyDescent="0.25">
      <c r="D75" s="3"/>
      <c r="E75" s="3"/>
      <c r="F75" s="3"/>
      <c r="G75" s="3"/>
      <c r="H75" s="3">
        <f t="shared" ref="H75:O75" si="17">H59/$M$63*100</f>
        <v>130.20064145595583</v>
      </c>
      <c r="I75" s="3">
        <f t="shared" si="17"/>
        <v>102.71251336366574</v>
      </c>
      <c r="J75" s="3">
        <f t="shared" si="17"/>
        <v>125.94415852415406</v>
      </c>
      <c r="K75" s="3">
        <f t="shared" si="17"/>
        <v>103.5180627035628</v>
      </c>
      <c r="L75" s="3">
        <f t="shared" si="17"/>
        <v>109.20166082394769</v>
      </c>
      <c r="M75" s="3">
        <f t="shared" si="17"/>
        <v>99.569876432709279</v>
      </c>
      <c r="N75" s="3">
        <f t="shared" si="17"/>
        <v>137.17709654160763</v>
      </c>
      <c r="O75" s="3">
        <f t="shared" si="17"/>
        <v>121.76723602098407</v>
      </c>
      <c r="P75" s="3"/>
      <c r="Q75" s="3"/>
      <c r="R75" s="3"/>
    </row>
    <row r="76" spans="4:18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4:18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4:18" x14ac:dyDescent="0.25">
      <c r="D78" s="3"/>
      <c r="E78" s="3"/>
      <c r="F78" s="2"/>
      <c r="G78" s="2"/>
      <c r="H78" s="2" t="s">
        <v>71</v>
      </c>
      <c r="I78" s="2" t="s">
        <v>72</v>
      </c>
      <c r="J78" s="2" t="s">
        <v>73</v>
      </c>
      <c r="K78" s="2" t="s">
        <v>74</v>
      </c>
      <c r="L78" s="2" t="s">
        <v>75</v>
      </c>
      <c r="M78" s="2" t="s">
        <v>69</v>
      </c>
      <c r="N78" s="2" t="s">
        <v>76</v>
      </c>
      <c r="O78" s="2" t="s">
        <v>77</v>
      </c>
      <c r="P78" s="2" t="s">
        <v>36</v>
      </c>
      <c r="Q78" s="2"/>
      <c r="R78" s="3"/>
    </row>
    <row r="79" spans="4:18" x14ac:dyDescent="0.25">
      <c r="D79" s="3"/>
      <c r="E79" s="3"/>
      <c r="F79" s="3" t="s">
        <v>43</v>
      </c>
      <c r="G79" s="3"/>
      <c r="H79" s="3">
        <f>AVERAGE(H72:H75)</f>
        <v>142.67546803908405</v>
      </c>
      <c r="I79" s="3">
        <f t="shared" ref="I79:N79" si="18">AVERAGE(I72:I75)</f>
        <v>103.22219735958828</v>
      </c>
      <c r="J79" s="3">
        <f>AVERAGE(J72:J75)</f>
        <v>123.35098580343603</v>
      </c>
      <c r="K79" s="3">
        <f t="shared" si="18"/>
        <v>111.98876208945575</v>
      </c>
      <c r="L79" s="3">
        <f t="shared" si="18"/>
        <v>114.342010392581</v>
      </c>
      <c r="M79" s="3">
        <f t="shared" si="18"/>
        <v>100</v>
      </c>
      <c r="N79" s="3">
        <f t="shared" si="18"/>
        <v>136.32803759230254</v>
      </c>
      <c r="O79" s="3">
        <f>AVERAGE(O72:O75)</f>
        <v>132.47557246214666</v>
      </c>
      <c r="P79" s="3"/>
      <c r="Q79" s="3"/>
      <c r="R79" s="3"/>
    </row>
    <row r="80" spans="4:18" x14ac:dyDescent="0.25">
      <c r="D80" s="3"/>
      <c r="E80" s="3"/>
      <c r="F80" s="3" t="s">
        <v>45</v>
      </c>
      <c r="G80" s="3"/>
      <c r="H80" s="3">
        <f>MEDIAN(H72:H75)</f>
        <v>129.85256458069165</v>
      </c>
      <c r="I80" s="3">
        <f t="shared" ref="I80:O80" si="19">MEDIAN(I72:I75)</f>
        <v>101.92436786753188</v>
      </c>
      <c r="J80" s="3">
        <f t="shared" si="19"/>
        <v>121.68021680216803</v>
      </c>
      <c r="K80" s="3">
        <f t="shared" si="19"/>
        <v>111.74262201337609</v>
      </c>
      <c r="L80" s="3">
        <f t="shared" si="19"/>
        <v>110.78789686979439</v>
      </c>
      <c r="M80" s="3">
        <f t="shared" si="19"/>
        <v>100.49973894234355</v>
      </c>
      <c r="N80" s="3">
        <f t="shared" si="19"/>
        <v>134.20352552149376</v>
      </c>
      <c r="O80" s="3">
        <f t="shared" si="19"/>
        <v>124.20874667462272</v>
      </c>
      <c r="P80" s="3"/>
      <c r="Q80" s="3"/>
      <c r="R80" s="3"/>
    </row>
    <row r="81" spans="4:18" x14ac:dyDescent="0.25">
      <c r="D81" s="3"/>
      <c r="E81" s="3"/>
      <c r="F81" s="3" t="s">
        <v>47</v>
      </c>
      <c r="G81" s="3"/>
      <c r="H81" s="3">
        <f>STDEV(H72:H75)</f>
        <v>25.896589599120215</v>
      </c>
      <c r="I81" s="3">
        <f t="shared" ref="I81:O81" si="20">STDEV(I72:I75)</f>
        <v>6.0247335134759359</v>
      </c>
      <c r="J81" s="3">
        <f t="shared" si="20"/>
        <v>14.485582204266542</v>
      </c>
      <c r="K81" s="3">
        <f t="shared" si="20"/>
        <v>7.1937569868295004</v>
      </c>
      <c r="L81" s="3">
        <f t="shared" si="20"/>
        <v>10.19177673861372</v>
      </c>
      <c r="M81" s="3">
        <f t="shared" si="20"/>
        <v>5.5274140478622238</v>
      </c>
      <c r="N81" s="3">
        <f t="shared" si="20"/>
        <v>14.376878579414353</v>
      </c>
      <c r="O81" s="3">
        <f t="shared" si="20"/>
        <v>18.81441116880465</v>
      </c>
      <c r="P81" s="3"/>
      <c r="Q81" s="3"/>
      <c r="R81" s="3"/>
    </row>
    <row r="82" spans="4:18" x14ac:dyDescent="0.25">
      <c r="D82" s="3"/>
      <c r="E82" s="3"/>
      <c r="F82" s="3" t="s">
        <v>48</v>
      </c>
      <c r="G82" s="3"/>
      <c r="H82" s="3">
        <f t="shared" ref="H82:O82" si="21">H81/H79*100</f>
        <v>18.150695389361672</v>
      </c>
      <c r="I82" s="3">
        <f t="shared" si="21"/>
        <v>5.8366646589473135</v>
      </c>
      <c r="J82" s="3">
        <f t="shared" si="21"/>
        <v>11.743385843182322</v>
      </c>
      <c r="K82" s="3">
        <f t="shared" si="21"/>
        <v>6.4236418481732862</v>
      </c>
      <c r="L82" s="3">
        <f t="shared" si="21"/>
        <v>8.9134139793601239</v>
      </c>
      <c r="M82" s="3">
        <f t="shared" si="21"/>
        <v>5.5274140478622238</v>
      </c>
      <c r="N82" s="3">
        <f t="shared" si="21"/>
        <v>10.5457973527128</v>
      </c>
      <c r="O82" s="3">
        <f t="shared" si="21"/>
        <v>14.202173894497152</v>
      </c>
      <c r="P82" s="3"/>
      <c r="Q82" s="3"/>
      <c r="R82" s="3"/>
    </row>
    <row r="83" spans="4:18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4:18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4:18" x14ac:dyDescent="0.25"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4:18" x14ac:dyDescent="0.25"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4:18" x14ac:dyDescent="0.25"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4:18" x14ac:dyDescent="0.25"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4:18" x14ac:dyDescent="0.25"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4:18" x14ac:dyDescent="0.25"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4:18" x14ac:dyDescent="0.25">
      <c r="D91" s="3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3"/>
    </row>
    <row r="92" spans="4:18" x14ac:dyDescent="0.25"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4:18" x14ac:dyDescent="0.25"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4:18" x14ac:dyDescent="0.25"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4:18" x14ac:dyDescent="0.25"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0"/>
  <sheetViews>
    <sheetView workbookViewId="0">
      <selection activeCell="B14" sqref="B14"/>
    </sheetView>
  </sheetViews>
  <sheetFormatPr baseColWidth="10" defaultColWidth="11.42578125" defaultRowHeight="15" x14ac:dyDescent="0.25"/>
  <cols>
    <col min="5" max="5" width="14.140625" customWidth="1"/>
    <col min="9" max="9" width="14.5703125" customWidth="1"/>
    <col min="11" max="11" width="15.7109375" customWidth="1"/>
    <col min="14" max="14" width="12" bestFit="1" customWidth="1"/>
  </cols>
  <sheetData>
    <row r="1" spans="1:5" x14ac:dyDescent="0.25">
      <c r="A1" s="1" t="s">
        <v>81</v>
      </c>
      <c r="D1" s="3"/>
    </row>
    <row r="2" spans="1:5" x14ac:dyDescent="0.25">
      <c r="A2" t="s">
        <v>37</v>
      </c>
      <c r="C2" t="s">
        <v>83</v>
      </c>
      <c r="D2" s="3"/>
    </row>
    <row r="3" spans="1:5" x14ac:dyDescent="0.25">
      <c r="A3" t="s">
        <v>38</v>
      </c>
      <c r="C3" s="4">
        <v>44178</v>
      </c>
      <c r="D3" s="3"/>
    </row>
    <row r="4" spans="1:5" x14ac:dyDescent="0.25">
      <c r="A4" t="s">
        <v>39</v>
      </c>
      <c r="C4" t="s">
        <v>80</v>
      </c>
      <c r="D4" s="3"/>
      <c r="E4" s="3"/>
    </row>
    <row r="5" spans="1:5" x14ac:dyDescent="0.25">
      <c r="A5" t="s">
        <v>40</v>
      </c>
      <c r="C5" t="s">
        <v>41</v>
      </c>
      <c r="D5" s="3"/>
      <c r="E5" s="3"/>
    </row>
    <row r="6" spans="1:5" x14ac:dyDescent="0.25">
      <c r="C6" t="s">
        <v>82</v>
      </c>
      <c r="E6" s="3"/>
    </row>
    <row r="7" spans="1:5" x14ac:dyDescent="0.25">
      <c r="A7" t="s">
        <v>32</v>
      </c>
      <c r="C7" s="4">
        <v>44219</v>
      </c>
      <c r="E7" s="3"/>
    </row>
    <row r="8" spans="1:5" x14ac:dyDescent="0.25">
      <c r="A8" t="s">
        <v>33</v>
      </c>
      <c r="C8" t="s">
        <v>34</v>
      </c>
      <c r="E8" s="3"/>
    </row>
    <row r="9" spans="1:5" x14ac:dyDescent="0.25">
      <c r="A9" s="1" t="s">
        <v>42</v>
      </c>
      <c r="B9" s="5"/>
      <c r="C9" s="6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2" spans="1:14" x14ac:dyDescent="0.25">
      <c r="A22" s="1" t="s">
        <v>49</v>
      </c>
    </row>
    <row r="23" spans="1:14" x14ac:dyDescent="0.25">
      <c r="C23" s="2"/>
      <c r="D23" s="2"/>
      <c r="E23" s="2" t="s">
        <v>71</v>
      </c>
      <c r="F23" s="2" t="s">
        <v>72</v>
      </c>
      <c r="G23" s="2" t="s">
        <v>73</v>
      </c>
      <c r="H23" s="2" t="s">
        <v>74</v>
      </c>
      <c r="I23" s="2" t="s">
        <v>75</v>
      </c>
      <c r="J23" s="2" t="s">
        <v>69</v>
      </c>
      <c r="K23" s="2" t="s">
        <v>76</v>
      </c>
      <c r="L23" s="2" t="s">
        <v>77</v>
      </c>
      <c r="M23" s="2" t="s">
        <v>36</v>
      </c>
      <c r="N23" s="2"/>
    </row>
    <row r="26" spans="1:14" x14ac:dyDescent="0.25">
      <c r="E26" s="3">
        <v>6.6299999999999984E-2</v>
      </c>
      <c r="F26" s="3">
        <v>0.14029999999999998</v>
      </c>
      <c r="G26" s="3">
        <v>0.13139999999999996</v>
      </c>
      <c r="H26" s="3">
        <v>0.13350000000000001</v>
      </c>
      <c r="I26" s="3">
        <v>0.12679999999999997</v>
      </c>
      <c r="J26" s="3">
        <v>0.17149999999999999</v>
      </c>
      <c r="K26" s="3">
        <v>9.7099999999999978E-2</v>
      </c>
      <c r="L26" s="3">
        <v>0.10519999999999997</v>
      </c>
    </row>
    <row r="27" spans="1:14" x14ac:dyDescent="0.25">
      <c r="E27" s="3">
        <v>0.10129999999999999</v>
      </c>
      <c r="F27" s="3">
        <v>0.13629999999999998</v>
      </c>
      <c r="G27" s="3">
        <v>9.6699999999999994E-2</v>
      </c>
      <c r="H27" s="3">
        <v>0.14099999999999996</v>
      </c>
      <c r="I27" s="3">
        <v>0.1295</v>
      </c>
      <c r="J27" s="3">
        <v>0.14879999999999999</v>
      </c>
      <c r="K27" s="3">
        <v>0.14069999999999999</v>
      </c>
      <c r="L27" s="3">
        <v>0.14449999999999996</v>
      </c>
    </row>
    <row r="28" spans="1:14" x14ac:dyDescent="0.25">
      <c r="E28" s="3">
        <v>0.14860000000000001</v>
      </c>
      <c r="F28" s="3">
        <v>0.17619999999999997</v>
      </c>
      <c r="G28" s="3">
        <v>0.13</v>
      </c>
      <c r="H28" s="3">
        <v>0.17819999999999997</v>
      </c>
      <c r="I28" s="3">
        <v>0.14939999999999998</v>
      </c>
      <c r="J28" s="3">
        <v>0.16699999999999998</v>
      </c>
      <c r="K28" s="3">
        <v>0.1598</v>
      </c>
      <c r="L28" s="3">
        <v>0.16749999999999998</v>
      </c>
    </row>
    <row r="29" spans="1:14" x14ac:dyDescent="0.25">
      <c r="E29" s="3">
        <v>0.1467</v>
      </c>
      <c r="F29" s="3">
        <v>0.15539999999999998</v>
      </c>
      <c r="G29" s="3">
        <v>0.14810000000000001</v>
      </c>
      <c r="H29" s="3">
        <v>0.15619999999999995</v>
      </c>
      <c r="I29" s="3">
        <v>0.14439999999999997</v>
      </c>
      <c r="J29" s="3">
        <v>0.16249999999999998</v>
      </c>
      <c r="K29" s="3">
        <v>0.17379999999999995</v>
      </c>
      <c r="L29" s="3">
        <v>0.14129999999999998</v>
      </c>
    </row>
    <row r="32" spans="1:14" x14ac:dyDescent="0.25">
      <c r="A32" s="1" t="s">
        <v>49</v>
      </c>
    </row>
    <row r="33" spans="1:14" x14ac:dyDescent="0.25">
      <c r="C33" s="2"/>
      <c r="D33" s="2"/>
      <c r="E33" s="2" t="s">
        <v>71</v>
      </c>
      <c r="F33" s="2" t="s">
        <v>72</v>
      </c>
      <c r="G33" s="2" t="s">
        <v>73</v>
      </c>
      <c r="H33" s="2" t="s">
        <v>74</v>
      </c>
      <c r="I33" s="2" t="s">
        <v>75</v>
      </c>
      <c r="J33" s="2" t="s">
        <v>69</v>
      </c>
      <c r="K33" s="2" t="s">
        <v>76</v>
      </c>
      <c r="L33" s="2" t="s">
        <v>77</v>
      </c>
      <c r="M33" s="2" t="s">
        <v>36</v>
      </c>
      <c r="N33" s="2"/>
    </row>
    <row r="36" spans="1:14" x14ac:dyDescent="0.25">
      <c r="E36" s="3">
        <v>36504</v>
      </c>
      <c r="F36" s="3">
        <v>20339</v>
      </c>
      <c r="G36" s="3">
        <v>28573</v>
      </c>
      <c r="H36" s="3">
        <v>24324</v>
      </c>
      <c r="I36" s="3">
        <v>25985</v>
      </c>
      <c r="J36" s="3">
        <v>20398</v>
      </c>
      <c r="K36" s="3">
        <v>31281</v>
      </c>
      <c r="L36" s="3">
        <v>32267</v>
      </c>
    </row>
    <row r="37" spans="1:14" x14ac:dyDescent="0.25">
      <c r="E37" s="3">
        <v>26039</v>
      </c>
      <c r="F37" s="3">
        <v>22448</v>
      </c>
      <c r="G37" s="3">
        <v>23613</v>
      </c>
      <c r="H37" s="3">
        <v>22720</v>
      </c>
      <c r="I37" s="3">
        <v>22599</v>
      </c>
      <c r="J37" s="3">
        <v>21351</v>
      </c>
      <c r="K37" s="3">
        <v>26391</v>
      </c>
      <c r="L37" s="3">
        <v>24341</v>
      </c>
    </row>
    <row r="38" spans="1:14" x14ac:dyDescent="0.25">
      <c r="E38" s="3">
        <v>26044</v>
      </c>
      <c r="F38" s="3">
        <v>19591</v>
      </c>
      <c r="G38" s="3">
        <v>21712</v>
      </c>
      <c r="H38" s="3">
        <v>22224</v>
      </c>
      <c r="I38" s="3">
        <v>21434</v>
      </c>
      <c r="J38" s="3">
        <v>18669</v>
      </c>
      <c r="K38" s="3">
        <v>24406</v>
      </c>
      <c r="L38" s="3">
        <v>25470</v>
      </c>
    </row>
    <row r="39" spans="1:14" x14ac:dyDescent="0.25">
      <c r="E39" s="3">
        <v>26184</v>
      </c>
      <c r="F39" s="3">
        <v>20656</v>
      </c>
      <c r="G39" s="3">
        <v>25328</v>
      </c>
      <c r="H39" s="3">
        <v>20818</v>
      </c>
      <c r="I39" s="3">
        <v>21961</v>
      </c>
      <c r="J39" s="3">
        <v>20024</v>
      </c>
      <c r="K39" s="3">
        <v>27587</v>
      </c>
      <c r="L39" s="3">
        <v>24488</v>
      </c>
    </row>
    <row r="42" spans="1:14" x14ac:dyDescent="0.25">
      <c r="A42" s="1" t="s">
        <v>67</v>
      </c>
    </row>
    <row r="44" spans="1:14" x14ac:dyDescent="0.25">
      <c r="E44">
        <f>E26/E36</f>
        <v>1.8162393162393158E-6</v>
      </c>
      <c r="F44">
        <f t="shared" ref="F44:L44" si="0">F26/F36</f>
        <v>6.8980775849353447E-6</v>
      </c>
      <c r="G44">
        <f t="shared" si="0"/>
        <v>4.5987470689112082E-6</v>
      </c>
      <c r="H44">
        <f t="shared" si="0"/>
        <v>5.4884065120868282E-6</v>
      </c>
      <c r="I44">
        <f t="shared" si="0"/>
        <v>4.8797383105637855E-6</v>
      </c>
      <c r="J44">
        <f t="shared" si="0"/>
        <v>8.4076870281400136E-6</v>
      </c>
      <c r="K44">
        <f t="shared" si="0"/>
        <v>3.1041207122534439E-6</v>
      </c>
      <c r="L44">
        <f t="shared" si="0"/>
        <v>3.2602968977593197E-6</v>
      </c>
      <c r="N44" s="1" t="s">
        <v>35</v>
      </c>
    </row>
    <row r="45" spans="1:14" x14ac:dyDescent="0.25">
      <c r="E45">
        <f t="shared" ref="E45:L45" si="1">E27/E37</f>
        <v>3.890318368600944E-6</v>
      </c>
      <c r="F45">
        <f t="shared" si="1"/>
        <v>6.0718104062722727E-6</v>
      </c>
      <c r="G45">
        <f t="shared" si="1"/>
        <v>4.0952017956210556E-6</v>
      </c>
      <c r="H45">
        <f t="shared" si="1"/>
        <v>6.2059859154929556E-6</v>
      </c>
      <c r="I45">
        <f t="shared" si="1"/>
        <v>5.7303420505332096E-6</v>
      </c>
      <c r="J45">
        <f t="shared" si="1"/>
        <v>6.9692286075593647E-6</v>
      </c>
      <c r="K45">
        <f t="shared" si="1"/>
        <v>5.3313629646470385E-6</v>
      </c>
      <c r="L45">
        <f t="shared" si="1"/>
        <v>5.9364857647590468E-6</v>
      </c>
      <c r="N45">
        <f>AVERAGE(J44:J47)</f>
        <v>8.1093719323259561E-6</v>
      </c>
    </row>
    <row r="46" spans="1:14" x14ac:dyDescent="0.25">
      <c r="E46">
        <f t="shared" ref="E46:L46" si="2">E28/E38</f>
        <v>5.7057287667025035E-6</v>
      </c>
      <c r="F46">
        <f t="shared" si="2"/>
        <v>8.9939257822469483E-6</v>
      </c>
      <c r="G46">
        <f t="shared" si="2"/>
        <v>5.9874723655121596E-6</v>
      </c>
      <c r="H46">
        <f t="shared" si="2"/>
        <v>8.018358531317494E-6</v>
      </c>
      <c r="I46">
        <f t="shared" si="2"/>
        <v>6.9702342073341408E-6</v>
      </c>
      <c r="J46">
        <f t="shared" si="2"/>
        <v>8.9453104076276174E-6</v>
      </c>
      <c r="K46">
        <f t="shared" si="2"/>
        <v>6.5475702696058346E-6</v>
      </c>
      <c r="L46">
        <f t="shared" si="2"/>
        <v>6.5763643502159399E-6</v>
      </c>
    </row>
    <row r="47" spans="1:14" x14ac:dyDescent="0.25">
      <c r="E47">
        <f t="shared" ref="E47:L47" si="3">E29/E39</f>
        <v>5.6026581118240148E-6</v>
      </c>
      <c r="F47">
        <f t="shared" si="3"/>
        <v>7.5232378001549182E-6</v>
      </c>
      <c r="G47">
        <f t="shared" si="3"/>
        <v>5.8472836386607713E-6</v>
      </c>
      <c r="H47">
        <f t="shared" si="3"/>
        <v>7.5031222980113337E-6</v>
      </c>
      <c r="I47">
        <f t="shared" si="3"/>
        <v>6.5752925640908876E-6</v>
      </c>
      <c r="J47">
        <f t="shared" si="3"/>
        <v>8.1152616859768271E-6</v>
      </c>
      <c r="K47">
        <f t="shared" si="3"/>
        <v>6.3000688730198994E-6</v>
      </c>
      <c r="L47">
        <f t="shared" si="3"/>
        <v>5.7701731460307084E-6</v>
      </c>
    </row>
    <row r="49" spans="1:14" x14ac:dyDescent="0.25">
      <c r="A49" s="1" t="s">
        <v>68</v>
      </c>
    </row>
    <row r="50" spans="1:14" x14ac:dyDescent="0.25">
      <c r="E50">
        <f>E44/$N$45*100</f>
        <v>22.396793874989726</v>
      </c>
      <c r="F50">
        <f t="shared" ref="F50:L50" si="4">F44/$N$45*100</f>
        <v>85.063031298859372</v>
      </c>
      <c r="G50">
        <f t="shared" si="4"/>
        <v>56.709041184551765</v>
      </c>
      <c r="H50">
        <f t="shared" si="4"/>
        <v>67.679797620438237</v>
      </c>
      <c r="I50">
        <f t="shared" si="4"/>
        <v>60.174059733429488</v>
      </c>
      <c r="J50">
        <f t="shared" si="4"/>
        <v>103.67864611838679</v>
      </c>
      <c r="K50">
        <f t="shared" si="4"/>
        <v>38.278188966517291</v>
      </c>
      <c r="L50">
        <f t="shared" si="4"/>
        <v>40.204061732117289</v>
      </c>
    </row>
    <row r="51" spans="1:14" x14ac:dyDescent="0.25">
      <c r="E51">
        <f t="shared" ref="E51:L51" si="5">E45/$N$45*100</f>
        <v>47.973115563896826</v>
      </c>
      <c r="F51">
        <f t="shared" si="5"/>
        <v>74.873990944582772</v>
      </c>
      <c r="G51">
        <f t="shared" si="5"/>
        <v>50.499617353799884</v>
      </c>
      <c r="H51">
        <f t="shared" si="5"/>
        <v>76.528564323882662</v>
      </c>
      <c r="I51">
        <f t="shared" si="5"/>
        <v>70.663204232755106</v>
      </c>
      <c r="J51">
        <f t="shared" si="5"/>
        <v>85.940423817266307</v>
      </c>
      <c r="K51">
        <f t="shared" si="5"/>
        <v>65.74322905815815</v>
      </c>
      <c r="L51">
        <f t="shared" si="5"/>
        <v>73.205247142442076</v>
      </c>
    </row>
    <row r="52" spans="1:14" x14ac:dyDescent="0.25">
      <c r="E52">
        <f t="shared" ref="E52:L52" si="6">E46/$N$45*100</f>
        <v>70.359687708465586</v>
      </c>
      <c r="F52">
        <f t="shared" si="6"/>
        <v>110.90779726596264</v>
      </c>
      <c r="G52">
        <f t="shared" si="6"/>
        <v>73.833983882828434</v>
      </c>
      <c r="H52">
        <f t="shared" si="6"/>
        <v>98.877676326009166</v>
      </c>
      <c r="I52">
        <f t="shared" si="6"/>
        <v>85.952824281607661</v>
      </c>
      <c r="J52">
        <f t="shared" si="6"/>
        <v>110.30830109011778</v>
      </c>
      <c r="K52">
        <f t="shared" si="6"/>
        <v>80.740781459358217</v>
      </c>
      <c r="L52">
        <f t="shared" si="6"/>
        <v>81.095853107944521</v>
      </c>
    </row>
    <row r="53" spans="1:14" x14ac:dyDescent="0.25">
      <c r="E53">
        <f t="shared" ref="E53:L53" si="7">E47/$N$45*100</f>
        <v>69.088681078869229</v>
      </c>
      <c r="F53">
        <f t="shared" si="7"/>
        <v>92.772138988537904</v>
      </c>
      <c r="G53">
        <f t="shared" si="7"/>
        <v>72.105259044193758</v>
      </c>
      <c r="H53">
        <f t="shared" si="7"/>
        <v>92.524086459791519</v>
      </c>
      <c r="I53">
        <f t="shared" si="7"/>
        <v>81.082636472501036</v>
      </c>
      <c r="J53">
        <f t="shared" si="7"/>
        <v>100.0726289742291</v>
      </c>
      <c r="K53">
        <f t="shared" si="7"/>
        <v>77.688739961553267</v>
      </c>
      <c r="L53">
        <f t="shared" si="7"/>
        <v>71.154377850513612</v>
      </c>
    </row>
    <row r="56" spans="1:14" x14ac:dyDescent="0.25">
      <c r="C56" s="2"/>
      <c r="D56" s="2"/>
      <c r="E56" s="2" t="s">
        <v>71</v>
      </c>
      <c r="F56" s="2" t="s">
        <v>72</v>
      </c>
      <c r="G56" s="2" t="s">
        <v>73</v>
      </c>
      <c r="H56" s="2" t="s">
        <v>74</v>
      </c>
      <c r="I56" s="2" t="s">
        <v>75</v>
      </c>
      <c r="J56" s="2" t="s">
        <v>69</v>
      </c>
      <c r="K56" s="2" t="s">
        <v>76</v>
      </c>
      <c r="L56" s="2" t="s">
        <v>77</v>
      </c>
      <c r="M56" s="2" t="s">
        <v>36</v>
      </c>
      <c r="N56" s="2"/>
    </row>
    <row r="57" spans="1:14" x14ac:dyDescent="0.25">
      <c r="C57" s="3" t="s">
        <v>43</v>
      </c>
      <c r="D57" s="3"/>
      <c r="E57" s="3">
        <f>AVERAGE(E50:E53)</f>
        <v>52.454569556555342</v>
      </c>
      <c r="F57" s="3">
        <f t="shared" ref="F57:J57" si="8">AVERAGE(F50:F53)</f>
        <v>90.904239624485669</v>
      </c>
      <c r="G57" s="3">
        <f>AVERAGE(G50:G53)</f>
        <v>63.286975366343455</v>
      </c>
      <c r="H57" s="3">
        <f>AVERAGE(H50:H53)</f>
        <v>83.902531182530396</v>
      </c>
      <c r="I57" s="3">
        <f t="shared" si="8"/>
        <v>74.468181180073316</v>
      </c>
      <c r="J57" s="3">
        <f t="shared" si="8"/>
        <v>100</v>
      </c>
      <c r="K57" s="3">
        <f>AVERAGE(K50:K53)</f>
        <v>65.612734861396731</v>
      </c>
      <c r="L57" s="3">
        <f>AVERAGE(L50:L53)</f>
        <v>66.414884958254376</v>
      </c>
      <c r="M57" s="3"/>
      <c r="N57" s="3"/>
    </row>
    <row r="58" spans="1:14" x14ac:dyDescent="0.25">
      <c r="C58" s="3" t="s">
        <v>45</v>
      </c>
      <c r="D58" s="3"/>
      <c r="E58" s="3">
        <f t="shared" ref="E58:L58" si="9">MEDIAN(E50:E53)</f>
        <v>58.530898321383027</v>
      </c>
      <c r="F58" s="3">
        <f t="shared" si="9"/>
        <v>88.917585143698631</v>
      </c>
      <c r="G58" s="3">
        <f t="shared" si="9"/>
        <v>64.407150114372769</v>
      </c>
      <c r="H58" s="3">
        <f t="shared" si="9"/>
        <v>84.526325391837091</v>
      </c>
      <c r="I58" s="3">
        <f t="shared" si="9"/>
        <v>75.872920352628071</v>
      </c>
      <c r="J58" s="3">
        <f t="shared" si="9"/>
        <v>101.87563754630796</v>
      </c>
      <c r="K58" s="3">
        <f t="shared" si="9"/>
        <v>71.715984509855701</v>
      </c>
      <c r="L58" s="3">
        <f t="shared" si="9"/>
        <v>72.179812496477837</v>
      </c>
      <c r="M58" s="3"/>
      <c r="N58" s="3"/>
    </row>
    <row r="59" spans="1:14" x14ac:dyDescent="0.25">
      <c r="C59" s="3" t="s">
        <v>47</v>
      </c>
      <c r="D59" s="3"/>
      <c r="E59" s="3">
        <f t="shared" ref="E59:L59" si="10">STDEV(E50:E53)</f>
        <v>22.515477868807462</v>
      </c>
      <c r="F59" s="3">
        <f t="shared" si="10"/>
        <v>15.217533240673554</v>
      </c>
      <c r="G59" s="3">
        <f t="shared" si="10"/>
        <v>11.486038753065886</v>
      </c>
      <c r="H59" s="3">
        <f t="shared" si="10"/>
        <v>14.331069498659115</v>
      </c>
      <c r="I59" s="3">
        <f t="shared" si="10"/>
        <v>11.466586290699526</v>
      </c>
      <c r="J59" s="3">
        <f t="shared" si="10"/>
        <v>10.287054421858503</v>
      </c>
      <c r="K59" s="3">
        <f t="shared" si="10"/>
        <v>19.338063683348803</v>
      </c>
      <c r="L59" s="3">
        <f t="shared" si="10"/>
        <v>17.991756366664578</v>
      </c>
      <c r="M59" s="3"/>
      <c r="N59" s="3"/>
    </row>
    <row r="60" spans="1:14" x14ac:dyDescent="0.25">
      <c r="C60" s="3" t="s">
        <v>48</v>
      </c>
      <c r="D60" s="3"/>
      <c r="E60" s="3">
        <f t="shared" ref="E60:L60" si="11">E59/E57*100</f>
        <v>42.923768242024707</v>
      </c>
      <c r="F60" s="3">
        <f t="shared" si="11"/>
        <v>16.740179889887784</v>
      </c>
      <c r="G60" s="3">
        <f t="shared" si="11"/>
        <v>18.149135247146379</v>
      </c>
      <c r="H60" s="3">
        <f t="shared" si="11"/>
        <v>17.080616396997367</v>
      </c>
      <c r="I60" s="3">
        <f t="shared" si="11"/>
        <v>15.397967439236758</v>
      </c>
      <c r="J60" s="3">
        <f t="shared" si="11"/>
        <v>10.287054421858503</v>
      </c>
      <c r="K60" s="3">
        <f t="shared" si="11"/>
        <v>29.473034044685669</v>
      </c>
      <c r="L60" s="3">
        <f t="shared" si="11"/>
        <v>27.089945842672837</v>
      </c>
      <c r="M60" s="3"/>
      <c r="N60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rism9.Document" shapeId="1025" r:id="rId4">
          <objectPr defaultSize="0" autoPict="0" r:id="rId5">
            <anchor moveWithCells="1">
              <from>
                <xdr:col>8</xdr:col>
                <xdr:colOff>190500</xdr:colOff>
                <xdr:row>0</xdr:row>
                <xdr:rowOff>104775</xdr:rowOff>
              </from>
              <to>
                <xdr:col>12</xdr:col>
                <xdr:colOff>171450</xdr:colOff>
                <xdr:row>19</xdr:row>
                <xdr:rowOff>85725</xdr:rowOff>
              </to>
            </anchor>
          </objectPr>
        </oleObject>
      </mc:Choice>
      <mc:Fallback>
        <oleObject progId="Prism9.Document" shapeId="1025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5AFD7BF2BE5340B4B610014F4C2D79" ma:contentTypeVersion="7" ma:contentTypeDescription="Ein neues Dokument erstellen." ma:contentTypeScope="" ma:versionID="4cc92d2d3d85eada69b933e02a931e13">
  <xsd:schema xmlns:xsd="http://www.w3.org/2001/XMLSchema" xmlns:xs="http://www.w3.org/2001/XMLSchema" xmlns:p="http://schemas.microsoft.com/office/2006/metadata/properties" xmlns:ns2="48e3bfad-565f-49a4-84b5-dfadd11a5739" targetNamespace="http://schemas.microsoft.com/office/2006/metadata/properties" ma:root="true" ma:fieldsID="c98949df5d423927cfdc0d6ba192b78c" ns2:_="">
    <xsd:import namespace="48e3bfad-565f-49a4-84b5-dfadd11a57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e3bfad-565f-49a4-84b5-dfadd11a57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1D0684-2D05-44E2-AE29-F9562A7273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971EB6-E1E9-47EA-B8BD-EB3ADBDA53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e3bfad-565f-49a4-84b5-dfadd11a57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60B561-F323-4A44-A23B-5F8C4699CA86}">
  <ds:schemaRefs>
    <ds:schemaRef ds:uri="http://schemas.microsoft.com/office/2006/documentManagement/types"/>
    <ds:schemaRef ds:uri="48e3bfad-565f-49a4-84b5-dfadd11a5739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Nolte, Luca</dc:creator>
  <cp:keywords/>
  <dc:description/>
  <cp:lastModifiedBy>Schinke, Christian</cp:lastModifiedBy>
  <cp:revision/>
  <dcterms:created xsi:type="dcterms:W3CDTF">2020-04-30T20:16:53Z</dcterms:created>
  <dcterms:modified xsi:type="dcterms:W3CDTF">2021-07-18T12:21:08Z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0x010100175AFD7BF2BE5340B4B610014F4C2D79</vt:lpwstr>
  </property>
</Properties>
</file>