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27E0BBC-DE48-4296-A60C-0F38F5D518CC}" xr6:coauthVersionLast="45" xr6:coauthVersionMax="45" xr10:uidLastSave="{B377FE18-60E4-49FC-989C-1879DC127CCA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2" i="3" l="1"/>
  <c r="M50" i="3" s="1"/>
  <c r="F41" i="3"/>
  <c r="N44" i="3"/>
  <c r="N50" i="3" s="1"/>
  <c r="M44" i="3"/>
  <c r="L44" i="3"/>
  <c r="L50" i="3" s="1"/>
  <c r="K44" i="3"/>
  <c r="J44" i="3"/>
  <c r="J50" i="3" s="1"/>
  <c r="I44" i="3"/>
  <c r="H44" i="3"/>
  <c r="H50" i="3" s="1"/>
  <c r="G44" i="3"/>
  <c r="F44" i="3"/>
  <c r="N43" i="3"/>
  <c r="M43" i="3"/>
  <c r="L43" i="3"/>
  <c r="K43" i="3"/>
  <c r="K49" i="3" s="1"/>
  <c r="J43" i="3"/>
  <c r="I43" i="3"/>
  <c r="H43" i="3"/>
  <c r="G43" i="3"/>
  <c r="G49" i="3" s="1"/>
  <c r="F43" i="3"/>
  <c r="N42" i="3"/>
  <c r="N48" i="3" s="1"/>
  <c r="M42" i="3"/>
  <c r="L42" i="3"/>
  <c r="L48" i="3" s="1"/>
  <c r="K42" i="3"/>
  <c r="J42" i="3"/>
  <c r="J48" i="3" s="1"/>
  <c r="I42" i="3"/>
  <c r="H42" i="3"/>
  <c r="G42" i="3"/>
  <c r="F42" i="3"/>
  <c r="N41" i="3"/>
  <c r="M41" i="3"/>
  <c r="M47" i="3" s="1"/>
  <c r="L41" i="3"/>
  <c r="K41" i="3"/>
  <c r="J41" i="3"/>
  <c r="I41" i="3"/>
  <c r="I47" i="3" s="1"/>
  <c r="H41" i="3"/>
  <c r="G41" i="3"/>
  <c r="G47" i="3" s="1"/>
  <c r="I55" i="3" l="1"/>
  <c r="M49" i="3"/>
  <c r="F50" i="3"/>
  <c r="H48" i="3"/>
  <c r="F48" i="3"/>
  <c r="K47" i="3"/>
  <c r="I49" i="3"/>
  <c r="F47" i="3"/>
  <c r="H47" i="3"/>
  <c r="J47" i="3"/>
  <c r="L47" i="3"/>
  <c r="N47" i="3"/>
  <c r="G48" i="3"/>
  <c r="G54" i="3" s="1"/>
  <c r="I48" i="3"/>
  <c r="I54" i="3" s="1"/>
  <c r="K48" i="3"/>
  <c r="M48" i="3"/>
  <c r="M55" i="3" s="1"/>
  <c r="F49" i="3"/>
  <c r="H49" i="3"/>
  <c r="J49" i="3"/>
  <c r="L49" i="3"/>
  <c r="N49" i="3"/>
  <c r="G50" i="3"/>
  <c r="I50" i="3"/>
  <c r="K50" i="3"/>
  <c r="P35" i="1"/>
  <c r="P35" i="2"/>
  <c r="N50" i="2" s="1"/>
  <c r="Q39" i="2"/>
  <c r="P39" i="2"/>
  <c r="O39" i="2"/>
  <c r="N39" i="2"/>
  <c r="M39" i="2"/>
  <c r="L39" i="2"/>
  <c r="K39" i="2"/>
  <c r="J39" i="2"/>
  <c r="I39" i="2"/>
  <c r="H39" i="2"/>
  <c r="G39" i="2"/>
  <c r="Q37" i="2"/>
  <c r="Q38" i="2" s="1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Q35" i="2"/>
  <c r="Q36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M40" i="2" l="1"/>
  <c r="I56" i="3"/>
  <c r="I57" i="3" s="1"/>
  <c r="K55" i="3"/>
  <c r="K54" i="3"/>
  <c r="K56" i="3"/>
  <c r="K57" i="3" s="1"/>
  <c r="G55" i="3"/>
  <c r="G40" i="2"/>
  <c r="O40" i="2"/>
  <c r="G56" i="3"/>
  <c r="G57" i="3" s="1"/>
  <c r="F54" i="3"/>
  <c r="F56" i="3"/>
  <c r="F57" i="3" s="1"/>
  <c r="F55" i="3"/>
  <c r="N54" i="3"/>
  <c r="N55" i="3"/>
  <c r="N56" i="3"/>
  <c r="I40" i="2"/>
  <c r="Q40" i="2"/>
  <c r="L54" i="3"/>
  <c r="L55" i="3"/>
  <c r="L56" i="3"/>
  <c r="L57" i="3" s="1"/>
  <c r="M54" i="3"/>
  <c r="J56" i="3"/>
  <c r="J55" i="3"/>
  <c r="J54" i="3"/>
  <c r="M56" i="3"/>
  <c r="K40" i="2"/>
  <c r="H56" i="3"/>
  <c r="H57" i="3" s="1"/>
  <c r="H55" i="3"/>
  <c r="H54" i="3"/>
  <c r="H40" i="2"/>
  <c r="J40" i="2"/>
  <c r="L40" i="2"/>
  <c r="N40" i="2"/>
  <c r="P40" i="2"/>
  <c r="H47" i="2"/>
  <c r="J47" i="2"/>
  <c r="L47" i="2"/>
  <c r="N47" i="2"/>
  <c r="G48" i="2"/>
  <c r="I48" i="2"/>
  <c r="K48" i="2"/>
  <c r="M48" i="2"/>
  <c r="O48" i="2"/>
  <c r="H49" i="2"/>
  <c r="J49" i="2"/>
  <c r="L49" i="2"/>
  <c r="N49" i="2"/>
  <c r="G50" i="2"/>
  <c r="I50" i="2"/>
  <c r="K50" i="2"/>
  <c r="M50" i="2"/>
  <c r="O50" i="2"/>
  <c r="P36" i="2"/>
  <c r="G47" i="2"/>
  <c r="I47" i="2"/>
  <c r="K47" i="2"/>
  <c r="M47" i="2"/>
  <c r="O47" i="2"/>
  <c r="H48" i="2"/>
  <c r="J48" i="2"/>
  <c r="L48" i="2"/>
  <c r="N48" i="2"/>
  <c r="G49" i="2"/>
  <c r="I49" i="2"/>
  <c r="K49" i="2"/>
  <c r="M49" i="2"/>
  <c r="O49" i="2"/>
  <c r="H50" i="2"/>
  <c r="J50" i="2"/>
  <c r="L50" i="2"/>
  <c r="Q39" i="1"/>
  <c r="P39" i="1"/>
  <c r="O39" i="1"/>
  <c r="N39" i="1"/>
  <c r="M39" i="1"/>
  <c r="L39" i="1"/>
  <c r="K39" i="1"/>
  <c r="J39" i="1"/>
  <c r="I39" i="1"/>
  <c r="H39" i="1"/>
  <c r="G39" i="1"/>
  <c r="Q37" i="1"/>
  <c r="Q38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Q35" i="1"/>
  <c r="Q36" i="1" s="1"/>
  <c r="N50" i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N57" i="3" l="1"/>
  <c r="J57" i="3"/>
  <c r="M57" i="3"/>
  <c r="O58" i="2"/>
  <c r="O56" i="2"/>
  <c r="O57" i="2" s="1"/>
  <c r="O54" i="2"/>
  <c r="L66" i="2" s="1"/>
  <c r="K58" i="2"/>
  <c r="K56" i="2"/>
  <c r="K57" i="2" s="1"/>
  <c r="K54" i="2"/>
  <c r="K55" i="2" s="1"/>
  <c r="G58" i="2"/>
  <c r="G56" i="2"/>
  <c r="G57" i="2" s="1"/>
  <c r="G54" i="2"/>
  <c r="O76" i="2" s="1"/>
  <c r="G76" i="2"/>
  <c r="O79" i="2"/>
  <c r="L78" i="2"/>
  <c r="H78" i="2"/>
  <c r="I64" i="2"/>
  <c r="N76" i="2"/>
  <c r="N58" i="2"/>
  <c r="N56" i="2"/>
  <c r="N57" i="2" s="1"/>
  <c r="N54" i="2"/>
  <c r="N55" i="2" s="1"/>
  <c r="J58" i="2"/>
  <c r="J56" i="2"/>
  <c r="J57" i="2" s="1"/>
  <c r="J54" i="2"/>
  <c r="J55" i="2" s="1"/>
  <c r="J79" i="2"/>
  <c r="K78" i="2"/>
  <c r="K65" i="2"/>
  <c r="G78" i="2"/>
  <c r="L77" i="2"/>
  <c r="M76" i="2"/>
  <c r="M63" i="2"/>
  <c r="M56" i="2"/>
  <c r="M57" i="2" s="1"/>
  <c r="M54" i="2"/>
  <c r="M55" i="2" s="1"/>
  <c r="M58" i="2"/>
  <c r="M59" i="2" s="1"/>
  <c r="I76" i="2"/>
  <c r="I56" i="2"/>
  <c r="I57" i="2" s="1"/>
  <c r="I54" i="2"/>
  <c r="I55" i="2" s="1"/>
  <c r="I58" i="2"/>
  <c r="M79" i="2"/>
  <c r="I79" i="2"/>
  <c r="N65" i="2"/>
  <c r="J78" i="2"/>
  <c r="J65" i="2"/>
  <c r="O77" i="2"/>
  <c r="K77" i="2"/>
  <c r="G64" i="2"/>
  <c r="L76" i="2"/>
  <c r="L63" i="2"/>
  <c r="L58" i="2"/>
  <c r="L56" i="2"/>
  <c r="L57" i="2" s="1"/>
  <c r="L54" i="2"/>
  <c r="L55" i="2" s="1"/>
  <c r="H76" i="2"/>
  <c r="H58" i="2"/>
  <c r="H56" i="2"/>
  <c r="H57" i="2" s="1"/>
  <c r="H54" i="2"/>
  <c r="H55" i="2" s="1"/>
  <c r="G40" i="1"/>
  <c r="I40" i="1"/>
  <c r="K40" i="1"/>
  <c r="M40" i="1"/>
  <c r="O40" i="1"/>
  <c r="Q40" i="1"/>
  <c r="H40" i="1"/>
  <c r="J40" i="1"/>
  <c r="L40" i="1"/>
  <c r="N40" i="1"/>
  <c r="P40" i="1"/>
  <c r="H47" i="1"/>
  <c r="J47" i="1"/>
  <c r="L47" i="1"/>
  <c r="N47" i="1"/>
  <c r="G48" i="1"/>
  <c r="I48" i="1"/>
  <c r="K48" i="1"/>
  <c r="M48" i="1"/>
  <c r="O48" i="1"/>
  <c r="H49" i="1"/>
  <c r="J49" i="1"/>
  <c r="L49" i="1"/>
  <c r="N49" i="1"/>
  <c r="G50" i="1"/>
  <c r="I50" i="1"/>
  <c r="K50" i="1"/>
  <c r="M50" i="1"/>
  <c r="O50" i="1"/>
  <c r="P36" i="1"/>
  <c r="G47" i="1"/>
  <c r="I47" i="1"/>
  <c r="K47" i="1"/>
  <c r="M47" i="1"/>
  <c r="O47" i="1"/>
  <c r="H48" i="1"/>
  <c r="J48" i="1"/>
  <c r="L48" i="1"/>
  <c r="N48" i="1"/>
  <c r="G49" i="1"/>
  <c r="I49" i="1"/>
  <c r="K49" i="1"/>
  <c r="M49" i="1"/>
  <c r="O49" i="1"/>
  <c r="H50" i="1"/>
  <c r="J50" i="1"/>
  <c r="L50" i="1"/>
  <c r="O64" i="2" l="1"/>
  <c r="M66" i="2"/>
  <c r="G65" i="2"/>
  <c r="N63" i="2"/>
  <c r="L65" i="2"/>
  <c r="G63" i="2"/>
  <c r="G66" i="2"/>
  <c r="G71" i="2" s="1"/>
  <c r="J63" i="2"/>
  <c r="J72" i="2" s="1"/>
  <c r="I77" i="2"/>
  <c r="G79" i="2"/>
  <c r="H64" i="2"/>
  <c r="O65" i="2"/>
  <c r="J76" i="2"/>
  <c r="M64" i="2"/>
  <c r="K66" i="2"/>
  <c r="H63" i="2"/>
  <c r="H72" i="2" s="1"/>
  <c r="G77" i="2"/>
  <c r="N78" i="2"/>
  <c r="I63" i="2"/>
  <c r="I71" i="2" s="1"/>
  <c r="H77" i="2"/>
  <c r="O78" i="2"/>
  <c r="M77" i="2"/>
  <c r="K79" i="2"/>
  <c r="K63" i="2"/>
  <c r="K71" i="2" s="1"/>
  <c r="K64" i="2"/>
  <c r="I66" i="2"/>
  <c r="L64" i="2"/>
  <c r="J66" i="2"/>
  <c r="H65" i="2"/>
  <c r="O66" i="2"/>
  <c r="O63" i="2"/>
  <c r="O71" i="2" s="1"/>
  <c r="J64" i="2"/>
  <c r="I65" i="2"/>
  <c r="H66" i="2"/>
  <c r="N64" i="2"/>
  <c r="M65" i="2"/>
  <c r="L59" i="2"/>
  <c r="N59" i="2"/>
  <c r="G84" i="2"/>
  <c r="G85" i="2"/>
  <c r="G83" i="2"/>
  <c r="K59" i="2"/>
  <c r="O84" i="2"/>
  <c r="O85" i="2"/>
  <c r="O83" i="2"/>
  <c r="H59" i="2"/>
  <c r="L72" i="2"/>
  <c r="L70" i="2"/>
  <c r="L71" i="2"/>
  <c r="I59" i="2"/>
  <c r="I83" i="2"/>
  <c r="M71" i="2"/>
  <c r="M70" i="2"/>
  <c r="M72" i="2"/>
  <c r="J59" i="2"/>
  <c r="G55" i="2"/>
  <c r="N79" i="2"/>
  <c r="G59" i="2"/>
  <c r="K76" i="2"/>
  <c r="O55" i="2"/>
  <c r="N66" i="2"/>
  <c r="O59" i="2"/>
  <c r="J77" i="2"/>
  <c r="J83" i="2" s="1"/>
  <c r="N77" i="2"/>
  <c r="N83" i="2" s="1"/>
  <c r="I78" i="2"/>
  <c r="I84" i="2" s="1"/>
  <c r="M78" i="2"/>
  <c r="M84" i="2" s="1"/>
  <c r="H79" i="2"/>
  <c r="H83" i="2" s="1"/>
  <c r="L79" i="2"/>
  <c r="L85" i="2" s="1"/>
  <c r="O58" i="1"/>
  <c r="O56" i="1"/>
  <c r="O57" i="1" s="1"/>
  <c r="O54" i="1"/>
  <c r="L66" i="1" s="1"/>
  <c r="K58" i="1"/>
  <c r="K56" i="1"/>
  <c r="K57" i="1" s="1"/>
  <c r="K54" i="1"/>
  <c r="K55" i="1" s="1"/>
  <c r="G58" i="1"/>
  <c r="G56" i="1"/>
  <c r="G57" i="1" s="1"/>
  <c r="G54" i="1"/>
  <c r="O76" i="1" s="1"/>
  <c r="K66" i="1"/>
  <c r="N58" i="1"/>
  <c r="N56" i="1"/>
  <c r="N57" i="1" s="1"/>
  <c r="N54" i="1"/>
  <c r="N55" i="1" s="1"/>
  <c r="J58" i="1"/>
  <c r="J56" i="1"/>
  <c r="J57" i="1" s="1"/>
  <c r="J54" i="1"/>
  <c r="J55" i="1" s="1"/>
  <c r="K65" i="1"/>
  <c r="G65" i="1"/>
  <c r="M56" i="1"/>
  <c r="M57" i="1" s="1"/>
  <c r="M54" i="1"/>
  <c r="M55" i="1" s="1"/>
  <c r="M58" i="1"/>
  <c r="I76" i="1"/>
  <c r="I56" i="1"/>
  <c r="I57" i="1" s="1"/>
  <c r="I54" i="1"/>
  <c r="I55" i="1" s="1"/>
  <c r="I58" i="1"/>
  <c r="O64" i="1"/>
  <c r="K64" i="1"/>
  <c r="L58" i="1"/>
  <c r="L56" i="1"/>
  <c r="L57" i="1" s="1"/>
  <c r="L54" i="1"/>
  <c r="L55" i="1" s="1"/>
  <c r="H76" i="1"/>
  <c r="H58" i="1"/>
  <c r="H56" i="1"/>
  <c r="H57" i="1" s="1"/>
  <c r="H54" i="1"/>
  <c r="H55" i="1" s="1"/>
  <c r="J65" i="1" l="1"/>
  <c r="O65" i="1"/>
  <c r="N63" i="1"/>
  <c r="G63" i="1"/>
  <c r="H70" i="2"/>
  <c r="H71" i="2"/>
  <c r="N65" i="1"/>
  <c r="J66" i="1"/>
  <c r="J70" i="1" s="1"/>
  <c r="I64" i="1"/>
  <c r="O66" i="1"/>
  <c r="I66" i="1"/>
  <c r="M64" i="1"/>
  <c r="G70" i="2"/>
  <c r="J71" i="2"/>
  <c r="M66" i="1"/>
  <c r="H65" i="1"/>
  <c r="O70" i="2"/>
  <c r="G72" i="2"/>
  <c r="K70" i="2"/>
  <c r="J70" i="2"/>
  <c r="M63" i="1"/>
  <c r="L63" i="1"/>
  <c r="H64" i="1"/>
  <c r="L65" i="1"/>
  <c r="L72" i="1" s="1"/>
  <c r="O72" i="2"/>
  <c r="O73" i="2" s="1"/>
  <c r="K72" i="2"/>
  <c r="G64" i="1"/>
  <c r="L64" i="1"/>
  <c r="G66" i="1"/>
  <c r="I70" i="2"/>
  <c r="I73" i="2" s="1"/>
  <c r="J84" i="2"/>
  <c r="H85" i="2"/>
  <c r="H86" i="2" s="1"/>
  <c r="G86" i="2"/>
  <c r="I72" i="2"/>
  <c r="N70" i="2"/>
  <c r="N72" i="2"/>
  <c r="N73" i="2" s="1"/>
  <c r="J85" i="2"/>
  <c r="H84" i="2"/>
  <c r="M73" i="2"/>
  <c r="J73" i="2"/>
  <c r="K84" i="2"/>
  <c r="K85" i="2"/>
  <c r="K83" i="2"/>
  <c r="J86" i="2"/>
  <c r="N84" i="2"/>
  <c r="N85" i="2"/>
  <c r="N86" i="2" s="1"/>
  <c r="M83" i="2"/>
  <c r="L83" i="2"/>
  <c r="L86" i="2" s="1"/>
  <c r="G73" i="2"/>
  <c r="N71" i="2"/>
  <c r="I85" i="2"/>
  <c r="I86" i="2" s="1"/>
  <c r="L73" i="2"/>
  <c r="O86" i="2"/>
  <c r="K73" i="2"/>
  <c r="M85" i="2"/>
  <c r="M86" i="2" s="1"/>
  <c r="L84" i="2"/>
  <c r="H73" i="2"/>
  <c r="G70" i="1"/>
  <c r="J76" i="1"/>
  <c r="G76" i="1"/>
  <c r="H63" i="1"/>
  <c r="L76" i="1"/>
  <c r="G77" i="1"/>
  <c r="K77" i="1"/>
  <c r="O77" i="1"/>
  <c r="J78" i="1"/>
  <c r="N78" i="1"/>
  <c r="I79" i="1"/>
  <c r="M79" i="1"/>
  <c r="I63" i="1"/>
  <c r="I70" i="1" s="1"/>
  <c r="M59" i="1"/>
  <c r="M76" i="1"/>
  <c r="H77" i="1"/>
  <c r="L77" i="1"/>
  <c r="G78" i="1"/>
  <c r="K78" i="1"/>
  <c r="O78" i="1"/>
  <c r="J79" i="1"/>
  <c r="J63" i="1"/>
  <c r="N76" i="1"/>
  <c r="I77" i="1"/>
  <c r="M77" i="1"/>
  <c r="H78" i="1"/>
  <c r="L78" i="1"/>
  <c r="G79" i="1"/>
  <c r="K79" i="1"/>
  <c r="O79" i="1"/>
  <c r="K63" i="1"/>
  <c r="K72" i="1" s="1"/>
  <c r="O63" i="1"/>
  <c r="J64" i="1"/>
  <c r="I65" i="1"/>
  <c r="H66" i="1"/>
  <c r="N64" i="1"/>
  <c r="M65" i="1"/>
  <c r="M70" i="1" s="1"/>
  <c r="L59" i="1"/>
  <c r="N59" i="1"/>
  <c r="K71" i="1"/>
  <c r="K70" i="1"/>
  <c r="K59" i="1"/>
  <c r="H59" i="1"/>
  <c r="I59" i="1"/>
  <c r="J59" i="1"/>
  <c r="G71" i="1"/>
  <c r="G72" i="1"/>
  <c r="G55" i="1"/>
  <c r="N79" i="1"/>
  <c r="G59" i="1"/>
  <c r="K76" i="1"/>
  <c r="O71" i="1"/>
  <c r="O72" i="1"/>
  <c r="O70" i="1"/>
  <c r="O55" i="1"/>
  <c r="N66" i="1"/>
  <c r="N70" i="1" s="1"/>
  <c r="O59" i="1"/>
  <c r="J77" i="1"/>
  <c r="N77" i="1"/>
  <c r="I78" i="1"/>
  <c r="M78" i="1"/>
  <c r="H79" i="1"/>
  <c r="L79" i="1"/>
  <c r="M72" i="1" l="1"/>
  <c r="M71" i="1"/>
  <c r="H70" i="1"/>
  <c r="I71" i="1"/>
  <c r="L71" i="1"/>
  <c r="L70" i="1"/>
  <c r="L73" i="1" s="1"/>
  <c r="I72" i="1"/>
  <c r="I73" i="1" s="1"/>
  <c r="I84" i="1"/>
  <c r="H85" i="1"/>
  <c r="O85" i="1"/>
  <c r="K86" i="2"/>
  <c r="K85" i="1"/>
  <c r="K84" i="1"/>
  <c r="K83" i="1"/>
  <c r="N85" i="1"/>
  <c r="N84" i="1"/>
  <c r="N83" i="1"/>
  <c r="M85" i="1"/>
  <c r="M84" i="1"/>
  <c r="M83" i="1"/>
  <c r="L85" i="1"/>
  <c r="L84" i="1"/>
  <c r="L83" i="1"/>
  <c r="G84" i="1"/>
  <c r="G85" i="1"/>
  <c r="G83" i="1"/>
  <c r="O84" i="1"/>
  <c r="I83" i="1"/>
  <c r="I85" i="1"/>
  <c r="I86" i="1" s="1"/>
  <c r="H84" i="1"/>
  <c r="J85" i="1"/>
  <c r="J84" i="1"/>
  <c r="J83" i="1"/>
  <c r="J72" i="1"/>
  <c r="H72" i="1"/>
  <c r="O83" i="1"/>
  <c r="O86" i="1" s="1"/>
  <c r="H83" i="1"/>
  <c r="H86" i="1" s="1"/>
  <c r="J71" i="1"/>
  <c r="H71" i="1"/>
  <c r="G73" i="1"/>
  <c r="K73" i="1"/>
  <c r="N71" i="1"/>
  <c r="N72" i="1"/>
  <c r="N73" i="1" s="1"/>
  <c r="O73" i="1"/>
  <c r="M73" i="1"/>
  <c r="J73" i="1"/>
  <c r="H73" i="1"/>
  <c r="G86" i="1" l="1"/>
  <c r="J86" i="1"/>
  <c r="L86" i="1"/>
  <c r="N86" i="1"/>
  <c r="M86" i="1"/>
  <c r="K86" i="1"/>
</calcChain>
</file>

<file path=xl/sharedStrings.xml><?xml version="1.0" encoding="utf-8"?>
<sst xmlns="http://schemas.openxmlformats.org/spreadsheetml/2006/main" count="283" uniqueCount="69">
  <si>
    <t>version,4</t>
  </si>
  <si>
    <t>ProtocolHeader</t>
  </si>
  <si>
    <t>,Version,1.0,Label,005A_d13,ReaderType,0,DateRead,1/17/2020 3:35:57 PM,InstrumentSN,SN: 512734004,</t>
  </si>
  <si>
    <t xml:space="preserve">,Result,0,Prefix,2b_Vinc,WellMap,0007FF7FF7FF7FF7FF7FF000,RefWellMap,000000000000000000000000,RunCount,1,Kinetics,False,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</si>
  <si>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</si>
  <si>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</si>
  <si>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</si>
  <si>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</si>
  <si>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</si>
  <si>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</si>
  <si>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,B,X,0.05224856,0.0558133,0.05793405,0.05575013,0.05632027,0.05618205,0.05759201,0.05682896,0.05747693,0.05740758,0.05702253</t>
  </si>
  <si>
    <t>,C,X,0.1686732,0.1616158,0.1547301,0.1515108,0.1364553,0.1082605,0.1080084,0.09982163,0.08979391,0.08522605,0.05660151</t>
  </si>
  <si>
    <t>,D,X,0.160791,0.1428148,0.1434071,0.1456232,0.1324682,0.1086502,0.102246,0.1021952,0.08648249,0.08417553,0.05522398</t>
  </si>
  <si>
    <t>,E,X,0.155233,0.1405689,0.1427248,0.1471599,0.1305488,0.1117189,0.1056581,0.1008355,0.08550408,0.08459163,0.05540042</t>
  </si>
  <si>
    <t>,F,X,0.1592129,0.147719,0.1529704,0.1508884,0.1380418,0.1126156,0.1083793,0.1028024,0.08811927,0.05367141,0.05621605</t>
  </si>
  <si>
    <t>,G,X,0.05396609,0.05358293,0.0547206,0.05622536,0.05741701,0.05649017,0.05541451,0.05479533,0.05469141,0.05619495,0.05602281</t>
  </si>
  <si>
    <t>,H,X,X,X,X,X,X,X,X,X,X,X,X</t>
  </si>
  <si>
    <t>B</t>
  </si>
  <si>
    <t>X</t>
  </si>
  <si>
    <t>C</t>
  </si>
  <si>
    <t>D</t>
  </si>
  <si>
    <t>E</t>
  </si>
  <si>
    <t>F</t>
  </si>
  <si>
    <t>G</t>
  </si>
  <si>
    <t>Date of intoxication:</t>
  </si>
  <si>
    <t>Reader:</t>
  </si>
  <si>
    <t>Promega GloMax</t>
  </si>
  <si>
    <t>Vehicle</t>
  </si>
  <si>
    <t>1pM</t>
  </si>
  <si>
    <t>10pM</t>
  </si>
  <si>
    <t>100pM</t>
  </si>
  <si>
    <t>1nM</t>
  </si>
  <si>
    <t>10nM</t>
  </si>
  <si>
    <t>100nM</t>
  </si>
  <si>
    <t>1uM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</si>
  <si>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</si>
  <si>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</si>
  <si>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</si>
  <si>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</si>
  <si>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</si>
  <si>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</si>
  <si>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</si>
  <si>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Vincristin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</si>
  <si>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</si>
  <si>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</si>
  <si>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</si>
  <si>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</si>
  <si>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</si>
  <si>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</si>
  <si>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</si>
  <si>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</si>
  <si>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</si>
  <si>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</si>
  <si>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,Version,1,Label,CytoTox-Fluor,ReaderType,2,DateRead,1/17/2020 1:09:10 AM,InstrumentSN,SN: 512734004,FluoOpticalKitID,PN:9300-046 SN:31000001DD35142D SIG:BLUE,</t>
  </si>
  <si>
    <t xml:space="preserve">,Result,0,Prefix,2b_Vinc,WellMap,0007FE7FE7FE7FE7FE7FE000,RunCount,1,Kinetics,False, </t>
  </si>
  <si>
    <t>,Read 1</t>
  </si>
  <si>
    <t>,B,X,569.789,569.101,565.829,565.914,567.162,568.639,571.346,565.114,578.262,575.499,X</t>
  </si>
  <si>
    <t>,C,X,4777.49,6096.01,5273.08,4930.76,5149.79,7491.47,6400.05,5339.07,26894.9,3189.85,X</t>
  </si>
  <si>
    <t>,D,X,4890.04,5449.25,4924.61,4782.59,5019.68,7251.49,5975.21,5188.44,27000,2952.96,X</t>
  </si>
  <si>
    <t>,E,X,5125,5171.69,4825.21,5048.59,4937.82,7375.07,6070.83,5145.82,27220.7,3050.03,X</t>
  </si>
  <si>
    <t>,F,X,5154.03,5894.1,5273.21,5149.66,5387,7526.38,6289.7,5395.97,28338.9,568.037,X</t>
  </si>
  <si>
    <t>,G,X,564.891,565.742,574.896,566.658,565.566,603.897,566.156,567.722,564.001,565.415,X</t>
  </si>
  <si>
    <t>_x000B_</t>
  </si>
  <si>
    <t>Proteases [% of full kill]</t>
  </si>
  <si>
    <t>Proteases [% of vehicle]</t>
  </si>
  <si>
    <t>Live/Dead</t>
  </si>
  <si>
    <t>% of Vehicle</t>
  </si>
  <si>
    <t>63) Exp_20200117</t>
  </si>
  <si>
    <t>iPSC_DSN_005A_20191209_d13_1_thawed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</si>
</sst>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108856</xdr:colOff>
      <xdr:row>3</xdr:row>
      <xdr:rowOff>40821</xdr:rowOff>
    </xdr:from>
    <xdr:to>
      <xdr:col>18</xdr:col>
      <xdr:colOff>580569</xdr:colOff>
      <xdr:row>23</xdr:row>
      <xdr:rowOff>13606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2856" y="612321"/>
          <a:ext cx="5043713" cy="37827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76</xdr:row>
          <xdr:rowOff>133350</xdr:rowOff>
        </xdr:from>
        <xdr:to>
          <xdr:col>4</xdr:col>
          <xdr:colOff>666750</xdr:colOff>
          <xdr:row>90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4</xdr:row>
      <xdr:rowOff>1</xdr:rowOff>
    </xdr:from>
    <xdr:to>
      <xdr:col>12</xdr:col>
      <xdr:colOff>330201</xdr:colOff>
      <xdr:row>20</xdr:row>
      <xdr:rowOff>57151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762001"/>
          <a:ext cx="4140200" cy="31051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76</xdr:row>
          <xdr:rowOff>123825</xdr:rowOff>
        </xdr:from>
        <xdr:to>
          <xdr:col>4</xdr:col>
          <xdr:colOff>657225</xdr:colOff>
          <xdr:row>89</xdr:row>
          <xdr:rowOff>161925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542925</xdr:colOff>
      <xdr:row>0</xdr:row>
      <xdr:rowOff>161925</xdr:rowOff>
    </xdr:from>
    <xdr:to>
      <xdr:col>11</xdr:col>
      <xdr:colOff>187325</xdr:colOff>
      <xdr:row>17</xdr:row>
      <xdr:rowOff>114300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DC69DE8-1900-46D1-B2BA-DAB12EC98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2925" y="161925"/>
          <a:ext cx="4254500" cy="31908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0</xdr:row>
          <xdr:rowOff>171450</xdr:rowOff>
        </xdr:from>
        <xdr:to>
          <xdr:col>16</xdr:col>
          <xdr:colOff>561975</xdr:colOff>
          <xdr:row>17</xdr:row>
          <xdr:rowOff>126552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FF384609-BA51-4B29-9122-34CCAE1202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6"/>
  <sheetViews>
    <sheetView topLeftCell="A8" zoomScale="85" zoomScaleNormal="85" workbookViewId="0">
      <selection activeCell="A25" sqref="A25:E32"/>
    </sheetView>
  </sheetViews>
  <sheetFormatPr baseColWidth="10" defaultRowHeight="15" x14ac:dyDescent="0.25"/>
  <cols>
    <col min="5" max="5" width="16.42578125" customWidth="1"/>
  </cols>
  <sheetData>
    <row r="1" spans="1:35" x14ac:dyDescent="0.25">
      <c r="B1" t="s">
        <v>0</v>
      </c>
    </row>
    <row r="2" spans="1:35" x14ac:dyDescent="0.25">
      <c r="A2" t="s">
        <v>1</v>
      </c>
    </row>
    <row r="3" spans="1:35" x14ac:dyDescent="0.25">
      <c r="A3" t="s">
        <v>2</v>
      </c>
    </row>
    <row r="4" spans="1:35" x14ac:dyDescent="0.25">
      <c r="A4" t="s">
        <v>3</v>
      </c>
    </row>
    <row r="6" spans="1:35" x14ac:dyDescent="0.25">
      <c r="A6" t="s">
        <v>4</v>
      </c>
    </row>
    <row r="7" spans="1:35" x14ac:dyDescent="0.25">
      <c r="A7" t="s">
        <v>5</v>
      </c>
    </row>
    <row r="8" spans="1:35" x14ac:dyDescent="0.25"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</row>
    <row r="9" spans="1:35" x14ac:dyDescent="0.25">
      <c r="A9" t="s">
        <v>6</v>
      </c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</row>
    <row r="10" spans="1:35" x14ac:dyDescent="0.25">
      <c r="A10" t="s">
        <v>7</v>
      </c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35" x14ac:dyDescent="0.25">
      <c r="A11" t="s">
        <v>8</v>
      </c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</row>
    <row r="12" spans="1:35" x14ac:dyDescent="0.25">
      <c r="A12" t="s">
        <v>9</v>
      </c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35" x14ac:dyDescent="0.25">
      <c r="A13" t="s">
        <v>10</v>
      </c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</row>
    <row r="14" spans="1:35" x14ac:dyDescent="0.25">
      <c r="A14" t="s">
        <v>11</v>
      </c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</row>
    <row r="15" spans="1:35" x14ac:dyDescent="0.25">
      <c r="A15" t="s">
        <v>12</v>
      </c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</row>
    <row r="16" spans="1:35" x14ac:dyDescent="0.25">
      <c r="A16" t="s">
        <v>13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</row>
    <row r="17" spans="1:35" x14ac:dyDescent="0.25">
      <c r="A17" t="s">
        <v>14</v>
      </c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x14ac:dyDescent="0.25">
      <c r="A18" t="s">
        <v>15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</row>
    <row r="19" spans="1:35" x14ac:dyDescent="0.25">
      <c r="A19" t="s">
        <v>16</v>
      </c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</row>
    <row r="20" spans="1:35" x14ac:dyDescent="0.25"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35" x14ac:dyDescent="0.25"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</row>
    <row r="22" spans="1:35" x14ac:dyDescent="0.25">
      <c r="A22" s="1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</row>
    <row r="23" spans="1:35" x14ac:dyDescent="0.25">
      <c r="C23" s="2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</row>
    <row r="24" spans="1:35" x14ac:dyDescent="0.25">
      <c r="C24" s="2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</row>
    <row r="25" spans="1:35" x14ac:dyDescent="0.25">
      <c r="A25" s="1" t="s">
        <v>67</v>
      </c>
      <c r="F25" s="3"/>
      <c r="G25" s="3" t="s">
        <v>27</v>
      </c>
      <c r="H25" s="3" t="s">
        <v>28</v>
      </c>
      <c r="I25" s="3" t="s">
        <v>29</v>
      </c>
      <c r="J25" s="3" t="s">
        <v>30</v>
      </c>
      <c r="K25" s="3" t="s">
        <v>31</v>
      </c>
      <c r="L25" s="3" t="s">
        <v>32</v>
      </c>
      <c r="M25" s="3" t="s">
        <v>33</v>
      </c>
      <c r="N25" s="3" t="s">
        <v>34</v>
      </c>
      <c r="O25" s="3" t="s">
        <v>35</v>
      </c>
      <c r="P25" s="3" t="s">
        <v>36</v>
      </c>
      <c r="Q25" s="3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</row>
    <row r="26" spans="1:35" x14ac:dyDescent="0.25">
      <c r="A26" t="s">
        <v>37</v>
      </c>
      <c r="C26" t="s">
        <v>68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</row>
    <row r="27" spans="1:35" x14ac:dyDescent="0.25">
      <c r="A27" t="s">
        <v>38</v>
      </c>
      <c r="C27" s="2">
        <v>43807</v>
      </c>
      <c r="F27" s="5"/>
      <c r="G27" s="5">
        <v>5.2248559999999999E-2</v>
      </c>
      <c r="H27" s="6">
        <v>5.5813300000000003E-2</v>
      </c>
      <c r="I27" s="6">
        <v>5.7934050000000001E-2</v>
      </c>
      <c r="J27" s="6">
        <v>5.5750130000000002E-2</v>
      </c>
      <c r="K27" s="6">
        <v>5.6320269999999999E-2</v>
      </c>
      <c r="L27" s="6">
        <v>5.6182049999999997E-2</v>
      </c>
      <c r="M27" s="6">
        <v>5.7592009999999999E-2</v>
      </c>
      <c r="N27" s="6">
        <v>5.6828959999999998E-2</v>
      </c>
      <c r="O27" s="6">
        <v>5.7476930000000002E-2</v>
      </c>
      <c r="P27" s="6">
        <v>5.740758E-2</v>
      </c>
      <c r="Q27" s="6">
        <v>5.7022530000000002E-2</v>
      </c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</row>
    <row r="28" spans="1:35" x14ac:dyDescent="0.25">
      <c r="A28" t="s">
        <v>39</v>
      </c>
      <c r="C28" t="s">
        <v>40</v>
      </c>
      <c r="F28" s="7"/>
      <c r="G28" s="8">
        <v>0.1686732</v>
      </c>
      <c r="H28" s="9">
        <v>0.1616158</v>
      </c>
      <c r="I28" s="9">
        <v>0.15473010000000001</v>
      </c>
      <c r="J28" s="9">
        <v>0.1515108</v>
      </c>
      <c r="K28" s="9">
        <v>0.1364553</v>
      </c>
      <c r="L28" s="9">
        <v>0.1082605</v>
      </c>
      <c r="M28" s="9">
        <v>0.1080084</v>
      </c>
      <c r="N28" s="9">
        <v>9.9821629999999995E-2</v>
      </c>
      <c r="O28" s="9">
        <v>8.9793910000000005E-2</v>
      </c>
      <c r="P28" s="10">
        <v>8.5226049999999998E-2</v>
      </c>
      <c r="Q28" s="6">
        <v>5.6601510000000001E-2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</row>
    <row r="29" spans="1:35" x14ac:dyDescent="0.25">
      <c r="A29" t="s">
        <v>41</v>
      </c>
      <c r="C29" t="s">
        <v>42</v>
      </c>
      <c r="F29" s="7"/>
      <c r="G29" s="11">
        <v>0.16079099999999999</v>
      </c>
      <c r="H29" s="12">
        <v>0.14281479999999999</v>
      </c>
      <c r="I29" s="12">
        <v>0.14340710000000001</v>
      </c>
      <c r="J29" s="12">
        <v>0.14562320000000001</v>
      </c>
      <c r="K29" s="12">
        <v>0.13246820000000001</v>
      </c>
      <c r="L29" s="12">
        <v>0.1086502</v>
      </c>
      <c r="M29" s="12">
        <v>0.102246</v>
      </c>
      <c r="N29" s="12">
        <v>0.1021952</v>
      </c>
      <c r="O29" s="12">
        <v>8.6482489999999995E-2</v>
      </c>
      <c r="P29" s="13">
        <v>8.4175529999999998E-2</v>
      </c>
      <c r="Q29" s="6">
        <v>5.5223979999999999E-2</v>
      </c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</row>
    <row r="30" spans="1:35" x14ac:dyDescent="0.25">
      <c r="A30" t="s">
        <v>24</v>
      </c>
      <c r="C30" s="2">
        <v>43845</v>
      </c>
      <c r="F30" s="7"/>
      <c r="G30" s="11">
        <v>0.15523300000000001</v>
      </c>
      <c r="H30" s="12">
        <v>0.1405689</v>
      </c>
      <c r="I30" s="12">
        <v>0.14272480000000001</v>
      </c>
      <c r="J30" s="12">
        <v>0.14715990000000001</v>
      </c>
      <c r="K30" s="12">
        <v>0.13054879999999999</v>
      </c>
      <c r="L30" s="12">
        <v>0.1117189</v>
      </c>
      <c r="M30" s="12">
        <v>0.1056581</v>
      </c>
      <c r="N30" s="12">
        <v>0.10083549999999999</v>
      </c>
      <c r="O30" s="12">
        <v>8.5504079999999996E-2</v>
      </c>
      <c r="P30" s="13">
        <v>8.4591630000000001E-2</v>
      </c>
      <c r="Q30" s="6">
        <v>5.5400419999999999E-2</v>
      </c>
    </row>
    <row r="31" spans="1:35" x14ac:dyDescent="0.25">
      <c r="A31" t="s">
        <v>25</v>
      </c>
      <c r="C31" t="s">
        <v>26</v>
      </c>
      <c r="F31" s="7"/>
      <c r="G31" s="14">
        <v>0.15921289999999999</v>
      </c>
      <c r="H31" s="15">
        <v>0.14771899999999999</v>
      </c>
      <c r="I31" s="15">
        <v>0.15297040000000001</v>
      </c>
      <c r="J31" s="15">
        <v>0.15088840000000001</v>
      </c>
      <c r="K31" s="15">
        <v>0.13804179999999999</v>
      </c>
      <c r="L31" s="15">
        <v>0.1126156</v>
      </c>
      <c r="M31" s="15">
        <v>0.1083793</v>
      </c>
      <c r="N31" s="15">
        <v>0.1028024</v>
      </c>
      <c r="O31" s="15">
        <v>8.811927E-2</v>
      </c>
      <c r="P31" s="16">
        <v>5.3671410000000003E-2</v>
      </c>
      <c r="Q31" s="6">
        <v>5.6216049999999997E-2</v>
      </c>
    </row>
    <row r="32" spans="1:35" x14ac:dyDescent="0.25">
      <c r="A32" s="1" t="s">
        <v>43</v>
      </c>
      <c r="G32">
        <v>5.3966090000000001E-2</v>
      </c>
      <c r="H32" s="17">
        <v>5.3582930000000001E-2</v>
      </c>
      <c r="I32" s="17">
        <v>5.4720600000000001E-2</v>
      </c>
      <c r="J32" s="17">
        <v>5.6225360000000002E-2</v>
      </c>
      <c r="K32" s="17">
        <v>5.7417009999999997E-2</v>
      </c>
      <c r="L32" s="17">
        <v>5.6490169999999999E-2</v>
      </c>
      <c r="M32" s="17">
        <v>5.541451E-2</v>
      </c>
      <c r="N32" s="17">
        <v>5.4795330000000003E-2</v>
      </c>
      <c r="O32" s="17">
        <v>5.4691410000000003E-2</v>
      </c>
      <c r="P32" s="17">
        <v>5.619495E-2</v>
      </c>
      <c r="Q32" s="17">
        <v>5.6022809999999999E-2</v>
      </c>
    </row>
    <row r="33" spans="3:17" x14ac:dyDescent="0.25">
      <c r="Q33" s="17"/>
    </row>
    <row r="35" spans="3:17" x14ac:dyDescent="0.25">
      <c r="C35" s="18"/>
      <c r="F35" t="s">
        <v>44</v>
      </c>
      <c r="G35">
        <f t="shared" ref="G35" si="0">AVERAGE(G28:G31)</f>
        <v>0.16097752500000001</v>
      </c>
      <c r="H35">
        <f>AVERAGE(H28:H31)</f>
        <v>0.14817962499999998</v>
      </c>
      <c r="I35">
        <f t="shared" ref="I35:Q35" si="1">AVERAGE(I28:I31)</f>
        <v>0.14845809999999998</v>
      </c>
      <c r="J35">
        <f t="shared" si="1"/>
        <v>0.14879557500000001</v>
      </c>
      <c r="K35">
        <f t="shared" si="1"/>
        <v>0.134378525</v>
      </c>
      <c r="L35">
        <f t="shared" si="1"/>
        <v>0.1103113</v>
      </c>
      <c r="M35">
        <f t="shared" si="1"/>
        <v>0.10607295000000001</v>
      </c>
      <c r="N35">
        <f t="shared" si="1"/>
        <v>0.1014136825</v>
      </c>
      <c r="O35">
        <f t="shared" si="1"/>
        <v>8.7474937499999988E-2</v>
      </c>
      <c r="P35">
        <f>AVERAGE(P28:P30)</f>
        <v>8.4664403333333318E-2</v>
      </c>
      <c r="Q35">
        <f t="shared" si="1"/>
        <v>5.5860489999999999E-2</v>
      </c>
    </row>
    <row r="36" spans="3:17" x14ac:dyDescent="0.25">
      <c r="F36" t="s">
        <v>45</v>
      </c>
      <c r="G36">
        <f t="shared" ref="G36" si="2">G35/1000</f>
        <v>1.6097752500000002E-4</v>
      </c>
      <c r="H36">
        <f>H35/1000</f>
        <v>1.4817962499999999E-4</v>
      </c>
      <c r="I36">
        <f t="shared" ref="I36:Q36" si="3">I35/1000</f>
        <v>1.4845809999999997E-4</v>
      </c>
      <c r="J36">
        <f t="shared" si="3"/>
        <v>1.4879557500000002E-4</v>
      </c>
      <c r="K36">
        <f t="shared" si="3"/>
        <v>1.3437852500000001E-4</v>
      </c>
      <c r="L36">
        <f t="shared" si="3"/>
        <v>1.103113E-4</v>
      </c>
      <c r="M36">
        <f t="shared" si="3"/>
        <v>1.0607295000000001E-4</v>
      </c>
      <c r="N36">
        <f t="shared" si="3"/>
        <v>1.0141368250000001E-4</v>
      </c>
      <c r="O36">
        <f t="shared" si="3"/>
        <v>8.7474937499999991E-5</v>
      </c>
      <c r="P36">
        <f t="shared" si="3"/>
        <v>8.4664403333333313E-5</v>
      </c>
      <c r="Q36">
        <f t="shared" si="3"/>
        <v>5.5860489999999998E-5</v>
      </c>
    </row>
    <row r="37" spans="3:17" x14ac:dyDescent="0.25">
      <c r="F37" t="s">
        <v>46</v>
      </c>
      <c r="G37">
        <f t="shared" ref="G37" si="4">MEDIAN(G28:G31)</f>
        <v>0.16000195</v>
      </c>
      <c r="H37">
        <f>MEDIAN(H28:H31)</f>
        <v>0.14526689999999998</v>
      </c>
      <c r="I37">
        <f t="shared" ref="I37:Q37" si="5">MEDIAN(I28:I31)</f>
        <v>0.14818875000000001</v>
      </c>
      <c r="J37">
        <f t="shared" si="5"/>
        <v>0.14902415000000002</v>
      </c>
      <c r="K37">
        <f t="shared" si="5"/>
        <v>0.13446174999999999</v>
      </c>
      <c r="L37">
        <f t="shared" si="5"/>
        <v>0.11018454999999999</v>
      </c>
      <c r="M37">
        <f t="shared" si="5"/>
        <v>0.10683325</v>
      </c>
      <c r="N37">
        <f t="shared" si="5"/>
        <v>0.10151535</v>
      </c>
      <c r="O37">
        <f t="shared" si="5"/>
        <v>8.7300879999999997E-2</v>
      </c>
      <c r="P37">
        <f t="shared" si="5"/>
        <v>8.438358E-2</v>
      </c>
      <c r="Q37">
        <f t="shared" si="5"/>
        <v>5.5808234999999998E-2</v>
      </c>
    </row>
    <row r="38" spans="3:17" x14ac:dyDescent="0.25">
      <c r="F38" t="s">
        <v>47</v>
      </c>
      <c r="G38">
        <f t="shared" ref="G38" si="6">G37/1000</f>
        <v>1.6000195E-4</v>
      </c>
      <c r="H38">
        <f>H37/1000</f>
        <v>1.4526689999999997E-4</v>
      </c>
      <c r="I38">
        <f t="shared" ref="I38:Q38" si="7">I37/1000</f>
        <v>1.4818875000000001E-4</v>
      </c>
      <c r="J38">
        <f t="shared" si="7"/>
        <v>1.4902415000000001E-4</v>
      </c>
      <c r="K38">
        <f t="shared" si="7"/>
        <v>1.3446174999999998E-4</v>
      </c>
      <c r="L38">
        <f t="shared" si="7"/>
        <v>1.1018455E-4</v>
      </c>
      <c r="M38">
        <f t="shared" si="7"/>
        <v>1.0683325E-4</v>
      </c>
      <c r="N38">
        <f t="shared" si="7"/>
        <v>1.0151535E-4</v>
      </c>
      <c r="O38">
        <f t="shared" si="7"/>
        <v>8.7300880000000002E-5</v>
      </c>
      <c r="P38">
        <f t="shared" si="7"/>
        <v>8.4383579999999995E-5</v>
      </c>
      <c r="Q38">
        <f t="shared" si="7"/>
        <v>5.5808234999999994E-5</v>
      </c>
    </row>
    <row r="39" spans="3:17" x14ac:dyDescent="0.25">
      <c r="F39" t="s">
        <v>48</v>
      </c>
      <c r="G39">
        <f t="shared" ref="G39" si="8">STDEV(G28:G31)</f>
        <v>5.638311631079522E-3</v>
      </c>
      <c r="H39">
        <f>STDEV(H28:H31)</f>
        <v>9.4418828688544298E-3</v>
      </c>
      <c r="I39">
        <f t="shared" ref="I39:Q39" si="9">STDEV(I28:I31)</f>
        <v>6.2738123757940549E-3</v>
      </c>
      <c r="J39">
        <f t="shared" si="9"/>
        <v>2.8572573753805671E-3</v>
      </c>
      <c r="K39">
        <f t="shared" si="9"/>
        <v>3.4664445429238673E-3</v>
      </c>
      <c r="L39">
        <f t="shared" si="9"/>
        <v>2.1799212600458746E-3</v>
      </c>
      <c r="M39">
        <f t="shared" si="9"/>
        <v>2.8215163683145022E-3</v>
      </c>
      <c r="N39">
        <f t="shared" si="9"/>
        <v>1.3426630333873834E-3</v>
      </c>
      <c r="O39">
        <f t="shared" si="9"/>
        <v>1.8852081363318167E-3</v>
      </c>
      <c r="P39">
        <f t="shared" si="9"/>
        <v>1.5502515568903726E-2</v>
      </c>
      <c r="Q39">
        <f t="shared" si="9"/>
        <v>6.5633907370098491E-4</v>
      </c>
    </row>
    <row r="40" spans="3:17" x14ac:dyDescent="0.25">
      <c r="F40" t="s">
        <v>49</v>
      </c>
      <c r="G40">
        <f t="shared" ref="G40" si="10">G39/G35*100</f>
        <v>3.5025458560625293</v>
      </c>
      <c r="H40">
        <f>H39/H35*100</f>
        <v>6.3719171032147175</v>
      </c>
      <c r="I40">
        <f t="shared" ref="I40:Q40" si="11">I39/I35*100</f>
        <v>4.2259818600629107</v>
      </c>
      <c r="J40">
        <f t="shared" si="11"/>
        <v>1.9202569534615306</v>
      </c>
      <c r="K40">
        <f t="shared" si="11"/>
        <v>2.5796119900288139</v>
      </c>
      <c r="L40">
        <f t="shared" si="11"/>
        <v>1.9761540839840293</v>
      </c>
      <c r="M40">
        <f t="shared" si="11"/>
        <v>2.6599772781981663</v>
      </c>
      <c r="N40">
        <f t="shared" si="11"/>
        <v>1.3239466315478519</v>
      </c>
      <c r="O40">
        <f t="shared" si="11"/>
        <v>2.1551408783022188</v>
      </c>
      <c r="P40">
        <f t="shared" si="11"/>
        <v>18.310547241286955</v>
      </c>
      <c r="Q40">
        <f t="shared" si="11"/>
        <v>1.1749611822255497</v>
      </c>
    </row>
    <row r="43" spans="3:17" x14ac:dyDescent="0.25">
      <c r="D43" t="s">
        <v>50</v>
      </c>
    </row>
    <row r="44" spans="3:17" x14ac:dyDescent="0.25">
      <c r="F44" s="3"/>
      <c r="G44" s="3" t="s">
        <v>27</v>
      </c>
      <c r="H44" s="3" t="s">
        <v>28</v>
      </c>
      <c r="I44" s="3" t="s">
        <v>29</v>
      </c>
      <c r="J44" s="3" t="s">
        <v>30</v>
      </c>
      <c r="K44" s="3" t="s">
        <v>31</v>
      </c>
      <c r="L44" s="3" t="s">
        <v>32</v>
      </c>
      <c r="M44" s="3" t="s">
        <v>33</v>
      </c>
      <c r="N44" s="3" t="s">
        <v>34</v>
      </c>
      <c r="O44" s="3" t="s">
        <v>35</v>
      </c>
      <c r="P44" s="3" t="s">
        <v>36</v>
      </c>
      <c r="Q44" s="3"/>
    </row>
    <row r="47" spans="3:17" x14ac:dyDescent="0.25">
      <c r="G47">
        <f t="shared" ref="G47:O50" si="12">G28-$P$35</f>
        <v>8.4008796666666677E-2</v>
      </c>
      <c r="H47">
        <f>H28-$P$35</f>
        <v>7.6951396666666685E-2</v>
      </c>
      <c r="I47">
        <f t="shared" ref="I47:N47" si="13">I28-$P$35</f>
        <v>7.0065696666666691E-2</v>
      </c>
      <c r="J47">
        <f t="shared" si="13"/>
        <v>6.6846396666666683E-2</v>
      </c>
      <c r="K47">
        <f t="shared" si="13"/>
        <v>5.1790896666666683E-2</v>
      </c>
      <c r="L47">
        <f t="shared" si="13"/>
        <v>2.3596096666666677E-2</v>
      </c>
      <c r="M47">
        <f t="shared" si="13"/>
        <v>2.3343996666666686E-2</v>
      </c>
      <c r="N47">
        <f t="shared" si="13"/>
        <v>1.5157226666666676E-2</v>
      </c>
      <c r="O47">
        <f>O28-$P$35</f>
        <v>5.1295066666666861E-3</v>
      </c>
    </row>
    <row r="48" spans="3:17" x14ac:dyDescent="0.25">
      <c r="G48">
        <f t="shared" si="12"/>
        <v>7.6126596666666671E-2</v>
      </c>
      <c r="H48">
        <f t="shared" si="12"/>
        <v>5.8150396666666673E-2</v>
      </c>
      <c r="I48">
        <f t="shared" si="12"/>
        <v>5.8742696666666691E-2</v>
      </c>
      <c r="J48">
        <f t="shared" si="12"/>
        <v>6.095879666666669E-2</v>
      </c>
      <c r="K48">
        <f t="shared" si="12"/>
        <v>4.780379666666669E-2</v>
      </c>
      <c r="L48">
        <f t="shared" si="12"/>
        <v>2.3985796666666684E-2</v>
      </c>
      <c r="M48">
        <f t="shared" si="12"/>
        <v>1.7581596666666685E-2</v>
      </c>
      <c r="N48">
        <f t="shared" si="12"/>
        <v>1.7530796666666681E-2</v>
      </c>
      <c r="O48">
        <f t="shared" si="12"/>
        <v>1.8180866666666767E-3</v>
      </c>
    </row>
    <row r="49" spans="4:17" x14ac:dyDescent="0.25">
      <c r="G49">
        <f t="shared" si="12"/>
        <v>7.0568596666666691E-2</v>
      </c>
      <c r="H49">
        <f t="shared" si="12"/>
        <v>5.5904496666666678E-2</v>
      </c>
      <c r="I49">
        <f t="shared" si="12"/>
        <v>5.8060396666666694E-2</v>
      </c>
      <c r="J49">
        <f t="shared" si="12"/>
        <v>6.2495496666666692E-2</v>
      </c>
      <c r="K49">
        <f t="shared" si="12"/>
        <v>4.5884396666666674E-2</v>
      </c>
      <c r="L49">
        <f>L30-$P$35</f>
        <v>2.7054496666666678E-2</v>
      </c>
      <c r="M49">
        <f t="shared" si="12"/>
        <v>2.0993696666666686E-2</v>
      </c>
      <c r="N49">
        <f t="shared" si="12"/>
        <v>1.6171096666666676E-2</v>
      </c>
      <c r="O49">
        <f t="shared" si="12"/>
        <v>8.3967666666667773E-4</v>
      </c>
    </row>
    <row r="50" spans="4:17" x14ac:dyDescent="0.25">
      <c r="G50">
        <f t="shared" si="12"/>
        <v>7.4548496666666672E-2</v>
      </c>
      <c r="H50">
        <f t="shared" si="12"/>
        <v>6.3054596666666671E-2</v>
      </c>
      <c r="I50">
        <f t="shared" si="12"/>
        <v>6.8305996666666688E-2</v>
      </c>
      <c r="J50">
        <f t="shared" si="12"/>
        <v>6.6223996666666687E-2</v>
      </c>
      <c r="K50">
        <f t="shared" si="12"/>
        <v>5.3377396666666674E-2</v>
      </c>
      <c r="L50">
        <f t="shared" si="12"/>
        <v>2.7951196666666678E-2</v>
      </c>
      <c r="M50">
        <f t="shared" si="12"/>
        <v>2.3714896666666679E-2</v>
      </c>
      <c r="N50">
        <f t="shared" si="12"/>
        <v>1.8137996666666684E-2</v>
      </c>
      <c r="O50">
        <f t="shared" si="12"/>
        <v>3.4548666666666811E-3</v>
      </c>
    </row>
    <row r="53" spans="4:17" x14ac:dyDescent="0.25">
      <c r="F53" s="3"/>
      <c r="G53" s="3" t="s">
        <v>27</v>
      </c>
      <c r="H53" s="3" t="s">
        <v>28</v>
      </c>
      <c r="I53" s="3" t="s">
        <v>29</v>
      </c>
      <c r="J53" s="3" t="s">
        <v>30</v>
      </c>
      <c r="K53" s="3" t="s">
        <v>31</v>
      </c>
      <c r="L53" s="3" t="s">
        <v>32</v>
      </c>
      <c r="M53" s="3" t="s">
        <v>33</v>
      </c>
      <c r="N53" s="3" t="s">
        <v>34</v>
      </c>
      <c r="O53" s="3" t="s">
        <v>35</v>
      </c>
      <c r="P53" s="3" t="s">
        <v>36</v>
      </c>
      <c r="Q53" s="3"/>
    </row>
    <row r="54" spans="4:17" x14ac:dyDescent="0.25">
      <c r="F54" t="s">
        <v>44</v>
      </c>
      <c r="G54">
        <f>AVERAGE(G47:G50)</f>
        <v>7.6313121666666678E-2</v>
      </c>
      <c r="H54">
        <f>AVERAGE(H47:H50)</f>
        <v>6.3515221666666677E-2</v>
      </c>
      <c r="I54">
        <f>AVERAGE(I47:I50)</f>
        <v>6.3793696666666691E-2</v>
      </c>
      <c r="J54">
        <f t="shared" ref="J54:N54" si="14">AVERAGE(J47:J50)</f>
        <v>6.4131171666666681E-2</v>
      </c>
      <c r="K54">
        <f t="shared" si="14"/>
        <v>4.971412166666668E-2</v>
      </c>
      <c r="L54">
        <f t="shared" si="14"/>
        <v>2.5646896666666679E-2</v>
      </c>
      <c r="M54">
        <f t="shared" si="14"/>
        <v>2.1408546666666684E-2</v>
      </c>
      <c r="N54">
        <f t="shared" si="14"/>
        <v>1.6749279166666679E-2</v>
      </c>
      <c r="O54">
        <f>AVERAGE(O47:O50)</f>
        <v>2.8105341666666804E-3</v>
      </c>
    </row>
    <row r="55" spans="4:17" x14ac:dyDescent="0.25">
      <c r="F55" t="s">
        <v>45</v>
      </c>
      <c r="G55">
        <f>G54/1000</f>
        <v>7.6313121666666677E-5</v>
      </c>
      <c r="H55">
        <f>H54/1000</f>
        <v>6.3515221666666675E-5</v>
      </c>
      <c r="I55">
        <f t="shared" ref="I55:O55" si="15">I54/1000</f>
        <v>6.3793696666666688E-5</v>
      </c>
      <c r="J55">
        <f t="shared" si="15"/>
        <v>6.4131171666666681E-5</v>
      </c>
      <c r="K55">
        <f t="shared" si="15"/>
        <v>4.9714121666666683E-5</v>
      </c>
      <c r="L55">
        <f t="shared" si="15"/>
        <v>2.5646896666666679E-5</v>
      </c>
      <c r="M55">
        <f t="shared" si="15"/>
        <v>2.1408546666666686E-5</v>
      </c>
      <c r="N55">
        <f t="shared" si="15"/>
        <v>1.674927916666668E-5</v>
      </c>
      <c r="O55">
        <f t="shared" si="15"/>
        <v>2.8105341666666802E-6</v>
      </c>
    </row>
    <row r="56" spans="4:17" x14ac:dyDescent="0.25">
      <c r="F56" t="s">
        <v>46</v>
      </c>
      <c r="G56">
        <f>MEDIAN(G47:G50)</f>
        <v>7.5337546666666672E-2</v>
      </c>
      <c r="H56">
        <f>MEDIAN(H47:H50)</f>
        <v>6.0602496666666672E-2</v>
      </c>
      <c r="I56">
        <f t="shared" ref="I56:N56" si="16">MEDIAN(I47:I50)</f>
        <v>6.3524346666666689E-2</v>
      </c>
      <c r="J56">
        <f>MEDIAN(J47:J50)</f>
        <v>6.435974666666669E-2</v>
      </c>
      <c r="K56">
        <f t="shared" si="16"/>
        <v>4.9797346666666686E-2</v>
      </c>
      <c r="L56">
        <f t="shared" si="16"/>
        <v>2.5520146666666681E-2</v>
      </c>
      <c r="M56">
        <f t="shared" si="16"/>
        <v>2.2168846666666686E-2</v>
      </c>
      <c r="N56">
        <f t="shared" si="16"/>
        <v>1.6850946666666679E-2</v>
      </c>
      <c r="O56">
        <f>MEDIAN(O47:O50)</f>
        <v>2.6364766666666789E-3</v>
      </c>
    </row>
    <row r="57" spans="4:17" x14ac:dyDescent="0.25">
      <c r="F57" t="s">
        <v>47</v>
      </c>
      <c r="G57">
        <f>G56/1000</f>
        <v>7.5337546666666674E-5</v>
      </c>
      <c r="H57">
        <f>H56/1000</f>
        <v>6.060249666666667E-5</v>
      </c>
      <c r="I57">
        <f t="shared" ref="I57:O57" si="17">I56/1000</f>
        <v>6.3524346666666683E-5</v>
      </c>
      <c r="J57">
        <f t="shared" si="17"/>
        <v>6.4359746666666686E-5</v>
      </c>
      <c r="K57">
        <f t="shared" si="17"/>
        <v>4.9797346666666684E-5</v>
      </c>
      <c r="L57">
        <f t="shared" si="17"/>
        <v>2.5520146666666682E-5</v>
      </c>
      <c r="M57">
        <f t="shared" si="17"/>
        <v>2.2168846666666686E-5</v>
      </c>
      <c r="N57">
        <f t="shared" si="17"/>
        <v>1.6850946666666677E-5</v>
      </c>
      <c r="O57">
        <f t="shared" si="17"/>
        <v>2.6364766666666788E-6</v>
      </c>
    </row>
    <row r="58" spans="4:17" x14ac:dyDescent="0.25">
      <c r="F58" t="s">
        <v>48</v>
      </c>
      <c r="G58">
        <f>STDEV(G47:G50)</f>
        <v>5.638311631079522E-3</v>
      </c>
      <c r="H58">
        <f>STDEV(H47:H50)</f>
        <v>9.4418828688544974E-3</v>
      </c>
      <c r="I58">
        <f t="shared" ref="I58:O58" si="18">STDEV(I47:I50)</f>
        <v>6.2738123757940549E-3</v>
      </c>
      <c r="J58">
        <f t="shared" si="18"/>
        <v>2.8572573753805671E-3</v>
      </c>
      <c r="K58">
        <f t="shared" si="18"/>
        <v>3.4664445429238673E-3</v>
      </c>
      <c r="L58">
        <f t="shared" si="18"/>
        <v>2.1799212600458746E-3</v>
      </c>
      <c r="M58">
        <f t="shared" si="18"/>
        <v>2.8215163683145022E-3</v>
      </c>
      <c r="N58">
        <f t="shared" si="18"/>
        <v>1.3426630333873834E-3</v>
      </c>
      <c r="O58">
        <f t="shared" si="18"/>
        <v>1.8852081363318163E-3</v>
      </c>
    </row>
    <row r="59" spans="4:17" x14ac:dyDescent="0.25">
      <c r="F59" t="s">
        <v>49</v>
      </c>
      <c r="G59">
        <f>G58/G54*100</f>
        <v>7.3883907615619373</v>
      </c>
      <c r="H59">
        <f>H58/H54*100</f>
        <v>14.865543441549031</v>
      </c>
      <c r="I59">
        <f t="shared" ref="I59:O59" si="19">I58/I54*100</f>
        <v>9.8345333529985428</v>
      </c>
      <c r="J59">
        <f t="shared" si="19"/>
        <v>4.4553331884090266</v>
      </c>
      <c r="K59">
        <f t="shared" si="19"/>
        <v>6.9727562847562456</v>
      </c>
      <c r="L59">
        <f t="shared" si="19"/>
        <v>8.4997467271707876</v>
      </c>
      <c r="M59">
        <f t="shared" si="19"/>
        <v>13.179392381210214</v>
      </c>
      <c r="N59">
        <f t="shared" si="19"/>
        <v>8.0162436844414398</v>
      </c>
      <c r="O59">
        <f t="shared" si="19"/>
        <v>67.076506618942503</v>
      </c>
    </row>
    <row r="62" spans="4:17" x14ac:dyDescent="0.25">
      <c r="D62" t="s">
        <v>51</v>
      </c>
    </row>
    <row r="63" spans="4:17" x14ac:dyDescent="0.25">
      <c r="G63">
        <f t="shared" ref="G63:O66" si="20">G47/$O$54*100</f>
        <v>2989.0686853418292</v>
      </c>
      <c r="H63">
        <f>H47/$O$54*100</f>
        <v>2737.963394265787</v>
      </c>
      <c r="I63">
        <f t="shared" ref="I63:O63" si="21">I47/$O$54*100</f>
        <v>2492.9672621544842</v>
      </c>
      <c r="J63">
        <f t="shared" si="21"/>
        <v>2378.4232000974794</v>
      </c>
      <c r="K63">
        <f t="shared" si="21"/>
        <v>1842.7421121904085</v>
      </c>
      <c r="L63">
        <f t="shared" si="21"/>
        <v>839.55914667466459</v>
      </c>
      <c r="M63">
        <f t="shared" si="21"/>
        <v>830.58932154355853</v>
      </c>
      <c r="N63">
        <f t="shared" si="21"/>
        <v>539.30056593630695</v>
      </c>
      <c r="O63">
        <f t="shared" si="21"/>
        <v>182.51002700850739</v>
      </c>
    </row>
    <row r="64" spans="4:17" x14ac:dyDescent="0.25">
      <c r="G64">
        <f t="shared" si="20"/>
        <v>2708.6166597630627</v>
      </c>
      <c r="H64">
        <f t="shared" si="20"/>
        <v>2069.0158246904921</v>
      </c>
      <c r="I64">
        <f t="shared" si="20"/>
        <v>2090.0901103912238</v>
      </c>
      <c r="J64">
        <f t="shared" si="20"/>
        <v>2168.939890133568</v>
      </c>
      <c r="K64">
        <f t="shared" si="20"/>
        <v>1700.8793998531046</v>
      </c>
      <c r="L64">
        <f t="shared" si="20"/>
        <v>853.42483827955243</v>
      </c>
      <c r="M64">
        <f t="shared" si="20"/>
        <v>625.56068078398846</v>
      </c>
      <c r="N64">
        <f t="shared" si="20"/>
        <v>623.75319519628431</v>
      </c>
      <c r="O64">
        <f t="shared" si="20"/>
        <v>64.688296204665761</v>
      </c>
    </row>
    <row r="65" spans="4:17" x14ac:dyDescent="0.25">
      <c r="G65">
        <f t="shared" si="20"/>
        <v>2510.8606578642557</v>
      </c>
      <c r="H65">
        <f t="shared" si="20"/>
        <v>1989.1057482844953</v>
      </c>
      <c r="I65">
        <f t="shared" si="20"/>
        <v>2065.8135864445603</v>
      </c>
      <c r="J65">
        <f t="shared" si="20"/>
        <v>2223.6163291616172</v>
      </c>
      <c r="K65">
        <f t="shared" si="20"/>
        <v>1632.5863321948507</v>
      </c>
      <c r="L65">
        <f t="shared" si="20"/>
        <v>962.6104883383631</v>
      </c>
      <c r="M65">
        <f t="shared" si="20"/>
        <v>746.96464877227959</v>
      </c>
      <c r="N65">
        <f t="shared" si="20"/>
        <v>575.37449138523539</v>
      </c>
      <c r="O65">
        <f t="shared" si="20"/>
        <v>29.87605262463477</v>
      </c>
    </row>
    <row r="66" spans="4:17" x14ac:dyDescent="0.25">
      <c r="G66">
        <f t="shared" si="20"/>
        <v>2652.4671911418845</v>
      </c>
      <c r="H66">
        <f t="shared" si="20"/>
        <v>2243.5093447538479</v>
      </c>
      <c r="I66">
        <f t="shared" si="20"/>
        <v>2430.3563883615134</v>
      </c>
      <c r="J66">
        <f t="shared" si="20"/>
        <v>2356.2779436056085</v>
      </c>
      <c r="K66">
        <f t="shared" si="20"/>
        <v>1899.1904563812068</v>
      </c>
      <c r="L66">
        <f t="shared" si="20"/>
        <v>994.51545539533709</v>
      </c>
      <c r="M66">
        <f t="shared" si="20"/>
        <v>843.78610115929553</v>
      </c>
      <c r="N66">
        <f t="shared" si="20"/>
        <v>645.35762922884214</v>
      </c>
      <c r="O66">
        <f t="shared" si="20"/>
        <v>122.92562416219208</v>
      </c>
    </row>
    <row r="69" spans="4:17" x14ac:dyDescent="0.25">
      <c r="F69" s="3"/>
      <c r="G69" s="3" t="s">
        <v>27</v>
      </c>
      <c r="H69" s="3" t="s">
        <v>28</v>
      </c>
      <c r="I69" s="3" t="s">
        <v>29</v>
      </c>
      <c r="J69" s="3" t="s">
        <v>30</v>
      </c>
      <c r="K69" s="3" t="s">
        <v>31</v>
      </c>
      <c r="L69" s="3" t="s">
        <v>32</v>
      </c>
      <c r="M69" s="3" t="s">
        <v>33</v>
      </c>
      <c r="N69" s="3" t="s">
        <v>34</v>
      </c>
      <c r="O69" s="3" t="s">
        <v>35</v>
      </c>
      <c r="P69" s="3" t="s">
        <v>36</v>
      </c>
      <c r="Q69" s="3"/>
    </row>
    <row r="70" spans="4:17" x14ac:dyDescent="0.25">
      <c r="F70" t="s">
        <v>44</v>
      </c>
      <c r="G70">
        <f>AVERAGE(G63:G66)</f>
        <v>2715.253298527758</v>
      </c>
      <c r="H70">
        <f>AVERAGE(H63:H66)</f>
        <v>2259.8985779986556</v>
      </c>
      <c r="I70">
        <f t="shared" ref="I70:O70" si="22">AVERAGE(I63:I66)</f>
        <v>2269.8068368379454</v>
      </c>
      <c r="J70">
        <f t="shared" si="22"/>
        <v>2281.8143407495681</v>
      </c>
      <c r="K70">
        <f t="shared" si="22"/>
        <v>1768.8495751548926</v>
      </c>
      <c r="L70">
        <f t="shared" si="22"/>
        <v>912.52748217197927</v>
      </c>
      <c r="M70">
        <f t="shared" si="22"/>
        <v>761.72518806478058</v>
      </c>
      <c r="N70">
        <f t="shared" si="22"/>
        <v>595.94647043666714</v>
      </c>
      <c r="O70">
        <f t="shared" si="22"/>
        <v>100</v>
      </c>
    </row>
    <row r="71" spans="4:17" x14ac:dyDescent="0.25">
      <c r="F71" t="s">
        <v>46</v>
      </c>
      <c r="G71">
        <f t="shared" ref="G71" si="23">MEDIAN(G63:G66)</f>
        <v>2680.5419254524736</v>
      </c>
      <c r="H71">
        <f>MEDIAN(H63:H66)</f>
        <v>2156.2625847221698</v>
      </c>
      <c r="I71">
        <f t="shared" ref="I71:O71" si="24">MEDIAN(I63:I66)</f>
        <v>2260.2232493763686</v>
      </c>
      <c r="J71">
        <f t="shared" si="24"/>
        <v>2289.9471363836128</v>
      </c>
      <c r="K71">
        <f t="shared" si="24"/>
        <v>1771.8107560217566</v>
      </c>
      <c r="L71">
        <f t="shared" si="24"/>
        <v>908.01766330895771</v>
      </c>
      <c r="M71">
        <f t="shared" si="24"/>
        <v>788.77698515791906</v>
      </c>
      <c r="N71">
        <f t="shared" si="24"/>
        <v>599.56384329075991</v>
      </c>
      <c r="O71">
        <f t="shared" si="24"/>
        <v>93.806960183428913</v>
      </c>
    </row>
    <row r="72" spans="4:17" x14ac:dyDescent="0.25">
      <c r="F72" t="s">
        <v>48</v>
      </c>
      <c r="G72">
        <f t="shared" ref="G72" si="25">STDEV(G63:G66)</f>
        <v>200.61352386143074</v>
      </c>
      <c r="H72">
        <f>STDEV(H63:H66)</f>
        <v>335.94620484733662</v>
      </c>
      <c r="I72">
        <f t="shared" ref="I72:O72" si="26">STDEV(I63:I66)</f>
        <v>223.22491041746912</v>
      </c>
      <c r="J72">
        <f t="shared" si="26"/>
        <v>101.66243162129216</v>
      </c>
      <c r="K72">
        <f t="shared" si="26"/>
        <v>123.337569919497</v>
      </c>
      <c r="L72">
        <f t="shared" si="26"/>
        <v>77.562524800446795</v>
      </c>
      <c r="M72">
        <f t="shared" si="26"/>
        <v>100.39075140156794</v>
      </c>
      <c r="N72">
        <f t="shared" si="26"/>
        <v>47.772521299030998</v>
      </c>
      <c r="O72">
        <f t="shared" si="26"/>
        <v>67.076506618942517</v>
      </c>
    </row>
    <row r="73" spans="4:17" x14ac:dyDescent="0.25">
      <c r="F73" t="s">
        <v>49</v>
      </c>
      <c r="G73">
        <f t="shared" ref="G73:O73" si="27">G72/G70*100</f>
        <v>7.38839076156194</v>
      </c>
      <c r="H73">
        <f t="shared" si="27"/>
        <v>14.865543441548928</v>
      </c>
      <c r="I73">
        <f t="shared" si="27"/>
        <v>9.8345333529985499</v>
      </c>
      <c r="J73">
        <f t="shared" si="27"/>
        <v>4.4553331884090266</v>
      </c>
      <c r="K73">
        <f t="shared" si="27"/>
        <v>6.9727562847562501</v>
      </c>
      <c r="L73">
        <f t="shared" si="27"/>
        <v>8.4997467271707876</v>
      </c>
      <c r="M73">
        <f t="shared" si="27"/>
        <v>13.179392381210093</v>
      </c>
      <c r="N73">
        <f t="shared" si="27"/>
        <v>8.0162436844414398</v>
      </c>
      <c r="O73">
        <f t="shared" si="27"/>
        <v>67.076506618942517</v>
      </c>
    </row>
    <row r="76" spans="4:17" x14ac:dyDescent="0.25">
      <c r="D76" t="s">
        <v>52</v>
      </c>
      <c r="G76">
        <f>G47/$G$54*100</f>
        <v>110.08434045407611</v>
      </c>
      <c r="H76">
        <f>H47/$G$54*100</f>
        <v>100.83638958289241</v>
      </c>
      <c r="I76">
        <f t="shared" ref="I76:O76" si="28">I47/$G$54*100</f>
        <v>91.813432783829043</v>
      </c>
      <c r="J76">
        <f>J47/$G$54*100</f>
        <v>87.594892210869901</v>
      </c>
      <c r="K76">
        <f t="shared" si="28"/>
        <v>67.866305997660135</v>
      </c>
      <c r="L76">
        <f t="shared" si="28"/>
        <v>30.920104107041631</v>
      </c>
      <c r="M76">
        <f t="shared" si="28"/>
        <v>30.589754627824728</v>
      </c>
      <c r="N76">
        <f t="shared" si="28"/>
        <v>19.861887884593383</v>
      </c>
      <c r="O76">
        <f t="shared" si="28"/>
        <v>6.7216575008845929</v>
      </c>
    </row>
    <row r="77" spans="4:17" x14ac:dyDescent="0.25">
      <c r="G77">
        <f t="shared" ref="G77:O79" si="29">G48/$G$54*100</f>
        <v>99.755579386707907</v>
      </c>
      <c r="H77">
        <f t="shared" si="29"/>
        <v>76.19973524430803</v>
      </c>
      <c r="I77">
        <f t="shared" si="29"/>
        <v>76.975879617731991</v>
      </c>
      <c r="J77">
        <f t="shared" si="29"/>
        <v>79.879836305128237</v>
      </c>
      <c r="K77">
        <f t="shared" si="29"/>
        <v>62.64164749474169</v>
      </c>
      <c r="L77">
        <f t="shared" si="29"/>
        <v>31.430763337707361</v>
      </c>
      <c r="M77">
        <f t="shared" si="29"/>
        <v>23.038759629651302</v>
      </c>
      <c r="N77">
        <f t="shared" si="29"/>
        <v>22.972191785366416</v>
      </c>
      <c r="O77">
        <f t="shared" si="29"/>
        <v>2.3824037425804989</v>
      </c>
    </row>
    <row r="78" spans="4:17" x14ac:dyDescent="0.25">
      <c r="G78">
        <f t="shared" si="29"/>
        <v>92.472428234436677</v>
      </c>
      <c r="H78">
        <f t="shared" si="29"/>
        <v>73.256728915973014</v>
      </c>
      <c r="I78">
        <f t="shared" si="29"/>
        <v>76.081800087110423</v>
      </c>
      <c r="J78">
        <f t="shared" si="29"/>
        <v>81.893513594745954</v>
      </c>
      <c r="K78">
        <f t="shared" si="29"/>
        <v>60.126483708906939</v>
      </c>
      <c r="L78">
        <f t="shared" si="29"/>
        <v>35.451959080955788</v>
      </c>
      <c r="M78">
        <f t="shared" si="29"/>
        <v>27.509943517140467</v>
      </c>
      <c r="N78">
        <f t="shared" si="29"/>
        <v>21.190453638237365</v>
      </c>
      <c r="O78">
        <f t="shared" si="29"/>
        <v>1.1003044408723823</v>
      </c>
    </row>
    <row r="79" spans="4:17" x14ac:dyDescent="0.25">
      <c r="G79">
        <f t="shared" si="29"/>
        <v>97.687651924779288</v>
      </c>
      <c r="H79">
        <f t="shared" si="29"/>
        <v>82.626152999070285</v>
      </c>
      <c r="I79">
        <f t="shared" si="29"/>
        <v>89.50753838248832</v>
      </c>
      <c r="J79">
        <f t="shared" si="29"/>
        <v>86.779305079316543</v>
      </c>
      <c r="K79">
        <f t="shared" si="29"/>
        <v>69.94524074092719</v>
      </c>
      <c r="L79">
        <f t="shared" si="29"/>
        <v>36.626986363834817</v>
      </c>
      <c r="M79">
        <f t="shared" si="29"/>
        <v>31.075778514542495</v>
      </c>
      <c r="N79">
        <f t="shared" si="29"/>
        <v>23.767860979259744</v>
      </c>
      <c r="O79">
        <f t="shared" si="29"/>
        <v>4.5272249270019778</v>
      </c>
    </row>
    <row r="82" spans="6:17" x14ac:dyDescent="0.25">
      <c r="F82" s="3"/>
      <c r="G82" s="3" t="s">
        <v>27</v>
      </c>
      <c r="H82" s="3" t="s">
        <v>28</v>
      </c>
      <c r="I82" s="3" t="s">
        <v>29</v>
      </c>
      <c r="J82" s="3" t="s">
        <v>30</v>
      </c>
      <c r="K82" s="3" t="s">
        <v>31</v>
      </c>
      <c r="L82" s="3" t="s">
        <v>32</v>
      </c>
      <c r="M82" s="3" t="s">
        <v>33</v>
      </c>
      <c r="N82" s="3" t="s">
        <v>34</v>
      </c>
      <c r="O82" s="3" t="s">
        <v>35</v>
      </c>
      <c r="P82" s="3" t="s">
        <v>36</v>
      </c>
      <c r="Q82" s="3"/>
    </row>
    <row r="83" spans="6:17" x14ac:dyDescent="0.25">
      <c r="F83" t="s">
        <v>44</v>
      </c>
      <c r="G83">
        <f>AVERAGE(G76:G79)</f>
        <v>100</v>
      </c>
      <c r="H83">
        <f t="shared" ref="H83:O83" si="30">AVERAGE(H76:H79)</f>
        <v>83.229751685560927</v>
      </c>
      <c r="I83">
        <f t="shared" si="30"/>
        <v>83.594662717789944</v>
      </c>
      <c r="J83">
        <f t="shared" si="30"/>
        <v>84.036886797515166</v>
      </c>
      <c r="K83">
        <f t="shared" si="30"/>
        <v>65.144919485558987</v>
      </c>
      <c r="L83">
        <f t="shared" si="30"/>
        <v>33.607453222384898</v>
      </c>
      <c r="M83">
        <f t="shared" si="30"/>
        <v>28.053559072289747</v>
      </c>
      <c r="N83">
        <f t="shared" si="30"/>
        <v>21.948098571864229</v>
      </c>
      <c r="O83">
        <f t="shared" si="30"/>
        <v>3.6828976528348627</v>
      </c>
    </row>
    <row r="84" spans="6:17" x14ac:dyDescent="0.25">
      <c r="F84" t="s">
        <v>46</v>
      </c>
      <c r="G84">
        <f>MEDIAN(G76:G79)</f>
        <v>98.721615655743591</v>
      </c>
      <c r="H84">
        <f t="shared" ref="H84:O84" si="31">MEDIAN(H76:H79)</f>
        <v>79.412944121689151</v>
      </c>
      <c r="I84">
        <f t="shared" si="31"/>
        <v>83.241709000110149</v>
      </c>
      <c r="J84">
        <f t="shared" si="31"/>
        <v>84.336409337031256</v>
      </c>
      <c r="K84">
        <f t="shared" si="31"/>
        <v>65.253976746200919</v>
      </c>
      <c r="L84">
        <f t="shared" si="31"/>
        <v>33.441361209331575</v>
      </c>
      <c r="M84">
        <f t="shared" si="31"/>
        <v>29.049849072482598</v>
      </c>
      <c r="N84">
        <f t="shared" si="31"/>
        <v>22.081322711801889</v>
      </c>
      <c r="O84">
        <f t="shared" si="31"/>
        <v>3.4548143347912381</v>
      </c>
    </row>
    <row r="85" spans="6:17" x14ac:dyDescent="0.25">
      <c r="F85" t="s">
        <v>48</v>
      </c>
      <c r="G85">
        <f>STDEV(G76:G79)</f>
        <v>7.3883907615619338</v>
      </c>
      <c r="H85">
        <f t="shared" ref="H85:O85" si="32">STDEV(H76:H79)</f>
        <v>12.372554893110399</v>
      </c>
      <c r="I85">
        <f t="shared" si="32"/>
        <v>8.2211449863076904</v>
      </c>
      <c r="J85">
        <f t="shared" si="32"/>
        <v>3.7441233079954146</v>
      </c>
      <c r="K85">
        <f t="shared" si="32"/>
        <v>4.5423964676287136</v>
      </c>
      <c r="L85">
        <f t="shared" si="32"/>
        <v>2.8565484053551122</v>
      </c>
      <c r="M85">
        <f t="shared" si="32"/>
        <v>3.6972886270316807</v>
      </c>
      <c r="N85">
        <f t="shared" si="32"/>
        <v>1.759413065622047</v>
      </c>
      <c r="O85">
        <f t="shared" si="32"/>
        <v>2.4703590878726565</v>
      </c>
    </row>
    <row r="86" spans="6:17" x14ac:dyDescent="0.25">
      <c r="F86" t="s">
        <v>49</v>
      </c>
      <c r="G86">
        <f>G85/G83*100</f>
        <v>7.3883907615619329</v>
      </c>
      <c r="H86">
        <f t="shared" ref="H86:O86" si="33">H85/H83*100</f>
        <v>14.865543441548972</v>
      </c>
      <c r="I86">
        <f t="shared" si="33"/>
        <v>9.8345333529985428</v>
      </c>
      <c r="J86">
        <f t="shared" si="33"/>
        <v>4.4553331884090239</v>
      </c>
      <c r="K86">
        <f t="shared" si="33"/>
        <v>6.972756284756251</v>
      </c>
      <c r="L86">
        <f t="shared" si="33"/>
        <v>8.4997467271707823</v>
      </c>
      <c r="M86">
        <f t="shared" si="33"/>
        <v>13.179392381210281</v>
      </c>
      <c r="N86">
        <f t="shared" si="33"/>
        <v>8.0162436844414344</v>
      </c>
      <c r="O86">
        <f t="shared" si="33"/>
        <v>67.076506618942545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1025" r:id="rId3">
          <objectPr defaultSize="0" autoPict="0" r:id="rId4">
            <anchor moveWithCells="1">
              <from>
                <xdr:col>0</xdr:col>
                <xdr:colOff>85725</xdr:colOff>
                <xdr:row>76</xdr:row>
                <xdr:rowOff>133350</xdr:rowOff>
              </from>
              <to>
                <xdr:col>4</xdr:col>
                <xdr:colOff>666750</xdr:colOff>
                <xdr:row>90</xdr:row>
                <xdr:rowOff>95250</xdr:rowOff>
              </to>
            </anchor>
          </objectPr>
        </oleObject>
      </mc:Choice>
      <mc:Fallback>
        <oleObject progId="Prism5.Document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26F5-BDB6-474C-810C-CAAFE5FAC58A}">
  <dimension ref="A1:AA86"/>
  <sheetViews>
    <sheetView topLeftCell="A10" workbookViewId="0">
      <selection activeCell="A25" sqref="A25:E32"/>
    </sheetView>
  </sheetViews>
  <sheetFormatPr baseColWidth="10" defaultRowHeight="15" x14ac:dyDescent="0.25"/>
  <sheetData>
    <row r="1" spans="1:27" x14ac:dyDescent="0.25">
      <c r="B1" t="s">
        <v>0</v>
      </c>
    </row>
    <row r="2" spans="1:27" x14ac:dyDescent="0.25">
      <c r="A2" t="s">
        <v>1</v>
      </c>
    </row>
    <row r="3" spans="1:27" x14ac:dyDescent="0.25">
      <c r="A3" t="s">
        <v>53</v>
      </c>
    </row>
    <row r="4" spans="1:27" x14ac:dyDescent="0.25">
      <c r="A4" t="s">
        <v>54</v>
      </c>
    </row>
    <row r="6" spans="1:27" x14ac:dyDescent="0.25">
      <c r="A6" t="s">
        <v>4</v>
      </c>
    </row>
    <row r="7" spans="1:27" x14ac:dyDescent="0.25">
      <c r="A7" t="s">
        <v>5</v>
      </c>
    </row>
    <row r="8" spans="1:27" x14ac:dyDescent="0.25">
      <c r="O8" t="s">
        <v>17</v>
      </c>
      <c r="P8" t="s">
        <v>18</v>
      </c>
      <c r="Q8">
        <v>569.78899999999999</v>
      </c>
      <c r="R8">
        <v>569.101</v>
      </c>
      <c r="S8">
        <v>565.82899999999995</v>
      </c>
      <c r="T8">
        <v>565.91399999999999</v>
      </c>
      <c r="U8">
        <v>567.16200000000003</v>
      </c>
      <c r="V8">
        <v>568.63900000000001</v>
      </c>
      <c r="W8">
        <v>571.346</v>
      </c>
      <c r="X8">
        <v>565.11400000000003</v>
      </c>
      <c r="Y8">
        <v>578.26199999999994</v>
      </c>
      <c r="Z8">
        <v>575.49900000000002</v>
      </c>
      <c r="AA8" t="s">
        <v>18</v>
      </c>
    </row>
    <row r="9" spans="1:27" x14ac:dyDescent="0.25">
      <c r="A9" t="s">
        <v>6</v>
      </c>
      <c r="O9" t="s">
        <v>19</v>
      </c>
      <c r="P9" t="s">
        <v>18</v>
      </c>
      <c r="Q9">
        <v>4777.49</v>
      </c>
      <c r="R9">
        <v>6096.01</v>
      </c>
      <c r="S9">
        <v>5273.08</v>
      </c>
      <c r="T9">
        <v>4930.76</v>
      </c>
      <c r="U9">
        <v>5149.79</v>
      </c>
      <c r="V9">
        <v>7491.47</v>
      </c>
      <c r="W9">
        <v>6400.05</v>
      </c>
      <c r="X9">
        <v>5339.07</v>
      </c>
      <c r="Y9">
        <v>26894.9</v>
      </c>
      <c r="Z9">
        <v>3189.85</v>
      </c>
      <c r="AA9" t="s">
        <v>18</v>
      </c>
    </row>
    <row r="10" spans="1:27" x14ac:dyDescent="0.25">
      <c r="A10" t="s">
        <v>55</v>
      </c>
      <c r="O10" t="s">
        <v>20</v>
      </c>
      <c r="P10" t="s">
        <v>18</v>
      </c>
      <c r="Q10">
        <v>4890.04</v>
      </c>
      <c r="R10">
        <v>5449.25</v>
      </c>
      <c r="S10">
        <v>4924.6099999999997</v>
      </c>
      <c r="T10">
        <v>4782.59</v>
      </c>
      <c r="U10">
        <v>5019.68</v>
      </c>
      <c r="V10">
        <v>7251.49</v>
      </c>
      <c r="W10">
        <v>5975.21</v>
      </c>
      <c r="X10">
        <v>5188.4399999999996</v>
      </c>
      <c r="Y10">
        <v>27000</v>
      </c>
      <c r="Z10">
        <v>2952.96</v>
      </c>
      <c r="AA10" t="s">
        <v>18</v>
      </c>
    </row>
    <row r="11" spans="1:27" x14ac:dyDescent="0.25">
      <c r="A11" t="s">
        <v>8</v>
      </c>
      <c r="O11" t="s">
        <v>21</v>
      </c>
      <c r="P11" t="s">
        <v>18</v>
      </c>
      <c r="Q11">
        <v>5125</v>
      </c>
      <c r="R11">
        <v>5171.6899999999996</v>
      </c>
      <c r="S11">
        <v>4825.21</v>
      </c>
      <c r="T11">
        <v>5048.59</v>
      </c>
      <c r="U11">
        <v>4937.82</v>
      </c>
      <c r="V11">
        <v>7375.07</v>
      </c>
      <c r="W11">
        <v>6070.83</v>
      </c>
      <c r="X11">
        <v>5145.82</v>
      </c>
      <c r="Y11">
        <v>27220.7</v>
      </c>
      <c r="Z11">
        <v>3050.03</v>
      </c>
      <c r="AA11" t="s">
        <v>18</v>
      </c>
    </row>
    <row r="12" spans="1:27" x14ac:dyDescent="0.25">
      <c r="A12" t="s">
        <v>9</v>
      </c>
      <c r="O12" t="s">
        <v>22</v>
      </c>
      <c r="P12" t="s">
        <v>18</v>
      </c>
      <c r="Q12">
        <v>5154.03</v>
      </c>
      <c r="R12">
        <v>5894.1</v>
      </c>
      <c r="S12">
        <v>5273.21</v>
      </c>
      <c r="T12">
        <v>5149.66</v>
      </c>
      <c r="U12">
        <v>5387</v>
      </c>
      <c r="V12">
        <v>7526.38</v>
      </c>
      <c r="W12">
        <v>6289.7</v>
      </c>
      <c r="X12">
        <v>5395.97</v>
      </c>
      <c r="Y12">
        <v>28338.9</v>
      </c>
      <c r="Z12">
        <v>568.03700000000003</v>
      </c>
      <c r="AA12" t="s">
        <v>18</v>
      </c>
    </row>
    <row r="13" spans="1:27" x14ac:dyDescent="0.25">
      <c r="A13" t="s">
        <v>56</v>
      </c>
      <c r="O13" t="s">
        <v>23</v>
      </c>
      <c r="P13" t="s">
        <v>18</v>
      </c>
      <c r="Q13">
        <v>564.89099999999996</v>
      </c>
      <c r="R13">
        <v>565.74199999999996</v>
      </c>
      <c r="S13">
        <v>574.89599999999996</v>
      </c>
      <c r="T13">
        <v>566.65800000000002</v>
      </c>
      <c r="U13">
        <v>565.56600000000003</v>
      </c>
      <c r="V13">
        <v>603.89700000000005</v>
      </c>
      <c r="W13">
        <v>566.15599999999995</v>
      </c>
      <c r="X13">
        <v>567.72199999999998</v>
      </c>
      <c r="Y13">
        <v>564.00099999999998</v>
      </c>
      <c r="Z13">
        <v>565.41499999999996</v>
      </c>
      <c r="AA13" t="s">
        <v>18</v>
      </c>
    </row>
    <row r="14" spans="1:27" x14ac:dyDescent="0.25">
      <c r="A14" t="s">
        <v>57</v>
      </c>
    </row>
    <row r="15" spans="1:27" x14ac:dyDescent="0.25">
      <c r="A15" t="s">
        <v>58</v>
      </c>
    </row>
    <row r="16" spans="1:27" x14ac:dyDescent="0.25">
      <c r="A16" t="s">
        <v>59</v>
      </c>
    </row>
    <row r="17" spans="1:26" x14ac:dyDescent="0.25">
      <c r="A17" t="s">
        <v>60</v>
      </c>
      <c r="S17" s="3" t="s">
        <v>27</v>
      </c>
      <c r="T17" s="3" t="s">
        <v>28</v>
      </c>
      <c r="U17" s="3" t="s">
        <v>29</v>
      </c>
      <c r="V17" s="3" t="s">
        <v>30</v>
      </c>
      <c r="W17" s="3" t="s">
        <v>31</v>
      </c>
      <c r="X17" s="3" t="s">
        <v>32</v>
      </c>
      <c r="Y17" s="3" t="s">
        <v>33</v>
      </c>
      <c r="Z17" s="3" t="s">
        <v>34</v>
      </c>
    </row>
    <row r="18" spans="1:26" x14ac:dyDescent="0.25">
      <c r="A18" t="s">
        <v>61</v>
      </c>
      <c r="S18">
        <v>89.120143989679349</v>
      </c>
      <c r="T18">
        <v>157.70875382342538</v>
      </c>
      <c r="U18">
        <v>114.90043488212407</v>
      </c>
      <c r="V18">
        <v>97.093156328679356</v>
      </c>
      <c r="W18">
        <v>108.48696394015688</v>
      </c>
      <c r="X18">
        <v>230.29973574148448</v>
      </c>
      <c r="Y18">
        <v>173.52473001935124</v>
      </c>
      <c r="Z18">
        <v>118.33319461495245</v>
      </c>
    </row>
    <row r="19" spans="1:26" x14ac:dyDescent="0.25">
      <c r="A19" t="s">
        <v>16</v>
      </c>
      <c r="S19">
        <v>94.974926652656109</v>
      </c>
      <c r="T19">
        <v>124.06469131692297</v>
      </c>
      <c r="U19">
        <v>96.773237062777</v>
      </c>
      <c r="V19">
        <v>89.385442893110564</v>
      </c>
      <c r="W19">
        <v>101.71872073909157</v>
      </c>
      <c r="X19">
        <v>217.81612185022573</v>
      </c>
      <c r="Y19">
        <v>151.42481116960406</v>
      </c>
      <c r="Z19">
        <v>110.49751347302272</v>
      </c>
    </row>
    <row r="20" spans="1:26" x14ac:dyDescent="0.25">
      <c r="S20">
        <v>107.19740319190996</v>
      </c>
      <c r="T20">
        <v>109.62618864312614</v>
      </c>
      <c r="U20">
        <v>91.602509415510113</v>
      </c>
      <c r="V20">
        <v>103.22260138579664</v>
      </c>
      <c r="W20">
        <v>97.460413242056632</v>
      </c>
      <c r="X20">
        <v>224.24467841611352</v>
      </c>
      <c r="Y20">
        <v>156.39890551197487</v>
      </c>
      <c r="Z20">
        <v>108.28044695062317</v>
      </c>
    </row>
    <row r="21" spans="1:26" x14ac:dyDescent="0.25">
      <c r="A21" t="s">
        <v>62</v>
      </c>
      <c r="S21">
        <v>108.70752616575459</v>
      </c>
      <c r="T21">
        <v>147.20551821719141</v>
      </c>
      <c r="U21">
        <v>114.90719740319193</v>
      </c>
      <c r="V21">
        <v>108.48020141908903</v>
      </c>
      <c r="W21">
        <v>120.82648411327743</v>
      </c>
      <c r="X21">
        <v>232.11573274516746</v>
      </c>
      <c r="Y21">
        <v>167.78439002059969</v>
      </c>
      <c r="Z21">
        <v>121.29309806695939</v>
      </c>
    </row>
    <row r="22" spans="1:26" x14ac:dyDescent="0.25">
      <c r="A22" s="1"/>
    </row>
    <row r="23" spans="1:26" x14ac:dyDescent="0.25">
      <c r="C23" s="2"/>
      <c r="S23" s="3" t="s">
        <v>27</v>
      </c>
      <c r="T23">
        <v>89.120143989679349</v>
      </c>
      <c r="U23">
        <v>94.974926652656109</v>
      </c>
      <c r="V23">
        <v>107.19740319190996</v>
      </c>
      <c r="W23">
        <v>108.70752616575459</v>
      </c>
    </row>
    <row r="24" spans="1:26" x14ac:dyDescent="0.25">
      <c r="C24" s="2"/>
      <c r="S24" s="3">
        <v>1E-3</v>
      </c>
      <c r="T24">
        <v>157.70875382342538</v>
      </c>
      <c r="U24">
        <v>124.06469131692297</v>
      </c>
      <c r="V24">
        <v>109.62618864312614</v>
      </c>
      <c r="W24">
        <v>147.20551821719141</v>
      </c>
    </row>
    <row r="25" spans="1:26" x14ac:dyDescent="0.25">
      <c r="A25" s="1" t="s">
        <v>67</v>
      </c>
      <c r="F25" s="3"/>
      <c r="G25" s="3" t="s">
        <v>27</v>
      </c>
      <c r="H25" s="3" t="s">
        <v>28</v>
      </c>
      <c r="I25" s="3" t="s">
        <v>29</v>
      </c>
      <c r="J25" s="3" t="s">
        <v>30</v>
      </c>
      <c r="K25" s="3" t="s">
        <v>31</v>
      </c>
      <c r="L25" s="3" t="s">
        <v>32</v>
      </c>
      <c r="M25" s="3" t="s">
        <v>33</v>
      </c>
      <c r="N25" s="3" t="s">
        <v>34</v>
      </c>
      <c r="O25" s="3" t="s">
        <v>35</v>
      </c>
      <c r="P25" s="3" t="s">
        <v>36</v>
      </c>
      <c r="Q25" s="3"/>
      <c r="S25" s="3">
        <v>0.01</v>
      </c>
      <c r="T25">
        <v>114.90043488212407</v>
      </c>
      <c r="U25">
        <v>96.773237062777</v>
      </c>
      <c r="V25">
        <v>91.602509415510113</v>
      </c>
      <c r="W25">
        <v>114.90719740319193</v>
      </c>
    </row>
    <row r="26" spans="1:26" x14ac:dyDescent="0.25">
      <c r="A26" t="s">
        <v>37</v>
      </c>
      <c r="C26" t="s">
        <v>68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3">
        <v>0.1</v>
      </c>
      <c r="T26">
        <v>97.093156328679356</v>
      </c>
      <c r="U26">
        <v>89.385442893110564</v>
      </c>
      <c r="V26">
        <v>103.22260138579664</v>
      </c>
      <c r="W26">
        <v>108.48020141908903</v>
      </c>
    </row>
    <row r="27" spans="1:26" x14ac:dyDescent="0.25">
      <c r="A27" t="s">
        <v>38</v>
      </c>
      <c r="C27" s="2">
        <v>43807</v>
      </c>
      <c r="F27" s="5"/>
      <c r="G27" s="5">
        <v>569.78899999999999</v>
      </c>
      <c r="H27" s="6">
        <v>569.101</v>
      </c>
      <c r="I27" s="6">
        <v>565.82899999999995</v>
      </c>
      <c r="J27" s="6">
        <v>565.91399999999999</v>
      </c>
      <c r="K27" s="6">
        <v>567.16200000000003</v>
      </c>
      <c r="L27" s="6">
        <v>568.63900000000001</v>
      </c>
      <c r="M27" s="6">
        <v>571.346</v>
      </c>
      <c r="N27" s="6">
        <v>565.11400000000003</v>
      </c>
      <c r="O27" s="6">
        <v>578.26199999999994</v>
      </c>
      <c r="P27" s="6">
        <v>575.49900000000002</v>
      </c>
      <c r="Q27" s="6"/>
      <c r="S27" s="3">
        <v>1</v>
      </c>
      <c r="T27">
        <v>108.48696394015688</v>
      </c>
      <c r="U27">
        <v>101.71872073909157</v>
      </c>
      <c r="V27">
        <v>97.460413242056632</v>
      </c>
      <c r="W27">
        <v>120.82648411327743</v>
      </c>
    </row>
    <row r="28" spans="1:26" x14ac:dyDescent="0.25">
      <c r="A28" t="s">
        <v>39</v>
      </c>
      <c r="C28" t="s">
        <v>40</v>
      </c>
      <c r="F28" s="7"/>
      <c r="G28" s="8">
        <v>4777.49</v>
      </c>
      <c r="H28" s="9">
        <v>6096.01</v>
      </c>
      <c r="I28" s="9">
        <v>5273.08</v>
      </c>
      <c r="J28" s="9">
        <v>4930.76</v>
      </c>
      <c r="K28" s="9">
        <v>5149.79</v>
      </c>
      <c r="L28" s="9">
        <v>7491.47</v>
      </c>
      <c r="M28" s="9">
        <v>6400.05</v>
      </c>
      <c r="N28" s="9">
        <v>5339.07</v>
      </c>
      <c r="O28" s="9">
        <v>26894.9</v>
      </c>
      <c r="P28" s="10">
        <v>3189.85</v>
      </c>
      <c r="Q28" s="6"/>
      <c r="S28" s="3">
        <v>10</v>
      </c>
      <c r="T28">
        <v>230.29973574148448</v>
      </c>
      <c r="U28">
        <v>217.81612185022573</v>
      </c>
      <c r="V28">
        <v>224.24467841611352</v>
      </c>
      <c r="W28">
        <v>232.11573274516746</v>
      </c>
    </row>
    <row r="29" spans="1:26" x14ac:dyDescent="0.25">
      <c r="A29" t="s">
        <v>41</v>
      </c>
      <c r="C29" t="s">
        <v>42</v>
      </c>
      <c r="F29" s="7"/>
      <c r="G29" s="11">
        <v>4890.04</v>
      </c>
      <c r="H29" s="12">
        <v>5449.25</v>
      </c>
      <c r="I29" s="12">
        <v>4924.6099999999997</v>
      </c>
      <c r="J29" s="12">
        <v>4782.59</v>
      </c>
      <c r="K29" s="12">
        <v>5019.68</v>
      </c>
      <c r="L29" s="12">
        <v>7251.49</v>
      </c>
      <c r="M29" s="12">
        <v>5975.21</v>
      </c>
      <c r="N29" s="12">
        <v>5188.4399999999996</v>
      </c>
      <c r="O29" s="12">
        <v>27000</v>
      </c>
      <c r="P29" s="13">
        <v>2952.96</v>
      </c>
      <c r="Q29" s="6"/>
      <c r="S29" s="3">
        <v>100</v>
      </c>
      <c r="T29">
        <v>173.52473001935124</v>
      </c>
      <c r="U29">
        <v>151.42481116960406</v>
      </c>
      <c r="V29">
        <v>156.39890551197487</v>
      </c>
      <c r="W29">
        <v>167.78439002059969</v>
      </c>
    </row>
    <row r="30" spans="1:26" x14ac:dyDescent="0.25">
      <c r="A30" t="s">
        <v>24</v>
      </c>
      <c r="C30" s="2">
        <v>43845</v>
      </c>
      <c r="F30" s="7"/>
      <c r="G30" s="11">
        <v>5125</v>
      </c>
      <c r="H30" s="12">
        <v>5171.6899999999996</v>
      </c>
      <c r="I30" s="12">
        <v>4825.21</v>
      </c>
      <c r="J30" s="12">
        <v>5048.59</v>
      </c>
      <c r="K30" s="12">
        <v>4937.82</v>
      </c>
      <c r="L30" s="12">
        <v>7375.07</v>
      </c>
      <c r="M30" s="12">
        <v>6070.83</v>
      </c>
      <c r="N30" s="12">
        <v>5145.82</v>
      </c>
      <c r="O30" s="12">
        <v>27220.7</v>
      </c>
      <c r="P30" s="13">
        <v>3050.03</v>
      </c>
      <c r="Q30" s="6"/>
      <c r="S30" s="3">
        <v>1000</v>
      </c>
      <c r="T30">
        <v>118.33319461495245</v>
      </c>
      <c r="U30">
        <v>110.49751347302272</v>
      </c>
      <c r="V30">
        <v>108.28044695062317</v>
      </c>
      <c r="W30">
        <v>121.29309806695939</v>
      </c>
    </row>
    <row r="31" spans="1:26" x14ac:dyDescent="0.25">
      <c r="A31" t="s">
        <v>25</v>
      </c>
      <c r="C31" t="s">
        <v>26</v>
      </c>
      <c r="F31" s="7"/>
      <c r="G31" s="14">
        <v>5154.03</v>
      </c>
      <c r="H31" s="15">
        <v>5894.1</v>
      </c>
      <c r="I31" s="15">
        <v>5273.21</v>
      </c>
      <c r="J31" s="15">
        <v>5149.66</v>
      </c>
      <c r="K31" s="15">
        <v>5387</v>
      </c>
      <c r="L31" s="15">
        <v>7526.38</v>
      </c>
      <c r="M31" s="15">
        <v>6289.7</v>
      </c>
      <c r="N31" s="15">
        <v>5395.97</v>
      </c>
      <c r="O31" s="15">
        <v>28338.9</v>
      </c>
      <c r="P31" s="16">
        <v>568.03700000000003</v>
      </c>
      <c r="Q31" s="6"/>
    </row>
    <row r="32" spans="1:26" x14ac:dyDescent="0.25">
      <c r="A32" s="1" t="s">
        <v>43</v>
      </c>
      <c r="G32">
        <v>564.89099999999996</v>
      </c>
      <c r="H32" s="17">
        <v>565.74199999999996</v>
      </c>
      <c r="I32" s="17">
        <v>574.89599999999996</v>
      </c>
      <c r="J32" s="17">
        <v>566.65800000000002</v>
      </c>
      <c r="K32" s="17">
        <v>565.56600000000003</v>
      </c>
      <c r="L32" s="17">
        <v>603.89700000000005</v>
      </c>
      <c r="M32" s="17">
        <v>566.15599999999995</v>
      </c>
      <c r="N32" s="17">
        <v>567.72199999999998</v>
      </c>
      <c r="O32" s="17">
        <v>564.00099999999998</v>
      </c>
      <c r="P32" s="17">
        <v>565.41499999999996</v>
      </c>
      <c r="Q32" s="17"/>
    </row>
    <row r="33" spans="1:17" x14ac:dyDescent="0.25">
      <c r="Q33" s="17"/>
    </row>
    <row r="35" spans="1:17" x14ac:dyDescent="0.25">
      <c r="A35" s="1"/>
      <c r="C35" s="18"/>
      <c r="F35" t="s">
        <v>44</v>
      </c>
      <c r="G35">
        <f t="shared" ref="G35" si="0">AVERAGE(G28:G31)</f>
        <v>4986.6399999999994</v>
      </c>
      <c r="H35">
        <f>AVERAGE(H28:H31)</f>
        <v>5652.7625000000007</v>
      </c>
      <c r="I35">
        <f t="shared" ref="I35:Q35" si="1">AVERAGE(I28:I31)</f>
        <v>5074.0274999999992</v>
      </c>
      <c r="J35">
        <f t="shared" si="1"/>
        <v>4977.8999999999996</v>
      </c>
      <c r="K35">
        <f t="shared" si="1"/>
        <v>5123.5725000000002</v>
      </c>
      <c r="L35">
        <f t="shared" si="1"/>
        <v>7411.1025</v>
      </c>
      <c r="M35">
        <f t="shared" si="1"/>
        <v>6183.9475000000002</v>
      </c>
      <c r="N35">
        <f t="shared" si="1"/>
        <v>5267.3249999999998</v>
      </c>
      <c r="O35">
        <f t="shared" si="1"/>
        <v>27363.625</v>
      </c>
      <c r="P35">
        <f>AVERAGE(P28:P30)</f>
        <v>3064.28</v>
      </c>
      <c r="Q35" t="e">
        <f t="shared" si="1"/>
        <v>#DIV/0!</v>
      </c>
    </row>
    <row r="36" spans="1:17" x14ac:dyDescent="0.25">
      <c r="F36" t="s">
        <v>45</v>
      </c>
      <c r="G36">
        <f t="shared" ref="G36" si="2">G35/1000</f>
        <v>4.9866399999999995</v>
      </c>
      <c r="H36">
        <f>H35/1000</f>
        <v>5.6527625000000006</v>
      </c>
      <c r="I36">
        <f t="shared" ref="I36:Q36" si="3">I35/1000</f>
        <v>5.0740274999999988</v>
      </c>
      <c r="J36">
        <f t="shared" si="3"/>
        <v>4.9779</v>
      </c>
      <c r="K36">
        <f t="shared" si="3"/>
        <v>5.1235724999999999</v>
      </c>
      <c r="L36">
        <f t="shared" si="3"/>
        <v>7.4111025000000001</v>
      </c>
      <c r="M36">
        <f t="shared" si="3"/>
        <v>6.1839475000000004</v>
      </c>
      <c r="N36">
        <f t="shared" si="3"/>
        <v>5.2673249999999996</v>
      </c>
      <c r="O36">
        <f t="shared" si="3"/>
        <v>27.363624999999999</v>
      </c>
      <c r="P36">
        <f t="shared" si="3"/>
        <v>3.0642800000000001</v>
      </c>
      <c r="Q36" t="e">
        <f t="shared" si="3"/>
        <v>#DIV/0!</v>
      </c>
    </row>
    <row r="37" spans="1:17" x14ac:dyDescent="0.25">
      <c r="F37" t="s">
        <v>46</v>
      </c>
      <c r="G37">
        <f t="shared" ref="G37" si="4">MEDIAN(G28:G31)</f>
        <v>5007.5200000000004</v>
      </c>
      <c r="H37">
        <f>MEDIAN(H28:H31)</f>
        <v>5671.6750000000002</v>
      </c>
      <c r="I37">
        <f t="shared" ref="I37:Q37" si="5">MEDIAN(I28:I31)</f>
        <v>5098.8449999999993</v>
      </c>
      <c r="J37">
        <f t="shared" si="5"/>
        <v>4989.6750000000002</v>
      </c>
      <c r="K37">
        <f t="shared" si="5"/>
        <v>5084.7350000000006</v>
      </c>
      <c r="L37">
        <f t="shared" si="5"/>
        <v>7433.27</v>
      </c>
      <c r="M37">
        <f t="shared" si="5"/>
        <v>6180.2649999999994</v>
      </c>
      <c r="N37">
        <f t="shared" si="5"/>
        <v>5263.7549999999992</v>
      </c>
      <c r="O37">
        <f t="shared" si="5"/>
        <v>27110.35</v>
      </c>
      <c r="P37">
        <f t="shared" si="5"/>
        <v>3001.4949999999999</v>
      </c>
      <c r="Q37" t="e">
        <f t="shared" si="5"/>
        <v>#NUM!</v>
      </c>
    </row>
    <row r="38" spans="1:17" x14ac:dyDescent="0.25">
      <c r="F38" t="s">
        <v>47</v>
      </c>
      <c r="G38">
        <f t="shared" ref="G38" si="6">G37/1000</f>
        <v>5.0075200000000004</v>
      </c>
      <c r="H38">
        <f>H37/1000</f>
        <v>5.6716750000000005</v>
      </c>
      <c r="I38">
        <f t="shared" ref="I38:Q38" si="7">I37/1000</f>
        <v>5.098844999999999</v>
      </c>
      <c r="J38">
        <f t="shared" si="7"/>
        <v>4.9896750000000001</v>
      </c>
      <c r="K38">
        <f t="shared" si="7"/>
        <v>5.0847350000000002</v>
      </c>
      <c r="L38">
        <f t="shared" si="7"/>
        <v>7.4332700000000003</v>
      </c>
      <c r="M38">
        <f t="shared" si="7"/>
        <v>6.1802649999999995</v>
      </c>
      <c r="N38">
        <f t="shared" si="7"/>
        <v>5.2637549999999989</v>
      </c>
      <c r="O38">
        <f t="shared" si="7"/>
        <v>27.110349999999997</v>
      </c>
      <c r="P38">
        <f t="shared" si="7"/>
        <v>3.0014949999999998</v>
      </c>
      <c r="Q38" t="e">
        <f t="shared" si="7"/>
        <v>#NUM!</v>
      </c>
    </row>
    <row r="39" spans="1:17" x14ac:dyDescent="0.25">
      <c r="F39" t="s">
        <v>48</v>
      </c>
      <c r="G39">
        <f t="shared" ref="G39" si="8">STDEV(G28:G31)</f>
        <v>182.79148794915662</v>
      </c>
      <c r="H39">
        <f>STDEV(H28:H31)</f>
        <v>419.34879002051139</v>
      </c>
      <c r="I39">
        <f t="shared" ref="I39:Q39" si="9">STDEV(I28:I31)</f>
        <v>233.47469789750957</v>
      </c>
      <c r="J39">
        <f t="shared" si="9"/>
        <v>157.97336210049241</v>
      </c>
      <c r="K39">
        <f t="shared" si="9"/>
        <v>196.11140360774539</v>
      </c>
      <c r="L39">
        <f t="shared" si="9"/>
        <v>124.52888322928696</v>
      </c>
      <c r="M39">
        <f t="shared" si="9"/>
        <v>195.15019384651748</v>
      </c>
      <c r="N39">
        <f t="shared" si="9"/>
        <v>119.28004764698377</v>
      </c>
      <c r="O39">
        <f t="shared" si="9"/>
        <v>664.20758489596744</v>
      </c>
      <c r="P39">
        <f t="shared" si="9"/>
        <v>1251.9031999435563</v>
      </c>
      <c r="Q39" t="e">
        <f t="shared" si="9"/>
        <v>#DIV/0!</v>
      </c>
    </row>
    <row r="40" spans="1:17" x14ac:dyDescent="0.25">
      <c r="F40" t="s">
        <v>49</v>
      </c>
      <c r="G40">
        <f t="shared" ref="G40" si="10">G39/G35*100</f>
        <v>3.6656243071317887</v>
      </c>
      <c r="H40">
        <f>H39/H35*100</f>
        <v>7.4184753033673596</v>
      </c>
      <c r="I40">
        <f t="shared" ref="I40:Q40" si="11">I39/I35*100</f>
        <v>4.6013683981316538</v>
      </c>
      <c r="J40">
        <f t="shared" si="11"/>
        <v>3.173494085869391</v>
      </c>
      <c r="K40">
        <f t="shared" si="11"/>
        <v>3.8276301078543415</v>
      </c>
      <c r="L40">
        <f t="shared" si="11"/>
        <v>1.6803017260830893</v>
      </c>
      <c r="M40">
        <f t="shared" si="11"/>
        <v>3.1557543760925766</v>
      </c>
      <c r="N40">
        <f t="shared" si="11"/>
        <v>2.2645279652761845</v>
      </c>
      <c r="O40">
        <f t="shared" si="11"/>
        <v>2.4273376970191904</v>
      </c>
      <c r="P40">
        <f t="shared" si="11"/>
        <v>40.854726067577253</v>
      </c>
      <c r="Q40" t="e">
        <f t="shared" si="11"/>
        <v>#DIV/0!</v>
      </c>
    </row>
    <row r="43" spans="1:17" x14ac:dyDescent="0.25">
      <c r="D43" t="s">
        <v>50</v>
      </c>
    </row>
    <row r="44" spans="1:17" x14ac:dyDescent="0.25">
      <c r="F44" s="3"/>
      <c r="G44" s="3" t="s">
        <v>27</v>
      </c>
      <c r="H44" s="3" t="s">
        <v>28</v>
      </c>
      <c r="I44" s="3" t="s">
        <v>29</v>
      </c>
      <c r="J44" s="3" t="s">
        <v>30</v>
      </c>
      <c r="K44" s="3" t="s">
        <v>31</v>
      </c>
      <c r="L44" s="3" t="s">
        <v>32</v>
      </c>
      <c r="M44" s="3" t="s">
        <v>33</v>
      </c>
      <c r="N44" s="3" t="s">
        <v>34</v>
      </c>
      <c r="O44" s="3" t="s">
        <v>35</v>
      </c>
      <c r="P44" s="3" t="s">
        <v>36</v>
      </c>
      <c r="Q44" s="3"/>
    </row>
    <row r="47" spans="1:17" x14ac:dyDescent="0.25">
      <c r="G47">
        <f t="shared" ref="G47:O50" si="12">G28-$P$35</f>
        <v>1713.2099999999996</v>
      </c>
      <c r="H47">
        <f>H28-$P$35</f>
        <v>3031.73</v>
      </c>
      <c r="I47">
        <f t="shared" ref="I47:N47" si="13">I28-$P$35</f>
        <v>2208.7999999999997</v>
      </c>
      <c r="J47">
        <f t="shared" si="13"/>
        <v>1866.48</v>
      </c>
      <c r="K47">
        <f t="shared" si="13"/>
        <v>2085.5099999999998</v>
      </c>
      <c r="L47">
        <f t="shared" si="13"/>
        <v>4427.1900000000005</v>
      </c>
      <c r="M47">
        <f t="shared" si="13"/>
        <v>3335.77</v>
      </c>
      <c r="N47">
        <f t="shared" si="13"/>
        <v>2274.7899999999995</v>
      </c>
      <c r="O47">
        <f>O28-$P$35</f>
        <v>23830.620000000003</v>
      </c>
    </row>
    <row r="48" spans="1:17" x14ac:dyDescent="0.25">
      <c r="G48">
        <f t="shared" si="12"/>
        <v>1825.7599999999998</v>
      </c>
      <c r="H48">
        <f t="shared" si="12"/>
        <v>2384.9699999999998</v>
      </c>
      <c r="I48">
        <f t="shared" si="12"/>
        <v>1860.3299999999995</v>
      </c>
      <c r="J48">
        <f t="shared" si="12"/>
        <v>1718.31</v>
      </c>
      <c r="K48">
        <f t="shared" si="12"/>
        <v>1955.4</v>
      </c>
      <c r="L48">
        <f t="shared" si="12"/>
        <v>4187.2099999999991</v>
      </c>
      <c r="M48">
        <f t="shared" si="12"/>
        <v>2910.93</v>
      </c>
      <c r="N48">
        <f t="shared" si="12"/>
        <v>2124.1599999999994</v>
      </c>
      <c r="O48">
        <f t="shared" si="12"/>
        <v>23935.72</v>
      </c>
    </row>
    <row r="49" spans="4:17" x14ac:dyDescent="0.25">
      <c r="G49">
        <f t="shared" si="12"/>
        <v>2060.7199999999998</v>
      </c>
      <c r="H49">
        <f t="shared" si="12"/>
        <v>2107.4099999999994</v>
      </c>
      <c r="I49">
        <f t="shared" si="12"/>
        <v>1760.9299999999998</v>
      </c>
      <c r="J49">
        <f t="shared" si="12"/>
        <v>1984.31</v>
      </c>
      <c r="K49">
        <f t="shared" si="12"/>
        <v>1873.5399999999995</v>
      </c>
      <c r="L49">
        <f>L30-$P$35</f>
        <v>4310.7899999999991</v>
      </c>
      <c r="M49">
        <f t="shared" si="12"/>
        <v>3006.5499999999997</v>
      </c>
      <c r="N49">
        <f t="shared" si="12"/>
        <v>2081.5399999999995</v>
      </c>
      <c r="O49">
        <f t="shared" si="12"/>
        <v>24156.420000000002</v>
      </c>
    </row>
    <row r="50" spans="4:17" x14ac:dyDescent="0.25">
      <c r="G50">
        <f t="shared" si="12"/>
        <v>2089.7499999999995</v>
      </c>
      <c r="H50">
        <f t="shared" si="12"/>
        <v>2829.82</v>
      </c>
      <c r="I50">
        <f t="shared" si="12"/>
        <v>2208.9299999999998</v>
      </c>
      <c r="J50">
        <f t="shared" si="12"/>
        <v>2085.3799999999997</v>
      </c>
      <c r="K50">
        <f t="shared" si="12"/>
        <v>2322.7199999999998</v>
      </c>
      <c r="L50">
        <f t="shared" si="12"/>
        <v>4462.1000000000004</v>
      </c>
      <c r="M50">
        <f t="shared" si="12"/>
        <v>3225.4199999999996</v>
      </c>
      <c r="N50">
        <f t="shared" si="12"/>
        <v>2331.69</v>
      </c>
      <c r="O50">
        <f t="shared" si="12"/>
        <v>25274.620000000003</v>
      </c>
    </row>
    <row r="53" spans="4:17" x14ac:dyDescent="0.25">
      <c r="F53" s="3"/>
      <c r="G53" s="3" t="s">
        <v>27</v>
      </c>
      <c r="H53" s="3" t="s">
        <v>28</v>
      </c>
      <c r="I53" s="3" t="s">
        <v>29</v>
      </c>
      <c r="J53" s="3" t="s">
        <v>30</v>
      </c>
      <c r="K53" s="3" t="s">
        <v>31</v>
      </c>
      <c r="L53" s="3" t="s">
        <v>32</v>
      </c>
      <c r="M53" s="3" t="s">
        <v>33</v>
      </c>
      <c r="N53" s="3" t="s">
        <v>34</v>
      </c>
      <c r="O53" s="3" t="s">
        <v>35</v>
      </c>
      <c r="P53" s="3" t="s">
        <v>36</v>
      </c>
      <c r="Q53" s="3"/>
    </row>
    <row r="54" spans="4:17" x14ac:dyDescent="0.25">
      <c r="F54" t="s">
        <v>44</v>
      </c>
      <c r="G54">
        <f>AVERAGE(G47:G50)</f>
        <v>1922.3599999999997</v>
      </c>
      <c r="H54">
        <f>AVERAGE(H47:H50)</f>
        <v>2588.4824999999996</v>
      </c>
      <c r="I54">
        <f>AVERAGE(I47:I50)</f>
        <v>2009.7474999999999</v>
      </c>
      <c r="J54">
        <f t="shared" ref="J54:N54" si="14">AVERAGE(J47:J50)</f>
        <v>1913.62</v>
      </c>
      <c r="K54">
        <f t="shared" si="14"/>
        <v>2059.2924999999996</v>
      </c>
      <c r="L54">
        <f t="shared" si="14"/>
        <v>4346.8225000000002</v>
      </c>
      <c r="M54">
        <f t="shared" si="14"/>
        <v>3119.6675</v>
      </c>
      <c r="N54">
        <f t="shared" si="14"/>
        <v>2203.0449999999996</v>
      </c>
      <c r="O54">
        <f>AVERAGE(O47:O50)</f>
        <v>24299.345000000001</v>
      </c>
    </row>
    <row r="55" spans="4:17" x14ac:dyDescent="0.25">
      <c r="F55" t="s">
        <v>45</v>
      </c>
      <c r="G55">
        <f>G54/1000</f>
        <v>1.9223599999999996</v>
      </c>
      <c r="H55">
        <f>H54/1000</f>
        <v>2.5884824999999996</v>
      </c>
      <c r="I55">
        <f t="shared" ref="I55:O55" si="15">I54/1000</f>
        <v>2.0097475</v>
      </c>
      <c r="J55">
        <f t="shared" si="15"/>
        <v>1.9136199999999999</v>
      </c>
      <c r="K55">
        <f t="shared" si="15"/>
        <v>2.0592924999999997</v>
      </c>
      <c r="L55">
        <f t="shared" si="15"/>
        <v>4.3468225</v>
      </c>
      <c r="M55">
        <f t="shared" si="15"/>
        <v>3.1196674999999998</v>
      </c>
      <c r="N55">
        <f t="shared" si="15"/>
        <v>2.2030449999999995</v>
      </c>
      <c r="O55">
        <f t="shared" si="15"/>
        <v>24.299345000000002</v>
      </c>
    </row>
    <row r="56" spans="4:17" x14ac:dyDescent="0.25">
      <c r="F56" t="s">
        <v>46</v>
      </c>
      <c r="G56">
        <f>MEDIAN(G47:G50)</f>
        <v>1943.2399999999998</v>
      </c>
      <c r="H56">
        <f>MEDIAN(H47:H50)</f>
        <v>2607.395</v>
      </c>
      <c r="I56">
        <f t="shared" ref="I56:N56" si="16">MEDIAN(I47:I50)</f>
        <v>2034.5649999999996</v>
      </c>
      <c r="J56">
        <f>MEDIAN(J47:J50)</f>
        <v>1925.395</v>
      </c>
      <c r="K56">
        <f t="shared" si="16"/>
        <v>2020.4549999999999</v>
      </c>
      <c r="L56">
        <f t="shared" si="16"/>
        <v>4368.99</v>
      </c>
      <c r="M56">
        <f t="shared" si="16"/>
        <v>3115.9849999999997</v>
      </c>
      <c r="N56">
        <f t="shared" si="16"/>
        <v>2199.4749999999995</v>
      </c>
      <c r="O56">
        <f>MEDIAN(O47:O50)</f>
        <v>24046.07</v>
      </c>
    </row>
    <row r="57" spans="4:17" x14ac:dyDescent="0.25">
      <c r="F57" t="s">
        <v>47</v>
      </c>
      <c r="G57">
        <f>G56/1000</f>
        <v>1.9432399999999999</v>
      </c>
      <c r="H57">
        <f>H56/1000</f>
        <v>2.6073949999999999</v>
      </c>
      <c r="I57">
        <f t="shared" ref="I57:O57" si="17">I56/1000</f>
        <v>2.0345649999999997</v>
      </c>
      <c r="J57">
        <f t="shared" si="17"/>
        <v>1.925395</v>
      </c>
      <c r="K57">
        <f t="shared" si="17"/>
        <v>2.0204550000000001</v>
      </c>
      <c r="L57">
        <f t="shared" si="17"/>
        <v>4.3689900000000002</v>
      </c>
      <c r="M57">
        <f t="shared" si="17"/>
        <v>3.1159849999999998</v>
      </c>
      <c r="N57">
        <f t="shared" si="17"/>
        <v>2.1994749999999996</v>
      </c>
      <c r="O57">
        <f t="shared" si="17"/>
        <v>24.04607</v>
      </c>
    </row>
    <row r="58" spans="4:17" x14ac:dyDescent="0.25">
      <c r="F58" t="s">
        <v>48</v>
      </c>
      <c r="G58">
        <f>STDEV(G47:G50)</f>
        <v>182.79148794915662</v>
      </c>
      <c r="H58">
        <f>STDEV(H47:H50)</f>
        <v>419.34879002051349</v>
      </c>
      <c r="I58">
        <f t="shared" ref="I58:O58" si="18">STDEV(I47:I50)</f>
        <v>233.47469789750792</v>
      </c>
      <c r="J58">
        <f t="shared" si="18"/>
        <v>157.97336210049244</v>
      </c>
      <c r="K58">
        <f t="shared" si="18"/>
        <v>196.11140360774539</v>
      </c>
      <c r="L58">
        <f t="shared" si="18"/>
        <v>124.52888322928743</v>
      </c>
      <c r="M58">
        <f t="shared" si="18"/>
        <v>195.15019384651748</v>
      </c>
      <c r="N58">
        <f t="shared" si="18"/>
        <v>119.28004764698377</v>
      </c>
      <c r="O58">
        <f t="shared" si="18"/>
        <v>664.20758489596744</v>
      </c>
    </row>
    <row r="59" spans="4:17" x14ac:dyDescent="0.25">
      <c r="F59" t="s">
        <v>49</v>
      </c>
      <c r="G59">
        <f>G58/G54*100</f>
        <v>9.5087022175428455</v>
      </c>
      <c r="H59">
        <f>H58/H54*100</f>
        <v>16.200565003646481</v>
      </c>
      <c r="I59">
        <f t="shared" ref="I59:O59" si="19">I58/I54*100</f>
        <v>11.617115975887913</v>
      </c>
      <c r="J59">
        <f t="shared" si="19"/>
        <v>8.2552106531334566</v>
      </c>
      <c r="K59">
        <f t="shared" si="19"/>
        <v>9.5232417739464132</v>
      </c>
      <c r="L59">
        <f t="shared" si="19"/>
        <v>2.8648255876398778</v>
      </c>
      <c r="M59">
        <f t="shared" si="19"/>
        <v>6.2554805551077948</v>
      </c>
      <c r="N59">
        <f t="shared" si="19"/>
        <v>5.4143264276028766</v>
      </c>
      <c r="O59">
        <f t="shared" si="19"/>
        <v>2.7334382259932002</v>
      </c>
    </row>
    <row r="62" spans="4:17" x14ac:dyDescent="0.25">
      <c r="D62" t="s">
        <v>63</v>
      </c>
    </row>
    <row r="63" spans="4:17" x14ac:dyDescent="0.25">
      <c r="G63">
        <f t="shared" ref="G63:O66" si="20">G47/$O$54*100</f>
        <v>7.0504369562224802</v>
      </c>
      <c r="H63">
        <f>H47/$O$54*100</f>
        <v>12.476591447218022</v>
      </c>
      <c r="I63">
        <f t="shared" ref="I63:O63" si="21">I47/$O$54*100</f>
        <v>9.0899569515145355</v>
      </c>
      <c r="J63">
        <f t="shared" si="21"/>
        <v>7.6811946988694553</v>
      </c>
      <c r="K63">
        <f t="shared" si="21"/>
        <v>8.5825770200801692</v>
      </c>
      <c r="L63">
        <f t="shared" si="21"/>
        <v>18.219379987402952</v>
      </c>
      <c r="M63">
        <f t="shared" si="21"/>
        <v>13.727818589348805</v>
      </c>
      <c r="N63">
        <f t="shared" si="21"/>
        <v>9.3615280576492879</v>
      </c>
      <c r="O63">
        <f t="shared" si="21"/>
        <v>98.071038540339259</v>
      </c>
    </row>
    <row r="64" spans="4:17" x14ac:dyDescent="0.25">
      <c r="G64">
        <f t="shared" si="20"/>
        <v>7.5136181654279142</v>
      </c>
      <c r="H64">
        <f t="shared" si="20"/>
        <v>9.8149559175360466</v>
      </c>
      <c r="I64">
        <f t="shared" si="20"/>
        <v>7.6558853746880802</v>
      </c>
      <c r="J64">
        <f t="shared" si="20"/>
        <v>7.0714251762753273</v>
      </c>
      <c r="K64">
        <f t="shared" si="20"/>
        <v>8.0471304884967072</v>
      </c>
      <c r="L64">
        <f t="shared" si="20"/>
        <v>17.231781350484958</v>
      </c>
      <c r="M64">
        <f t="shared" si="20"/>
        <v>11.979458705574162</v>
      </c>
      <c r="N64">
        <f t="shared" si="20"/>
        <v>8.7416348053826116</v>
      </c>
      <c r="O64">
        <f t="shared" si="20"/>
        <v>98.503560486918474</v>
      </c>
    </row>
    <row r="65" spans="4:17" x14ac:dyDescent="0.25">
      <c r="G65">
        <f t="shared" si="20"/>
        <v>8.4805578092742824</v>
      </c>
      <c r="H65">
        <f t="shared" si="20"/>
        <v>8.6727029061894427</v>
      </c>
      <c r="I65">
        <f t="shared" si="20"/>
        <v>7.2468208505208676</v>
      </c>
      <c r="J65">
        <f t="shared" si="20"/>
        <v>8.1661048888354806</v>
      </c>
      <c r="K65">
        <f t="shared" si="20"/>
        <v>7.7102489799622145</v>
      </c>
      <c r="L65">
        <f t="shared" si="20"/>
        <v>17.740354729726249</v>
      </c>
      <c r="M65">
        <f t="shared" si="20"/>
        <v>12.372967254878679</v>
      </c>
      <c r="N65">
        <f t="shared" si="20"/>
        <v>8.5662391311370705</v>
      </c>
      <c r="O65">
        <f t="shared" si="20"/>
        <v>99.411815421362178</v>
      </c>
    </row>
    <row r="66" spans="4:17" x14ac:dyDescent="0.25">
      <c r="G66">
        <f t="shared" si="20"/>
        <v>8.6000260500848871</v>
      </c>
      <c r="H66">
        <f t="shared" si="20"/>
        <v>11.645663699988622</v>
      </c>
      <c r="I66">
        <f t="shared" si="20"/>
        <v>9.0904919453590196</v>
      </c>
      <c r="J66">
        <f t="shared" si="20"/>
        <v>8.5820420262356851</v>
      </c>
      <c r="K66">
        <f t="shared" si="20"/>
        <v>9.5587761727733795</v>
      </c>
      <c r="L66">
        <f t="shared" si="20"/>
        <v>18.363046411333311</v>
      </c>
      <c r="M66">
        <f t="shared" si="20"/>
        <v>13.273691122126952</v>
      </c>
      <c r="N66">
        <f t="shared" si="20"/>
        <v>9.5956907480427969</v>
      </c>
      <c r="O66">
        <f t="shared" si="20"/>
        <v>104.01358555138009</v>
      </c>
    </row>
    <row r="69" spans="4:17" x14ac:dyDescent="0.25">
      <c r="F69" s="3"/>
      <c r="G69" s="3" t="s">
        <v>27</v>
      </c>
      <c r="H69" s="3" t="s">
        <v>28</v>
      </c>
      <c r="I69" s="3" t="s">
        <v>29</v>
      </c>
      <c r="J69" s="3" t="s">
        <v>30</v>
      </c>
      <c r="K69" s="3" t="s">
        <v>31</v>
      </c>
      <c r="L69" s="3" t="s">
        <v>32</v>
      </c>
      <c r="M69" s="3" t="s">
        <v>33</v>
      </c>
      <c r="N69" s="3" t="s">
        <v>34</v>
      </c>
      <c r="O69" s="3" t="s">
        <v>35</v>
      </c>
      <c r="P69" s="3" t="s">
        <v>36</v>
      </c>
      <c r="Q69" s="3"/>
    </row>
    <row r="70" spans="4:17" x14ac:dyDescent="0.25">
      <c r="F70" t="s">
        <v>44</v>
      </c>
      <c r="G70">
        <f>AVERAGE(G63:G66)</f>
        <v>7.911159745252391</v>
      </c>
      <c r="H70">
        <f>AVERAGE(H63:H66)</f>
        <v>10.652478492733033</v>
      </c>
      <c r="I70">
        <f t="shared" ref="I70:O70" si="22">AVERAGE(I63:I66)</f>
        <v>8.2707887805206255</v>
      </c>
      <c r="J70">
        <f t="shared" si="22"/>
        <v>7.8751916975539871</v>
      </c>
      <c r="K70">
        <f t="shared" si="22"/>
        <v>8.4746831653281181</v>
      </c>
      <c r="L70">
        <f t="shared" si="22"/>
        <v>17.888640619736869</v>
      </c>
      <c r="M70">
        <f t="shared" si="22"/>
        <v>12.838483917982149</v>
      </c>
      <c r="N70">
        <f t="shared" si="22"/>
        <v>9.0662731855529408</v>
      </c>
      <c r="O70">
        <f t="shared" si="22"/>
        <v>100</v>
      </c>
    </row>
    <row r="71" spans="4:17" x14ac:dyDescent="0.25">
      <c r="F71" t="s">
        <v>46</v>
      </c>
      <c r="G71">
        <f t="shared" ref="G71" si="23">MEDIAN(G63:G66)</f>
        <v>7.9970879873510983</v>
      </c>
      <c r="H71">
        <f>MEDIAN(H63:H66)</f>
        <v>10.730309808762335</v>
      </c>
      <c r="I71">
        <f t="shared" ref="I71:O71" si="24">MEDIAN(I63:I66)</f>
        <v>8.3729211631013083</v>
      </c>
      <c r="J71">
        <f t="shared" si="24"/>
        <v>7.9236497938524675</v>
      </c>
      <c r="K71">
        <f t="shared" si="24"/>
        <v>8.3148537542884391</v>
      </c>
      <c r="L71">
        <f t="shared" si="24"/>
        <v>17.979867358564601</v>
      </c>
      <c r="M71">
        <f t="shared" si="24"/>
        <v>12.823329188502814</v>
      </c>
      <c r="N71">
        <f t="shared" si="24"/>
        <v>9.0515814315159489</v>
      </c>
      <c r="O71">
        <f t="shared" si="24"/>
        <v>98.957687954140326</v>
      </c>
    </row>
    <row r="72" spans="4:17" x14ac:dyDescent="0.25">
      <c r="F72" t="s">
        <v>48</v>
      </c>
      <c r="G72">
        <f t="shared" ref="G72" si="25">STDEV(G63:G66)</f>
        <v>0.75224862213017152</v>
      </c>
      <c r="H72">
        <f>STDEV(H63:H66)</f>
        <v>1.7257617027146699</v>
      </c>
      <c r="I72">
        <f t="shared" ref="I72:O72" si="26">STDEV(I63:I66)</f>
        <v>0.96082712475381549</v>
      </c>
      <c r="J72">
        <f t="shared" si="26"/>
        <v>0.65011366397115822</v>
      </c>
      <c r="K72">
        <f t="shared" si="26"/>
        <v>0.80706456741013111</v>
      </c>
      <c r="L72">
        <f t="shared" si="26"/>
        <v>0.51247835375516215</v>
      </c>
      <c r="M72">
        <f t="shared" si="26"/>
        <v>0.803108865060014</v>
      </c>
      <c r="N72">
        <f t="shared" si="26"/>
        <v>0.49087762508406635</v>
      </c>
      <c r="O72">
        <f t="shared" si="26"/>
        <v>2.7334382259931989</v>
      </c>
    </row>
    <row r="73" spans="4:17" x14ac:dyDescent="0.25">
      <c r="F73" t="s">
        <v>49</v>
      </c>
      <c r="G73">
        <f t="shared" ref="G73:O73" si="27">G72/G70*100</f>
        <v>9.5087022175428508</v>
      </c>
      <c r="H73">
        <f t="shared" si="27"/>
        <v>16.200565003646425</v>
      </c>
      <c r="I73">
        <f t="shared" si="27"/>
        <v>11.617115975888019</v>
      </c>
      <c r="J73">
        <f t="shared" si="27"/>
        <v>8.2552106531334566</v>
      </c>
      <c r="K73">
        <f t="shared" si="27"/>
        <v>9.5232417739464079</v>
      </c>
      <c r="L73">
        <f t="shared" si="27"/>
        <v>2.8648255876398752</v>
      </c>
      <c r="M73">
        <f t="shared" si="27"/>
        <v>6.2554805551077894</v>
      </c>
      <c r="N73">
        <f t="shared" si="27"/>
        <v>5.4143264276028802</v>
      </c>
      <c r="O73">
        <f t="shared" si="27"/>
        <v>2.7334382259931989</v>
      </c>
    </row>
    <row r="76" spans="4:17" x14ac:dyDescent="0.25">
      <c r="D76" t="s">
        <v>64</v>
      </c>
      <c r="G76">
        <f>G47/$G$54*100</f>
        <v>89.120143989679349</v>
      </c>
      <c r="H76">
        <f>H47/$G$54*100</f>
        <v>157.70875382342538</v>
      </c>
      <c r="I76">
        <f t="shared" ref="I76:O76" si="28">I47/$G$54*100</f>
        <v>114.90043488212407</v>
      </c>
      <c r="J76">
        <f>J47/$G$54*100</f>
        <v>97.093156328679356</v>
      </c>
      <c r="K76">
        <f t="shared" si="28"/>
        <v>108.48696394015688</v>
      </c>
      <c r="L76">
        <f t="shared" si="28"/>
        <v>230.29973574148448</v>
      </c>
      <c r="M76">
        <f t="shared" si="28"/>
        <v>173.52473001935124</v>
      </c>
      <c r="N76">
        <f t="shared" si="28"/>
        <v>118.33319461495245</v>
      </c>
      <c r="O76">
        <f t="shared" si="28"/>
        <v>1239.6543831540403</v>
      </c>
    </row>
    <row r="77" spans="4:17" x14ac:dyDescent="0.25">
      <c r="G77">
        <f t="shared" ref="G77:O79" si="29">G48/$G$54*100</f>
        <v>94.974926652656109</v>
      </c>
      <c r="H77">
        <f t="shared" si="29"/>
        <v>124.06469131692297</v>
      </c>
      <c r="I77">
        <f t="shared" si="29"/>
        <v>96.773237062777</v>
      </c>
      <c r="J77">
        <f t="shared" si="29"/>
        <v>89.385442893110564</v>
      </c>
      <c r="K77">
        <f t="shared" si="29"/>
        <v>101.71872073909157</v>
      </c>
      <c r="L77">
        <f t="shared" si="29"/>
        <v>217.81612185022573</v>
      </c>
      <c r="M77">
        <f t="shared" si="29"/>
        <v>151.42481116960406</v>
      </c>
      <c r="N77">
        <f t="shared" si="29"/>
        <v>110.49751347302272</v>
      </c>
      <c r="O77">
        <f t="shared" si="29"/>
        <v>1245.1216213404359</v>
      </c>
    </row>
    <row r="78" spans="4:17" x14ac:dyDescent="0.25">
      <c r="G78">
        <f t="shared" si="29"/>
        <v>107.19740319190996</v>
      </c>
      <c r="H78">
        <f t="shared" si="29"/>
        <v>109.62618864312614</v>
      </c>
      <c r="I78">
        <f t="shared" si="29"/>
        <v>91.602509415510113</v>
      </c>
      <c r="J78">
        <f t="shared" si="29"/>
        <v>103.22260138579664</v>
      </c>
      <c r="K78">
        <f t="shared" si="29"/>
        <v>97.460413242056632</v>
      </c>
      <c r="L78">
        <f t="shared" si="29"/>
        <v>224.24467841611352</v>
      </c>
      <c r="M78">
        <f t="shared" si="29"/>
        <v>156.39890551197487</v>
      </c>
      <c r="N78">
        <f t="shared" si="29"/>
        <v>108.28044695062317</v>
      </c>
      <c r="O78">
        <f t="shared" si="29"/>
        <v>1256.602301337939</v>
      </c>
    </row>
    <row r="79" spans="4:17" x14ac:dyDescent="0.25">
      <c r="G79">
        <f t="shared" si="29"/>
        <v>108.70752616575459</v>
      </c>
      <c r="H79">
        <f t="shared" si="29"/>
        <v>147.20551821719141</v>
      </c>
      <c r="I79">
        <f t="shared" si="29"/>
        <v>114.90719740319193</v>
      </c>
      <c r="J79">
        <f t="shared" si="29"/>
        <v>108.48020141908903</v>
      </c>
      <c r="K79">
        <f t="shared" si="29"/>
        <v>120.82648411327743</v>
      </c>
      <c r="L79">
        <f t="shared" si="29"/>
        <v>232.11573274516746</v>
      </c>
      <c r="M79">
        <f t="shared" si="29"/>
        <v>167.78439002059969</v>
      </c>
      <c r="N79">
        <f t="shared" si="29"/>
        <v>121.29309806695939</v>
      </c>
      <c r="O79">
        <f t="shared" si="29"/>
        <v>1314.7703864000503</v>
      </c>
    </row>
    <row r="82" spans="6:17" x14ac:dyDescent="0.25">
      <c r="F82" s="3"/>
      <c r="G82" s="3" t="s">
        <v>27</v>
      </c>
      <c r="H82" s="3" t="s">
        <v>28</v>
      </c>
      <c r="I82" s="3" t="s">
        <v>29</v>
      </c>
      <c r="J82" s="3" t="s">
        <v>30</v>
      </c>
      <c r="K82" s="3" t="s">
        <v>31</v>
      </c>
      <c r="L82" s="3" t="s">
        <v>32</v>
      </c>
      <c r="M82" s="3" t="s">
        <v>33</v>
      </c>
      <c r="N82" s="3" t="s">
        <v>34</v>
      </c>
      <c r="O82" s="3" t="s">
        <v>35</v>
      </c>
      <c r="P82" s="3" t="s">
        <v>36</v>
      </c>
      <c r="Q82" s="3"/>
    </row>
    <row r="83" spans="6:17" x14ac:dyDescent="0.25">
      <c r="F83" t="s">
        <v>44</v>
      </c>
      <c r="G83">
        <f>AVERAGE(G76:G79)</f>
        <v>100</v>
      </c>
      <c r="H83">
        <f t="shared" ref="H83:O83" si="30">AVERAGE(H76:H79)</f>
        <v>134.65128800016649</v>
      </c>
      <c r="I83">
        <f t="shared" si="30"/>
        <v>104.54584469090076</v>
      </c>
      <c r="J83">
        <f t="shared" si="30"/>
        <v>99.545350506668896</v>
      </c>
      <c r="K83">
        <f t="shared" si="30"/>
        <v>107.12314550864564</v>
      </c>
      <c r="L83">
        <f t="shared" si="30"/>
        <v>226.11906718824781</v>
      </c>
      <c r="M83">
        <f t="shared" si="30"/>
        <v>162.28320918038247</v>
      </c>
      <c r="N83">
        <f t="shared" si="30"/>
        <v>114.60106327638943</v>
      </c>
      <c r="O83">
        <f t="shared" si="30"/>
        <v>1264.0371730581164</v>
      </c>
    </row>
    <row r="84" spans="6:17" x14ac:dyDescent="0.25">
      <c r="F84" t="s">
        <v>46</v>
      </c>
      <c r="G84">
        <f>MEDIAN(G76:G79)</f>
        <v>101.08616492228303</v>
      </c>
      <c r="H84">
        <f t="shared" ref="H84:O84" si="31">MEDIAN(H76:H79)</f>
        <v>135.63510476705719</v>
      </c>
      <c r="I84">
        <f t="shared" si="31"/>
        <v>105.83683597245053</v>
      </c>
      <c r="J84">
        <f t="shared" si="31"/>
        <v>100.15787885723799</v>
      </c>
      <c r="K84">
        <f t="shared" si="31"/>
        <v>105.10284233962423</v>
      </c>
      <c r="L84">
        <f t="shared" si="31"/>
        <v>227.272207078799</v>
      </c>
      <c r="M84">
        <f t="shared" si="31"/>
        <v>162.09164776628728</v>
      </c>
      <c r="N84">
        <f t="shared" si="31"/>
        <v>114.41535404398758</v>
      </c>
      <c r="O84">
        <f t="shared" si="31"/>
        <v>1250.8619613391875</v>
      </c>
    </row>
    <row r="85" spans="6:17" x14ac:dyDescent="0.25">
      <c r="F85" t="s">
        <v>48</v>
      </c>
      <c r="G85">
        <f>STDEV(G76:G79)</f>
        <v>9.5087022175428473</v>
      </c>
      <c r="H85">
        <f t="shared" ref="H85:O85" si="32">STDEV(H76:H79)</f>
        <v>21.814269440713975</v>
      </c>
      <c r="I85">
        <f t="shared" si="32"/>
        <v>12.145212025713779</v>
      </c>
      <c r="J85">
        <f t="shared" si="32"/>
        <v>8.2176783797255641</v>
      </c>
      <c r="K85">
        <f t="shared" si="32"/>
        <v>10.201596142644732</v>
      </c>
      <c r="L85">
        <f t="shared" si="32"/>
        <v>6.4779168953415427</v>
      </c>
      <c r="M85">
        <f t="shared" si="32"/>
        <v>10.151594594483729</v>
      </c>
      <c r="N85">
        <f t="shared" si="32"/>
        <v>6.2048756552874549</v>
      </c>
      <c r="O85">
        <f t="shared" si="32"/>
        <v>34.551675279134351</v>
      </c>
    </row>
    <row r="86" spans="6:17" x14ac:dyDescent="0.25">
      <c r="F86" t="s">
        <v>49</v>
      </c>
      <c r="G86">
        <f>G85/G83*100</f>
        <v>9.5087022175428473</v>
      </c>
      <c r="H86">
        <f t="shared" ref="H86:O86" si="33">H85/H83*100</f>
        <v>16.200565003646307</v>
      </c>
      <c r="I86">
        <f t="shared" si="33"/>
        <v>11.617115975888085</v>
      </c>
      <c r="J86">
        <f t="shared" si="33"/>
        <v>8.2552106531334513</v>
      </c>
      <c r="K86">
        <f t="shared" si="33"/>
        <v>9.5232417739464026</v>
      </c>
      <c r="L86">
        <f t="shared" si="33"/>
        <v>2.8648255876398832</v>
      </c>
      <c r="M86">
        <f t="shared" si="33"/>
        <v>6.2554805551077921</v>
      </c>
      <c r="N86">
        <f t="shared" si="33"/>
        <v>5.4143264276028829</v>
      </c>
      <c r="O86">
        <f t="shared" si="33"/>
        <v>2.7334382259931984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142875</xdr:colOff>
                <xdr:row>76</xdr:row>
                <xdr:rowOff>123825</xdr:rowOff>
              </from>
              <to>
                <xdr:col>4</xdr:col>
                <xdr:colOff>657225</xdr:colOff>
                <xdr:row>89</xdr:row>
                <xdr:rowOff>161925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6D599-570E-426C-8254-FE9E547850C0}">
  <dimension ref="A1:P57"/>
  <sheetViews>
    <sheetView tabSelected="1" workbookViewId="0">
      <selection activeCell="R17" sqref="R17"/>
    </sheetView>
  </sheetViews>
  <sheetFormatPr baseColWidth="10" defaultRowHeight="15" x14ac:dyDescent="0.25"/>
  <cols>
    <col min="6" max="6" width="12" bestFit="1" customWidth="1"/>
    <col min="16" max="16" width="12" bestFit="1" customWidth="1"/>
  </cols>
  <sheetData>
    <row r="1" spans="1:3" x14ac:dyDescent="0.25">
      <c r="A1" s="1" t="s">
        <v>67</v>
      </c>
    </row>
    <row r="2" spans="1:3" x14ac:dyDescent="0.25">
      <c r="A2" t="s">
        <v>37</v>
      </c>
      <c r="C2" t="s">
        <v>68</v>
      </c>
    </row>
    <row r="3" spans="1:3" x14ac:dyDescent="0.25">
      <c r="A3" t="s">
        <v>38</v>
      </c>
      <c r="C3" s="2">
        <v>43807</v>
      </c>
    </row>
    <row r="4" spans="1:3" x14ac:dyDescent="0.25">
      <c r="A4" t="s">
        <v>39</v>
      </c>
      <c r="C4" t="s">
        <v>40</v>
      </c>
    </row>
    <row r="5" spans="1:3" x14ac:dyDescent="0.25">
      <c r="A5" t="s">
        <v>41</v>
      </c>
      <c r="C5" t="s">
        <v>42</v>
      </c>
    </row>
    <row r="6" spans="1:3" x14ac:dyDescent="0.25">
      <c r="A6" t="s">
        <v>24</v>
      </c>
      <c r="C6" s="2">
        <v>43845</v>
      </c>
    </row>
    <row r="7" spans="1:3" x14ac:dyDescent="0.25">
      <c r="A7" t="s">
        <v>25</v>
      </c>
      <c r="C7" t="s">
        <v>26</v>
      </c>
    </row>
    <row r="8" spans="1:3" x14ac:dyDescent="0.25">
      <c r="A8" s="1" t="s">
        <v>43</v>
      </c>
    </row>
    <row r="9" spans="1:3" x14ac:dyDescent="0.25">
      <c r="C9" s="2"/>
    </row>
    <row r="20" spans="3:15" x14ac:dyDescent="0.25">
      <c r="C20" t="s">
        <v>50</v>
      </c>
    </row>
    <row r="21" spans="3:15" x14ac:dyDescent="0.25">
      <c r="F21" t="s">
        <v>27</v>
      </c>
      <c r="G21" t="s">
        <v>28</v>
      </c>
      <c r="H21" t="s">
        <v>29</v>
      </c>
      <c r="I21" t="s">
        <v>30</v>
      </c>
      <c r="J21" t="s">
        <v>31</v>
      </c>
      <c r="K21" t="s">
        <v>32</v>
      </c>
      <c r="L21" t="s">
        <v>33</v>
      </c>
      <c r="M21" t="s">
        <v>34</v>
      </c>
      <c r="N21" t="s">
        <v>35</v>
      </c>
      <c r="O21" t="s">
        <v>36</v>
      </c>
    </row>
    <row r="24" spans="3:15" x14ac:dyDescent="0.25">
      <c r="F24">
        <v>8.4008796666666677E-2</v>
      </c>
      <c r="G24">
        <v>7.6951396666666685E-2</v>
      </c>
      <c r="H24">
        <v>7.0065696666666691E-2</v>
      </c>
      <c r="I24">
        <v>6.6846396666666683E-2</v>
      </c>
      <c r="J24">
        <v>5.1790896666666683E-2</v>
      </c>
      <c r="K24">
        <v>2.3596096666666677E-2</v>
      </c>
      <c r="L24">
        <v>2.3343996666666686E-2</v>
      </c>
      <c r="M24">
        <v>1.5157226666666676E-2</v>
      </c>
      <c r="N24">
        <v>5.1295066666666861E-3</v>
      </c>
    </row>
    <row r="25" spans="3:15" x14ac:dyDescent="0.25">
      <c r="F25">
        <v>7.6126596666666671E-2</v>
      </c>
      <c r="G25">
        <v>5.8150396666666673E-2</v>
      </c>
      <c r="H25">
        <v>5.8742696666666691E-2</v>
      </c>
      <c r="I25">
        <v>6.095879666666669E-2</v>
      </c>
      <c r="J25">
        <v>4.780379666666669E-2</v>
      </c>
      <c r="K25">
        <v>2.3985796666666684E-2</v>
      </c>
      <c r="L25">
        <v>1.7581596666666685E-2</v>
      </c>
      <c r="M25">
        <v>1.7530796666666681E-2</v>
      </c>
      <c r="N25">
        <v>1.8180866666666767E-3</v>
      </c>
    </row>
    <row r="26" spans="3:15" x14ac:dyDescent="0.25">
      <c r="F26">
        <v>7.0568596666666691E-2</v>
      </c>
      <c r="G26">
        <v>5.5904496666666678E-2</v>
      </c>
      <c r="H26">
        <v>5.8060396666666694E-2</v>
      </c>
      <c r="I26">
        <v>6.2495496666666692E-2</v>
      </c>
      <c r="J26">
        <v>4.5884396666666674E-2</v>
      </c>
      <c r="K26">
        <v>2.7054496666666678E-2</v>
      </c>
      <c r="L26">
        <v>2.0993696666666686E-2</v>
      </c>
      <c r="M26">
        <v>1.6171096666666676E-2</v>
      </c>
      <c r="N26">
        <v>8.3967666666667773E-4</v>
      </c>
    </row>
    <row r="27" spans="3:15" x14ac:dyDescent="0.25">
      <c r="F27">
        <v>7.4548496666666672E-2</v>
      </c>
      <c r="G27">
        <v>6.3054596666666671E-2</v>
      </c>
      <c r="H27">
        <v>6.8305996666666688E-2</v>
      </c>
      <c r="I27">
        <v>6.6223996666666687E-2</v>
      </c>
      <c r="J27">
        <v>5.3377396666666674E-2</v>
      </c>
      <c r="K27">
        <v>2.7951196666666678E-2</v>
      </c>
      <c r="L27">
        <v>2.3714896666666679E-2</v>
      </c>
      <c r="M27">
        <v>1.8137996666666684E-2</v>
      </c>
      <c r="N27">
        <v>3.4548666666666811E-3</v>
      </c>
    </row>
    <row r="30" spans="3:15" x14ac:dyDescent="0.25">
      <c r="C30" t="s">
        <v>50</v>
      </c>
    </row>
    <row r="31" spans="3:15" x14ac:dyDescent="0.25">
      <c r="F31" t="s">
        <v>27</v>
      </c>
      <c r="G31" t="s">
        <v>28</v>
      </c>
      <c r="H31" t="s">
        <v>29</v>
      </c>
      <c r="I31" t="s">
        <v>30</v>
      </c>
      <c r="J31" t="s">
        <v>31</v>
      </c>
      <c r="K31" t="s">
        <v>32</v>
      </c>
      <c r="L31" t="s">
        <v>33</v>
      </c>
      <c r="M31" t="s">
        <v>34</v>
      </c>
      <c r="N31" t="s">
        <v>35</v>
      </c>
      <c r="O31" t="s">
        <v>36</v>
      </c>
    </row>
    <row r="34" spans="3:16" x14ac:dyDescent="0.25">
      <c r="F34">
        <v>1713.2099999999996</v>
      </c>
      <c r="G34">
        <v>3031.73</v>
      </c>
      <c r="H34">
        <v>2208.7999999999997</v>
      </c>
      <c r="I34">
        <v>1866.48</v>
      </c>
      <c r="J34">
        <v>2085.5099999999998</v>
      </c>
      <c r="K34">
        <v>4427.1900000000005</v>
      </c>
      <c r="L34">
        <v>3335.77</v>
      </c>
      <c r="M34">
        <v>2274.7899999999995</v>
      </c>
      <c r="N34">
        <v>23830.620000000003</v>
      </c>
    </row>
    <row r="35" spans="3:16" x14ac:dyDescent="0.25">
      <c r="F35">
        <v>1825.7599999999998</v>
      </c>
      <c r="G35">
        <v>2384.9699999999998</v>
      </c>
      <c r="H35">
        <v>1860.3299999999995</v>
      </c>
      <c r="I35">
        <v>1718.31</v>
      </c>
      <c r="J35">
        <v>1955.4</v>
      </c>
      <c r="K35">
        <v>4187.2099999999991</v>
      </c>
      <c r="L35">
        <v>2910.93</v>
      </c>
      <c r="M35">
        <v>2124.1599999999994</v>
      </c>
      <c r="N35">
        <v>23935.72</v>
      </c>
    </row>
    <row r="36" spans="3:16" x14ac:dyDescent="0.25">
      <c r="F36">
        <v>2060.7199999999998</v>
      </c>
      <c r="G36">
        <v>2107.4099999999994</v>
      </c>
      <c r="H36">
        <v>1760.9299999999998</v>
      </c>
      <c r="I36">
        <v>1984.31</v>
      </c>
      <c r="J36">
        <v>1873.5399999999995</v>
      </c>
      <c r="K36">
        <v>4310.7899999999991</v>
      </c>
      <c r="L36">
        <v>3006.5499999999997</v>
      </c>
      <c r="M36">
        <v>2081.5399999999995</v>
      </c>
      <c r="N36">
        <v>24156.420000000002</v>
      </c>
    </row>
    <row r="37" spans="3:16" x14ac:dyDescent="0.25">
      <c r="F37">
        <v>2089.7499999999995</v>
      </c>
      <c r="G37">
        <v>2829.82</v>
      </c>
      <c r="H37">
        <v>2208.9299999999998</v>
      </c>
      <c r="I37">
        <v>2085.3799999999997</v>
      </c>
      <c r="J37">
        <v>2322.7199999999998</v>
      </c>
      <c r="K37">
        <v>4462.1000000000004</v>
      </c>
      <c r="L37">
        <v>3225.4199999999996</v>
      </c>
      <c r="M37">
        <v>2331.69</v>
      </c>
      <c r="N37">
        <v>25274.620000000003</v>
      </c>
    </row>
    <row r="40" spans="3:16" x14ac:dyDescent="0.25">
      <c r="C40" s="1" t="s">
        <v>65</v>
      </c>
    </row>
    <row r="41" spans="3:16" x14ac:dyDescent="0.25">
      <c r="F41">
        <f>F24/F34</f>
        <v>4.9035901417028091E-5</v>
      </c>
      <c r="G41">
        <f t="shared" ref="G41:N41" si="0">G24/G34</f>
        <v>2.5382008512191615E-5</v>
      </c>
      <c r="H41">
        <f t="shared" si="0"/>
        <v>3.1721159302185216E-5</v>
      </c>
      <c r="I41">
        <f t="shared" si="0"/>
        <v>3.5814151057962945E-5</v>
      </c>
      <c r="J41">
        <f t="shared" si="0"/>
        <v>2.4833684166782558E-5</v>
      </c>
      <c r="K41">
        <f t="shared" si="0"/>
        <v>5.3298134181425857E-6</v>
      </c>
      <c r="L41">
        <f t="shared" si="0"/>
        <v>6.9980834010338502E-6</v>
      </c>
      <c r="M41">
        <f t="shared" si="0"/>
        <v>6.6631322744810196E-6</v>
      </c>
      <c r="N41">
        <f t="shared" si="0"/>
        <v>2.1524856116486627E-7</v>
      </c>
      <c r="P41" s="1" t="s">
        <v>27</v>
      </c>
    </row>
    <row r="42" spans="3:16" x14ac:dyDescent="0.25">
      <c r="F42">
        <f t="shared" ref="F42:N42" si="1">F25/F35</f>
        <v>4.1695839905938723E-5</v>
      </c>
      <c r="G42">
        <f t="shared" si="1"/>
        <v>2.4382024372074567E-5</v>
      </c>
      <c r="H42">
        <f t="shared" si="1"/>
        <v>3.1576492701115777E-5</v>
      </c>
      <c r="I42">
        <f t="shared" si="1"/>
        <v>3.5476018103058641E-5</v>
      </c>
      <c r="J42">
        <f t="shared" si="1"/>
        <v>2.4447067948586829E-5</v>
      </c>
      <c r="K42">
        <f t="shared" si="1"/>
        <v>5.7283481522700528E-6</v>
      </c>
      <c r="L42">
        <f t="shared" si="1"/>
        <v>6.0398555329969066E-6</v>
      </c>
      <c r="M42">
        <f t="shared" si="1"/>
        <v>8.2530490484081645E-6</v>
      </c>
      <c r="N42">
        <f t="shared" si="1"/>
        <v>7.5957049408443802E-8</v>
      </c>
      <c r="P42">
        <f>AVERAGE(F41:F44)</f>
        <v>4.0162444240986343E-5</v>
      </c>
    </row>
    <row r="43" spans="3:16" x14ac:dyDescent="0.25">
      <c r="F43">
        <f t="shared" ref="F43:N43" si="2">F26/F36</f>
        <v>3.4244631326267854E-5</v>
      </c>
      <c r="G43">
        <f t="shared" si="2"/>
        <v>2.6527584412462073E-5</v>
      </c>
      <c r="H43">
        <f t="shared" si="2"/>
        <v>3.2971439334139747E-5</v>
      </c>
      <c r="I43">
        <f t="shared" si="2"/>
        <v>3.1494825237320123E-5</v>
      </c>
      <c r="J43">
        <f t="shared" si="2"/>
        <v>2.4490748351605349E-5</v>
      </c>
      <c r="K43">
        <f t="shared" si="2"/>
        <v>6.2759950418987433E-6</v>
      </c>
      <c r="L43">
        <f t="shared" si="2"/>
        <v>6.9826534289024587E-6</v>
      </c>
      <c r="M43">
        <f t="shared" si="2"/>
        <v>7.7688137949146693E-6</v>
      </c>
      <c r="N43">
        <f t="shared" si="2"/>
        <v>3.4759979610665721E-8</v>
      </c>
    </row>
    <row r="44" spans="3:16" x14ac:dyDescent="0.25">
      <c r="F44">
        <f t="shared" ref="F44:N44" si="3">F27/F37</f>
        <v>3.5673404314710701E-5</v>
      </c>
      <c r="G44">
        <f t="shared" si="3"/>
        <v>2.2282193449288883E-5</v>
      </c>
      <c r="H44">
        <f t="shared" si="3"/>
        <v>3.0922662405176574E-5</v>
      </c>
      <c r="I44">
        <f t="shared" si="3"/>
        <v>3.1756320990259186E-5</v>
      </c>
      <c r="J44">
        <f t="shared" si="3"/>
        <v>2.2980555842575377E-5</v>
      </c>
      <c r="K44">
        <f t="shared" si="3"/>
        <v>6.2641349738165156E-6</v>
      </c>
      <c r="L44">
        <f t="shared" si="3"/>
        <v>7.3524987960224351E-6</v>
      </c>
      <c r="M44">
        <f t="shared" si="3"/>
        <v>7.778905715025017E-6</v>
      </c>
      <c r="N44">
        <f t="shared" si="3"/>
        <v>1.3669312008119928E-7</v>
      </c>
    </row>
    <row r="46" spans="3:16" x14ac:dyDescent="0.25">
      <c r="C46" s="1" t="s">
        <v>66</v>
      </c>
    </row>
    <row r="47" spans="3:16" x14ac:dyDescent="0.25">
      <c r="F47">
        <f>F41/$P$42*100</f>
        <v>122.09391719985574</v>
      </c>
      <c r="G47">
        <f t="shared" ref="G47:N47" si="4">G41/$P$42*100</f>
        <v>63.198366015504895</v>
      </c>
      <c r="H47">
        <f t="shared" si="4"/>
        <v>78.982143397072747</v>
      </c>
      <c r="I47">
        <f t="shared" si="4"/>
        <v>89.173235680248013</v>
      </c>
      <c r="J47">
        <f t="shared" si="4"/>
        <v>61.83309964347098</v>
      </c>
      <c r="K47">
        <f t="shared" si="4"/>
        <v>13.270640069021086</v>
      </c>
      <c r="L47">
        <f t="shared" si="4"/>
        <v>17.424445980038751</v>
      </c>
      <c r="M47">
        <f t="shared" si="4"/>
        <v>16.590455089088422</v>
      </c>
      <c r="N47">
        <f t="shared" si="4"/>
        <v>0.53594487395565948</v>
      </c>
    </row>
    <row r="48" spans="3:16" x14ac:dyDescent="0.25">
      <c r="F48">
        <f t="shared" ref="F48:N48" si="5">F42/$P$42*100</f>
        <v>103.81798392486165</v>
      </c>
      <c r="G48">
        <f t="shared" si="5"/>
        <v>60.708517205216225</v>
      </c>
      <c r="H48">
        <f t="shared" si="5"/>
        <v>78.621939719723329</v>
      </c>
      <c r="I48">
        <f t="shared" si="5"/>
        <v>88.331322392113933</v>
      </c>
      <c r="J48">
        <f t="shared" si="5"/>
        <v>60.87046844533991</v>
      </c>
      <c r="K48">
        <f t="shared" si="5"/>
        <v>14.262947040519492</v>
      </c>
      <c r="L48">
        <f t="shared" si="5"/>
        <v>15.038565623038322</v>
      </c>
      <c r="M48">
        <f t="shared" si="5"/>
        <v>20.549170261868206</v>
      </c>
      <c r="N48">
        <f t="shared" si="5"/>
        <v>0.18912456859617263</v>
      </c>
    </row>
    <row r="49" spans="5:15" x14ac:dyDescent="0.25">
      <c r="F49">
        <f t="shared" ref="F49:N49" si="6">F43/$P$42*100</f>
        <v>85.265306864268794</v>
      </c>
      <c r="G49">
        <f t="shared" si="6"/>
        <v>66.050722045921447</v>
      </c>
      <c r="H49">
        <f t="shared" si="6"/>
        <v>82.095201019891931</v>
      </c>
      <c r="I49">
        <f t="shared" si="6"/>
        <v>78.418596857158434</v>
      </c>
      <c r="J49">
        <f t="shared" si="6"/>
        <v>60.979227769738664</v>
      </c>
      <c r="K49">
        <f t="shared" si="6"/>
        <v>15.626526623332357</v>
      </c>
      <c r="L49">
        <f t="shared" si="6"/>
        <v>17.386027072965252</v>
      </c>
      <c r="M49">
        <f t="shared" si="6"/>
        <v>19.343478569928482</v>
      </c>
      <c r="N49">
        <f t="shared" si="6"/>
        <v>8.6548466527823206E-2</v>
      </c>
    </row>
    <row r="50" spans="5:15" x14ac:dyDescent="0.25">
      <c r="F50">
        <f t="shared" ref="F50:N50" si="7">F44/$P$42*100</f>
        <v>88.822792011013831</v>
      </c>
      <c r="G50">
        <f t="shared" si="7"/>
        <v>55.480172759379997</v>
      </c>
      <c r="H50">
        <f t="shared" si="7"/>
        <v>76.993975315923521</v>
      </c>
      <c r="I50">
        <f t="shared" si="7"/>
        <v>79.069692072803207</v>
      </c>
      <c r="J50">
        <f t="shared" si="7"/>
        <v>57.219017111322614</v>
      </c>
      <c r="K50">
        <f t="shared" si="7"/>
        <v>15.596996378581654</v>
      </c>
      <c r="L50">
        <f t="shared" si="7"/>
        <v>18.306900725228036</v>
      </c>
      <c r="M50">
        <f t="shared" si="7"/>
        <v>19.368606323731992</v>
      </c>
      <c r="N50">
        <f t="shared" si="7"/>
        <v>0.34035060032950387</v>
      </c>
    </row>
    <row r="53" spans="5:15" x14ac:dyDescent="0.25">
      <c r="E53" s="3"/>
      <c r="F53" s="3" t="s">
        <v>27</v>
      </c>
      <c r="G53" s="3" t="s">
        <v>28</v>
      </c>
      <c r="H53" s="3" t="s">
        <v>29</v>
      </c>
      <c r="I53" s="3" t="s">
        <v>30</v>
      </c>
      <c r="J53" s="3" t="s">
        <v>31</v>
      </c>
      <c r="K53" s="3" t="s">
        <v>32</v>
      </c>
      <c r="L53" s="3" t="s">
        <v>33</v>
      </c>
      <c r="M53" s="3" t="s">
        <v>34</v>
      </c>
      <c r="N53" s="3" t="s">
        <v>35</v>
      </c>
      <c r="O53" s="3" t="s">
        <v>36</v>
      </c>
    </row>
    <row r="54" spans="5:15" x14ac:dyDescent="0.25">
      <c r="E54" t="s">
        <v>44</v>
      </c>
      <c r="F54">
        <f>AVERAGE(F47:F50)</f>
        <v>100</v>
      </c>
      <c r="G54">
        <f t="shared" ref="G54:N54" si="8">AVERAGE(G47:G50)</f>
        <v>61.359444506505639</v>
      </c>
      <c r="H54">
        <f t="shared" si="8"/>
        <v>79.173314863152882</v>
      </c>
      <c r="I54">
        <f t="shared" si="8"/>
        <v>83.748211750580893</v>
      </c>
      <c r="J54">
        <f t="shared" si="8"/>
        <v>60.225453242468042</v>
      </c>
      <c r="K54">
        <f t="shared" si="8"/>
        <v>14.689277527863645</v>
      </c>
      <c r="L54">
        <f t="shared" si="8"/>
        <v>17.03898485031759</v>
      </c>
      <c r="M54">
        <f t="shared" si="8"/>
        <v>18.962927561154277</v>
      </c>
      <c r="N54">
        <f t="shared" si="8"/>
        <v>0.2879921273522898</v>
      </c>
    </row>
    <row r="55" spans="5:15" x14ac:dyDescent="0.25">
      <c r="E55" t="s">
        <v>46</v>
      </c>
      <c r="F55">
        <f>MEDIAN(F47:F50)</f>
        <v>96.320387967937734</v>
      </c>
      <c r="G55">
        <f t="shared" ref="G55:N55" si="9">MEDIAN(G47:G50)</f>
        <v>61.953441610360557</v>
      </c>
      <c r="H55">
        <f t="shared" si="9"/>
        <v>78.802041558398031</v>
      </c>
      <c r="I55">
        <f t="shared" si="9"/>
        <v>83.700507232458563</v>
      </c>
      <c r="J55">
        <f t="shared" si="9"/>
        <v>60.92484810753929</v>
      </c>
      <c r="K55">
        <f t="shared" si="9"/>
        <v>14.929971709550573</v>
      </c>
      <c r="L55">
        <f t="shared" si="9"/>
        <v>17.405236526502001</v>
      </c>
      <c r="M55">
        <f t="shared" si="9"/>
        <v>19.356042446830237</v>
      </c>
      <c r="N55">
        <f t="shared" si="9"/>
        <v>0.26473758446283824</v>
      </c>
    </row>
    <row r="56" spans="5:15" x14ac:dyDescent="0.25">
      <c r="E56" t="s">
        <v>48</v>
      </c>
      <c r="F56">
        <f>STDEV(F47:F50)</f>
        <v>16.780537721994222</v>
      </c>
      <c r="G56">
        <f t="shared" ref="G56:N56" si="10">STDEV(G47:G50)</f>
        <v>4.4862478715960794</v>
      </c>
      <c r="H56">
        <f t="shared" si="10"/>
        <v>2.1313141996818423</v>
      </c>
      <c r="I56">
        <f t="shared" si="10"/>
        <v>5.7945126075606446</v>
      </c>
      <c r="J56">
        <f t="shared" si="10"/>
        <v>2.0499923423606794</v>
      </c>
      <c r="K56">
        <f t="shared" si="10"/>
        <v>1.1396899144030535</v>
      </c>
      <c r="L56">
        <f t="shared" si="10"/>
        <v>1.3997983589961154</v>
      </c>
      <c r="M56">
        <f t="shared" si="10"/>
        <v>1.6787084186921937</v>
      </c>
      <c r="N56">
        <f t="shared" si="10"/>
        <v>0.19542800626779636</v>
      </c>
    </row>
    <row r="57" spans="5:15" x14ac:dyDescent="0.25">
      <c r="E57" t="s">
        <v>49</v>
      </c>
      <c r="F57">
        <f>F56/F54*100</f>
        <v>16.780537721994222</v>
      </c>
      <c r="G57">
        <f t="shared" ref="G57:N57" si="11">G56/G54*100</f>
        <v>7.3114219134112677</v>
      </c>
      <c r="H57">
        <f t="shared" si="11"/>
        <v>2.6919602941543026</v>
      </c>
      <c r="I57">
        <f t="shared" si="11"/>
        <v>6.9189687593782594</v>
      </c>
      <c r="J57">
        <f t="shared" si="11"/>
        <v>3.4038637021250762</v>
      </c>
      <c r="K57">
        <f t="shared" si="11"/>
        <v>7.7586519298938308</v>
      </c>
      <c r="L57">
        <f t="shared" si="11"/>
        <v>8.2152685227020701</v>
      </c>
      <c r="M57">
        <f t="shared" si="11"/>
        <v>8.8525804535109991</v>
      </c>
      <c r="N57">
        <f t="shared" si="11"/>
        <v>67.858801580619854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11</xdr:col>
                <xdr:colOff>314325</xdr:colOff>
                <xdr:row>0</xdr:row>
                <xdr:rowOff>171450</xdr:rowOff>
              </from>
              <to>
                <xdr:col>16</xdr:col>
                <xdr:colOff>561975</xdr:colOff>
                <xdr:row>17</xdr:row>
                <xdr:rowOff>123825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2020-01-20T21:01:53Z</dcterms:created>
  <dcterms:modified xsi:type="dcterms:W3CDTF">2021-07-17T12:27:53Z</dcterms:modified>
</cp:coreProperties>
</file>