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rinterSettings/printerSettings1.bin" ContentType="application/vnd.openxmlformats-officedocument.spreadsheetml.printerSettings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1" documentId="13_ncr:1_{CCD84090-2FA6-4F16-A00B-2D0CEDE12735}" xr6:coauthVersionLast="45" xr6:coauthVersionMax="45" xr10:uidLastSave="{66306BAB-84A1-4734-B6C3-D4F68D757057}"/>
  <bookViews>
    <workbookView xWindow="-120" yWindow="-120" windowWidth="29040" windowHeight="15840" activeTab="2" xr2:uid="{00000000-000D-0000-FFFF-FFFF00000000}"/>
  </bookViews>
  <sheets>
    <sheet name="MTT" sheetId="1" r:id="rId1"/>
    <sheet name="Cytotox" sheetId="2" r:id="rId2"/>
    <sheet name="Combin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9" i="3" l="1"/>
  <c r="K39" i="3"/>
  <c r="J39" i="3"/>
  <c r="I39" i="3"/>
  <c r="H39" i="3"/>
  <c r="G39" i="3"/>
  <c r="F39" i="3"/>
  <c r="E39" i="3"/>
  <c r="L38" i="3"/>
  <c r="K38" i="3"/>
  <c r="J38" i="3"/>
  <c r="I38" i="3"/>
  <c r="H38" i="3"/>
  <c r="G38" i="3"/>
  <c r="F38" i="3"/>
  <c r="E38" i="3"/>
  <c r="L37" i="3"/>
  <c r="K37" i="3"/>
  <c r="J37" i="3"/>
  <c r="I37" i="3"/>
  <c r="H37" i="3"/>
  <c r="G37" i="3"/>
  <c r="F37" i="3"/>
  <c r="E37" i="3"/>
  <c r="L36" i="3"/>
  <c r="K36" i="3"/>
  <c r="J36" i="3"/>
  <c r="I36" i="3"/>
  <c r="H36" i="3"/>
  <c r="G36" i="3"/>
  <c r="F36" i="3"/>
  <c r="E36" i="3"/>
  <c r="N37" i="3" s="1"/>
  <c r="E42" i="3" s="1"/>
  <c r="P39" i="2"/>
  <c r="O39" i="2"/>
  <c r="N39" i="2"/>
  <c r="M39" i="2"/>
  <c r="L39" i="2"/>
  <c r="K39" i="2"/>
  <c r="J39" i="2"/>
  <c r="J40" i="2" s="1"/>
  <c r="I39" i="2"/>
  <c r="H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P35" i="2"/>
  <c r="N50" i="2" s="1"/>
  <c r="O35" i="2"/>
  <c r="O36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F42" i="3" l="1"/>
  <c r="G45" i="3"/>
  <c r="H42" i="3"/>
  <c r="H44" i="3"/>
  <c r="H45" i="3"/>
  <c r="F43" i="3"/>
  <c r="G42" i="3"/>
  <c r="I42" i="3"/>
  <c r="I43" i="3"/>
  <c r="I44" i="3"/>
  <c r="I45" i="3"/>
  <c r="E45" i="3"/>
  <c r="G43" i="3"/>
  <c r="J43" i="3"/>
  <c r="J45" i="3"/>
  <c r="E44" i="3"/>
  <c r="E50" i="3" s="1"/>
  <c r="F44" i="3"/>
  <c r="G44" i="3"/>
  <c r="K42" i="3"/>
  <c r="K43" i="3"/>
  <c r="K44" i="3"/>
  <c r="K45" i="3"/>
  <c r="E43" i="3"/>
  <c r="F45" i="3"/>
  <c r="H43" i="3"/>
  <c r="J42" i="3"/>
  <c r="J44" i="3"/>
  <c r="L42" i="3"/>
  <c r="L43" i="3"/>
  <c r="L44" i="3"/>
  <c r="L45" i="3"/>
  <c r="K40" i="2"/>
  <c r="L40" i="2"/>
  <c r="M40" i="2"/>
  <c r="N40" i="2"/>
  <c r="O40" i="2"/>
  <c r="H40" i="2"/>
  <c r="P40" i="2"/>
  <c r="I40" i="2"/>
  <c r="P36" i="2"/>
  <c r="I47" i="2"/>
  <c r="K47" i="2"/>
  <c r="M47" i="2"/>
  <c r="O47" i="2"/>
  <c r="I48" i="2"/>
  <c r="K48" i="2"/>
  <c r="M48" i="2"/>
  <c r="O48" i="2"/>
  <c r="I49" i="2"/>
  <c r="K49" i="2"/>
  <c r="M49" i="2"/>
  <c r="O49" i="2"/>
  <c r="I50" i="2"/>
  <c r="K50" i="2"/>
  <c r="M50" i="2"/>
  <c r="O50" i="2"/>
  <c r="H47" i="2"/>
  <c r="J47" i="2"/>
  <c r="L47" i="2"/>
  <c r="N47" i="2"/>
  <c r="H48" i="2"/>
  <c r="J48" i="2"/>
  <c r="L48" i="2"/>
  <c r="N48" i="2"/>
  <c r="H49" i="2"/>
  <c r="J49" i="2"/>
  <c r="L49" i="2"/>
  <c r="N49" i="2"/>
  <c r="H50" i="2"/>
  <c r="J50" i="2"/>
  <c r="L50" i="2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O50" i="1" s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E51" i="3" l="1"/>
  <c r="K51" i="3"/>
  <c r="K50" i="3"/>
  <c r="K49" i="3"/>
  <c r="E49" i="3"/>
  <c r="E52" i="3" s="1"/>
  <c r="J51" i="3"/>
  <c r="J50" i="3"/>
  <c r="J49" i="3"/>
  <c r="I51" i="3"/>
  <c r="I50" i="3"/>
  <c r="I49" i="3"/>
  <c r="H51" i="3"/>
  <c r="H50" i="3"/>
  <c r="H49" i="3"/>
  <c r="G50" i="3"/>
  <c r="G49" i="3"/>
  <c r="G51" i="3"/>
  <c r="L51" i="3"/>
  <c r="L50" i="3"/>
  <c r="L49" i="3"/>
  <c r="F51" i="3"/>
  <c r="F50" i="3"/>
  <c r="F49" i="3"/>
  <c r="N58" i="2"/>
  <c r="N56" i="2"/>
  <c r="N57" i="2" s="1"/>
  <c r="N54" i="2"/>
  <c r="N55" i="2" s="1"/>
  <c r="L58" i="2"/>
  <c r="L56" i="2"/>
  <c r="L57" i="2" s="1"/>
  <c r="L54" i="2"/>
  <c r="L55" i="2" s="1"/>
  <c r="H58" i="2"/>
  <c r="H56" i="2"/>
  <c r="H57" i="2" s="1"/>
  <c r="H54" i="2"/>
  <c r="L79" i="2" s="1"/>
  <c r="M58" i="2"/>
  <c r="M56" i="2"/>
  <c r="M57" i="2" s="1"/>
  <c r="M54" i="2"/>
  <c r="M55" i="2" s="1"/>
  <c r="I58" i="2"/>
  <c r="I56" i="2"/>
  <c r="I57" i="2" s="1"/>
  <c r="I54" i="2"/>
  <c r="I55" i="2" s="1"/>
  <c r="J58" i="2"/>
  <c r="J56" i="2"/>
  <c r="J57" i="2" s="1"/>
  <c r="J54" i="2"/>
  <c r="J55" i="2" s="1"/>
  <c r="O58" i="2"/>
  <c r="O56" i="2"/>
  <c r="O57" i="2" s="1"/>
  <c r="O54" i="2"/>
  <c r="J66" i="2" s="1"/>
  <c r="K58" i="2"/>
  <c r="K56" i="2"/>
  <c r="K57" i="2" s="1"/>
  <c r="K54" i="2"/>
  <c r="K55" i="2" s="1"/>
  <c r="K40" i="1"/>
  <c r="O40" i="1"/>
  <c r="I40" i="1"/>
  <c r="M40" i="1"/>
  <c r="H40" i="1"/>
  <c r="J40" i="1"/>
  <c r="L40" i="1"/>
  <c r="N40" i="1"/>
  <c r="P40" i="1"/>
  <c r="H47" i="1"/>
  <c r="J47" i="1"/>
  <c r="L47" i="1"/>
  <c r="N47" i="1"/>
  <c r="H48" i="1"/>
  <c r="J48" i="1"/>
  <c r="L48" i="1"/>
  <c r="N48" i="1"/>
  <c r="H49" i="1"/>
  <c r="J49" i="1"/>
  <c r="L49" i="1"/>
  <c r="N49" i="1"/>
  <c r="H50" i="1"/>
  <c r="J50" i="1"/>
  <c r="L50" i="1"/>
  <c r="N50" i="1"/>
  <c r="P36" i="1"/>
  <c r="I47" i="1"/>
  <c r="K47" i="1"/>
  <c r="M47" i="1"/>
  <c r="O47" i="1"/>
  <c r="I48" i="1"/>
  <c r="K48" i="1"/>
  <c r="M48" i="1"/>
  <c r="O48" i="1"/>
  <c r="I49" i="1"/>
  <c r="K49" i="1"/>
  <c r="M49" i="1"/>
  <c r="O49" i="1"/>
  <c r="I50" i="1"/>
  <c r="K50" i="1"/>
  <c r="M50" i="1"/>
  <c r="J52" i="3" l="1"/>
  <c r="N78" i="2"/>
  <c r="O79" i="2"/>
  <c r="O76" i="2"/>
  <c r="F52" i="3"/>
  <c r="K77" i="2"/>
  <c r="K83" i="2" s="1"/>
  <c r="I76" i="2"/>
  <c r="I85" i="2" s="1"/>
  <c r="H52" i="3"/>
  <c r="O77" i="2"/>
  <c r="J76" i="2"/>
  <c r="K79" i="2"/>
  <c r="K63" i="2"/>
  <c r="K78" i="2"/>
  <c r="J77" i="2"/>
  <c r="L52" i="3"/>
  <c r="K52" i="3"/>
  <c r="K76" i="2"/>
  <c r="O78" i="2"/>
  <c r="N77" i="2"/>
  <c r="G52" i="3"/>
  <c r="I52" i="3"/>
  <c r="K59" i="2"/>
  <c r="K85" i="2"/>
  <c r="K84" i="2"/>
  <c r="O63" i="2"/>
  <c r="K64" i="2"/>
  <c r="O64" i="2"/>
  <c r="K65" i="2"/>
  <c r="O65" i="2"/>
  <c r="K66" i="2"/>
  <c r="K72" i="2" s="1"/>
  <c r="O66" i="2"/>
  <c r="J59" i="2"/>
  <c r="I63" i="2"/>
  <c r="M59" i="2"/>
  <c r="M76" i="2"/>
  <c r="I77" i="2"/>
  <c r="M77" i="2"/>
  <c r="I78" i="2"/>
  <c r="M78" i="2"/>
  <c r="I79" i="2"/>
  <c r="M79" i="2"/>
  <c r="H63" i="2"/>
  <c r="L59" i="2"/>
  <c r="L76" i="2"/>
  <c r="H77" i="2"/>
  <c r="L77" i="2"/>
  <c r="H78" i="2"/>
  <c r="L78" i="2"/>
  <c r="H79" i="2"/>
  <c r="N63" i="2"/>
  <c r="J65" i="2"/>
  <c r="K70" i="2"/>
  <c r="O55" i="2"/>
  <c r="N66" i="2"/>
  <c r="O59" i="2"/>
  <c r="O85" i="2"/>
  <c r="O84" i="2"/>
  <c r="O83" i="2"/>
  <c r="J63" i="2"/>
  <c r="J64" i="2"/>
  <c r="N64" i="2"/>
  <c r="N65" i="2"/>
  <c r="I59" i="2"/>
  <c r="M63" i="2"/>
  <c r="I64" i="2"/>
  <c r="M64" i="2"/>
  <c r="I65" i="2"/>
  <c r="M65" i="2"/>
  <c r="I66" i="2"/>
  <c r="M66" i="2"/>
  <c r="H55" i="2"/>
  <c r="N79" i="2"/>
  <c r="H59" i="2"/>
  <c r="H76" i="2"/>
  <c r="L63" i="2"/>
  <c r="H64" i="2"/>
  <c r="L64" i="2"/>
  <c r="H65" i="2"/>
  <c r="L65" i="2"/>
  <c r="H66" i="2"/>
  <c r="L66" i="2"/>
  <c r="N59" i="2"/>
  <c r="N76" i="2"/>
  <c r="J78" i="2"/>
  <c r="J79" i="2"/>
  <c r="O58" i="1"/>
  <c r="O56" i="1"/>
  <c r="O57" i="1" s="1"/>
  <c r="O54" i="1"/>
  <c r="H63" i="1" s="1"/>
  <c r="K54" i="1"/>
  <c r="K55" i="1" s="1"/>
  <c r="K58" i="1"/>
  <c r="K56" i="1"/>
  <c r="K57" i="1" s="1"/>
  <c r="L58" i="1"/>
  <c r="L56" i="1"/>
  <c r="L57" i="1" s="1"/>
  <c r="L54" i="1"/>
  <c r="L55" i="1" s="1"/>
  <c r="H58" i="1"/>
  <c r="H56" i="1"/>
  <c r="H57" i="1" s="1"/>
  <c r="H54" i="1"/>
  <c r="K79" i="1" s="1"/>
  <c r="I79" i="1"/>
  <c r="M58" i="1"/>
  <c r="M56" i="1"/>
  <c r="M57" i="1" s="1"/>
  <c r="M54" i="1"/>
  <c r="M55" i="1" s="1"/>
  <c r="I63" i="1"/>
  <c r="I58" i="1"/>
  <c r="I56" i="1"/>
  <c r="I57" i="1" s="1"/>
  <c r="I54" i="1"/>
  <c r="I55" i="1" s="1"/>
  <c r="N58" i="1"/>
  <c r="N56" i="1"/>
  <c r="N57" i="1" s="1"/>
  <c r="N54" i="1"/>
  <c r="N55" i="1" s="1"/>
  <c r="J58" i="1"/>
  <c r="J56" i="1"/>
  <c r="J57" i="1" s="1"/>
  <c r="J54" i="1"/>
  <c r="J55" i="1" s="1"/>
  <c r="K71" i="2" l="1"/>
  <c r="I83" i="2"/>
  <c r="I84" i="2"/>
  <c r="N78" i="1"/>
  <c r="N76" i="1"/>
  <c r="N77" i="1"/>
  <c r="N79" i="1"/>
  <c r="N85" i="1" s="1"/>
  <c r="I77" i="1"/>
  <c r="J85" i="2"/>
  <c r="J76" i="1"/>
  <c r="I78" i="1"/>
  <c r="H85" i="2"/>
  <c r="H84" i="2"/>
  <c r="H83" i="2"/>
  <c r="M72" i="2"/>
  <c r="M71" i="2"/>
  <c r="M70" i="2"/>
  <c r="J72" i="2"/>
  <c r="J71" i="2"/>
  <c r="J70" i="2"/>
  <c r="M85" i="2"/>
  <c r="M84" i="2"/>
  <c r="M83" i="2"/>
  <c r="I72" i="2"/>
  <c r="I71" i="2"/>
  <c r="I70" i="2"/>
  <c r="J84" i="2"/>
  <c r="K86" i="2"/>
  <c r="N85" i="2"/>
  <c r="N84" i="2"/>
  <c r="N83" i="2"/>
  <c r="L72" i="2"/>
  <c r="L71" i="2"/>
  <c r="L70" i="2"/>
  <c r="I86" i="2"/>
  <c r="O86" i="2"/>
  <c r="K73" i="2"/>
  <c r="N72" i="2"/>
  <c r="N71" i="2"/>
  <c r="N70" i="2"/>
  <c r="L85" i="2"/>
  <c r="L84" i="2"/>
  <c r="L83" i="2"/>
  <c r="H72" i="2"/>
  <c r="H71" i="2"/>
  <c r="H70" i="2"/>
  <c r="J83" i="2"/>
  <c r="J86" i="2" s="1"/>
  <c r="O72" i="2"/>
  <c r="O71" i="2"/>
  <c r="O70" i="2"/>
  <c r="J63" i="1"/>
  <c r="J77" i="1"/>
  <c r="J78" i="1"/>
  <c r="J79" i="1"/>
  <c r="I76" i="1"/>
  <c r="I84" i="1" s="1"/>
  <c r="M76" i="1"/>
  <c r="M85" i="1" s="1"/>
  <c r="M77" i="1"/>
  <c r="M78" i="1"/>
  <c r="M79" i="1"/>
  <c r="K59" i="1"/>
  <c r="L76" i="1"/>
  <c r="L77" i="1"/>
  <c r="L78" i="1"/>
  <c r="L83" i="1" s="1"/>
  <c r="L79" i="1"/>
  <c r="O76" i="1"/>
  <c r="O77" i="1"/>
  <c r="O78" i="1"/>
  <c r="H77" i="1"/>
  <c r="H78" i="1"/>
  <c r="H79" i="1"/>
  <c r="K76" i="1"/>
  <c r="K77" i="1"/>
  <c r="K78" i="1"/>
  <c r="N59" i="1"/>
  <c r="M59" i="1"/>
  <c r="M83" i="1"/>
  <c r="L59" i="1"/>
  <c r="O55" i="1"/>
  <c r="O66" i="1"/>
  <c r="O59" i="1"/>
  <c r="J59" i="1"/>
  <c r="J85" i="1"/>
  <c r="N63" i="1"/>
  <c r="J64" i="1"/>
  <c r="N64" i="1"/>
  <c r="J65" i="1"/>
  <c r="N65" i="1"/>
  <c r="J66" i="1"/>
  <c r="N66" i="1"/>
  <c r="I59" i="1"/>
  <c r="M63" i="1"/>
  <c r="I64" i="1"/>
  <c r="M64" i="1"/>
  <c r="I65" i="1"/>
  <c r="M65" i="1"/>
  <c r="I66" i="1"/>
  <c r="M66" i="1"/>
  <c r="H55" i="1"/>
  <c r="O79" i="1"/>
  <c r="O85" i="1" s="1"/>
  <c r="H59" i="1"/>
  <c r="H76" i="1"/>
  <c r="L63" i="1"/>
  <c r="H64" i="1"/>
  <c r="L64" i="1"/>
  <c r="H65" i="1"/>
  <c r="L65" i="1"/>
  <c r="H66" i="1"/>
  <c r="L66" i="1"/>
  <c r="K63" i="1"/>
  <c r="O63" i="1"/>
  <c r="K64" i="1"/>
  <c r="O64" i="1"/>
  <c r="K65" i="1"/>
  <c r="O65" i="1"/>
  <c r="K66" i="1"/>
  <c r="K85" i="1" l="1"/>
  <c r="N83" i="1"/>
  <c r="L84" i="1"/>
  <c r="J84" i="1"/>
  <c r="K84" i="1"/>
  <c r="N84" i="1"/>
  <c r="J83" i="1"/>
  <c r="L85" i="1"/>
  <c r="L86" i="1" s="1"/>
  <c r="I85" i="1"/>
  <c r="M84" i="1"/>
  <c r="O73" i="2"/>
  <c r="H73" i="2"/>
  <c r="N73" i="2"/>
  <c r="L73" i="2"/>
  <c r="I73" i="2"/>
  <c r="J73" i="2"/>
  <c r="H86" i="2"/>
  <c r="L86" i="2"/>
  <c r="N86" i="2"/>
  <c r="M86" i="2"/>
  <c r="M73" i="2"/>
  <c r="I83" i="1"/>
  <c r="K83" i="1"/>
  <c r="K86" i="1" s="1"/>
  <c r="H70" i="1"/>
  <c r="J70" i="1"/>
  <c r="I72" i="1"/>
  <c r="H71" i="1"/>
  <c r="J71" i="1"/>
  <c r="O84" i="1"/>
  <c r="H72" i="1"/>
  <c r="J72" i="1"/>
  <c r="J73" i="1" s="1"/>
  <c r="O72" i="1"/>
  <c r="O71" i="1"/>
  <c r="O70" i="1"/>
  <c r="L72" i="1"/>
  <c r="L71" i="1"/>
  <c r="L70" i="1"/>
  <c r="I86" i="1"/>
  <c r="N72" i="1"/>
  <c r="N71" i="1"/>
  <c r="N70" i="1"/>
  <c r="I71" i="1"/>
  <c r="N86" i="1"/>
  <c r="K72" i="1"/>
  <c r="K71" i="1"/>
  <c r="K70" i="1"/>
  <c r="H85" i="1"/>
  <c r="H84" i="1"/>
  <c r="H83" i="1"/>
  <c r="M72" i="1"/>
  <c r="M71" i="1"/>
  <c r="M70" i="1"/>
  <c r="J86" i="1"/>
  <c r="O83" i="1"/>
  <c r="O86" i="1" s="1"/>
  <c r="M86" i="1"/>
  <c r="I70" i="1"/>
  <c r="I73" i="1" s="1"/>
  <c r="H73" i="1" l="1"/>
  <c r="H86" i="1"/>
  <c r="O73" i="1"/>
  <c r="M73" i="1"/>
  <c r="K73" i="1"/>
  <c r="N73" i="1"/>
  <c r="L73" i="1"/>
</calcChain>
</file>

<file path=xl/sharedStrings.xml><?xml version="1.0" encoding="utf-8"?>
<sst xmlns="http://schemas.openxmlformats.org/spreadsheetml/2006/main" count="243" uniqueCount="61">
  <si>
    <t>version,4</t>
  </si>
  <si>
    <t>ProtocolHeader</t>
  </si>
  <si>
    <t>,Version,1.0,Label,MTT_005A_20191209,ReaderType,0,DateRead,12/27/2019 1:37:01 AM,InstrumentSN,SN: 512734004,</t>
  </si>
  <si>
    <t xml:space="preserve">,Result,0,Prefix,05A_5_2_Do,WellMap,0007FE7FE7FE7FE7FE7FE000,RefWellMap,000000000000000000000000,RunCount,1,Kinetics,False,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</si>
  <si>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</si>
  <si>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</si>
  <si>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</si>
  <si>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</si>
  <si>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</si>
  <si>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</si>
  <si>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,B,X,0.05245364,0.05405746,0.05508939,0.05485401,0.05571652,0.05471235,0.05531903,0.05430412,0.05472876,0.05216504,X</t>
  </si>
  <si>
    <t>,C,X,0.05311898,0.3835529,0.3643593,0.3520716,0.3581931,0.3545155,0.2378331,0.2337224,0.1452089,0.1410187,X</t>
  </si>
  <si>
    <t>,D,X,0.05384485,0.3543708,0.3457721,0.3472775,0.3514755,0.3408906,0.2296922,0.2154459,0.1511303,0.1377957,X</t>
  </si>
  <si>
    <t>,E,X,0.05340243,0.3530592,0.3508386,0.3423474,0.3296175,0.3258015,0.2293894,0.2188294,0.1482713,0.1359884,X</t>
  </si>
  <si>
    <t>,F,X,0.0511296,0.3419708,0.3408973,0.3464634,0.34247,0.3441601,0.2393201,0.2185954,0.1475548,0.05460704,X</t>
  </si>
  <si>
    <t>,G,X,0.05199402,0.05170916,0.05233028,0.05232447,0.05409253,0.05262601,0.05272152,0.05301286,0.05237452,0.05284154,X</t>
  </si>
  <si>
    <t>,H,X,X,X,X,X,X,X,X,X,X,X,X</t>
  </si>
  <si>
    <t>Date of intoxication:</t>
  </si>
  <si>
    <t>Reader:</t>
  </si>
  <si>
    <t>Promega GloMax</t>
  </si>
  <si>
    <t>Vehicle</t>
  </si>
  <si>
    <t>100pM</t>
  </si>
  <si>
    <t>1nM</t>
  </si>
  <si>
    <t>10nM</t>
  </si>
  <si>
    <t>100nM</t>
  </si>
  <si>
    <t>1uM</t>
  </si>
  <si>
    <t>10uM</t>
  </si>
  <si>
    <t>Full kill</t>
  </si>
  <si>
    <t>Empty value</t>
  </si>
  <si>
    <t>Cells</t>
  </si>
  <si>
    <t>Differentiation started</t>
  </si>
  <si>
    <t>Age of cells</t>
  </si>
  <si>
    <t>13d</t>
  </si>
  <si>
    <t>Agent</t>
  </si>
  <si>
    <t>Doxorubicin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</si>
  <si>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</si>
  <si>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</si>
  <si>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</si>
  <si>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</si>
  <si>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</si>
  <si>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</si>
  <si>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</si>
  <si>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</si>
  <si>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Viability [% of full kill]</t>
  </si>
  <si>
    <t>Viability [% of vehicle]</t>
  </si>
  <si>
    <t>iPSC_DSN_005A_20191209_2_d13</t>
  </si>
  <si>
    <t>,Version,1,Label,CytoTox-Fluor,ReaderType,2,DateRead,12/23/2019 8:53:53 PM,InstrumentSN,SN: 512734004,FluoOpticalKitID,PN:9300-046 SN:31000001DD35142D SIG:BLUE,</t>
  </si>
  <si>
    <t xml:space="preserve">,Result,0,Prefix,05A_5_2_Do,WellMap,0007FE7FE7FE7FE7FE7FE000,RunCount,1,Kinetics,False, </t>
  </si>
  <si>
    <t>,Read 1</t>
  </si>
  <si>
    <t>,B,X,646.851,619.297,565.68,568.582,602.955,568.749,574.332,566.615,565.003,565.18,X</t>
  </si>
  <si>
    <t>,C,X,568.308,7378.11,6765.78,6854.04,6579.28,7043.95,19709.7,12327.5,195395,2191.51,X</t>
  </si>
  <si>
    <t>,D,X,566.403,7241.98,7127.35,7481.92,6706.35,7578.81,11170.6,20825.8,241780,2188.78,X</t>
  </si>
  <si>
    <t>,E,X,598.57,8219.33,7246.31,6962.99,7435.69,7571.74,9953.72,15289.6,226498,2238.46,X</t>
  </si>
  <si>
    <t>,F,X,587.616,7196.08,8311.51,6862.12,8555.06,7108.66,11532,15088.6,131185,615.707,X</t>
  </si>
  <si>
    <t>,G,X,573.887,665.136,675,566.94,695.896,591.851,575.996,580.573,566.73,577.407,X</t>
  </si>
  <si>
    <t>MTT</t>
  </si>
  <si>
    <t>Live/Dead</t>
  </si>
  <si>
    <t>% of Vehicle</t>
  </si>
  <si>
    <t>72) Exp_20191223</t>
  </si>
  <si>
    <t>Cytotox assay excluded as Doxorubicin</t>
  </si>
  <si>
    <t xml:space="preserve">emits fluorescence signal.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</si>
</sst>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0" fontId="16" fillId="0" borderId="0" xfId="0" applyFont="1"/>
    <xf numFmtId="14" fontId="0" fillId="0" borderId="0" xfId="0" applyNumberFormat="1" applyAlignment="1">
      <alignment horizontal="left"/>
    </xf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0" fillId="0" borderId="0" xfId="0" applyFont="1"/>
    <xf numFmtId="0" fontId="22" fillId="0" borderId="0" xfId="0" applyFon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235324</xdr:colOff>
      <xdr:row>5</xdr:row>
      <xdr:rowOff>0</xdr:rowOff>
    </xdr:from>
    <xdr:to>
      <xdr:col>15</xdr:col>
      <xdr:colOff>95623</xdr:colOff>
      <xdr:row>22</xdr:row>
      <xdr:rowOff>85725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5A80A547-B24C-4626-8F1E-CD7A443F2A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0" y="952500"/>
          <a:ext cx="4432299" cy="33242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76</xdr:row>
          <xdr:rowOff>66675</xdr:rowOff>
        </xdr:from>
        <xdr:to>
          <xdr:col>4</xdr:col>
          <xdr:colOff>590550</xdr:colOff>
          <xdr:row>90</xdr:row>
          <xdr:rowOff>76200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7</xdr:col>
      <xdr:colOff>0</xdr:colOff>
      <xdr:row>5</xdr:row>
      <xdr:rowOff>0</xdr:rowOff>
    </xdr:from>
    <xdr:to>
      <xdr:col>12</xdr:col>
      <xdr:colOff>622299</xdr:colOff>
      <xdr:row>22</xdr:row>
      <xdr:rowOff>85725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86FB5ECF-5084-4156-A78E-8D070B12B6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952500"/>
          <a:ext cx="4432299" cy="3324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266699</xdr:colOff>
      <xdr:row>0</xdr:row>
      <xdr:rowOff>114300</xdr:rowOff>
    </xdr:from>
    <xdr:to>
      <xdr:col>10</xdr:col>
      <xdr:colOff>114298</xdr:colOff>
      <xdr:row>15</xdr:row>
      <xdr:rowOff>28575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65F4CDDD-7142-495A-A1CF-8943651E4A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76699" y="114300"/>
          <a:ext cx="3695699" cy="277177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219074</xdr:colOff>
          <xdr:row>0</xdr:row>
          <xdr:rowOff>133351</xdr:rowOff>
        </xdr:from>
        <xdr:to>
          <xdr:col>15</xdr:col>
          <xdr:colOff>122051</xdr:colOff>
          <xdr:row>15</xdr:row>
          <xdr:rowOff>28575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765352FE-7B81-41FD-B75B-95D7A8AC72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openxmlformats.org/officeDocument/2006/relationships/image" Target="../media/image2.emf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6"/>
  <sheetViews>
    <sheetView topLeftCell="A19" zoomScale="85" zoomScaleNormal="85" workbookViewId="0">
      <selection activeCell="R14" sqref="R14"/>
    </sheetView>
  </sheetViews>
  <sheetFormatPr baseColWidth="10" defaultRowHeight="15" x14ac:dyDescent="0.25"/>
  <cols>
    <col min="5" max="5" width="13.5703125" customWidth="1"/>
  </cols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17" x14ac:dyDescent="0.25">
      <c r="A17" t="s">
        <v>14</v>
      </c>
    </row>
    <row r="18" spans="1:17" x14ac:dyDescent="0.25">
      <c r="A18" t="s">
        <v>15</v>
      </c>
    </row>
    <row r="19" spans="1:17" x14ac:dyDescent="0.25">
      <c r="A19" t="s">
        <v>16</v>
      </c>
    </row>
    <row r="22" spans="1:17" x14ac:dyDescent="0.25">
      <c r="A22" s="1"/>
    </row>
    <row r="23" spans="1:17" x14ac:dyDescent="0.25">
      <c r="C23" s="2"/>
    </row>
    <row r="24" spans="1:17" x14ac:dyDescent="0.25">
      <c r="C24" s="3"/>
    </row>
    <row r="25" spans="1:17" x14ac:dyDescent="0.25">
      <c r="A25" s="1" t="s">
        <v>58</v>
      </c>
      <c r="F25" s="4"/>
      <c r="G25" s="4"/>
      <c r="H25" s="4" t="s">
        <v>20</v>
      </c>
      <c r="I25" s="4" t="s">
        <v>21</v>
      </c>
      <c r="J25" s="4" t="s">
        <v>22</v>
      </c>
      <c r="K25" s="4" t="s">
        <v>23</v>
      </c>
      <c r="L25" s="4" t="s">
        <v>24</v>
      </c>
      <c r="M25" s="4" t="s">
        <v>25</v>
      </c>
      <c r="N25" s="4" t="s">
        <v>26</v>
      </c>
      <c r="O25" s="4" t="s">
        <v>27</v>
      </c>
      <c r="P25" s="4" t="s">
        <v>28</v>
      </c>
      <c r="Q25" s="4"/>
    </row>
    <row r="26" spans="1:17" x14ac:dyDescent="0.25">
      <c r="A26" t="s">
        <v>29</v>
      </c>
      <c r="C26" t="s">
        <v>45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</row>
    <row r="27" spans="1:17" x14ac:dyDescent="0.25">
      <c r="A27" t="s">
        <v>30</v>
      </c>
      <c r="C27" s="3">
        <v>43808</v>
      </c>
      <c r="F27" s="6"/>
      <c r="G27" s="6">
        <v>5.2453640000000003E-2</v>
      </c>
      <c r="H27" s="6">
        <v>5.4057460000000002E-2</v>
      </c>
      <c r="I27" s="6">
        <v>5.5089390000000002E-2</v>
      </c>
      <c r="J27" s="6">
        <v>5.4854010000000002E-2</v>
      </c>
      <c r="K27" s="6">
        <v>5.5716519999999999E-2</v>
      </c>
      <c r="L27" s="6">
        <v>5.471235E-2</v>
      </c>
      <c r="M27" s="6">
        <v>5.5319029999999998E-2</v>
      </c>
      <c r="N27" s="6">
        <v>5.4304119999999997E-2</v>
      </c>
      <c r="O27" s="6">
        <v>5.4728760000000001E-2</v>
      </c>
      <c r="P27" s="6">
        <v>5.2165040000000003E-2</v>
      </c>
      <c r="Q27" s="6"/>
    </row>
    <row r="28" spans="1:17" x14ac:dyDescent="0.25">
      <c r="A28" t="s">
        <v>31</v>
      </c>
      <c r="C28" t="s">
        <v>32</v>
      </c>
      <c r="F28" s="7"/>
      <c r="G28" s="7">
        <v>5.3118980000000003E-2</v>
      </c>
      <c r="H28" s="8">
        <v>0.38355289999999997</v>
      </c>
      <c r="I28" s="9">
        <v>0.3643593</v>
      </c>
      <c r="J28" s="9">
        <v>0.35207159999999998</v>
      </c>
      <c r="K28" s="9">
        <v>0.35819309999999999</v>
      </c>
      <c r="L28" s="9">
        <v>0.35451549999999998</v>
      </c>
      <c r="M28" s="9">
        <v>0.23783309999999999</v>
      </c>
      <c r="N28" s="9">
        <v>0.2337224</v>
      </c>
      <c r="O28" s="9">
        <v>0.1452089</v>
      </c>
      <c r="P28" s="10">
        <v>0.1410187</v>
      </c>
      <c r="Q28" s="7"/>
    </row>
    <row r="29" spans="1:17" x14ac:dyDescent="0.25">
      <c r="A29" t="s">
        <v>33</v>
      </c>
      <c r="C29" t="s">
        <v>34</v>
      </c>
      <c r="F29" s="7"/>
      <c r="G29" s="7">
        <v>5.384485E-2</v>
      </c>
      <c r="H29" s="11">
        <v>0.35437079999999999</v>
      </c>
      <c r="I29" s="12">
        <v>0.34577210000000003</v>
      </c>
      <c r="J29" s="12">
        <v>0.34727750000000002</v>
      </c>
      <c r="K29" s="12">
        <v>0.3514755</v>
      </c>
      <c r="L29" s="12">
        <v>0.34089059999999999</v>
      </c>
      <c r="M29" s="12">
        <v>0.22969220000000001</v>
      </c>
      <c r="N29" s="12">
        <v>0.2154459</v>
      </c>
      <c r="O29" s="12">
        <v>0.1511303</v>
      </c>
      <c r="P29" s="13">
        <v>0.13779569999999999</v>
      </c>
      <c r="Q29" s="7"/>
    </row>
    <row r="30" spans="1:17" x14ac:dyDescent="0.25">
      <c r="A30" t="s">
        <v>17</v>
      </c>
      <c r="C30" s="2">
        <v>43821</v>
      </c>
      <c r="F30" s="7"/>
      <c r="G30" s="7">
        <v>5.3402430000000001E-2</v>
      </c>
      <c r="H30" s="11">
        <v>0.35305920000000002</v>
      </c>
      <c r="I30" s="12">
        <v>0.3508386</v>
      </c>
      <c r="J30" s="12">
        <v>0.34234740000000002</v>
      </c>
      <c r="K30" s="12">
        <v>0.32961750000000001</v>
      </c>
      <c r="L30" s="12">
        <v>0.32580150000000002</v>
      </c>
      <c r="M30" s="12">
        <v>0.22938939999999999</v>
      </c>
      <c r="N30" s="12">
        <v>0.21882940000000001</v>
      </c>
      <c r="O30" s="12">
        <v>0.14827129999999999</v>
      </c>
      <c r="P30" s="13">
        <v>0.13598840000000001</v>
      </c>
      <c r="Q30" s="7"/>
    </row>
    <row r="31" spans="1:17" x14ac:dyDescent="0.25">
      <c r="A31" t="s">
        <v>18</v>
      </c>
      <c r="C31" t="s">
        <v>19</v>
      </c>
      <c r="F31" s="7"/>
      <c r="G31" s="7">
        <v>5.1129599999999997E-2</v>
      </c>
      <c r="H31" s="14">
        <v>0.34197080000000002</v>
      </c>
      <c r="I31" s="15">
        <v>0.34089730000000001</v>
      </c>
      <c r="J31" s="15">
        <v>0.34646339999999998</v>
      </c>
      <c r="K31" s="15">
        <v>0.34247</v>
      </c>
      <c r="L31" s="15">
        <v>0.34416010000000002</v>
      </c>
      <c r="M31" s="15">
        <v>0.23932010000000001</v>
      </c>
      <c r="N31" s="15">
        <v>0.2185954</v>
      </c>
      <c r="O31" s="15">
        <v>0.14755480000000001</v>
      </c>
      <c r="P31" s="16">
        <v>5.4607040000000003E-2</v>
      </c>
      <c r="Q31" s="7"/>
    </row>
    <row r="32" spans="1:17" x14ac:dyDescent="0.25">
      <c r="A32" s="1" t="s">
        <v>35</v>
      </c>
      <c r="C32" t="s">
        <v>59</v>
      </c>
      <c r="G32" s="17">
        <v>5.1994020000000002E-2</v>
      </c>
      <c r="H32" s="17">
        <v>5.1709159999999997E-2</v>
      </c>
      <c r="I32" s="17">
        <v>5.233028E-2</v>
      </c>
      <c r="J32" s="17">
        <v>5.2324469999999998E-2</v>
      </c>
      <c r="K32" s="17">
        <v>5.409253E-2</v>
      </c>
      <c r="L32" s="17">
        <v>5.2626010000000001E-2</v>
      </c>
      <c r="M32" s="17">
        <v>5.2721520000000001E-2</v>
      </c>
      <c r="N32" s="17">
        <v>5.3012860000000002E-2</v>
      </c>
      <c r="O32" s="17">
        <v>5.2374520000000001E-2</v>
      </c>
      <c r="P32" s="17">
        <v>5.2841539999999999E-2</v>
      </c>
    </row>
    <row r="33" spans="3:17" x14ac:dyDescent="0.25">
      <c r="C33" t="s">
        <v>60</v>
      </c>
    </row>
    <row r="35" spans="3:17" x14ac:dyDescent="0.25">
      <c r="C35" s="18"/>
      <c r="F35" t="s">
        <v>36</v>
      </c>
      <c r="H35">
        <f>AVERAGE(H28:H31)</f>
        <v>0.35823842500000003</v>
      </c>
      <c r="I35">
        <f>AVERAGE(I28:I31)</f>
        <v>0.35046682500000004</v>
      </c>
      <c r="J35">
        <f>AVERAGE(J28:J31)</f>
        <v>0.347039975</v>
      </c>
      <c r="K35">
        <f t="shared" ref="K35:M35" si="0">AVERAGE(K28:K31)</f>
        <v>0.34543902500000001</v>
      </c>
      <c r="L35">
        <f t="shared" si="0"/>
        <v>0.34134192500000005</v>
      </c>
      <c r="M35">
        <f t="shared" si="0"/>
        <v>0.23405870000000001</v>
      </c>
      <c r="N35">
        <f>AVERAGE(N28:N31)</f>
        <v>0.22164827499999998</v>
      </c>
      <c r="O35">
        <f>AVERAGE(O28:O31)</f>
        <v>0.148041325</v>
      </c>
      <c r="P35">
        <f>AVERAGE(P28:P30)</f>
        <v>0.13826760000000002</v>
      </c>
    </row>
    <row r="36" spans="3:17" x14ac:dyDescent="0.25">
      <c r="F36" t="s">
        <v>37</v>
      </c>
      <c r="H36">
        <f>H35/1000</f>
        <v>3.5823842500000002E-4</v>
      </c>
      <c r="I36">
        <f t="shared" ref="I36:P36" si="1">I35/1000</f>
        <v>3.5046682500000003E-4</v>
      </c>
      <c r="J36">
        <f t="shared" si="1"/>
        <v>3.47039975E-4</v>
      </c>
      <c r="K36">
        <f t="shared" si="1"/>
        <v>3.4543902500000002E-4</v>
      </c>
      <c r="L36">
        <f t="shared" si="1"/>
        <v>3.4134192500000004E-4</v>
      </c>
      <c r="M36">
        <f t="shared" si="1"/>
        <v>2.3405870000000001E-4</v>
      </c>
      <c r="N36">
        <f t="shared" si="1"/>
        <v>2.2164827499999997E-4</v>
      </c>
      <c r="O36">
        <f t="shared" si="1"/>
        <v>1.4804132499999999E-4</v>
      </c>
      <c r="P36">
        <f t="shared" si="1"/>
        <v>1.3826760000000001E-4</v>
      </c>
    </row>
    <row r="37" spans="3:17" x14ac:dyDescent="0.25">
      <c r="F37" t="s">
        <v>38</v>
      </c>
      <c r="H37">
        <f>MEDIAN(H28:H31)</f>
        <v>0.353715</v>
      </c>
      <c r="I37">
        <f t="shared" ref="I37:O37" si="2">MEDIAN(I28:I31)</f>
        <v>0.34830535000000001</v>
      </c>
      <c r="J37">
        <f t="shared" si="2"/>
        <v>0.34687045</v>
      </c>
      <c r="K37">
        <f t="shared" si="2"/>
        <v>0.34697275</v>
      </c>
      <c r="L37">
        <f t="shared" si="2"/>
        <v>0.34252535000000001</v>
      </c>
      <c r="M37">
        <f t="shared" si="2"/>
        <v>0.23376265000000002</v>
      </c>
      <c r="N37">
        <f t="shared" si="2"/>
        <v>0.2187124</v>
      </c>
      <c r="O37">
        <f t="shared" si="2"/>
        <v>0.14791304999999999</v>
      </c>
      <c r="P37">
        <f>MEDIAN(P28:P30)</f>
        <v>0.13779569999999999</v>
      </c>
    </row>
    <row r="38" spans="3:17" x14ac:dyDescent="0.25">
      <c r="F38" t="s">
        <v>39</v>
      </c>
      <c r="H38">
        <f>H37/1000</f>
        <v>3.53715E-4</v>
      </c>
      <c r="I38">
        <f t="shared" ref="I38:P38" si="3">I37/1000</f>
        <v>3.4830534999999999E-4</v>
      </c>
      <c r="J38">
        <f t="shared" si="3"/>
        <v>3.4687044999999998E-4</v>
      </c>
      <c r="K38">
        <f t="shared" si="3"/>
        <v>3.4697275000000001E-4</v>
      </c>
      <c r="L38">
        <f t="shared" si="3"/>
        <v>3.4252535E-4</v>
      </c>
      <c r="M38">
        <f t="shared" si="3"/>
        <v>2.3376265000000002E-4</v>
      </c>
      <c r="N38">
        <f t="shared" si="3"/>
        <v>2.187124E-4</v>
      </c>
      <c r="O38">
        <f t="shared" si="3"/>
        <v>1.4791304999999999E-4</v>
      </c>
      <c r="P38">
        <f t="shared" si="3"/>
        <v>1.3779569999999999E-4</v>
      </c>
    </row>
    <row r="39" spans="3:17" x14ac:dyDescent="0.25">
      <c r="F39" t="s">
        <v>40</v>
      </c>
      <c r="H39">
        <f>STDEV(H28:H31)</f>
        <v>1.7769272752024282E-2</v>
      </c>
      <c r="I39">
        <f t="shared" ref="I39:O39" si="4">STDEV(I28:I31)</f>
        <v>1.0111962055366231E-2</v>
      </c>
      <c r="J39">
        <f t="shared" si="4"/>
        <v>3.9885823349280237E-3</v>
      </c>
      <c r="K39">
        <f t="shared" si="4"/>
        <v>1.2359088724598582E-2</v>
      </c>
      <c r="L39">
        <f t="shared" si="4"/>
        <v>1.1877060411391071E-2</v>
      </c>
      <c r="M39">
        <f t="shared" si="4"/>
        <v>5.2534785320458542E-3</v>
      </c>
      <c r="N39">
        <f t="shared" si="4"/>
        <v>8.195935012502641E-3</v>
      </c>
      <c r="O39">
        <f t="shared" si="4"/>
        <v>2.4395349971869599E-3</v>
      </c>
      <c r="P39">
        <f>STDEV(P28:P30)</f>
        <v>2.5481359324023459E-3</v>
      </c>
    </row>
    <row r="40" spans="3:17" x14ac:dyDescent="0.25">
      <c r="F40" t="s">
        <v>41</v>
      </c>
      <c r="H40">
        <f>H39/H35*100</f>
        <v>4.9601805702513015</v>
      </c>
      <c r="I40">
        <f t="shared" ref="I40:O40" si="5">I39/I35*100</f>
        <v>2.8852836656839718</v>
      </c>
      <c r="J40">
        <f t="shared" si="5"/>
        <v>1.1493149556986983</v>
      </c>
      <c r="K40">
        <f t="shared" si="5"/>
        <v>3.5777916883011645</v>
      </c>
      <c r="L40">
        <f t="shared" si="5"/>
        <v>3.479519959756209</v>
      </c>
      <c r="M40">
        <f t="shared" si="5"/>
        <v>2.2445132490464372</v>
      </c>
      <c r="N40">
        <f t="shared" si="5"/>
        <v>3.6977210909954712</v>
      </c>
      <c r="O40">
        <f t="shared" si="5"/>
        <v>1.6478743331883581</v>
      </c>
      <c r="P40">
        <f>P39/P35*100</f>
        <v>1.8429016865862613</v>
      </c>
    </row>
    <row r="43" spans="3:17" x14ac:dyDescent="0.25">
      <c r="D43" t="s">
        <v>42</v>
      </c>
    </row>
    <row r="44" spans="3:17" x14ac:dyDescent="0.25">
      <c r="F44" s="4"/>
      <c r="G44" s="4"/>
      <c r="H44" s="4" t="s">
        <v>20</v>
      </c>
      <c r="I44" s="4" t="s">
        <v>21</v>
      </c>
      <c r="J44" s="4" t="s">
        <v>22</v>
      </c>
      <c r="K44" s="4" t="s">
        <v>23</v>
      </c>
      <c r="L44" s="4" t="s">
        <v>24</v>
      </c>
      <c r="M44" s="4" t="s">
        <v>25</v>
      </c>
      <c r="N44" s="4" t="s">
        <v>26</v>
      </c>
      <c r="O44" s="4" t="s">
        <v>27</v>
      </c>
      <c r="P44" s="4" t="s">
        <v>28</v>
      </c>
      <c r="Q44" s="4"/>
    </row>
    <row r="47" spans="3:17" x14ac:dyDescent="0.25">
      <c r="H47">
        <f>H28-$P$35</f>
        <v>0.24528529999999996</v>
      </c>
      <c r="I47">
        <f t="shared" ref="H47:O50" si="6">I28-$P$35</f>
        <v>0.22609169999999998</v>
      </c>
      <c r="J47">
        <f t="shared" si="6"/>
        <v>0.21380399999999997</v>
      </c>
      <c r="K47">
        <f t="shared" si="6"/>
        <v>0.21992549999999997</v>
      </c>
      <c r="L47">
        <f t="shared" si="6"/>
        <v>0.21624789999999997</v>
      </c>
      <c r="M47">
        <f t="shared" si="6"/>
        <v>9.9565499999999973E-2</v>
      </c>
      <c r="N47">
        <f t="shared" si="6"/>
        <v>9.5454799999999979E-2</v>
      </c>
      <c r="O47">
        <f t="shared" si="6"/>
        <v>6.9412999999999836E-3</v>
      </c>
    </row>
    <row r="48" spans="3:17" x14ac:dyDescent="0.25">
      <c r="H48">
        <f t="shared" si="6"/>
        <v>0.21610319999999997</v>
      </c>
      <c r="I48">
        <f t="shared" si="6"/>
        <v>0.20750450000000001</v>
      </c>
      <c r="J48">
        <f t="shared" si="6"/>
        <v>0.2090099</v>
      </c>
      <c r="K48">
        <f t="shared" si="6"/>
        <v>0.21320789999999998</v>
      </c>
      <c r="L48">
        <f t="shared" si="6"/>
        <v>0.20262299999999997</v>
      </c>
      <c r="M48">
        <f t="shared" si="6"/>
        <v>9.1424599999999995E-2</v>
      </c>
      <c r="N48">
        <f t="shared" si="6"/>
        <v>7.7178299999999977E-2</v>
      </c>
      <c r="O48">
        <f t="shared" si="6"/>
        <v>1.2862699999999977E-2</v>
      </c>
    </row>
    <row r="49" spans="4:17" x14ac:dyDescent="0.25">
      <c r="H49">
        <f t="shared" si="6"/>
        <v>0.2147916</v>
      </c>
      <c r="I49">
        <f t="shared" si="6"/>
        <v>0.21257099999999998</v>
      </c>
      <c r="J49">
        <f t="shared" si="6"/>
        <v>0.20407980000000001</v>
      </c>
      <c r="K49">
        <f t="shared" si="6"/>
        <v>0.19134989999999999</v>
      </c>
      <c r="L49">
        <f t="shared" si="6"/>
        <v>0.1875339</v>
      </c>
      <c r="M49">
        <f t="shared" si="6"/>
        <v>9.1121799999999975E-2</v>
      </c>
      <c r="N49">
        <f t="shared" si="6"/>
        <v>8.0561799999999989E-2</v>
      </c>
      <c r="O49">
        <f t="shared" si="6"/>
        <v>1.0003699999999976E-2</v>
      </c>
    </row>
    <row r="50" spans="4:17" x14ac:dyDescent="0.25">
      <c r="H50">
        <f t="shared" si="6"/>
        <v>0.2037032</v>
      </c>
      <c r="I50">
        <f t="shared" si="6"/>
        <v>0.2026297</v>
      </c>
      <c r="J50">
        <f t="shared" si="6"/>
        <v>0.20819579999999996</v>
      </c>
      <c r="K50">
        <f t="shared" si="6"/>
        <v>0.20420239999999998</v>
      </c>
      <c r="L50">
        <f t="shared" si="6"/>
        <v>0.20589250000000001</v>
      </c>
      <c r="M50">
        <f t="shared" si="6"/>
        <v>0.10105249999999999</v>
      </c>
      <c r="N50">
        <f t="shared" si="6"/>
        <v>8.0327799999999977E-2</v>
      </c>
      <c r="O50">
        <f t="shared" si="6"/>
        <v>9.2871999999999955E-3</v>
      </c>
    </row>
    <row r="53" spans="4:17" x14ac:dyDescent="0.25">
      <c r="F53" s="4"/>
      <c r="G53" s="4"/>
      <c r="H53" s="4" t="s">
        <v>20</v>
      </c>
      <c r="I53" s="4" t="s">
        <v>21</v>
      </c>
      <c r="J53" s="4" t="s">
        <v>22</v>
      </c>
      <c r="K53" s="4" t="s">
        <v>23</v>
      </c>
      <c r="L53" s="4" t="s">
        <v>24</v>
      </c>
      <c r="M53" s="4" t="s">
        <v>25</v>
      </c>
      <c r="N53" s="4" t="s">
        <v>26</v>
      </c>
      <c r="O53" s="4" t="s">
        <v>27</v>
      </c>
      <c r="P53" s="4"/>
      <c r="Q53" s="4"/>
    </row>
    <row r="54" spans="4:17" x14ac:dyDescent="0.25">
      <c r="F54" t="s">
        <v>36</v>
      </c>
      <c r="H54">
        <f>AVERAGE(H47:H50)</f>
        <v>0.21997082499999998</v>
      </c>
      <c r="I54">
        <f>AVERAGE(I47:I50)</f>
        <v>0.21219922499999999</v>
      </c>
      <c r="J54">
        <f t="shared" ref="J54:N54" si="7">AVERAGE(J47:J50)</f>
        <v>0.20877237499999998</v>
      </c>
      <c r="K54">
        <f t="shared" si="7"/>
        <v>0.20717142499999999</v>
      </c>
      <c r="L54">
        <f t="shared" si="7"/>
        <v>0.203074325</v>
      </c>
      <c r="M54">
        <f t="shared" si="7"/>
        <v>9.579109999999999E-2</v>
      </c>
      <c r="N54">
        <f t="shared" si="7"/>
        <v>8.3380674999999987E-2</v>
      </c>
      <c r="O54">
        <f>AVERAGE(O47:O50)</f>
        <v>9.7737249999999831E-3</v>
      </c>
    </row>
    <row r="55" spans="4:17" x14ac:dyDescent="0.25">
      <c r="F55" t="s">
        <v>37</v>
      </c>
      <c r="H55">
        <f>H54/1000</f>
        <v>2.1997082499999998E-4</v>
      </c>
      <c r="I55">
        <f t="shared" ref="I55:O55" si="8">I54/1000</f>
        <v>2.1219922499999999E-4</v>
      </c>
      <c r="J55">
        <f t="shared" si="8"/>
        <v>2.0877237499999999E-4</v>
      </c>
      <c r="K55">
        <f t="shared" si="8"/>
        <v>2.0717142499999998E-4</v>
      </c>
      <c r="L55">
        <f t="shared" si="8"/>
        <v>2.03074325E-4</v>
      </c>
      <c r="M55">
        <f t="shared" si="8"/>
        <v>9.5791099999999985E-5</v>
      </c>
      <c r="N55">
        <f t="shared" si="8"/>
        <v>8.3380674999999991E-5</v>
      </c>
      <c r="O55">
        <f t="shared" si="8"/>
        <v>9.7737249999999824E-6</v>
      </c>
    </row>
    <row r="56" spans="4:17" x14ac:dyDescent="0.25">
      <c r="F56" t="s">
        <v>38</v>
      </c>
      <c r="H56">
        <f>MEDIAN(H47:H50)</f>
        <v>0.21544739999999998</v>
      </c>
      <c r="I56">
        <f t="shared" ref="I56:N56" si="9">MEDIAN(I47:I50)</f>
        <v>0.21003775</v>
      </c>
      <c r="J56">
        <f>MEDIAN(J47:J50)</f>
        <v>0.20860284999999998</v>
      </c>
      <c r="K56">
        <f t="shared" si="9"/>
        <v>0.20870514999999998</v>
      </c>
      <c r="L56">
        <f t="shared" si="9"/>
        <v>0.20425774999999999</v>
      </c>
      <c r="M56">
        <f t="shared" si="9"/>
        <v>9.5495049999999984E-2</v>
      </c>
      <c r="N56">
        <f t="shared" si="9"/>
        <v>8.0444799999999983E-2</v>
      </c>
      <c r="O56">
        <f>MEDIAN(O47:O50)</f>
        <v>9.645449999999986E-3</v>
      </c>
    </row>
    <row r="57" spans="4:17" x14ac:dyDescent="0.25">
      <c r="F57" t="s">
        <v>39</v>
      </c>
      <c r="H57">
        <f>H56/1000</f>
        <v>2.1544739999999999E-4</v>
      </c>
      <c r="I57">
        <f t="shared" ref="I57:O57" si="10">I56/1000</f>
        <v>2.1003775000000001E-4</v>
      </c>
      <c r="J57">
        <f t="shared" si="10"/>
        <v>2.0860284999999997E-4</v>
      </c>
      <c r="K57">
        <f t="shared" si="10"/>
        <v>2.0870514999999997E-4</v>
      </c>
      <c r="L57">
        <f t="shared" si="10"/>
        <v>2.0425774999999999E-4</v>
      </c>
      <c r="M57">
        <f t="shared" si="10"/>
        <v>9.5495049999999983E-5</v>
      </c>
      <c r="N57">
        <f t="shared" si="10"/>
        <v>8.0444799999999979E-5</v>
      </c>
      <c r="O57">
        <f t="shared" si="10"/>
        <v>9.6454499999999857E-6</v>
      </c>
    </row>
    <row r="58" spans="4:17" x14ac:dyDescent="0.25">
      <c r="F58" t="s">
        <v>40</v>
      </c>
      <c r="H58">
        <f>STDEV(H47:H50)</f>
        <v>1.7769272752024282E-2</v>
      </c>
      <c r="I58">
        <f t="shared" ref="I58:O58" si="11">STDEV(I47:I50)</f>
        <v>1.0111962055366231E-2</v>
      </c>
      <c r="J58">
        <f t="shared" si="11"/>
        <v>3.9885823349280237E-3</v>
      </c>
      <c r="K58">
        <f t="shared" si="11"/>
        <v>1.2359088724598582E-2</v>
      </c>
      <c r="L58">
        <f t="shared" si="11"/>
        <v>1.1877060411391071E-2</v>
      </c>
      <c r="M58">
        <f t="shared" si="11"/>
        <v>5.2534785320458542E-3</v>
      </c>
      <c r="N58">
        <f t="shared" si="11"/>
        <v>8.195935012502641E-3</v>
      </c>
      <c r="O58">
        <f t="shared" si="11"/>
        <v>2.4395349971869599E-3</v>
      </c>
    </row>
    <row r="59" spans="4:17" x14ac:dyDescent="0.25">
      <c r="F59" t="s">
        <v>41</v>
      </c>
      <c r="H59">
        <f>H58/H54*100</f>
        <v>8.0780134147445608</v>
      </c>
      <c r="I59">
        <f t="shared" ref="I59:O59" si="12">I58/I54*100</f>
        <v>4.7653152622806383</v>
      </c>
      <c r="J59">
        <f t="shared" si="12"/>
        <v>1.910493347085803</v>
      </c>
      <c r="K59">
        <f t="shared" si="12"/>
        <v>5.9656338824712831</v>
      </c>
      <c r="L59">
        <f t="shared" si="12"/>
        <v>5.8486273000740354</v>
      </c>
      <c r="M59">
        <f t="shared" si="12"/>
        <v>5.4843075526284331</v>
      </c>
      <c r="N59">
        <f t="shared" si="12"/>
        <v>9.8295378545480023</v>
      </c>
      <c r="O59">
        <f t="shared" si="12"/>
        <v>24.960135436458096</v>
      </c>
    </row>
    <row r="62" spans="4:17" x14ac:dyDescent="0.25">
      <c r="D62" t="s">
        <v>43</v>
      </c>
    </row>
    <row r="63" spans="4:17" x14ac:dyDescent="0.25">
      <c r="H63">
        <f t="shared" ref="H63:O64" si="13">H47/$O$54*100</f>
        <v>2509.6398763010047</v>
      </c>
      <c r="I63">
        <f t="shared" si="13"/>
        <v>2313.2602973789458</v>
      </c>
      <c r="J63">
        <f t="shared" si="13"/>
        <v>2187.5385280433034</v>
      </c>
      <c r="K63">
        <f t="shared" si="13"/>
        <v>2250.1707383827593</v>
      </c>
      <c r="L63">
        <f t="shared" si="13"/>
        <v>2212.5433240652906</v>
      </c>
      <c r="M63">
        <f t="shared" si="13"/>
        <v>1018.7057646905366</v>
      </c>
      <c r="N63">
        <f t="shared" si="13"/>
        <v>976.64708184443646</v>
      </c>
      <c r="O63">
        <f t="shared" si="13"/>
        <v>71.020005166914316</v>
      </c>
    </row>
    <row r="64" spans="4:17" x14ac:dyDescent="0.25">
      <c r="H64">
        <f>H48/$O$54*100</f>
        <v>2211.0628240512224</v>
      </c>
      <c r="I64">
        <f t="shared" si="13"/>
        <v>2123.0851082877857</v>
      </c>
      <c r="J64">
        <f t="shared" si="13"/>
        <v>2138.4876288211544</v>
      </c>
      <c r="K64">
        <f t="shared" si="13"/>
        <v>2181.4395228022104</v>
      </c>
      <c r="L64">
        <f t="shared" si="13"/>
        <v>2073.1399747793221</v>
      </c>
      <c r="M64">
        <f t="shared" si="13"/>
        <v>935.41203584099367</v>
      </c>
      <c r="N64">
        <f t="shared" si="13"/>
        <v>789.65082402052553</v>
      </c>
      <c r="O64">
        <f t="shared" si="13"/>
        <v>131.60488964033672</v>
      </c>
    </row>
    <row r="65" spans="4:17" x14ac:dyDescent="0.25">
      <c r="H65">
        <f t="shared" ref="H65:O66" si="14">H49/$O$54*100</f>
        <v>2197.6431708483751</v>
      </c>
      <c r="I65">
        <f t="shared" si="14"/>
        <v>2174.9230718073236</v>
      </c>
      <c r="J65">
        <f t="shared" si="14"/>
        <v>2088.0452437530253</v>
      </c>
      <c r="K65">
        <f t="shared" si="14"/>
        <v>1957.799099115233</v>
      </c>
      <c r="L65">
        <f t="shared" si="14"/>
        <v>1918.7556433192085</v>
      </c>
      <c r="M65">
        <f t="shared" si="14"/>
        <v>932.31393353097349</v>
      </c>
      <c r="N65">
        <f t="shared" si="14"/>
        <v>824.2691501960627</v>
      </c>
      <c r="O65">
        <f t="shared" si="14"/>
        <v>102.35299233403839</v>
      </c>
    </row>
    <row r="66" spans="4:17" x14ac:dyDescent="0.25">
      <c r="H66">
        <f t="shared" si="14"/>
        <v>2084.1920557412896</v>
      </c>
      <c r="I66">
        <f t="shared" si="14"/>
        <v>2073.208525920264</v>
      </c>
      <c r="J66">
        <f t="shared" si="14"/>
        <v>2130.1581536210638</v>
      </c>
      <c r="K66">
        <f t="shared" si="14"/>
        <v>2089.2996273171216</v>
      </c>
      <c r="L66">
        <f t="shared" si="14"/>
        <v>2106.591908407494</v>
      </c>
      <c r="M66">
        <f t="shared" si="14"/>
        <v>1033.9200253741553</v>
      </c>
      <c r="N66">
        <f t="shared" si="14"/>
        <v>821.87497601989128</v>
      </c>
      <c r="O66">
        <f t="shared" si="14"/>
        <v>95.022112858710585</v>
      </c>
    </row>
    <row r="69" spans="4:17" x14ac:dyDescent="0.25">
      <c r="F69" s="4"/>
      <c r="G69" s="4"/>
      <c r="H69" s="4" t="s">
        <v>20</v>
      </c>
      <c r="I69" s="4" t="s">
        <v>21</v>
      </c>
      <c r="J69" s="4" t="s">
        <v>22</v>
      </c>
      <c r="K69" s="4" t="s">
        <v>23</v>
      </c>
      <c r="L69" s="4" t="s">
        <v>24</v>
      </c>
      <c r="M69" s="4" t="s">
        <v>25</v>
      </c>
      <c r="N69" s="4" t="s">
        <v>26</v>
      </c>
      <c r="O69" s="4" t="s">
        <v>27</v>
      </c>
      <c r="P69" s="4"/>
      <c r="Q69" s="4"/>
    </row>
    <row r="70" spans="4:17" x14ac:dyDescent="0.25">
      <c r="F70" t="s">
        <v>36</v>
      </c>
      <c r="H70">
        <f>AVERAGE(H63:H66)</f>
        <v>2250.6344817354729</v>
      </c>
      <c r="I70">
        <f>AVERAGE(I63:I66)</f>
        <v>2171.1192508485801</v>
      </c>
      <c r="J70">
        <f t="shared" ref="J70:N70" si="15">AVERAGE(J63:J66)</f>
        <v>2136.0573885596368</v>
      </c>
      <c r="K70">
        <f t="shared" si="15"/>
        <v>2119.6772469043308</v>
      </c>
      <c r="L70">
        <f t="shared" si="15"/>
        <v>2077.7577126428287</v>
      </c>
      <c r="M70">
        <f t="shared" si="15"/>
        <v>980.08793985916486</v>
      </c>
      <c r="N70">
        <f t="shared" si="15"/>
        <v>853.11050802022896</v>
      </c>
      <c r="O70">
        <f>AVERAGE(O63:O66)</f>
        <v>100</v>
      </c>
    </row>
    <row r="71" spans="4:17" x14ac:dyDescent="0.25">
      <c r="F71" t="s">
        <v>38</v>
      </c>
      <c r="H71">
        <f>MEDIAN(H63:H66)</f>
        <v>2204.3529974497987</v>
      </c>
      <c r="I71">
        <f>MEDIAN(I63:I66)</f>
        <v>2149.0040900475547</v>
      </c>
      <c r="J71">
        <f t="shared" ref="J71:O71" si="16">MEDIAN(J63:J66)</f>
        <v>2134.3228912211089</v>
      </c>
      <c r="K71">
        <f t="shared" si="16"/>
        <v>2135.3695750596662</v>
      </c>
      <c r="L71">
        <f t="shared" si="16"/>
        <v>2089.865941593408</v>
      </c>
      <c r="M71">
        <f t="shared" si="16"/>
        <v>977.05890026576515</v>
      </c>
      <c r="N71">
        <f t="shared" si="16"/>
        <v>823.07206310797699</v>
      </c>
      <c r="O71">
        <f t="shared" si="16"/>
        <v>98.687552596374488</v>
      </c>
    </row>
    <row r="72" spans="4:17" x14ac:dyDescent="0.25">
      <c r="F72" t="s">
        <v>40</v>
      </c>
      <c r="H72">
        <f>STDEV(H63:H66)</f>
        <v>181.80655535145826</v>
      </c>
      <c r="I72">
        <f t="shared" ref="I72:O72" si="17">STDEV(I63:I66)</f>
        <v>103.46067702300047</v>
      </c>
      <c r="J72">
        <f t="shared" si="17"/>
        <v>40.809234298366626</v>
      </c>
      <c r="K72">
        <f t="shared" si="17"/>
        <v>126.45218404035924</v>
      </c>
      <c r="L72">
        <f t="shared" si="17"/>
        <v>121.52030481102229</v>
      </c>
      <c r="M72">
        <f t="shared" si="17"/>
        <v>53.751036908096566</v>
      </c>
      <c r="N72">
        <f t="shared" si="17"/>
        <v>83.856820326975196</v>
      </c>
      <c r="O72">
        <f t="shared" si="17"/>
        <v>24.960135436458124</v>
      </c>
    </row>
    <row r="73" spans="4:17" x14ac:dyDescent="0.25">
      <c r="F73" t="s">
        <v>41</v>
      </c>
      <c r="H73">
        <f t="shared" ref="H73:O73" si="18">H72/H70*100</f>
        <v>8.0780134147445626</v>
      </c>
      <c r="I73">
        <f t="shared" si="18"/>
        <v>4.7653152622806392</v>
      </c>
      <c r="J73">
        <f t="shared" si="18"/>
        <v>1.9104933470858041</v>
      </c>
      <c r="K73">
        <f t="shared" si="18"/>
        <v>5.965633882471284</v>
      </c>
      <c r="L73">
        <f t="shared" si="18"/>
        <v>5.8486273000740345</v>
      </c>
      <c r="M73">
        <f t="shared" si="18"/>
        <v>5.4843075526284304</v>
      </c>
      <c r="N73">
        <f t="shared" si="18"/>
        <v>9.8295378545480041</v>
      </c>
      <c r="O73">
        <f t="shared" si="18"/>
        <v>24.960135436458124</v>
      </c>
    </row>
    <row r="76" spans="4:17" x14ac:dyDescent="0.25">
      <c r="D76" t="s">
        <v>44</v>
      </c>
      <c r="H76">
        <f>H47/$H$54*100</f>
        <v>111.50810567719604</v>
      </c>
      <c r="I76">
        <f>I47/$H$54*100</f>
        <v>102.78258491779535</v>
      </c>
      <c r="J76">
        <f t="shared" ref="H76:O79" si="19">J47/$H$54*100</f>
        <v>97.196525948384277</v>
      </c>
      <c r="K76">
        <f t="shared" si="19"/>
        <v>99.979394994768043</v>
      </c>
      <c r="L76">
        <f t="shared" si="19"/>
        <v>98.307536919952895</v>
      </c>
      <c r="M76">
        <f t="shared" si="19"/>
        <v>45.263047951927255</v>
      </c>
      <c r="N76">
        <f t="shared" si="19"/>
        <v>43.394300130483202</v>
      </c>
      <c r="O76">
        <f t="shared" si="19"/>
        <v>3.1555548332375367</v>
      </c>
    </row>
    <row r="77" spans="4:17" x14ac:dyDescent="0.25">
      <c r="H77">
        <f t="shared" si="19"/>
        <v>98.241755469162783</v>
      </c>
      <c r="I77">
        <f t="shared" si="19"/>
        <v>94.332737080019598</v>
      </c>
      <c r="J77">
        <f t="shared" si="19"/>
        <v>95.017100563222428</v>
      </c>
      <c r="K77">
        <f t="shared" si="19"/>
        <v>96.925535465896445</v>
      </c>
      <c r="L77">
        <f t="shared" si="19"/>
        <v>92.113579153053578</v>
      </c>
      <c r="M77">
        <f t="shared" si="19"/>
        <v>41.56214807122717</v>
      </c>
      <c r="N77">
        <f t="shared" si="19"/>
        <v>35.085698296580915</v>
      </c>
      <c r="O77">
        <f t="shared" si="19"/>
        <v>5.8474572707539636</v>
      </c>
    </row>
    <row r="78" spans="4:17" x14ac:dyDescent="0.25">
      <c r="H78">
        <f t="shared" si="19"/>
        <v>97.64549457865607</v>
      </c>
      <c r="I78">
        <f t="shared" si="19"/>
        <v>96.635997069156787</v>
      </c>
      <c r="J78">
        <f t="shared" si="19"/>
        <v>92.775848797221187</v>
      </c>
      <c r="K78">
        <f t="shared" si="19"/>
        <v>86.988763168933886</v>
      </c>
      <c r="L78">
        <f t="shared" si="19"/>
        <v>85.253987659499856</v>
      </c>
      <c r="M78">
        <f t="shared" si="19"/>
        <v>41.424493452711282</v>
      </c>
      <c r="N78">
        <f t="shared" si="19"/>
        <v>36.623856822830938</v>
      </c>
      <c r="O78">
        <f t="shared" si="19"/>
        <v>4.5477394559028346</v>
      </c>
    </row>
    <row r="79" spans="4:17" x14ac:dyDescent="0.25">
      <c r="H79">
        <f t="shared" si="19"/>
        <v>92.60464427498512</v>
      </c>
      <c r="I79">
        <f t="shared" si="19"/>
        <v>92.116625011521421</v>
      </c>
      <c r="J79">
        <f t="shared" si="19"/>
        <v>94.647006029094982</v>
      </c>
      <c r="K79">
        <f t="shared" si="19"/>
        <v>92.831583461124893</v>
      </c>
      <c r="L79">
        <f t="shared" si="19"/>
        <v>93.599912624776508</v>
      </c>
      <c r="M79">
        <f t="shared" si="19"/>
        <v>45.939046689487114</v>
      </c>
      <c r="N79">
        <f t="shared" si="19"/>
        <v>36.517479079327899</v>
      </c>
      <c r="O79">
        <f t="shared" si="19"/>
        <v>4.2220144421424957</v>
      </c>
    </row>
    <row r="82" spans="6:17" x14ac:dyDescent="0.25">
      <c r="F82" s="4"/>
      <c r="G82" s="4"/>
      <c r="H82" s="4" t="s">
        <v>20</v>
      </c>
      <c r="I82" s="4" t="s">
        <v>21</v>
      </c>
      <c r="J82" s="4" t="s">
        <v>22</v>
      </c>
      <c r="K82" s="4" t="s">
        <v>23</v>
      </c>
      <c r="L82" s="4" t="s">
        <v>24</v>
      </c>
      <c r="M82" s="4" t="s">
        <v>25</v>
      </c>
      <c r="N82" s="4" t="s">
        <v>26</v>
      </c>
      <c r="O82" s="4" t="s">
        <v>27</v>
      </c>
      <c r="P82" s="4"/>
      <c r="Q82" s="4"/>
    </row>
    <row r="83" spans="6:17" x14ac:dyDescent="0.25">
      <c r="F83" t="s">
        <v>36</v>
      </c>
      <c r="H83">
        <f>AVERAGE(H76:H79)</f>
        <v>100</v>
      </c>
      <c r="I83">
        <f t="shared" ref="I83:N83" si="20">AVERAGE(I76:I79)</f>
        <v>96.466986019623292</v>
      </c>
      <c r="J83">
        <f t="shared" si="20"/>
        <v>94.909120334480718</v>
      </c>
      <c r="K83">
        <f t="shared" si="20"/>
        <v>94.18131927268081</v>
      </c>
      <c r="L83">
        <f t="shared" si="20"/>
        <v>92.318754089320706</v>
      </c>
      <c r="M83">
        <f t="shared" si="20"/>
        <v>43.547184041338213</v>
      </c>
      <c r="N83">
        <f t="shared" si="20"/>
        <v>37.905333582305737</v>
      </c>
      <c r="O83">
        <f>AVERAGE(O76:O79)</f>
        <v>4.4431915005092071</v>
      </c>
    </row>
    <row r="84" spans="6:17" x14ac:dyDescent="0.25">
      <c r="F84" t="s">
        <v>38</v>
      </c>
      <c r="H84">
        <f>MEDIAN(H76:H79)</f>
        <v>97.943625023909419</v>
      </c>
      <c r="I84">
        <f>MEDIAN(I76:I79)</f>
        <v>95.484367074588192</v>
      </c>
      <c r="J84">
        <f t="shared" ref="J84:O84" si="21">MEDIAN(J76:J79)</f>
        <v>94.832053296158705</v>
      </c>
      <c r="K84">
        <f t="shared" si="21"/>
        <v>94.878559463510669</v>
      </c>
      <c r="L84">
        <f t="shared" si="21"/>
        <v>92.856745888915043</v>
      </c>
      <c r="M84">
        <f t="shared" si="21"/>
        <v>43.412598011577217</v>
      </c>
      <c r="N84">
        <f t="shared" si="21"/>
        <v>36.570667951079415</v>
      </c>
      <c r="O84">
        <f t="shared" si="21"/>
        <v>4.3848769490226651</v>
      </c>
    </row>
    <row r="85" spans="6:17" x14ac:dyDescent="0.25">
      <c r="F85" t="s">
        <v>40</v>
      </c>
      <c r="H85">
        <f>STDEV(H76:H79)</f>
        <v>8.0780134147445573</v>
      </c>
      <c r="I85">
        <f t="shared" ref="I85:O85" si="22">STDEV(I76:I79)</f>
        <v>4.5969560078552378</v>
      </c>
      <c r="J85">
        <f t="shared" si="22"/>
        <v>1.8132324297679105</v>
      </c>
      <c r="K85">
        <f t="shared" si="22"/>
        <v>5.6185126934895004</v>
      </c>
      <c r="L85">
        <f t="shared" si="22"/>
        <v>5.3993798547562237</v>
      </c>
      <c r="M85">
        <f t="shared" si="22"/>
        <v>2.3882615033361145</v>
      </c>
      <c r="N85">
        <f t="shared" si="22"/>
        <v>3.7259191133654364</v>
      </c>
      <c r="O85">
        <f t="shared" si="22"/>
        <v>1.1090266162282956</v>
      </c>
    </row>
    <row r="86" spans="6:17" x14ac:dyDescent="0.25">
      <c r="F86" t="s">
        <v>41</v>
      </c>
      <c r="H86">
        <f t="shared" ref="H86:O86" si="23">H85/H83*100</f>
        <v>8.0780134147445573</v>
      </c>
      <c r="I86">
        <f t="shared" si="23"/>
        <v>4.7653152622806383</v>
      </c>
      <c r="J86">
        <f t="shared" si="23"/>
        <v>1.9104933470858003</v>
      </c>
      <c r="K86">
        <f t="shared" si="23"/>
        <v>5.9656338824712805</v>
      </c>
      <c r="L86">
        <f t="shared" si="23"/>
        <v>5.8486273000740328</v>
      </c>
      <c r="M86">
        <f t="shared" si="23"/>
        <v>5.4843075526284313</v>
      </c>
      <c r="N86">
        <f t="shared" si="23"/>
        <v>9.8295378545479952</v>
      </c>
      <c r="O86">
        <f t="shared" si="23"/>
        <v>24.96013543645816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75430-B2F1-4726-A27B-DFA2589A2FF0}">
  <dimension ref="A1:P86"/>
  <sheetViews>
    <sheetView workbookViewId="0">
      <selection activeCell="H6" sqref="H6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46</v>
      </c>
    </row>
    <row r="4" spans="1:2" x14ac:dyDescent="0.25">
      <c r="A4" t="s">
        <v>47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48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49</v>
      </c>
    </row>
    <row r="14" spans="1:2" x14ac:dyDescent="0.25">
      <c r="A14" t="s">
        <v>50</v>
      </c>
    </row>
    <row r="15" spans="1:2" x14ac:dyDescent="0.25">
      <c r="A15" t="s">
        <v>51</v>
      </c>
    </row>
    <row r="16" spans="1:2" x14ac:dyDescent="0.25">
      <c r="A16" t="s">
        <v>52</v>
      </c>
    </row>
    <row r="17" spans="1:16" x14ac:dyDescent="0.25">
      <c r="A17" t="s">
        <v>53</v>
      </c>
    </row>
    <row r="18" spans="1:16" x14ac:dyDescent="0.25">
      <c r="A18" t="s">
        <v>54</v>
      </c>
    </row>
    <row r="19" spans="1:16" x14ac:dyDescent="0.25">
      <c r="A19" t="s">
        <v>16</v>
      </c>
    </row>
    <row r="22" spans="1:16" x14ac:dyDescent="0.25">
      <c r="A22" s="1"/>
    </row>
    <row r="23" spans="1:16" x14ac:dyDescent="0.25">
      <c r="C23" s="3"/>
    </row>
    <row r="24" spans="1:16" x14ac:dyDescent="0.25">
      <c r="C24" s="3"/>
    </row>
    <row r="25" spans="1:16" x14ac:dyDescent="0.25">
      <c r="A25" s="1" t="s">
        <v>58</v>
      </c>
      <c r="F25" s="4"/>
      <c r="G25" s="4"/>
      <c r="H25" s="4" t="s">
        <v>20</v>
      </c>
      <c r="I25" s="4" t="s">
        <v>21</v>
      </c>
      <c r="J25" s="4" t="s">
        <v>22</v>
      </c>
      <c r="K25" s="4" t="s">
        <v>23</v>
      </c>
      <c r="L25" s="4" t="s">
        <v>24</v>
      </c>
      <c r="M25" s="4" t="s">
        <v>25</v>
      </c>
      <c r="N25" s="4" t="s">
        <v>26</v>
      </c>
      <c r="O25" s="4" t="s">
        <v>27</v>
      </c>
      <c r="P25" s="4" t="s">
        <v>28</v>
      </c>
    </row>
    <row r="26" spans="1:16" x14ac:dyDescent="0.25">
      <c r="A26" t="s">
        <v>29</v>
      </c>
      <c r="C26" t="s">
        <v>45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</row>
    <row r="27" spans="1:16" x14ac:dyDescent="0.25">
      <c r="A27" t="s">
        <v>30</v>
      </c>
      <c r="C27" s="3">
        <v>43808</v>
      </c>
      <c r="F27" s="6"/>
      <c r="G27" s="6">
        <v>646.851</v>
      </c>
      <c r="H27" s="6">
        <v>619.29700000000003</v>
      </c>
      <c r="I27" s="6">
        <v>565.67999999999995</v>
      </c>
      <c r="J27" s="6">
        <v>568.58199999999999</v>
      </c>
      <c r="K27" s="6">
        <v>602.95500000000004</v>
      </c>
      <c r="L27" s="6">
        <v>568.74900000000002</v>
      </c>
      <c r="M27" s="6">
        <v>574.33199999999999</v>
      </c>
      <c r="N27" s="6">
        <v>566.61500000000001</v>
      </c>
      <c r="O27" s="6">
        <v>565.00300000000004</v>
      </c>
      <c r="P27" s="6">
        <v>565.17999999999995</v>
      </c>
    </row>
    <row r="28" spans="1:16" x14ac:dyDescent="0.25">
      <c r="A28" t="s">
        <v>31</v>
      </c>
      <c r="C28" t="s">
        <v>32</v>
      </c>
      <c r="F28" s="7"/>
      <c r="G28" s="7">
        <v>568.30799999999999</v>
      </c>
      <c r="H28" s="8">
        <v>7378.11</v>
      </c>
      <c r="I28" s="9">
        <v>6765.78</v>
      </c>
      <c r="J28" s="9">
        <v>6854.04</v>
      </c>
      <c r="K28" s="9">
        <v>6579.28</v>
      </c>
      <c r="L28" s="9">
        <v>7043.95</v>
      </c>
      <c r="M28" s="9">
        <v>19709.7</v>
      </c>
      <c r="N28" s="9">
        <v>12327.5</v>
      </c>
      <c r="O28" s="9">
        <v>195395</v>
      </c>
      <c r="P28" s="10">
        <v>2191.5100000000002</v>
      </c>
    </row>
    <row r="29" spans="1:16" x14ac:dyDescent="0.25">
      <c r="A29" t="s">
        <v>33</v>
      </c>
      <c r="C29" t="s">
        <v>34</v>
      </c>
      <c r="F29" s="7"/>
      <c r="G29" s="7">
        <v>566.40300000000002</v>
      </c>
      <c r="H29" s="11">
        <v>7241.98</v>
      </c>
      <c r="I29" s="5">
        <v>7127.35</v>
      </c>
      <c r="J29" s="5">
        <v>7481.92</v>
      </c>
      <c r="K29" s="5">
        <v>6706.35</v>
      </c>
      <c r="L29" s="5">
        <v>7578.81</v>
      </c>
      <c r="M29" s="5">
        <v>11170.6</v>
      </c>
      <c r="N29" s="5">
        <v>20825.8</v>
      </c>
      <c r="O29" s="5">
        <v>241780</v>
      </c>
      <c r="P29" s="13">
        <v>2188.7800000000002</v>
      </c>
    </row>
    <row r="30" spans="1:16" x14ac:dyDescent="0.25">
      <c r="A30" t="s">
        <v>17</v>
      </c>
      <c r="C30" s="2">
        <v>43821</v>
      </c>
      <c r="F30" s="7"/>
      <c r="G30" s="7">
        <v>598.57000000000005</v>
      </c>
      <c r="H30" s="11">
        <v>8219.33</v>
      </c>
      <c r="I30" s="5">
        <v>7246.31</v>
      </c>
      <c r="J30" s="5">
        <v>6962.99</v>
      </c>
      <c r="K30" s="5">
        <v>7435.69</v>
      </c>
      <c r="L30" s="5">
        <v>7571.74</v>
      </c>
      <c r="M30" s="5">
        <v>9953.7199999999993</v>
      </c>
      <c r="N30" s="5">
        <v>15289.6</v>
      </c>
      <c r="O30" s="5">
        <v>226498</v>
      </c>
      <c r="P30" s="13">
        <v>2238.46</v>
      </c>
    </row>
    <row r="31" spans="1:16" x14ac:dyDescent="0.25">
      <c r="A31" t="s">
        <v>18</v>
      </c>
      <c r="C31" t="s">
        <v>19</v>
      </c>
      <c r="F31" s="7"/>
      <c r="G31" s="7">
        <v>587.61599999999999</v>
      </c>
      <c r="H31" s="14">
        <v>7196.08</v>
      </c>
      <c r="I31" s="15">
        <v>8311.51</v>
      </c>
      <c r="J31" s="15">
        <v>6862.12</v>
      </c>
      <c r="K31" s="15">
        <v>8555.06</v>
      </c>
      <c r="L31" s="15">
        <v>7108.66</v>
      </c>
      <c r="M31" s="15">
        <v>11532</v>
      </c>
      <c r="N31" s="15">
        <v>15088.6</v>
      </c>
      <c r="O31" s="15">
        <v>131185</v>
      </c>
      <c r="P31" s="16">
        <v>615.70699999999999</v>
      </c>
    </row>
    <row r="32" spans="1:16" x14ac:dyDescent="0.25">
      <c r="A32" s="1" t="s">
        <v>35</v>
      </c>
      <c r="C32" t="s">
        <v>59</v>
      </c>
      <c r="G32">
        <v>573.88699999999994</v>
      </c>
      <c r="H32">
        <v>665.13599999999997</v>
      </c>
      <c r="I32">
        <v>675</v>
      </c>
      <c r="J32">
        <v>566.94000000000005</v>
      </c>
      <c r="K32">
        <v>695.89599999999996</v>
      </c>
      <c r="L32">
        <v>591.851</v>
      </c>
      <c r="M32">
        <v>575.99599999999998</v>
      </c>
      <c r="N32">
        <v>580.57299999999998</v>
      </c>
      <c r="O32">
        <v>566.73</v>
      </c>
      <c r="P32">
        <v>577.40700000000004</v>
      </c>
    </row>
    <row r="33" spans="1:16" x14ac:dyDescent="0.25">
      <c r="C33" t="s">
        <v>60</v>
      </c>
    </row>
    <row r="35" spans="1:16" x14ac:dyDescent="0.25">
      <c r="A35" s="1"/>
      <c r="C35" s="18"/>
      <c r="F35" t="s">
        <v>36</v>
      </c>
      <c r="H35">
        <f>AVERAGE(H28:H31)</f>
        <v>7508.875</v>
      </c>
      <c r="I35">
        <f>AVERAGE(I28:I31)</f>
        <v>7362.7375000000011</v>
      </c>
      <c r="J35">
        <f>AVERAGE(J28:J31)</f>
        <v>7040.267499999999</v>
      </c>
      <c r="K35">
        <f t="shared" ref="K35:M35" si="0">AVERAGE(K28:K31)</f>
        <v>7319.0949999999993</v>
      </c>
      <c r="L35">
        <f t="shared" si="0"/>
        <v>7325.79</v>
      </c>
      <c r="M35">
        <f t="shared" si="0"/>
        <v>13091.505000000001</v>
      </c>
      <c r="N35">
        <f>AVERAGE(N28:N31)</f>
        <v>15882.875</v>
      </c>
      <c r="O35">
        <f>AVERAGE(O28:O31)</f>
        <v>198714.5</v>
      </c>
      <c r="P35">
        <f>AVERAGE(P28:P30)</f>
        <v>2206.2500000000005</v>
      </c>
    </row>
    <row r="36" spans="1:16" x14ac:dyDescent="0.25">
      <c r="F36" t="s">
        <v>37</v>
      </c>
      <c r="H36">
        <f>H35/1000</f>
        <v>7.5088749999999997</v>
      </c>
      <c r="I36">
        <f t="shared" ref="I36:P36" si="1">I35/1000</f>
        <v>7.3627375000000015</v>
      </c>
      <c r="J36">
        <f t="shared" si="1"/>
        <v>7.0402674999999988</v>
      </c>
      <c r="K36">
        <f t="shared" si="1"/>
        <v>7.319094999999999</v>
      </c>
      <c r="L36">
        <f t="shared" si="1"/>
        <v>7.3257899999999996</v>
      </c>
      <c r="M36">
        <f t="shared" si="1"/>
        <v>13.091505000000002</v>
      </c>
      <c r="N36">
        <f t="shared" si="1"/>
        <v>15.882875</v>
      </c>
      <c r="O36">
        <f t="shared" si="1"/>
        <v>198.71449999999999</v>
      </c>
      <c r="P36">
        <f t="shared" si="1"/>
        <v>2.2062500000000003</v>
      </c>
    </row>
    <row r="37" spans="1:16" x14ac:dyDescent="0.25">
      <c r="F37" t="s">
        <v>38</v>
      </c>
      <c r="H37">
        <f>MEDIAN(H28:H31)</f>
        <v>7310.0450000000001</v>
      </c>
      <c r="I37">
        <f t="shared" ref="I37:O37" si="2">MEDIAN(I28:I31)</f>
        <v>7186.83</v>
      </c>
      <c r="J37">
        <f t="shared" si="2"/>
        <v>6912.5550000000003</v>
      </c>
      <c r="K37">
        <f t="shared" si="2"/>
        <v>7071.02</v>
      </c>
      <c r="L37">
        <f t="shared" si="2"/>
        <v>7340.2</v>
      </c>
      <c r="M37">
        <f t="shared" si="2"/>
        <v>11351.3</v>
      </c>
      <c r="N37">
        <f t="shared" si="2"/>
        <v>15189.1</v>
      </c>
      <c r="O37">
        <f t="shared" si="2"/>
        <v>210946.5</v>
      </c>
      <c r="P37">
        <f>MEDIAN(P28:P30)</f>
        <v>2191.5100000000002</v>
      </c>
    </row>
    <row r="38" spans="1:16" x14ac:dyDescent="0.25">
      <c r="F38" t="s">
        <v>39</v>
      </c>
      <c r="H38">
        <f>H37/1000</f>
        <v>7.3100449999999997</v>
      </c>
      <c r="I38">
        <f t="shared" ref="I38:P38" si="3">I37/1000</f>
        <v>7.1868299999999996</v>
      </c>
      <c r="J38">
        <f t="shared" si="3"/>
        <v>6.9125550000000002</v>
      </c>
      <c r="K38">
        <f t="shared" si="3"/>
        <v>7.0710200000000007</v>
      </c>
      <c r="L38">
        <f t="shared" si="3"/>
        <v>7.3401999999999994</v>
      </c>
      <c r="M38">
        <f t="shared" si="3"/>
        <v>11.351299999999998</v>
      </c>
      <c r="N38">
        <f t="shared" si="3"/>
        <v>15.1891</v>
      </c>
      <c r="O38">
        <f t="shared" si="3"/>
        <v>210.94649999999999</v>
      </c>
      <c r="P38">
        <f t="shared" si="3"/>
        <v>2.1915100000000001</v>
      </c>
    </row>
    <row r="39" spans="1:16" x14ac:dyDescent="0.25">
      <c r="F39" t="s">
        <v>40</v>
      </c>
      <c r="H39">
        <f>STDEV(H28:H31)</f>
        <v>479.90257528655411</v>
      </c>
      <c r="I39">
        <f t="shared" ref="I39:O39" si="4">STDEV(I28:I31)</f>
        <v>664.70297915058791</v>
      </c>
      <c r="J39">
        <f t="shared" si="4"/>
        <v>298.5777153299735</v>
      </c>
      <c r="K39">
        <f t="shared" si="4"/>
        <v>906.27195044681503</v>
      </c>
      <c r="L39">
        <f t="shared" si="4"/>
        <v>289.30361525566889</v>
      </c>
      <c r="M39">
        <f t="shared" si="4"/>
        <v>4463.4863663695278</v>
      </c>
      <c r="N39">
        <f t="shared" si="4"/>
        <v>3561.6497557311832</v>
      </c>
      <c r="O39">
        <f t="shared" si="4"/>
        <v>48982.352648683584</v>
      </c>
      <c r="P39">
        <f>STDEV(P28:P30)</f>
        <v>27.928055786251832</v>
      </c>
    </row>
    <row r="40" spans="1:16" x14ac:dyDescent="0.25">
      <c r="F40" t="s">
        <v>41</v>
      </c>
      <c r="H40">
        <f>H39/H35*100</f>
        <v>6.3911381570016026</v>
      </c>
      <c r="I40">
        <f t="shared" ref="I40:O40" si="5">I39/I35*100</f>
        <v>9.0279326018425579</v>
      </c>
      <c r="J40">
        <f t="shared" si="5"/>
        <v>4.2409995831830756</v>
      </c>
      <c r="K40">
        <f t="shared" si="5"/>
        <v>12.382295221565167</v>
      </c>
      <c r="L40">
        <f t="shared" si="5"/>
        <v>3.9491114986324871</v>
      </c>
      <c r="M40">
        <f t="shared" si="5"/>
        <v>34.094524398604499</v>
      </c>
      <c r="N40">
        <f t="shared" si="5"/>
        <v>22.424465065242806</v>
      </c>
      <c r="O40">
        <f t="shared" si="5"/>
        <v>24.649611703566464</v>
      </c>
      <c r="P40">
        <f>P39/P35*100</f>
        <v>1.2658608854958335</v>
      </c>
    </row>
    <row r="43" spans="1:16" x14ac:dyDescent="0.25">
      <c r="D43" t="s">
        <v>42</v>
      </c>
    </row>
    <row r="44" spans="1:16" x14ac:dyDescent="0.25">
      <c r="F44" s="4"/>
      <c r="G44" s="4"/>
      <c r="H44" s="4" t="s">
        <v>20</v>
      </c>
      <c r="I44" s="4" t="s">
        <v>21</v>
      </c>
      <c r="J44" s="4" t="s">
        <v>22</v>
      </c>
      <c r="K44" s="4" t="s">
        <v>23</v>
      </c>
      <c r="L44" s="4" t="s">
        <v>24</v>
      </c>
      <c r="M44" s="4" t="s">
        <v>25</v>
      </c>
      <c r="N44" s="4" t="s">
        <v>26</v>
      </c>
      <c r="O44" s="4" t="s">
        <v>27</v>
      </c>
      <c r="P44" s="4" t="s">
        <v>28</v>
      </c>
    </row>
    <row r="47" spans="1:16" x14ac:dyDescent="0.25">
      <c r="H47">
        <f>H28-$P$35</f>
        <v>5171.8599999999988</v>
      </c>
      <c r="I47">
        <f t="shared" ref="H47:O50" si="6">I28-$P$35</f>
        <v>4559.5299999999988</v>
      </c>
      <c r="J47">
        <f t="shared" si="6"/>
        <v>4647.7899999999991</v>
      </c>
      <c r="K47">
        <f t="shared" si="6"/>
        <v>4373.0299999999988</v>
      </c>
      <c r="L47">
        <f t="shared" si="6"/>
        <v>4837.6999999999989</v>
      </c>
      <c r="M47">
        <f t="shared" si="6"/>
        <v>17503.45</v>
      </c>
      <c r="N47">
        <f t="shared" si="6"/>
        <v>10121.25</v>
      </c>
      <c r="O47">
        <f t="shared" si="6"/>
        <v>193188.75</v>
      </c>
    </row>
    <row r="48" spans="1:16" x14ac:dyDescent="0.25">
      <c r="H48">
        <f t="shared" si="6"/>
        <v>5035.7299999999996</v>
      </c>
      <c r="I48">
        <f t="shared" si="6"/>
        <v>4921.1000000000004</v>
      </c>
      <c r="J48">
        <f t="shared" si="6"/>
        <v>5275.67</v>
      </c>
      <c r="K48">
        <f t="shared" si="6"/>
        <v>4500.1000000000004</v>
      </c>
      <c r="L48">
        <f t="shared" si="6"/>
        <v>5372.5599999999995</v>
      </c>
      <c r="M48">
        <f t="shared" si="6"/>
        <v>8964.35</v>
      </c>
      <c r="N48">
        <f t="shared" si="6"/>
        <v>18619.55</v>
      </c>
      <c r="O48">
        <f t="shared" si="6"/>
        <v>239573.75</v>
      </c>
    </row>
    <row r="49" spans="4:16" x14ac:dyDescent="0.25">
      <c r="H49">
        <f t="shared" si="6"/>
        <v>6013.08</v>
      </c>
      <c r="I49">
        <f t="shared" si="6"/>
        <v>5040.0599999999995</v>
      </c>
      <c r="J49">
        <f t="shared" si="6"/>
        <v>4756.74</v>
      </c>
      <c r="K49">
        <f t="shared" si="6"/>
        <v>5229.4399999999987</v>
      </c>
      <c r="L49">
        <f t="shared" si="6"/>
        <v>5365.49</v>
      </c>
      <c r="M49">
        <f t="shared" si="6"/>
        <v>7747.4699999999993</v>
      </c>
      <c r="N49">
        <f t="shared" si="6"/>
        <v>13083.35</v>
      </c>
      <c r="O49">
        <f t="shared" si="6"/>
        <v>224291.75</v>
      </c>
    </row>
    <row r="50" spans="4:16" x14ac:dyDescent="0.25">
      <c r="H50">
        <f t="shared" si="6"/>
        <v>4989.83</v>
      </c>
      <c r="I50">
        <f t="shared" si="6"/>
        <v>6105.26</v>
      </c>
      <c r="J50">
        <f t="shared" si="6"/>
        <v>4655.869999999999</v>
      </c>
      <c r="K50">
        <f t="shared" si="6"/>
        <v>6348.8099999999995</v>
      </c>
      <c r="L50">
        <f t="shared" si="6"/>
        <v>4902.41</v>
      </c>
      <c r="M50">
        <f t="shared" si="6"/>
        <v>9325.75</v>
      </c>
      <c r="N50">
        <f t="shared" si="6"/>
        <v>12882.35</v>
      </c>
      <c r="O50">
        <f t="shared" si="6"/>
        <v>128978.75</v>
      </c>
    </row>
    <row r="53" spans="4:16" x14ac:dyDescent="0.25">
      <c r="F53" s="4"/>
      <c r="G53" s="4"/>
      <c r="H53" s="4" t="s">
        <v>20</v>
      </c>
      <c r="I53" s="4" t="s">
        <v>21</v>
      </c>
      <c r="J53" s="4" t="s">
        <v>22</v>
      </c>
      <c r="K53" s="4" t="s">
        <v>23</v>
      </c>
      <c r="L53" s="4" t="s">
        <v>24</v>
      </c>
      <c r="M53" s="4" t="s">
        <v>25</v>
      </c>
      <c r="N53" s="4" t="s">
        <v>26</v>
      </c>
      <c r="O53" s="4" t="s">
        <v>27</v>
      </c>
      <c r="P53" s="4"/>
    </row>
    <row r="54" spans="4:16" x14ac:dyDescent="0.25">
      <c r="F54" t="s">
        <v>36</v>
      </c>
      <c r="H54">
        <f>AVERAGE(H47:H50)</f>
        <v>5302.625</v>
      </c>
      <c r="I54">
        <f>AVERAGE(I47:I50)</f>
        <v>5156.4874999999993</v>
      </c>
      <c r="J54">
        <f t="shared" ref="J54:N54" si="7">AVERAGE(J47:J50)</f>
        <v>4834.0174999999999</v>
      </c>
      <c r="K54">
        <f t="shared" si="7"/>
        <v>5112.8449999999993</v>
      </c>
      <c r="L54">
        <f t="shared" si="7"/>
        <v>5119.5399999999991</v>
      </c>
      <c r="M54">
        <f t="shared" si="7"/>
        <v>10885.255000000001</v>
      </c>
      <c r="N54">
        <f t="shared" si="7"/>
        <v>13676.625</v>
      </c>
      <c r="O54">
        <f>AVERAGE(O47:O50)</f>
        <v>196508.25</v>
      </c>
    </row>
    <row r="55" spans="4:16" x14ac:dyDescent="0.25">
      <c r="F55" t="s">
        <v>37</v>
      </c>
      <c r="H55">
        <f>H54/1000</f>
        <v>5.3026249999999999</v>
      </c>
      <c r="I55">
        <f t="shared" ref="I55:O55" si="8">I54/1000</f>
        <v>5.156487499999999</v>
      </c>
      <c r="J55">
        <f t="shared" si="8"/>
        <v>4.8340174999999999</v>
      </c>
      <c r="K55">
        <f t="shared" si="8"/>
        <v>5.1128449999999992</v>
      </c>
      <c r="L55">
        <f t="shared" si="8"/>
        <v>5.1195399999999989</v>
      </c>
      <c r="M55">
        <f t="shared" si="8"/>
        <v>10.885255000000001</v>
      </c>
      <c r="N55">
        <f t="shared" si="8"/>
        <v>13.676625</v>
      </c>
      <c r="O55">
        <f t="shared" si="8"/>
        <v>196.50825</v>
      </c>
    </row>
    <row r="56" spans="4:16" x14ac:dyDescent="0.25">
      <c r="F56" t="s">
        <v>38</v>
      </c>
      <c r="H56">
        <f>MEDIAN(H47:H50)</f>
        <v>5103.7949999999992</v>
      </c>
      <c r="I56">
        <f t="shared" ref="I56:N56" si="9">MEDIAN(I47:I50)</f>
        <v>4980.58</v>
      </c>
      <c r="J56">
        <f>MEDIAN(J47:J50)</f>
        <v>4706.3049999999994</v>
      </c>
      <c r="K56">
        <f t="shared" si="9"/>
        <v>4864.7699999999995</v>
      </c>
      <c r="L56">
        <f t="shared" si="9"/>
        <v>5133.95</v>
      </c>
      <c r="M56">
        <f t="shared" si="9"/>
        <v>9145.0499999999993</v>
      </c>
      <c r="N56">
        <f t="shared" si="9"/>
        <v>12982.85</v>
      </c>
      <c r="O56">
        <f>MEDIAN(O47:O50)</f>
        <v>208740.25</v>
      </c>
    </row>
    <row r="57" spans="4:16" x14ac:dyDescent="0.25">
      <c r="F57" t="s">
        <v>39</v>
      </c>
      <c r="H57">
        <f>H56/1000</f>
        <v>5.103794999999999</v>
      </c>
      <c r="I57">
        <f t="shared" ref="I57:O57" si="10">I56/1000</f>
        <v>4.9805799999999998</v>
      </c>
      <c r="J57">
        <f t="shared" si="10"/>
        <v>4.7063049999999995</v>
      </c>
      <c r="K57">
        <f t="shared" si="10"/>
        <v>4.8647699999999992</v>
      </c>
      <c r="L57">
        <f t="shared" si="10"/>
        <v>5.1339499999999996</v>
      </c>
      <c r="M57">
        <f t="shared" si="10"/>
        <v>9.1450499999999995</v>
      </c>
      <c r="N57">
        <f t="shared" si="10"/>
        <v>12.982850000000001</v>
      </c>
      <c r="O57">
        <f t="shared" si="10"/>
        <v>208.74025</v>
      </c>
    </row>
    <row r="58" spans="4:16" x14ac:dyDescent="0.25">
      <c r="F58" t="s">
        <v>40</v>
      </c>
      <c r="H58">
        <f>STDEV(H47:H50)</f>
        <v>479.90257528655422</v>
      </c>
      <c r="I58">
        <f t="shared" ref="I58:O58" si="11">STDEV(I47:I50)</f>
        <v>664.7029791505945</v>
      </c>
      <c r="J58">
        <f t="shared" si="11"/>
        <v>298.5777153299739</v>
      </c>
      <c r="K58">
        <f t="shared" si="11"/>
        <v>906.27195044680957</v>
      </c>
      <c r="L58">
        <f t="shared" si="11"/>
        <v>289.30361525566894</v>
      </c>
      <c r="M58">
        <f t="shared" si="11"/>
        <v>4463.4863663695278</v>
      </c>
      <c r="N58">
        <f t="shared" si="11"/>
        <v>3561.6497557311832</v>
      </c>
      <c r="O58">
        <f t="shared" si="11"/>
        <v>48982.352648683584</v>
      </c>
    </row>
    <row r="59" spans="4:16" x14ac:dyDescent="0.25">
      <c r="F59" t="s">
        <v>41</v>
      </c>
      <c r="H59">
        <f>H58/H54*100</f>
        <v>9.050283119899186</v>
      </c>
      <c r="I59">
        <f t="shared" ref="I59:O59" si="12">I58/I54*100</f>
        <v>12.890615543053185</v>
      </c>
      <c r="J59">
        <f t="shared" si="12"/>
        <v>6.1765956645786639</v>
      </c>
      <c r="K59">
        <f t="shared" si="12"/>
        <v>17.725394578689745</v>
      </c>
      <c r="L59">
        <f t="shared" si="12"/>
        <v>5.6509689397029614</v>
      </c>
      <c r="M59">
        <f t="shared" si="12"/>
        <v>41.004885658347256</v>
      </c>
      <c r="N59">
        <f t="shared" si="12"/>
        <v>26.041876235775881</v>
      </c>
      <c r="O59">
        <f t="shared" si="12"/>
        <v>24.92635940154349</v>
      </c>
    </row>
    <row r="62" spans="4:16" x14ac:dyDescent="0.25">
      <c r="D62" t="s">
        <v>43</v>
      </c>
    </row>
    <row r="63" spans="4:16" x14ac:dyDescent="0.25">
      <c r="H63">
        <f t="shared" ref="H63:O64" si="13">H47/$O$54*100</f>
        <v>2.6318793231327433</v>
      </c>
      <c r="I63">
        <f t="shared" si="13"/>
        <v>2.3202740851847183</v>
      </c>
      <c r="J63">
        <f t="shared" si="13"/>
        <v>2.3651882300106988</v>
      </c>
      <c r="K63">
        <f t="shared" si="13"/>
        <v>2.2253671283521173</v>
      </c>
      <c r="L63">
        <f t="shared" si="13"/>
        <v>2.4618304829440998</v>
      </c>
      <c r="M63">
        <f t="shared" si="13"/>
        <v>8.9072341746466126</v>
      </c>
      <c r="N63">
        <f t="shared" si="13"/>
        <v>5.1505471144341266</v>
      </c>
      <c r="O63">
        <f t="shared" si="13"/>
        <v>98.310757945277103</v>
      </c>
    </row>
    <row r="64" spans="4:16" x14ac:dyDescent="0.25">
      <c r="H64">
        <f>H48/$O$54*100</f>
        <v>2.5626048779122499</v>
      </c>
      <c r="I64">
        <f t="shared" si="13"/>
        <v>2.5042714491630762</v>
      </c>
      <c r="J64">
        <f t="shared" si="13"/>
        <v>2.6847066217321665</v>
      </c>
      <c r="K64">
        <f t="shared" si="13"/>
        <v>2.2900310801200461</v>
      </c>
      <c r="L64">
        <f t="shared" si="13"/>
        <v>2.7340124396812855</v>
      </c>
      <c r="M64">
        <f t="shared" si="13"/>
        <v>4.5618186513797765</v>
      </c>
      <c r="N64">
        <f t="shared" si="13"/>
        <v>9.4752001506298082</v>
      </c>
      <c r="O64">
        <f t="shared" si="13"/>
        <v>121.91536487653826</v>
      </c>
    </row>
    <row r="65" spans="4:16" x14ac:dyDescent="0.25">
      <c r="H65">
        <f t="shared" ref="H65:O66" si="14">H49/$O$54*100</f>
        <v>3.0599631313189142</v>
      </c>
      <c r="I65">
        <f t="shared" si="14"/>
        <v>2.564808347741125</v>
      </c>
      <c r="J65">
        <f t="shared" si="14"/>
        <v>2.4206311948734975</v>
      </c>
      <c r="K65">
        <f t="shared" si="14"/>
        <v>2.6611808918963953</v>
      </c>
      <c r="L65">
        <f t="shared" si="14"/>
        <v>2.7304146263579265</v>
      </c>
      <c r="M65">
        <f t="shared" si="14"/>
        <v>3.9425672967928822</v>
      </c>
      <c r="N65">
        <f t="shared" si="14"/>
        <v>6.6579138534896121</v>
      </c>
      <c r="O65">
        <f t="shared" si="14"/>
        <v>114.13859214562238</v>
      </c>
    </row>
    <row r="66" spans="4:16" x14ac:dyDescent="0.25">
      <c r="H66">
        <f t="shared" si="14"/>
        <v>2.5392470799572027</v>
      </c>
      <c r="I66">
        <f t="shared" si="14"/>
        <v>3.106872103334084</v>
      </c>
      <c r="J66">
        <f t="shared" si="14"/>
        <v>2.3693000166659663</v>
      </c>
      <c r="K66">
        <f t="shared" si="14"/>
        <v>3.2308109201522073</v>
      </c>
      <c r="L66">
        <f t="shared" si="14"/>
        <v>2.4947603981003339</v>
      </c>
      <c r="M66">
        <f t="shared" si="14"/>
        <v>4.745729504995337</v>
      </c>
      <c r="N66">
        <f t="shared" si="14"/>
        <v>6.5556280715949589</v>
      </c>
      <c r="O66">
        <f t="shared" si="14"/>
        <v>65.635285032562251</v>
      </c>
    </row>
    <row r="69" spans="4:16" x14ac:dyDescent="0.25">
      <c r="F69" s="4"/>
      <c r="G69" s="4"/>
      <c r="H69" s="4" t="s">
        <v>20</v>
      </c>
      <c r="I69" s="4" t="s">
        <v>21</v>
      </c>
      <c r="J69" s="4" t="s">
        <v>22</v>
      </c>
      <c r="K69" s="4" t="s">
        <v>23</v>
      </c>
      <c r="L69" s="4" t="s">
        <v>24</v>
      </c>
      <c r="M69" s="4" t="s">
        <v>25</v>
      </c>
      <c r="N69" s="4" t="s">
        <v>26</v>
      </c>
      <c r="O69" s="4" t="s">
        <v>27</v>
      </c>
      <c r="P69" s="4"/>
    </row>
    <row r="70" spans="4:16" x14ac:dyDescent="0.25">
      <c r="F70" t="s">
        <v>36</v>
      </c>
      <c r="H70">
        <f>AVERAGE(H63:H66)</f>
        <v>2.6984236030802777</v>
      </c>
      <c r="I70">
        <f>AVERAGE(I63:I66)</f>
        <v>2.6240564963557511</v>
      </c>
      <c r="J70">
        <f t="shared" ref="J70:N70" si="15">AVERAGE(J63:J66)</f>
        <v>2.4599565158205818</v>
      </c>
      <c r="K70">
        <f t="shared" si="15"/>
        <v>2.6018475051301913</v>
      </c>
      <c r="L70">
        <f t="shared" si="15"/>
        <v>2.6052544867709115</v>
      </c>
      <c r="M70">
        <f t="shared" si="15"/>
        <v>5.5393374069536527</v>
      </c>
      <c r="N70">
        <f t="shared" si="15"/>
        <v>6.9598222975371264</v>
      </c>
      <c r="O70">
        <f>AVERAGE(O63:O66)</f>
        <v>100</v>
      </c>
    </row>
    <row r="71" spans="4:16" x14ac:dyDescent="0.25">
      <c r="F71" t="s">
        <v>38</v>
      </c>
      <c r="H71">
        <f>MEDIAN(H63:H66)</f>
        <v>2.5972421005224966</v>
      </c>
      <c r="I71">
        <f>MEDIAN(I63:I66)</f>
        <v>2.5345398984521008</v>
      </c>
      <c r="J71">
        <f t="shared" ref="J71:O71" si="16">MEDIAN(J63:J66)</f>
        <v>2.3949656057697322</v>
      </c>
      <c r="K71">
        <f t="shared" si="16"/>
        <v>2.4756059860082207</v>
      </c>
      <c r="L71">
        <f t="shared" si="16"/>
        <v>2.6125875122291302</v>
      </c>
      <c r="M71">
        <f t="shared" si="16"/>
        <v>4.6537740781875563</v>
      </c>
      <c r="N71">
        <f t="shared" si="16"/>
        <v>6.606770962542285</v>
      </c>
      <c r="O71">
        <f t="shared" si="16"/>
        <v>106.22467504544974</v>
      </c>
    </row>
    <row r="72" spans="4:16" x14ac:dyDescent="0.25">
      <c r="F72" t="s">
        <v>40</v>
      </c>
      <c r="H72">
        <f>STDEV(H63:H66)</f>
        <v>0.24421497585294996</v>
      </c>
      <c r="I72">
        <f t="shared" ref="I72:O72" si="17">STDEV(I63:I66)</f>
        <v>0.33825703457772593</v>
      </c>
      <c r="J72">
        <f t="shared" si="17"/>
        <v>0.15194156750669446</v>
      </c>
      <c r="K72">
        <f t="shared" si="17"/>
        <v>0.46118773662012302</v>
      </c>
      <c r="L72">
        <f t="shared" si="17"/>
        <v>0.14722212184764211</v>
      </c>
      <c r="M72">
        <f t="shared" si="17"/>
        <v>2.2713989699514032</v>
      </c>
      <c r="N72">
        <f t="shared" si="17"/>
        <v>1.8124683089545519</v>
      </c>
      <c r="O72">
        <f t="shared" si="17"/>
        <v>24.926359401543468</v>
      </c>
    </row>
    <row r="73" spans="4:16" x14ac:dyDescent="0.25">
      <c r="F73" t="s">
        <v>41</v>
      </c>
      <c r="H73">
        <f t="shared" ref="H73:O73" si="18">H72/H70*100</f>
        <v>9.0502831198991931</v>
      </c>
      <c r="I73">
        <f t="shared" si="18"/>
        <v>12.890615543052981</v>
      </c>
      <c r="J73">
        <f t="shared" si="18"/>
        <v>6.1765956645786657</v>
      </c>
      <c r="K73">
        <f t="shared" si="18"/>
        <v>17.725394578689809</v>
      </c>
      <c r="L73">
        <f t="shared" si="18"/>
        <v>5.650968939702965</v>
      </c>
      <c r="M73">
        <f t="shared" si="18"/>
        <v>41.004885658347256</v>
      </c>
      <c r="N73">
        <f t="shared" si="18"/>
        <v>26.041876235775881</v>
      </c>
      <c r="O73">
        <f t="shared" si="18"/>
        <v>24.926359401543468</v>
      </c>
    </row>
    <row r="76" spans="4:16" x14ac:dyDescent="0.25">
      <c r="D76" t="s">
        <v>44</v>
      </c>
      <c r="H76">
        <f>H47/$H$54*100</f>
        <v>97.533957238160312</v>
      </c>
      <c r="I76">
        <f>I47/$H$54*100</f>
        <v>85.986280380000451</v>
      </c>
      <c r="J76">
        <f t="shared" ref="H76:O79" si="19">J47/$H$54*100</f>
        <v>87.650739020768</v>
      </c>
      <c r="K76">
        <f t="shared" si="19"/>
        <v>82.469154428231278</v>
      </c>
      <c r="L76">
        <f t="shared" si="19"/>
        <v>91.232172744631185</v>
      </c>
      <c r="M76">
        <f t="shared" si="19"/>
        <v>330.09028547181822</v>
      </c>
      <c r="N76">
        <f t="shared" si="19"/>
        <v>190.87244525117276</v>
      </c>
      <c r="O76">
        <f t="shared" si="19"/>
        <v>3643.2663067820185</v>
      </c>
    </row>
    <row r="77" spans="4:16" x14ac:dyDescent="0.25">
      <c r="H77">
        <f t="shared" si="19"/>
        <v>94.966738172131713</v>
      </c>
      <c r="I77">
        <f t="shared" si="19"/>
        <v>92.804978666226646</v>
      </c>
      <c r="J77">
        <f t="shared" si="19"/>
        <v>99.491666863110254</v>
      </c>
      <c r="K77">
        <f t="shared" si="19"/>
        <v>84.865514721482299</v>
      </c>
      <c r="L77">
        <f t="shared" si="19"/>
        <v>101.31887508545294</v>
      </c>
      <c r="M77">
        <f t="shared" si="19"/>
        <v>169.05494919968885</v>
      </c>
      <c r="N77">
        <f t="shared" si="19"/>
        <v>351.13835128827702</v>
      </c>
      <c r="O77">
        <f t="shared" si="19"/>
        <v>4518.0217345182809</v>
      </c>
    </row>
    <row r="78" spans="4:16" x14ac:dyDescent="0.25">
      <c r="H78">
        <f t="shared" si="19"/>
        <v>113.39817543197945</v>
      </c>
      <c r="I78">
        <f t="shared" si="19"/>
        <v>95.048395841682179</v>
      </c>
      <c r="J78">
        <f t="shared" si="19"/>
        <v>89.705381768463738</v>
      </c>
      <c r="K78">
        <f t="shared" si="19"/>
        <v>98.619834515923685</v>
      </c>
      <c r="L78">
        <f t="shared" si="19"/>
        <v>101.18554489521698</v>
      </c>
      <c r="M78">
        <f t="shared" si="19"/>
        <v>146.10631526838119</v>
      </c>
      <c r="N78">
        <f t="shared" si="19"/>
        <v>246.73345748567925</v>
      </c>
      <c r="O78">
        <f t="shared" si="19"/>
        <v>4229.8248508993192</v>
      </c>
    </row>
    <row r="79" spans="4:16" x14ac:dyDescent="0.25">
      <c r="H79">
        <f t="shared" si="19"/>
        <v>94.101129157728479</v>
      </c>
      <c r="I79">
        <f t="shared" si="19"/>
        <v>115.13655972277881</v>
      </c>
      <c r="J79">
        <f t="shared" si="19"/>
        <v>87.803116381037668</v>
      </c>
      <c r="K79">
        <f t="shared" si="19"/>
        <v>119.72956790268969</v>
      </c>
      <c r="L79">
        <f t="shared" si="19"/>
        <v>92.452511727682037</v>
      </c>
      <c r="M79">
        <f t="shared" si="19"/>
        <v>175.87044152660238</v>
      </c>
      <c r="N79">
        <f t="shared" si="19"/>
        <v>242.9428820631291</v>
      </c>
      <c r="O79">
        <f t="shared" si="19"/>
        <v>2432.3566158270669</v>
      </c>
    </row>
    <row r="82" spans="6:16" x14ac:dyDescent="0.25">
      <c r="F82" s="4"/>
      <c r="G82" s="4"/>
      <c r="H82" s="4" t="s">
        <v>20</v>
      </c>
      <c r="I82" s="4" t="s">
        <v>21</v>
      </c>
      <c r="J82" s="4" t="s">
        <v>22</v>
      </c>
      <c r="K82" s="4" t="s">
        <v>23</v>
      </c>
      <c r="L82" s="4" t="s">
        <v>24</v>
      </c>
      <c r="M82" s="4" t="s">
        <v>25</v>
      </c>
      <c r="N82" s="4" t="s">
        <v>26</v>
      </c>
      <c r="O82" s="4" t="s">
        <v>27</v>
      </c>
      <c r="P82" s="4"/>
    </row>
    <row r="83" spans="6:16" x14ac:dyDescent="0.25">
      <c r="F83" t="s">
        <v>36</v>
      </c>
      <c r="H83">
        <f>AVERAGE(H76:H79)</f>
        <v>100</v>
      </c>
      <c r="I83">
        <f t="shared" ref="I83:N83" si="20">AVERAGE(I76:I79)</f>
        <v>97.244053652672022</v>
      </c>
      <c r="J83">
        <f t="shared" si="20"/>
        <v>91.162726008344919</v>
      </c>
      <c r="K83">
        <f t="shared" si="20"/>
        <v>96.42101789208175</v>
      </c>
      <c r="L83">
        <f t="shared" si="20"/>
        <v>96.5472761132458</v>
      </c>
      <c r="M83">
        <f t="shared" si="20"/>
        <v>205.28049786662265</v>
      </c>
      <c r="N83">
        <f t="shared" si="20"/>
        <v>257.92178402206457</v>
      </c>
      <c r="O83">
        <f>AVERAGE(O76:O79)</f>
        <v>3705.8673770066716</v>
      </c>
    </row>
    <row r="84" spans="6:16" x14ac:dyDescent="0.25">
      <c r="F84" t="s">
        <v>38</v>
      </c>
      <c r="H84">
        <f>MEDIAN(H76:H79)</f>
        <v>96.250347705146012</v>
      </c>
      <c r="I84">
        <f>MEDIAN(I76:I79)</f>
        <v>93.926687253954412</v>
      </c>
      <c r="J84">
        <f t="shared" ref="J84:O84" si="21">MEDIAN(J76:J79)</f>
        <v>88.754249074750703</v>
      </c>
      <c r="K84">
        <f t="shared" si="21"/>
        <v>91.742674618702992</v>
      </c>
      <c r="L84">
        <f t="shared" si="21"/>
        <v>96.8190283114495</v>
      </c>
      <c r="M84">
        <f t="shared" si="21"/>
        <v>172.4626953631456</v>
      </c>
      <c r="N84">
        <f t="shared" si="21"/>
        <v>244.83816977440418</v>
      </c>
      <c r="O84">
        <f t="shared" si="21"/>
        <v>3936.5455788406689</v>
      </c>
    </row>
    <row r="85" spans="6:16" x14ac:dyDescent="0.25">
      <c r="F85" t="s">
        <v>40</v>
      </c>
      <c r="H85">
        <f>STDEV(H76:H79)</f>
        <v>9.0502831198991931</v>
      </c>
      <c r="I85">
        <f t="shared" ref="I85:O85" si="22">STDEV(I76:I79)</f>
        <v>12.53535709484615</v>
      </c>
      <c r="J85">
        <f t="shared" si="22"/>
        <v>5.630752982343159</v>
      </c>
      <c r="K85">
        <f t="shared" si="22"/>
        <v>17.091005878160455</v>
      </c>
      <c r="L85">
        <f t="shared" si="22"/>
        <v>5.4558565852887693</v>
      </c>
      <c r="M85">
        <f t="shared" si="22"/>
        <v>84.175033429094654</v>
      </c>
      <c r="N85">
        <f t="shared" si="22"/>
        <v>67.167671780131172</v>
      </c>
      <c r="O85">
        <f t="shared" si="22"/>
        <v>923.73782133723455</v>
      </c>
    </row>
    <row r="86" spans="6:16" x14ac:dyDescent="0.25">
      <c r="F86" t="s">
        <v>41</v>
      </c>
      <c r="H86">
        <f t="shared" ref="H86:O86" si="23">H85/H83*100</f>
        <v>9.0502831198991931</v>
      </c>
      <c r="I86">
        <f t="shared" si="23"/>
        <v>12.890615543053011</v>
      </c>
      <c r="J86">
        <f t="shared" si="23"/>
        <v>6.1765956645786648</v>
      </c>
      <c r="K86">
        <f t="shared" si="23"/>
        <v>17.72539457868967</v>
      </c>
      <c r="L86">
        <f t="shared" si="23"/>
        <v>5.6509689397029534</v>
      </c>
      <c r="M86">
        <f t="shared" si="23"/>
        <v>41.004885658347284</v>
      </c>
      <c r="N86">
        <f t="shared" si="23"/>
        <v>26.041876235775863</v>
      </c>
      <c r="O86">
        <f t="shared" si="23"/>
        <v>24.926359401543461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5.Document" shapeId="2049" r:id="rId3">
          <objectPr defaultSize="0" autoPict="0" r:id="rId4">
            <anchor moveWithCells="1">
              <from>
                <xdr:col>0</xdr:col>
                <xdr:colOff>161925</xdr:colOff>
                <xdr:row>76</xdr:row>
                <xdr:rowOff>66675</xdr:rowOff>
              </from>
              <to>
                <xdr:col>4</xdr:col>
                <xdr:colOff>590550</xdr:colOff>
                <xdr:row>90</xdr:row>
                <xdr:rowOff>76200</xdr:rowOff>
              </to>
            </anchor>
          </objectPr>
        </oleObject>
      </mc:Choice>
      <mc:Fallback>
        <oleObject progId="Prism5.Document" shapeId="2049" r:id="rId3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DCB6F-B45B-4A13-9719-DE4C7617BE52}">
  <dimension ref="A1:N52"/>
  <sheetViews>
    <sheetView tabSelected="1" workbookViewId="0">
      <selection activeCell="Q18" sqref="Q18"/>
    </sheetView>
  </sheetViews>
  <sheetFormatPr baseColWidth="10" defaultRowHeight="15" x14ac:dyDescent="0.25"/>
  <cols>
    <col min="8" max="8" width="12" bestFit="1" customWidth="1"/>
    <col min="17" max="17" width="12" bestFit="1" customWidth="1"/>
  </cols>
  <sheetData>
    <row r="1" spans="1:3" x14ac:dyDescent="0.25">
      <c r="A1" s="1" t="s">
        <v>58</v>
      </c>
    </row>
    <row r="2" spans="1:3" x14ac:dyDescent="0.25">
      <c r="A2" t="s">
        <v>29</v>
      </c>
      <c r="C2" t="s">
        <v>45</v>
      </c>
    </row>
    <row r="3" spans="1:3" x14ac:dyDescent="0.25">
      <c r="A3" t="s">
        <v>30</v>
      </c>
      <c r="C3" s="3">
        <v>43808</v>
      </c>
    </row>
    <row r="4" spans="1:3" x14ac:dyDescent="0.25">
      <c r="A4" t="s">
        <v>31</v>
      </c>
      <c r="C4" t="s">
        <v>32</v>
      </c>
    </row>
    <row r="5" spans="1:3" x14ac:dyDescent="0.25">
      <c r="A5" t="s">
        <v>33</v>
      </c>
      <c r="C5" t="s">
        <v>34</v>
      </c>
    </row>
    <row r="6" spans="1:3" x14ac:dyDescent="0.25">
      <c r="A6" t="s">
        <v>17</v>
      </c>
      <c r="C6" s="2">
        <v>43821</v>
      </c>
    </row>
    <row r="7" spans="1:3" x14ac:dyDescent="0.25">
      <c r="A7" t="s">
        <v>18</v>
      </c>
      <c r="C7" t="s">
        <v>19</v>
      </c>
    </row>
    <row r="8" spans="1:3" x14ac:dyDescent="0.25">
      <c r="A8" s="1" t="s">
        <v>35</v>
      </c>
      <c r="C8" t="s">
        <v>59</v>
      </c>
    </row>
    <row r="9" spans="1:3" x14ac:dyDescent="0.25">
      <c r="C9" t="s">
        <v>60</v>
      </c>
    </row>
    <row r="14" spans="1:3" x14ac:dyDescent="0.25">
      <c r="A14" s="1"/>
      <c r="C14" s="18"/>
    </row>
    <row r="15" spans="1:3" x14ac:dyDescent="0.25">
      <c r="A15" s="1" t="s">
        <v>55</v>
      </c>
    </row>
    <row r="16" spans="1:3" x14ac:dyDescent="0.25">
      <c r="A16" s="1" t="s">
        <v>42</v>
      </c>
    </row>
    <row r="17" spans="1:13" x14ac:dyDescent="0.25">
      <c r="E17" t="s">
        <v>20</v>
      </c>
      <c r="F17" t="s">
        <v>21</v>
      </c>
      <c r="G17" t="s">
        <v>22</v>
      </c>
      <c r="H17" t="s">
        <v>23</v>
      </c>
      <c r="I17" t="s">
        <v>24</v>
      </c>
      <c r="J17" t="s">
        <v>25</v>
      </c>
      <c r="K17" t="s">
        <v>26</v>
      </c>
      <c r="L17" t="s">
        <v>27</v>
      </c>
      <c r="M17" t="s">
        <v>28</v>
      </c>
    </row>
    <row r="20" spans="1:13" x14ac:dyDescent="0.25">
      <c r="E20">
        <v>0.24528529999999996</v>
      </c>
      <c r="F20">
        <v>0.22609169999999998</v>
      </c>
      <c r="G20">
        <v>0.21380399999999997</v>
      </c>
      <c r="H20">
        <v>0.21992549999999997</v>
      </c>
      <c r="I20">
        <v>0.21624789999999997</v>
      </c>
      <c r="J20">
        <v>9.9565499999999973E-2</v>
      </c>
      <c r="K20">
        <v>9.5454799999999979E-2</v>
      </c>
      <c r="L20">
        <v>6.9412999999999836E-3</v>
      </c>
    </row>
    <row r="21" spans="1:13" x14ac:dyDescent="0.25">
      <c r="E21">
        <v>0.21610319999999997</v>
      </c>
      <c r="F21">
        <v>0.20750450000000001</v>
      </c>
      <c r="G21">
        <v>0.2090099</v>
      </c>
      <c r="H21">
        <v>0.21320789999999998</v>
      </c>
      <c r="I21">
        <v>0.20262299999999997</v>
      </c>
      <c r="J21">
        <v>9.1424599999999995E-2</v>
      </c>
      <c r="K21">
        <v>7.7178299999999977E-2</v>
      </c>
      <c r="L21">
        <v>1.2862699999999977E-2</v>
      </c>
    </row>
    <row r="22" spans="1:13" x14ac:dyDescent="0.25">
      <c r="E22">
        <v>0.2147916</v>
      </c>
      <c r="F22">
        <v>0.21257099999999998</v>
      </c>
      <c r="G22">
        <v>0.20407980000000001</v>
      </c>
      <c r="H22">
        <v>0.19134989999999999</v>
      </c>
      <c r="I22">
        <v>0.1875339</v>
      </c>
      <c r="J22">
        <v>9.1121799999999975E-2</v>
      </c>
      <c r="K22">
        <v>8.0561799999999989E-2</v>
      </c>
      <c r="L22">
        <v>1.0003699999999976E-2</v>
      </c>
    </row>
    <row r="23" spans="1:13" x14ac:dyDescent="0.25">
      <c r="E23">
        <v>0.2037032</v>
      </c>
      <c r="F23">
        <v>0.2026297</v>
      </c>
      <c r="G23">
        <v>0.20819579999999996</v>
      </c>
      <c r="H23">
        <v>0.20420239999999998</v>
      </c>
      <c r="I23">
        <v>0.20589250000000001</v>
      </c>
      <c r="J23">
        <v>0.10105249999999999</v>
      </c>
      <c r="K23">
        <v>8.0327799999999977E-2</v>
      </c>
      <c r="L23">
        <v>9.2871999999999955E-3</v>
      </c>
    </row>
    <row r="25" spans="1:13" x14ac:dyDescent="0.25">
      <c r="A25" s="1" t="s">
        <v>55</v>
      </c>
    </row>
    <row r="26" spans="1:13" x14ac:dyDescent="0.25">
      <c r="A26" s="1" t="s">
        <v>42</v>
      </c>
    </row>
    <row r="27" spans="1:13" x14ac:dyDescent="0.25">
      <c r="E27" t="s">
        <v>20</v>
      </c>
      <c r="F27" t="s">
        <v>21</v>
      </c>
      <c r="G27" t="s">
        <v>22</v>
      </c>
      <c r="H27" t="s">
        <v>23</v>
      </c>
      <c r="I27" t="s">
        <v>24</v>
      </c>
      <c r="J27" t="s">
        <v>25</v>
      </c>
      <c r="K27" t="s">
        <v>26</v>
      </c>
      <c r="L27" t="s">
        <v>27</v>
      </c>
      <c r="M27" t="s">
        <v>28</v>
      </c>
    </row>
    <row r="30" spans="1:13" x14ac:dyDescent="0.25">
      <c r="E30">
        <v>5171.8599999999988</v>
      </c>
      <c r="F30">
        <v>4559.5299999999988</v>
      </c>
      <c r="G30">
        <v>4647.7899999999991</v>
      </c>
      <c r="H30">
        <v>4373.0299999999988</v>
      </c>
      <c r="I30">
        <v>4837.6999999999989</v>
      </c>
      <c r="J30">
        <v>17503.45</v>
      </c>
      <c r="K30">
        <v>10121.25</v>
      </c>
      <c r="L30">
        <v>193188.75</v>
      </c>
    </row>
    <row r="31" spans="1:13" x14ac:dyDescent="0.25">
      <c r="E31">
        <v>5035.7299999999996</v>
      </c>
      <c r="F31">
        <v>4921.1000000000004</v>
      </c>
      <c r="G31">
        <v>5275.67</v>
      </c>
      <c r="H31">
        <v>4500.1000000000004</v>
      </c>
      <c r="I31">
        <v>5372.5599999999995</v>
      </c>
      <c r="J31">
        <v>8964.35</v>
      </c>
      <c r="K31">
        <v>18619.55</v>
      </c>
      <c r="L31">
        <v>239573.75</v>
      </c>
    </row>
    <row r="32" spans="1:13" x14ac:dyDescent="0.25">
      <c r="E32">
        <v>6013.08</v>
      </c>
      <c r="F32">
        <v>5040.0599999999995</v>
      </c>
      <c r="G32">
        <v>4756.74</v>
      </c>
      <c r="H32">
        <v>5229.4399999999987</v>
      </c>
      <c r="I32">
        <v>5365.49</v>
      </c>
      <c r="J32">
        <v>7747.4699999999993</v>
      </c>
      <c r="K32">
        <v>13083.35</v>
      </c>
      <c r="L32">
        <v>224291.75</v>
      </c>
    </row>
    <row r="33" spans="1:14" x14ac:dyDescent="0.25">
      <c r="E33">
        <v>4989.83</v>
      </c>
      <c r="F33">
        <v>6105.26</v>
      </c>
      <c r="G33">
        <v>4655.869999999999</v>
      </c>
      <c r="H33">
        <v>6348.8099999999995</v>
      </c>
      <c r="I33">
        <v>4902.41</v>
      </c>
      <c r="J33">
        <v>9325.75</v>
      </c>
      <c r="K33">
        <v>12882.35</v>
      </c>
      <c r="L33">
        <v>128978.75</v>
      </c>
    </row>
    <row r="35" spans="1:14" x14ac:dyDescent="0.25">
      <c r="A35" s="1" t="s">
        <v>56</v>
      </c>
    </row>
    <row r="36" spans="1:14" x14ac:dyDescent="0.25">
      <c r="E36">
        <f>E20/E30</f>
        <v>4.7426902507028424E-5</v>
      </c>
      <c r="F36">
        <f t="shared" ref="F36:L36" si="0">F20/F30</f>
        <v>4.9586624059936007E-5</v>
      </c>
      <c r="G36">
        <f t="shared" si="0"/>
        <v>4.6001217783075396E-5</v>
      </c>
      <c r="H36">
        <f t="shared" si="0"/>
        <v>5.0291331182269505E-5</v>
      </c>
      <c r="I36">
        <f t="shared" si="0"/>
        <v>4.4700560183558309E-5</v>
      </c>
      <c r="J36">
        <f t="shared" si="0"/>
        <v>5.6883357280993157E-6</v>
      </c>
      <c r="K36">
        <f t="shared" si="0"/>
        <v>9.431127578115349E-6</v>
      </c>
      <c r="L36">
        <f t="shared" si="0"/>
        <v>3.5930146035936271E-8</v>
      </c>
      <c r="N36" s="1" t="s">
        <v>20</v>
      </c>
    </row>
    <row r="37" spans="1:14" x14ac:dyDescent="0.25">
      <c r="E37">
        <f t="shared" ref="E37:L37" si="1">E21/E31</f>
        <v>4.2913976722342139E-5</v>
      </c>
      <c r="F37">
        <f t="shared" si="1"/>
        <v>4.2166283960903046E-5</v>
      </c>
      <c r="G37">
        <f t="shared" si="1"/>
        <v>3.9617697846908546E-5</v>
      </c>
      <c r="H37">
        <f t="shared" si="1"/>
        <v>4.7378480478211586E-5</v>
      </c>
      <c r="I37">
        <f t="shared" si="1"/>
        <v>3.7714422919427606E-5</v>
      </c>
      <c r="J37">
        <f t="shared" si="1"/>
        <v>1.0198687021367974E-5</v>
      </c>
      <c r="K37">
        <f t="shared" si="1"/>
        <v>4.1450142457793008E-6</v>
      </c>
      <c r="L37">
        <f t="shared" si="1"/>
        <v>5.3689938901903808E-8</v>
      </c>
      <c r="N37">
        <f>AVERAGE(E36:E39)</f>
        <v>4.1721320849058899E-5</v>
      </c>
    </row>
    <row r="38" spans="1:14" x14ac:dyDescent="0.25">
      <c r="E38">
        <f t="shared" ref="E38:L38" si="2">E22/E32</f>
        <v>3.5720728811191604E-5</v>
      </c>
      <c r="F38">
        <f t="shared" si="2"/>
        <v>4.2176283615671242E-5</v>
      </c>
      <c r="G38">
        <f t="shared" si="2"/>
        <v>4.2903290909320253E-5</v>
      </c>
      <c r="H38">
        <f t="shared" si="2"/>
        <v>3.6590896922041372E-5</v>
      </c>
      <c r="I38">
        <f t="shared" si="2"/>
        <v>3.4951868328894476E-5</v>
      </c>
      <c r="J38">
        <f t="shared" si="2"/>
        <v>1.1761491170666034E-5</v>
      </c>
      <c r="K38">
        <f t="shared" si="2"/>
        <v>6.1575819648637376E-6</v>
      </c>
      <c r="L38">
        <f t="shared" si="2"/>
        <v>4.4601283818954451E-8</v>
      </c>
    </row>
    <row r="39" spans="1:14" x14ac:dyDescent="0.25">
      <c r="E39">
        <f t="shared" ref="E39:L39" si="3">E23/E33</f>
        <v>4.0823675355673443E-5</v>
      </c>
      <c r="F39">
        <f t="shared" si="3"/>
        <v>3.3189364580705818E-5</v>
      </c>
      <c r="G39">
        <f t="shared" si="3"/>
        <v>4.4716841320741342E-5</v>
      </c>
      <c r="H39">
        <f t="shared" si="3"/>
        <v>3.2163885830572974E-5</v>
      </c>
      <c r="I39">
        <f t="shared" si="3"/>
        <v>4.1998221283001627E-5</v>
      </c>
      <c r="J39">
        <f t="shared" si="3"/>
        <v>1.0835857705814545E-5</v>
      </c>
      <c r="K39">
        <f t="shared" si="3"/>
        <v>6.2354927478293925E-6</v>
      </c>
      <c r="L39">
        <f t="shared" si="3"/>
        <v>7.2005659847067792E-8</v>
      </c>
    </row>
    <row r="41" spans="1:14" x14ac:dyDescent="0.25">
      <c r="A41" s="1" t="s">
        <v>57</v>
      </c>
    </row>
    <row r="42" spans="1:14" x14ac:dyDescent="0.25">
      <c r="E42">
        <f>E36/$N$37*100</f>
        <v>113.67545787586977</v>
      </c>
      <c r="F42">
        <f>F36/$N$37*100</f>
        <v>118.85199953120498</v>
      </c>
      <c r="G42">
        <f>G36/$N$37*100</f>
        <v>110.25829682981629</v>
      </c>
      <c r="H42">
        <f>H36/$N$37*100</f>
        <v>120.54108105593191</v>
      </c>
      <c r="I42">
        <f>I36/$N$37*100</f>
        <v>107.14080780250899</v>
      </c>
      <c r="J42">
        <f>J36/$N$37*100</f>
        <v>13.634121864642804</v>
      </c>
      <c r="K42">
        <f>K36/$N$37*100</f>
        <v>22.605055128133809</v>
      </c>
      <c r="L42">
        <f>L36/$N$37*100</f>
        <v>8.6119387652960039E-2</v>
      </c>
    </row>
    <row r="43" spans="1:14" x14ac:dyDescent="0.25">
      <c r="E43">
        <f>E37/$N$37*100</f>
        <v>102.85862443712672</v>
      </c>
      <c r="F43">
        <f>F37/$N$37*100</f>
        <v>101.06651252354631</v>
      </c>
      <c r="G43">
        <f>G37/$N$37*100</f>
        <v>94.957918495052141</v>
      </c>
      <c r="H43">
        <f>H37/$N$37*100</f>
        <v>113.55939724348467</v>
      </c>
      <c r="I43">
        <f>I37/$N$37*100</f>
        <v>90.396042483583855</v>
      </c>
      <c r="J43">
        <f>J37/$N$37*100</f>
        <v>24.444784618073818</v>
      </c>
      <c r="K43">
        <f>K37/$N$37*100</f>
        <v>9.9350024434156889</v>
      </c>
      <c r="L43">
        <f>L37/$N$37*100</f>
        <v>0.12868705450660459</v>
      </c>
    </row>
    <row r="44" spans="1:14" x14ac:dyDescent="0.25">
      <c r="E44">
        <f>E38/$N$37*100</f>
        <v>85.617444712317507</v>
      </c>
      <c r="F44">
        <f>F38/$N$37*100</f>
        <v>101.0904802565056</v>
      </c>
      <c r="G44">
        <f>G38/$N$37*100</f>
        <v>102.83301208161058</v>
      </c>
      <c r="H44">
        <f>H38/$N$37*100</f>
        <v>87.703112407254352</v>
      </c>
      <c r="I44">
        <f>I38/$N$37*100</f>
        <v>83.774596819081481</v>
      </c>
      <c r="J44">
        <f>J38/$N$37*100</f>
        <v>28.190601187381475</v>
      </c>
      <c r="K44">
        <f>K38/$N$37*100</f>
        <v>14.758837542897766</v>
      </c>
      <c r="L44">
        <f>L38/$N$37*100</f>
        <v>0.10690285664807882</v>
      </c>
    </row>
    <row r="45" spans="1:14" x14ac:dyDescent="0.25">
      <c r="E45">
        <f>E39/$N$37*100</f>
        <v>97.848472974686032</v>
      </c>
      <c r="F45">
        <f>F39/$N$37*100</f>
        <v>79.550129059383465</v>
      </c>
      <c r="G45">
        <f>G39/$N$37*100</f>
        <v>107.17983134455345</v>
      </c>
      <c r="H45">
        <f>H39/$N$37*100</f>
        <v>77.092204120135108</v>
      </c>
      <c r="I45">
        <f>I39/$N$37*100</f>
        <v>100.66369047841152</v>
      </c>
      <c r="J45">
        <f>J39/$N$37*100</f>
        <v>25.971991023527163</v>
      </c>
      <c r="K45">
        <f>K39/$N$37*100</f>
        <v>14.945578473865709</v>
      </c>
      <c r="L45">
        <f>L39/$N$37*100</f>
        <v>0.17258720093635771</v>
      </c>
    </row>
    <row r="48" spans="1:14" x14ac:dyDescent="0.25">
      <c r="C48" s="4"/>
      <c r="D48" s="4"/>
      <c r="E48" s="4" t="s">
        <v>20</v>
      </c>
      <c r="F48" s="4" t="s">
        <v>21</v>
      </c>
      <c r="G48" s="4" t="s">
        <v>22</v>
      </c>
      <c r="H48" s="4" t="s">
        <v>23</v>
      </c>
      <c r="I48" s="4" t="s">
        <v>24</v>
      </c>
      <c r="J48" s="4" t="s">
        <v>25</v>
      </c>
      <c r="K48" s="4" t="s">
        <v>26</v>
      </c>
      <c r="L48" s="4" t="s">
        <v>27</v>
      </c>
    </row>
    <row r="49" spans="3:12" x14ac:dyDescent="0.25">
      <c r="C49" t="s">
        <v>36</v>
      </c>
      <c r="E49">
        <f>AVERAGE(E42:E45)</f>
        <v>100</v>
      </c>
      <c r="F49">
        <f t="shared" ref="F49:K49" si="4">AVERAGE(F42:F45)</f>
        <v>100.13978034266009</v>
      </c>
      <c r="G49">
        <f t="shared" si="4"/>
        <v>103.80726468775811</v>
      </c>
      <c r="H49">
        <f t="shared" si="4"/>
        <v>99.72394870670152</v>
      </c>
      <c r="I49">
        <f t="shared" si="4"/>
        <v>95.493784395896455</v>
      </c>
      <c r="J49">
        <f t="shared" si="4"/>
        <v>23.060374673406315</v>
      </c>
      <c r="K49">
        <f t="shared" si="4"/>
        <v>15.561118397078243</v>
      </c>
      <c r="L49">
        <f>AVERAGE(L42:L45)</f>
        <v>0.12357412493600028</v>
      </c>
    </row>
    <row r="50" spans="3:12" x14ac:dyDescent="0.25">
      <c r="C50" t="s">
        <v>38</v>
      </c>
      <c r="E50">
        <f>MEDIAN(E42:E45)</f>
        <v>100.35354870590638</v>
      </c>
      <c r="F50">
        <f>MEDIAN(F42:F45)</f>
        <v>101.07849639002595</v>
      </c>
      <c r="G50">
        <f t="shared" ref="G50:L50" si="5">MEDIAN(G42:G45)</f>
        <v>105.00642171308201</v>
      </c>
      <c r="H50">
        <f t="shared" si="5"/>
        <v>100.63125482536951</v>
      </c>
      <c r="I50">
        <f t="shared" si="5"/>
        <v>95.529866480997697</v>
      </c>
      <c r="J50">
        <f t="shared" si="5"/>
        <v>25.208387820800489</v>
      </c>
      <c r="K50">
        <f t="shared" si="5"/>
        <v>14.852208008381737</v>
      </c>
      <c r="L50">
        <f t="shared" si="5"/>
        <v>0.11779495557734171</v>
      </c>
    </row>
    <row r="51" spans="3:12" x14ac:dyDescent="0.25">
      <c r="C51" t="s">
        <v>40</v>
      </c>
      <c r="E51">
        <f>STDEV(E42:E45)</f>
        <v>11.642978526865139</v>
      </c>
      <c r="F51">
        <f t="shared" ref="F51:L51" si="6">STDEV(F42:F45)</f>
        <v>16.0814960932159</v>
      </c>
      <c r="G51">
        <f t="shared" si="6"/>
        <v>6.6395310509939955</v>
      </c>
      <c r="H51">
        <f t="shared" si="6"/>
        <v>20.667760754607009</v>
      </c>
      <c r="I51">
        <f t="shared" si="6"/>
        <v>10.419651516906718</v>
      </c>
      <c r="J51">
        <f t="shared" si="6"/>
        <v>6.4696101573588134</v>
      </c>
      <c r="K51">
        <f t="shared" si="6"/>
        <v>5.237453877640144</v>
      </c>
      <c r="L51">
        <f t="shared" si="6"/>
        <v>3.7009963519211951E-2</v>
      </c>
    </row>
    <row r="52" spans="3:12" x14ac:dyDescent="0.25">
      <c r="C52" t="s">
        <v>41</v>
      </c>
      <c r="E52">
        <f t="shared" ref="E52:L52" si="7">E51/E49*100</f>
        <v>11.642978526865139</v>
      </c>
      <c r="F52">
        <f t="shared" si="7"/>
        <v>16.059048699915206</v>
      </c>
      <c r="G52">
        <f t="shared" si="7"/>
        <v>6.3960177266639686</v>
      </c>
      <c r="H52">
        <f t="shared" si="7"/>
        <v>20.724972308700927</v>
      </c>
      <c r="I52">
        <f t="shared" si="7"/>
        <v>10.911340023670139</v>
      </c>
      <c r="J52">
        <f t="shared" si="7"/>
        <v>28.055095587062151</v>
      </c>
      <c r="K52">
        <f t="shared" si="7"/>
        <v>33.657310123824573</v>
      </c>
      <c r="L52">
        <f t="shared" si="7"/>
        <v>29.949605986188139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Prism9.Document" shapeId="3074" r:id="rId4">
          <objectPr defaultSize="0" autoPict="0" r:id="rId5">
            <anchor moveWithCells="1">
              <from>
                <xdr:col>10</xdr:col>
                <xdr:colOff>219075</xdr:colOff>
                <xdr:row>0</xdr:row>
                <xdr:rowOff>133350</xdr:rowOff>
              </from>
              <to>
                <xdr:col>15</xdr:col>
                <xdr:colOff>123825</xdr:colOff>
                <xdr:row>15</xdr:row>
                <xdr:rowOff>28575</xdr:rowOff>
              </to>
            </anchor>
          </objectPr>
        </oleObject>
      </mc:Choice>
      <mc:Fallback>
        <oleObject progId="Prism9.Document" shapeId="307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</dc:creator>
  <cp:lastModifiedBy>Schinke, Christian</cp:lastModifiedBy>
  <dcterms:created xsi:type="dcterms:W3CDTF">2020-01-02T21:56:47Z</dcterms:created>
  <dcterms:modified xsi:type="dcterms:W3CDTF">2021-07-18T10:36:19Z</dcterms:modified>
</cp:coreProperties>
</file>