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0" documentId="13_ncr:1_{3B445EDB-6C57-49E6-B821-49D603D5555A}" xr6:coauthVersionLast="45" xr6:coauthVersionMax="45" xr10:uidLastSave="{E8295F84-A60F-40D0-9742-EDB61A443BF0}"/>
  <bookViews>
    <workbookView xWindow="-120" yWindow="-120" windowWidth="29040" windowHeight="15840" xr2:uid="{00000000-000D-0000-FFFF-FFFF00000000}"/>
  </bookViews>
  <sheets>
    <sheet name="MTT" sheetId="1" r:id="rId1"/>
    <sheet name="Cytotox" sheetId="2" r:id="rId2"/>
    <sheet name="MTT_Cytoto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1" i="3" l="1"/>
  <c r="N41" i="3"/>
  <c r="M41" i="3"/>
  <c r="L41" i="3"/>
  <c r="K41" i="3"/>
  <c r="J41" i="3"/>
  <c r="I41" i="3"/>
  <c r="H41" i="3"/>
  <c r="O40" i="3"/>
  <c r="N40" i="3"/>
  <c r="M40" i="3"/>
  <c r="L40" i="3"/>
  <c r="K40" i="3"/>
  <c r="J40" i="3"/>
  <c r="I40" i="3"/>
  <c r="H40" i="3"/>
  <c r="O39" i="3"/>
  <c r="N39" i="3"/>
  <c r="M39" i="3"/>
  <c r="L39" i="3"/>
  <c r="K39" i="3"/>
  <c r="J39" i="3"/>
  <c r="I39" i="3"/>
  <c r="H39" i="3"/>
  <c r="O38" i="3"/>
  <c r="N38" i="3"/>
  <c r="M38" i="3"/>
  <c r="L38" i="3"/>
  <c r="K38" i="3"/>
  <c r="J38" i="3"/>
  <c r="I38" i="3"/>
  <c r="H38" i="3"/>
  <c r="P39" i="2"/>
  <c r="O39" i="2"/>
  <c r="O40" i="2" s="1"/>
  <c r="N39" i="2"/>
  <c r="N40" i="2" s="1"/>
  <c r="M39" i="2"/>
  <c r="M40" i="2" s="1"/>
  <c r="L39" i="2"/>
  <c r="K39" i="2"/>
  <c r="K40" i="2" s="1"/>
  <c r="J39" i="2"/>
  <c r="I39" i="2"/>
  <c r="I40" i="2" s="1"/>
  <c r="H39" i="2"/>
  <c r="M38" i="2"/>
  <c r="P37" i="2"/>
  <c r="P38" i="2" s="1"/>
  <c r="O37" i="2"/>
  <c r="O38" i="2" s="1"/>
  <c r="N37" i="2"/>
  <c r="N38" i="2" s="1"/>
  <c r="M37" i="2"/>
  <c r="L37" i="2"/>
  <c r="L38" i="2" s="1"/>
  <c r="K37" i="2"/>
  <c r="K38" i="2" s="1"/>
  <c r="J37" i="2"/>
  <c r="J38" i="2" s="1"/>
  <c r="I37" i="2"/>
  <c r="I38" i="2" s="1"/>
  <c r="H37" i="2"/>
  <c r="H38" i="2" s="1"/>
  <c r="K36" i="2"/>
  <c r="P35" i="2"/>
  <c r="O50" i="2" s="1"/>
  <c r="O35" i="2"/>
  <c r="O36" i="2" s="1"/>
  <c r="N35" i="2"/>
  <c r="N36" i="2" s="1"/>
  <c r="M35" i="2"/>
  <c r="M36" i="2" s="1"/>
  <c r="L35" i="2"/>
  <c r="L36" i="2" s="1"/>
  <c r="K35" i="2"/>
  <c r="J35" i="2"/>
  <c r="J36" i="2" s="1"/>
  <c r="I35" i="2"/>
  <c r="I36" i="2" s="1"/>
  <c r="H35" i="2"/>
  <c r="H36" i="2" s="1"/>
  <c r="K46" i="3" l="1"/>
  <c r="K47" i="3"/>
  <c r="H45" i="3"/>
  <c r="L46" i="3"/>
  <c r="H46" i="3"/>
  <c r="J45" i="3"/>
  <c r="M44" i="3"/>
  <c r="H44" i="3"/>
  <c r="J47" i="3"/>
  <c r="N44" i="3"/>
  <c r="N45" i="3"/>
  <c r="K45" i="3"/>
  <c r="O45" i="3"/>
  <c r="O46" i="3"/>
  <c r="O47" i="3"/>
  <c r="P40" i="2"/>
  <c r="J40" i="2"/>
  <c r="H40" i="2"/>
  <c r="L40" i="2"/>
  <c r="R39" i="3"/>
  <c r="I44" i="3" s="1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N35" i="1"/>
  <c r="N36" i="1" s="1"/>
  <c r="M35" i="1"/>
  <c r="M40" i="1" s="1"/>
  <c r="L35" i="1"/>
  <c r="L36" i="1" s="1"/>
  <c r="K35" i="1"/>
  <c r="K40" i="1" s="1"/>
  <c r="J35" i="1"/>
  <c r="J36" i="1" s="1"/>
  <c r="I35" i="1"/>
  <c r="I40" i="1" s="1"/>
  <c r="H35" i="1"/>
  <c r="H36" i="1" s="1"/>
  <c r="O44" i="3" l="1"/>
  <c r="H47" i="3"/>
  <c r="H51" i="3" s="1"/>
  <c r="L47" i="3"/>
  <c r="K44" i="3"/>
  <c r="I47" i="3"/>
  <c r="J46" i="3"/>
  <c r="M47" i="3"/>
  <c r="M52" i="3" s="1"/>
  <c r="L45" i="3"/>
  <c r="I46" i="3"/>
  <c r="N47" i="3"/>
  <c r="M46" i="3"/>
  <c r="L44" i="3"/>
  <c r="I45" i="3"/>
  <c r="I53" i="3" s="1"/>
  <c r="O40" i="1"/>
  <c r="N46" i="3"/>
  <c r="N53" i="3" s="1"/>
  <c r="M45" i="3"/>
  <c r="J44" i="3"/>
  <c r="O58" i="2"/>
  <c r="O56" i="2"/>
  <c r="O57" i="2" s="1"/>
  <c r="O54" i="2"/>
  <c r="K54" i="2"/>
  <c r="K55" i="2" s="1"/>
  <c r="K76" i="2"/>
  <c r="K58" i="2"/>
  <c r="K56" i="2"/>
  <c r="K57" i="2" s="1"/>
  <c r="L58" i="2"/>
  <c r="L56" i="2"/>
  <c r="L57" i="2" s="1"/>
  <c r="L54" i="2"/>
  <c r="L55" i="2" s="1"/>
  <c r="H63" i="2"/>
  <c r="H58" i="2"/>
  <c r="H56" i="2"/>
  <c r="H57" i="2" s="1"/>
  <c r="H54" i="2"/>
  <c r="O77" i="2" s="1"/>
  <c r="M58" i="2"/>
  <c r="M56" i="2"/>
  <c r="M57" i="2" s="1"/>
  <c r="M54" i="2"/>
  <c r="M55" i="2" s="1"/>
  <c r="I63" i="2"/>
  <c r="I58" i="2"/>
  <c r="I56" i="2"/>
  <c r="I57" i="2" s="1"/>
  <c r="I54" i="2"/>
  <c r="I55" i="2" s="1"/>
  <c r="N79" i="2"/>
  <c r="N58" i="2"/>
  <c r="N56" i="2"/>
  <c r="N57" i="2" s="1"/>
  <c r="N54" i="2"/>
  <c r="N55" i="2" s="1"/>
  <c r="J63" i="2"/>
  <c r="J58" i="2"/>
  <c r="J56" i="2"/>
  <c r="J57" i="2" s="1"/>
  <c r="J54" i="2"/>
  <c r="J55" i="2" s="1"/>
  <c r="O36" i="1"/>
  <c r="K36" i="1"/>
  <c r="H40" i="1"/>
  <c r="J40" i="1"/>
  <c r="L40" i="1"/>
  <c r="N40" i="1"/>
  <c r="P40" i="1"/>
  <c r="I36" i="1"/>
  <c r="M36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M53" i="3" l="1"/>
  <c r="N52" i="3"/>
  <c r="I52" i="3"/>
  <c r="M51" i="3"/>
  <c r="K78" i="2"/>
  <c r="M76" i="2"/>
  <c r="L77" i="2"/>
  <c r="O78" i="2"/>
  <c r="O53" i="3"/>
  <c r="O52" i="3"/>
  <c r="O51" i="3"/>
  <c r="N76" i="2"/>
  <c r="I77" i="2"/>
  <c r="H78" i="2"/>
  <c r="K79" i="2"/>
  <c r="N51" i="3"/>
  <c r="N54" i="3" s="1"/>
  <c r="M77" i="2"/>
  <c r="L78" i="2"/>
  <c r="L84" i="2" s="1"/>
  <c r="J53" i="3"/>
  <c r="J54" i="3" s="1"/>
  <c r="J52" i="3"/>
  <c r="J51" i="3"/>
  <c r="H52" i="3"/>
  <c r="L53" i="3"/>
  <c r="L54" i="3" s="1"/>
  <c r="L52" i="3"/>
  <c r="L51" i="3"/>
  <c r="J77" i="2"/>
  <c r="J83" i="2" s="1"/>
  <c r="N77" i="2"/>
  <c r="I78" i="2"/>
  <c r="H79" i="2"/>
  <c r="H53" i="3"/>
  <c r="H54" i="3" s="1"/>
  <c r="J78" i="2"/>
  <c r="I76" i="2"/>
  <c r="I84" i="2" s="1"/>
  <c r="M78" i="2"/>
  <c r="L79" i="2"/>
  <c r="O76" i="2"/>
  <c r="I51" i="3"/>
  <c r="I54" i="3" s="1"/>
  <c r="H77" i="2"/>
  <c r="J76" i="2"/>
  <c r="N78" i="2"/>
  <c r="N85" i="2" s="1"/>
  <c r="I79" i="2"/>
  <c r="I85" i="2" s="1"/>
  <c r="K77" i="2"/>
  <c r="K53" i="3"/>
  <c r="K51" i="3"/>
  <c r="K52" i="3"/>
  <c r="J79" i="2"/>
  <c r="M79" i="2"/>
  <c r="L76" i="2"/>
  <c r="L85" i="2" s="1"/>
  <c r="K59" i="2"/>
  <c r="J70" i="2"/>
  <c r="N59" i="2"/>
  <c r="M59" i="2"/>
  <c r="M85" i="2"/>
  <c r="M84" i="2"/>
  <c r="M83" i="2"/>
  <c r="L59" i="2"/>
  <c r="K85" i="2"/>
  <c r="K84" i="2"/>
  <c r="K83" i="2"/>
  <c r="O55" i="2"/>
  <c r="O66" i="2"/>
  <c r="O59" i="2"/>
  <c r="J59" i="2"/>
  <c r="J84" i="2"/>
  <c r="N63" i="2"/>
  <c r="J64" i="2"/>
  <c r="N64" i="2"/>
  <c r="J65" i="2"/>
  <c r="J72" i="2" s="1"/>
  <c r="N65" i="2"/>
  <c r="J66" i="2"/>
  <c r="N66" i="2"/>
  <c r="I59" i="2"/>
  <c r="I83" i="2"/>
  <c r="M63" i="2"/>
  <c r="I64" i="2"/>
  <c r="M64" i="2"/>
  <c r="I65" i="2"/>
  <c r="M65" i="2"/>
  <c r="I66" i="2"/>
  <c r="M66" i="2"/>
  <c r="H55" i="2"/>
  <c r="O79" i="2"/>
  <c r="O85" i="2" s="1"/>
  <c r="H59" i="2"/>
  <c r="H76" i="2"/>
  <c r="L63" i="2"/>
  <c r="H64" i="2"/>
  <c r="H70" i="2" s="1"/>
  <c r="L64" i="2"/>
  <c r="H65" i="2"/>
  <c r="L65" i="2"/>
  <c r="H66" i="2"/>
  <c r="L66" i="2"/>
  <c r="K63" i="2"/>
  <c r="O63" i="2"/>
  <c r="K64" i="2"/>
  <c r="O64" i="2"/>
  <c r="K65" i="2"/>
  <c r="O65" i="2"/>
  <c r="K66" i="2"/>
  <c r="N58" i="1"/>
  <c r="N56" i="1"/>
  <c r="N57" i="1" s="1"/>
  <c r="N54" i="1"/>
  <c r="N55" i="1" s="1"/>
  <c r="K58" i="1"/>
  <c r="K56" i="1"/>
  <c r="K57" i="1" s="1"/>
  <c r="K54" i="1"/>
  <c r="K55" i="1" s="1"/>
  <c r="L58" i="1"/>
  <c r="L56" i="1"/>
  <c r="L57" i="1" s="1"/>
  <c r="L54" i="1"/>
  <c r="L55" i="1" s="1"/>
  <c r="H58" i="1"/>
  <c r="H56" i="1"/>
  <c r="H57" i="1" s="1"/>
  <c r="H54" i="1"/>
  <c r="L79" i="1" s="1"/>
  <c r="M77" i="1"/>
  <c r="I77" i="1"/>
  <c r="M76" i="1"/>
  <c r="M58" i="1"/>
  <c r="M56" i="1"/>
  <c r="M57" i="1" s="1"/>
  <c r="M54" i="1"/>
  <c r="M55" i="1" s="1"/>
  <c r="I58" i="1"/>
  <c r="I56" i="1"/>
  <c r="I57" i="1" s="1"/>
  <c r="I54" i="1"/>
  <c r="I55" i="1" s="1"/>
  <c r="J78" i="1"/>
  <c r="J77" i="1"/>
  <c r="J76" i="1"/>
  <c r="J58" i="1"/>
  <c r="J56" i="1"/>
  <c r="J57" i="1" s="1"/>
  <c r="J54" i="1"/>
  <c r="J55" i="1" s="1"/>
  <c r="O78" i="1"/>
  <c r="O76" i="1"/>
  <c r="O58" i="1"/>
  <c r="O56" i="1"/>
  <c r="O57" i="1" s="1"/>
  <c r="O54" i="1"/>
  <c r="I63" i="1" s="1"/>
  <c r="K54" i="3" l="1"/>
  <c r="O54" i="3"/>
  <c r="M54" i="3"/>
  <c r="J85" i="2"/>
  <c r="I72" i="2"/>
  <c r="L83" i="2"/>
  <c r="O84" i="2"/>
  <c r="I78" i="1"/>
  <c r="N83" i="2"/>
  <c r="I76" i="1"/>
  <c r="M78" i="1"/>
  <c r="M85" i="1" s="1"/>
  <c r="J71" i="2"/>
  <c r="N84" i="2"/>
  <c r="I79" i="1"/>
  <c r="H71" i="2"/>
  <c r="H72" i="2"/>
  <c r="O72" i="2"/>
  <c r="O71" i="2"/>
  <c r="O70" i="2"/>
  <c r="L72" i="2"/>
  <c r="L71" i="2"/>
  <c r="L70" i="2"/>
  <c r="I86" i="2"/>
  <c r="N72" i="2"/>
  <c r="N71" i="2"/>
  <c r="N70" i="2"/>
  <c r="L86" i="2"/>
  <c r="H73" i="2"/>
  <c r="I71" i="2"/>
  <c r="N86" i="2"/>
  <c r="J73" i="2"/>
  <c r="K72" i="2"/>
  <c r="K71" i="2"/>
  <c r="K70" i="2"/>
  <c r="H85" i="2"/>
  <c r="H84" i="2"/>
  <c r="H83" i="2"/>
  <c r="M72" i="2"/>
  <c r="M71" i="2"/>
  <c r="M70" i="2"/>
  <c r="J86" i="2"/>
  <c r="O83" i="2"/>
  <c r="O86" i="2" s="1"/>
  <c r="K86" i="2"/>
  <c r="M86" i="2"/>
  <c r="I70" i="2"/>
  <c r="I73" i="2" s="1"/>
  <c r="O63" i="1"/>
  <c r="O65" i="1"/>
  <c r="M79" i="1"/>
  <c r="H77" i="1"/>
  <c r="H78" i="1"/>
  <c r="H79" i="1"/>
  <c r="M59" i="1"/>
  <c r="L76" i="1"/>
  <c r="L77" i="1"/>
  <c r="L85" i="1" s="1"/>
  <c r="L78" i="1"/>
  <c r="O55" i="1"/>
  <c r="N66" i="1"/>
  <c r="O59" i="1"/>
  <c r="J63" i="1"/>
  <c r="J64" i="1"/>
  <c r="J65" i="1"/>
  <c r="I59" i="1"/>
  <c r="I85" i="1"/>
  <c r="I84" i="1"/>
  <c r="I83" i="1"/>
  <c r="M63" i="1"/>
  <c r="I64" i="1"/>
  <c r="M64" i="1"/>
  <c r="I65" i="1"/>
  <c r="M65" i="1"/>
  <c r="I66" i="1"/>
  <c r="M66" i="1"/>
  <c r="H55" i="1"/>
  <c r="N79" i="1"/>
  <c r="H59" i="1"/>
  <c r="H76" i="1"/>
  <c r="L63" i="1"/>
  <c r="H64" i="1"/>
  <c r="L64" i="1"/>
  <c r="H65" i="1"/>
  <c r="L65" i="1"/>
  <c r="H66" i="1"/>
  <c r="L66" i="1"/>
  <c r="K59" i="1"/>
  <c r="K76" i="1"/>
  <c r="K77" i="1"/>
  <c r="O77" i="1"/>
  <c r="K78" i="1"/>
  <c r="K79" i="1"/>
  <c r="O79" i="1"/>
  <c r="N63" i="1"/>
  <c r="N64" i="1"/>
  <c r="N65" i="1"/>
  <c r="J66" i="1"/>
  <c r="J59" i="1"/>
  <c r="H63" i="1"/>
  <c r="L59" i="1"/>
  <c r="L84" i="1"/>
  <c r="K63" i="1"/>
  <c r="K64" i="1"/>
  <c r="O64" i="1"/>
  <c r="K65" i="1"/>
  <c r="K66" i="1"/>
  <c r="O66" i="1"/>
  <c r="N59" i="1"/>
  <c r="N76" i="1"/>
  <c r="N77" i="1"/>
  <c r="N78" i="1"/>
  <c r="J79" i="1"/>
  <c r="J84" i="1" s="1"/>
  <c r="M84" i="1" l="1"/>
  <c r="H86" i="2"/>
  <c r="O73" i="2"/>
  <c r="M73" i="2"/>
  <c r="K73" i="2"/>
  <c r="N73" i="2"/>
  <c r="L73" i="2"/>
  <c r="M83" i="1"/>
  <c r="M86" i="1" s="1"/>
  <c r="O72" i="1"/>
  <c r="L83" i="1"/>
  <c r="O84" i="1"/>
  <c r="I71" i="1"/>
  <c r="N85" i="1"/>
  <c r="N84" i="1"/>
  <c r="N83" i="1"/>
  <c r="L86" i="1"/>
  <c r="H72" i="1"/>
  <c r="H71" i="1"/>
  <c r="H70" i="1"/>
  <c r="J83" i="1"/>
  <c r="J85" i="1"/>
  <c r="H85" i="1"/>
  <c r="H84" i="1"/>
  <c r="H83" i="1"/>
  <c r="M72" i="1"/>
  <c r="M71" i="1"/>
  <c r="M70" i="1"/>
  <c r="O83" i="1"/>
  <c r="O85" i="1"/>
  <c r="I70" i="1"/>
  <c r="I72" i="1"/>
  <c r="O71" i="1"/>
  <c r="K72" i="1"/>
  <c r="K71" i="1"/>
  <c r="K70" i="1"/>
  <c r="N72" i="1"/>
  <c r="N71" i="1"/>
  <c r="N70" i="1"/>
  <c r="K85" i="1"/>
  <c r="K84" i="1"/>
  <c r="K83" i="1"/>
  <c r="L72" i="1"/>
  <c r="L71" i="1"/>
  <c r="L70" i="1"/>
  <c r="I86" i="1"/>
  <c r="J72" i="1"/>
  <c r="J71" i="1"/>
  <c r="J70" i="1"/>
  <c r="O70" i="1"/>
  <c r="O73" i="1" s="1"/>
  <c r="K86" i="1" l="1"/>
  <c r="J73" i="1"/>
  <c r="L73" i="1"/>
  <c r="N73" i="1"/>
  <c r="K73" i="1"/>
  <c r="I73" i="1"/>
  <c r="O86" i="1"/>
  <c r="M73" i="1"/>
  <c r="J86" i="1"/>
  <c r="H73" i="1"/>
  <c r="N86" i="1"/>
  <c r="H86" i="1"/>
</calcChain>
</file>

<file path=xl/sharedStrings.xml><?xml version="1.0" encoding="utf-8"?>
<sst xmlns="http://schemas.openxmlformats.org/spreadsheetml/2006/main" count="255" uniqueCount="60">
  <si>
    <t>version,4</t>
  </si>
  <si>
    <t>ProtocolHeader</t>
  </si>
  <si>
    <t>,Version,1.0,Label,MTT_005A_20191209,ReaderType,0,DateRead,12/27/2019 1:25:05 AM,InstrumentSN,SN: 512734004,</t>
  </si>
  <si>
    <t xml:space="preserve">,Result,0,Prefix,05A_3_2_Vin,WellMap,0007FE7FE7FE7FE7FE7FE000,RefWellMap,000000000000000000000000,RunCount,1,Kinetics,False,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</si>
  <si>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</si>
  <si>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</si>
  <si>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</si>
  <si>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</si>
  <si>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</si>
  <si>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</si>
  <si>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,B,X,0.0509293,0.05471702,0.05427112,0.04791377,0.04659247,0.04999937,0.05299569,0.05427112,0.05258067,0.05424654,X</t>
  </si>
  <si>
    <t>,C,X,0.0538222,0.4290346,0.3618556,0.35005,0.2494308,0.2382587,0.2116869,0.2159635,0.1275218,0.1254871,X</t>
  </si>
  <si>
    <t>,D,X,0.05349746,0.3769957,0.3686921,0.3358932,0.2698209,0.2339863,0.210125,0.2128464,0.1319445,0.1302302,X</t>
  </si>
  <si>
    <t>,E,X,0.05296768,0.3767449,0.3796351,0.3598179,0.2711236,0.2442243,0.2212951,0.2209103,0.130357,0.1260345,X</t>
  </si>
  <si>
    <t>,F,X,0.05214163,0.3245874,0.3868426,0.360343,0.286043,0.2442334,0.2254526,0.2196726,0.1403823,0.05324066,X</t>
  </si>
  <si>
    <t>,G,X,0.05189377,0.05203108,0.05140776,0.05273104,0.05383735,0.05248282,0.05268674,0.05141825,0.05286741,0.05294203,X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</si>
  <si>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</si>
  <si>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</si>
  <si>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</si>
  <si>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</si>
  <si>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</si>
  <si>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</si>
  <si>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</si>
  <si>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</si>
  <si>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</si>
  <si>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</si>
  <si>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</si>
  <si>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</si>
  <si>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</si>
  <si>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</si>
  <si>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</si>
  <si>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</si>
  <si>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</si>
  <si>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</si>
  <si>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</si>
  <si>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Vincristin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</si>
  <si>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</si>
  <si>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</si>
  <si>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</si>
  <si>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</si>
  <si>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</si>
  <si>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</si>
  <si>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</si>
  <si>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</si>
  <si>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</si>
  <si>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</si>
  <si>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</t>
  </si>
  <si>
    <t>,Version,1,Label,CytoTox-Fluor,ReaderType,2,DateRead,12/23/2019 8:43:03 PM,InstrumentSN,SN: 512734004,FluoOpticalKitID,PN:9300-046 SN:31000001DD35142D SIG:BLUE,</t>
  </si>
  <si>
    <t xml:space="preserve">,Result,0,Prefix,05A_3_2_Vin,WellMap,0007FE7FE7FE7FE7FE7FE000,RunCount,1,Kinetics,False, </t>
  </si>
  <si>
    <t>,Read 1</t>
  </si>
  <si>
    <t>,B,X,568.6,568.17,567.89,566.885,565.724,566.717,566.999,566.208,567.058,566.921,X</t>
  </si>
  <si>
    <t>,C,X,567.924,9890.49,9785.18,10155.9,10663.2,10039,10627.6,11499.8,260465,2645.99,X</t>
  </si>
  <si>
    <t>,D,X,566.359,9532.35,9746.81,9835.32,11530.4,10733.2,10530,11288.6,326517,2556.31,X</t>
  </si>
  <si>
    <t>,E,X,563.668,13474.2,9183.37,9658.54,10754.9,10207.1,10623.9,11203.8,206589,2619.44,X</t>
  </si>
  <si>
    <t>,F,X,563.269,9826.65,9321.25,9729.36,10466.9,10040.9,9885.01,11927.5,94174.8,564.824,X</t>
  </si>
  <si>
    <t>,G,X,563.93,563.587,564.769,565.229,564.512,563.956,564.619,563.924,564.49,564.179,X</t>
  </si>
  <si>
    <t>Live/Dead</t>
  </si>
  <si>
    <t>MTT</t>
  </si>
  <si>
    <t>% of Vehicle</t>
  </si>
  <si>
    <t>60) Exp_20191223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</si>
</sst>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138545</xdr:colOff>
      <xdr:row>4</xdr:row>
      <xdr:rowOff>69273</xdr:rowOff>
    </xdr:from>
    <xdr:to>
      <xdr:col>17</xdr:col>
      <xdr:colOff>484909</xdr:colOff>
      <xdr:row>23</xdr:row>
      <xdr:rowOff>138546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0545" y="831273"/>
          <a:ext cx="4918364" cy="36887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4</xdr:row>
      <xdr:rowOff>66675</xdr:rowOff>
    </xdr:from>
    <xdr:to>
      <xdr:col>12</xdr:col>
      <xdr:colOff>63500</xdr:colOff>
      <xdr:row>19</xdr:row>
      <xdr:rowOff>171450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28675"/>
          <a:ext cx="3949700" cy="2962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180974</xdr:colOff>
      <xdr:row>1</xdr:row>
      <xdr:rowOff>104775</xdr:rowOff>
    </xdr:from>
    <xdr:to>
      <xdr:col>10</xdr:col>
      <xdr:colOff>168273</xdr:colOff>
      <xdr:row>16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F7FB953-3193-469F-A58C-7EEC36863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0974" y="295275"/>
          <a:ext cx="3835399" cy="28765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1</xdr:row>
          <xdr:rowOff>114299</xdr:rowOff>
        </xdr:from>
        <xdr:to>
          <xdr:col>15</xdr:col>
          <xdr:colOff>130630</xdr:colOff>
          <xdr:row>16</xdr:row>
          <xdr:rowOff>114300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506BAB0-DCD4-4343-926B-843DA7C3A4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abSelected="1" zoomScale="85" zoomScaleNormal="85" workbookViewId="0">
      <selection activeCell="B22" sqref="B2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3"/>
    </row>
    <row r="25" spans="1:17" x14ac:dyDescent="0.25">
      <c r="A25" s="1" t="s">
        <v>59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17" x14ac:dyDescent="0.25">
      <c r="A26" t="s">
        <v>30</v>
      </c>
      <c r="C26" t="s">
        <v>46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31</v>
      </c>
      <c r="C27" s="3">
        <v>43808</v>
      </c>
      <c r="F27" s="6"/>
      <c r="G27" s="6">
        <v>5.0929299999999997E-2</v>
      </c>
      <c r="H27" s="6">
        <v>5.4717019999999998E-2</v>
      </c>
      <c r="I27" s="6">
        <v>5.4271119999999999E-2</v>
      </c>
      <c r="J27" s="6">
        <v>4.7913770000000001E-2</v>
      </c>
      <c r="K27" s="6">
        <v>4.6592469999999997E-2</v>
      </c>
      <c r="L27" s="6">
        <v>4.9999370000000001E-2</v>
      </c>
      <c r="M27" s="6">
        <v>5.2995689999999998E-2</v>
      </c>
      <c r="N27" s="6">
        <v>5.4271119999999999E-2</v>
      </c>
      <c r="O27" s="6">
        <v>5.2580670000000003E-2</v>
      </c>
      <c r="P27" s="6">
        <v>5.4246540000000003E-2</v>
      </c>
      <c r="Q27" s="6"/>
    </row>
    <row r="28" spans="1:17" x14ac:dyDescent="0.25">
      <c r="A28" t="s">
        <v>32</v>
      </c>
      <c r="C28" t="s">
        <v>33</v>
      </c>
      <c r="F28" s="7"/>
      <c r="G28" s="7">
        <v>5.3822200000000001E-2</v>
      </c>
      <c r="H28" s="8">
        <v>0.42903459999999999</v>
      </c>
      <c r="I28" s="9">
        <v>0.3618556</v>
      </c>
      <c r="J28" s="9">
        <v>0.35004999999999997</v>
      </c>
      <c r="K28" s="9">
        <v>0.24943080000000001</v>
      </c>
      <c r="L28" s="9">
        <v>0.23825869999999999</v>
      </c>
      <c r="M28" s="9">
        <v>0.21168690000000001</v>
      </c>
      <c r="N28" s="9">
        <v>0.2159635</v>
      </c>
      <c r="O28" s="9">
        <v>0.12752179999999999</v>
      </c>
      <c r="P28" s="10">
        <v>0.12548709999999999</v>
      </c>
      <c r="Q28" s="7"/>
    </row>
    <row r="29" spans="1:17" x14ac:dyDescent="0.25">
      <c r="A29" t="s">
        <v>34</v>
      </c>
      <c r="C29" t="s">
        <v>35</v>
      </c>
      <c r="F29" s="7"/>
      <c r="G29" s="7">
        <v>5.3497459999999997E-2</v>
      </c>
      <c r="H29" s="11">
        <v>0.37699569999999999</v>
      </c>
      <c r="I29" s="12">
        <v>0.36869210000000002</v>
      </c>
      <c r="J29" s="12">
        <v>0.3358932</v>
      </c>
      <c r="K29" s="12">
        <v>0.26982089999999997</v>
      </c>
      <c r="L29" s="12">
        <v>0.23398630000000001</v>
      </c>
      <c r="M29" s="12">
        <v>0.21012500000000001</v>
      </c>
      <c r="N29" s="12">
        <v>0.21284639999999999</v>
      </c>
      <c r="O29" s="12">
        <v>0.13194449999999999</v>
      </c>
      <c r="P29" s="13">
        <v>0.13023019999999999</v>
      </c>
      <c r="Q29" s="7"/>
    </row>
    <row r="30" spans="1:17" x14ac:dyDescent="0.25">
      <c r="A30" t="s">
        <v>18</v>
      </c>
      <c r="C30" s="2">
        <v>43821</v>
      </c>
      <c r="F30" s="7"/>
      <c r="G30" s="7">
        <v>5.2967680000000003E-2</v>
      </c>
      <c r="H30" s="11">
        <v>0.37674489999999999</v>
      </c>
      <c r="I30" s="12">
        <v>0.3796351</v>
      </c>
      <c r="J30" s="12">
        <v>0.35981790000000002</v>
      </c>
      <c r="K30" s="12">
        <v>0.27112360000000002</v>
      </c>
      <c r="L30" s="12">
        <v>0.24422430000000001</v>
      </c>
      <c r="M30" s="12">
        <v>0.22129509999999999</v>
      </c>
      <c r="N30" s="12">
        <v>0.2209103</v>
      </c>
      <c r="O30" s="12">
        <v>0.130357</v>
      </c>
      <c r="P30" s="13">
        <v>0.12603449999999999</v>
      </c>
      <c r="Q30" s="7"/>
    </row>
    <row r="31" spans="1:17" x14ac:dyDescent="0.25">
      <c r="A31" t="s">
        <v>19</v>
      </c>
      <c r="C31" t="s">
        <v>20</v>
      </c>
      <c r="F31" s="7"/>
      <c r="G31" s="7">
        <v>5.2141630000000001E-2</v>
      </c>
      <c r="H31" s="14">
        <v>0.32458740000000003</v>
      </c>
      <c r="I31" s="15">
        <v>0.38684259999999998</v>
      </c>
      <c r="J31" s="15">
        <v>0.36034300000000002</v>
      </c>
      <c r="K31" s="15">
        <v>0.28604299999999999</v>
      </c>
      <c r="L31" s="15">
        <v>0.24423339999999999</v>
      </c>
      <c r="M31" s="15">
        <v>0.2254526</v>
      </c>
      <c r="N31" s="15">
        <v>0.2196726</v>
      </c>
      <c r="O31" s="15">
        <v>0.14038229999999999</v>
      </c>
      <c r="P31" s="16">
        <v>5.3240660000000002E-2</v>
      </c>
      <c r="Q31" s="7"/>
    </row>
    <row r="32" spans="1:17" x14ac:dyDescent="0.25">
      <c r="A32" s="1" t="s">
        <v>36</v>
      </c>
      <c r="G32" s="17">
        <v>5.1893769999999999E-2</v>
      </c>
      <c r="H32" s="17">
        <v>5.203108E-2</v>
      </c>
      <c r="I32" s="17">
        <v>5.1407759999999997E-2</v>
      </c>
      <c r="J32" s="17">
        <v>5.273104E-2</v>
      </c>
      <c r="K32" s="17">
        <v>5.3837349999999999E-2</v>
      </c>
      <c r="L32" s="17">
        <v>5.2482819999999999E-2</v>
      </c>
      <c r="M32" s="17">
        <v>5.2686740000000003E-2</v>
      </c>
      <c r="N32" s="17">
        <v>5.1418249999999999E-2</v>
      </c>
      <c r="O32" s="17">
        <v>5.2867409999999997E-2</v>
      </c>
      <c r="P32" s="17">
        <v>5.2942030000000001E-2</v>
      </c>
    </row>
    <row r="35" spans="3:17" x14ac:dyDescent="0.25">
      <c r="C35" s="18"/>
      <c r="F35" t="s">
        <v>37</v>
      </c>
      <c r="H35">
        <f>AVERAGE(H28:H31)</f>
        <v>0.37684065</v>
      </c>
      <c r="I35">
        <f>AVERAGE(I28:I31)</f>
        <v>0.37425635000000002</v>
      </c>
      <c r="J35">
        <f>AVERAGE(J28:J31)</f>
        <v>0.35152602500000002</v>
      </c>
      <c r="K35">
        <f t="shared" ref="K35:M35" si="0">AVERAGE(K28:K31)</f>
        <v>0.26910457500000001</v>
      </c>
      <c r="L35">
        <f t="shared" si="0"/>
        <v>0.24017567499999998</v>
      </c>
      <c r="M35">
        <f t="shared" si="0"/>
        <v>0.2171399</v>
      </c>
      <c r="N35">
        <f>AVERAGE(N28:N31)</f>
        <v>0.21734819999999999</v>
      </c>
      <c r="O35">
        <f>AVERAGE(O28:O31)</f>
        <v>0.13255139999999999</v>
      </c>
      <c r="P35">
        <f>AVERAGE(P28:P30)</f>
        <v>0.12725059999999999</v>
      </c>
    </row>
    <row r="36" spans="3:17" x14ac:dyDescent="0.25">
      <c r="F36" t="s">
        <v>38</v>
      </c>
      <c r="H36">
        <f>H35/1000</f>
        <v>3.7684064999999998E-4</v>
      </c>
      <c r="I36">
        <f t="shared" ref="I36:P36" si="1">I35/1000</f>
        <v>3.7425635000000001E-4</v>
      </c>
      <c r="J36">
        <f t="shared" si="1"/>
        <v>3.5152602500000002E-4</v>
      </c>
      <c r="K36">
        <f t="shared" si="1"/>
        <v>2.6910457500000002E-4</v>
      </c>
      <c r="L36">
        <f t="shared" si="1"/>
        <v>2.4017567499999998E-4</v>
      </c>
      <c r="M36">
        <f t="shared" si="1"/>
        <v>2.1713989999999999E-4</v>
      </c>
      <c r="N36">
        <f t="shared" si="1"/>
        <v>2.1734819999999998E-4</v>
      </c>
      <c r="O36">
        <f t="shared" si="1"/>
        <v>1.3255139999999999E-4</v>
      </c>
      <c r="P36">
        <f t="shared" si="1"/>
        <v>1.2725059999999999E-4</v>
      </c>
    </row>
    <row r="37" spans="3:17" x14ac:dyDescent="0.25">
      <c r="F37" t="s">
        <v>39</v>
      </c>
      <c r="H37">
        <f>MEDIAN(H28:H31)</f>
        <v>0.37687029999999999</v>
      </c>
      <c r="I37">
        <f t="shared" ref="I37:O37" si="2">MEDIAN(I28:I31)</f>
        <v>0.37416360000000004</v>
      </c>
      <c r="J37">
        <f t="shared" si="2"/>
        <v>0.35493395</v>
      </c>
      <c r="K37">
        <f t="shared" si="2"/>
        <v>0.27047224999999997</v>
      </c>
      <c r="L37">
        <f t="shared" si="2"/>
        <v>0.2412415</v>
      </c>
      <c r="M37">
        <f t="shared" si="2"/>
        <v>0.21649099999999999</v>
      </c>
      <c r="N37">
        <f t="shared" si="2"/>
        <v>0.21781804999999999</v>
      </c>
      <c r="O37">
        <f t="shared" si="2"/>
        <v>0.13115074999999998</v>
      </c>
      <c r="P37">
        <f>MEDIAN(P28:P30)</f>
        <v>0.12603449999999999</v>
      </c>
    </row>
    <row r="38" spans="3:17" x14ac:dyDescent="0.25">
      <c r="F38" t="s">
        <v>40</v>
      </c>
      <c r="H38">
        <f>H37/1000</f>
        <v>3.7687030000000001E-4</v>
      </c>
      <c r="I38">
        <f t="shared" ref="I38:P38" si="3">I37/1000</f>
        <v>3.7416360000000004E-4</v>
      </c>
      <c r="J38">
        <f t="shared" si="3"/>
        <v>3.5493394999999998E-4</v>
      </c>
      <c r="K38">
        <f t="shared" si="3"/>
        <v>2.7047224999999999E-4</v>
      </c>
      <c r="L38">
        <f t="shared" si="3"/>
        <v>2.4124150000000001E-4</v>
      </c>
      <c r="M38">
        <f t="shared" si="3"/>
        <v>2.16491E-4</v>
      </c>
      <c r="N38">
        <f t="shared" si="3"/>
        <v>2.1781804999999998E-4</v>
      </c>
      <c r="O38">
        <f t="shared" si="3"/>
        <v>1.3115074999999997E-4</v>
      </c>
      <c r="P38">
        <f t="shared" si="3"/>
        <v>1.260345E-4</v>
      </c>
    </row>
    <row r="39" spans="3:17" x14ac:dyDescent="0.25">
      <c r="F39" t="s">
        <v>41</v>
      </c>
      <c r="H39">
        <f>STDEV(H28:H31)</f>
        <v>4.2640527516788519E-2</v>
      </c>
      <c r="I39">
        <f t="shared" ref="I39:O39" si="4">STDEV(I28:I31)</f>
        <v>1.1136787676435238E-2</v>
      </c>
      <c r="J39">
        <f t="shared" si="4"/>
        <v>1.1446369241634379E-2</v>
      </c>
      <c r="K39">
        <f t="shared" si="4"/>
        <v>1.503947303695068E-2</v>
      </c>
      <c r="L39">
        <f t="shared" si="4"/>
        <v>4.99465222704911E-3</v>
      </c>
      <c r="M39">
        <f t="shared" si="4"/>
        <v>7.4231776515631502E-3</v>
      </c>
      <c r="N39">
        <f t="shared" si="4"/>
        <v>3.6640136962990044E-3</v>
      </c>
      <c r="O39">
        <f t="shared" si="4"/>
        <v>5.5318348354471535E-3</v>
      </c>
      <c r="P39">
        <f>STDEV(P28:P30)</f>
        <v>2.5948841611910145E-3</v>
      </c>
    </row>
    <row r="40" spans="3:17" x14ac:dyDescent="0.25">
      <c r="F40" t="s">
        <v>42</v>
      </c>
      <c r="H40">
        <f>H39/H35*100</f>
        <v>11.315267478916757</v>
      </c>
      <c r="I40">
        <f t="shared" ref="I40:O40" si="5">I39/I35*100</f>
        <v>2.9757110805027724</v>
      </c>
      <c r="J40">
        <f t="shared" si="5"/>
        <v>3.2561939735854204</v>
      </c>
      <c r="K40">
        <f t="shared" si="5"/>
        <v>5.5887095330693208</v>
      </c>
      <c r="L40">
        <f t="shared" si="5"/>
        <v>2.0795828832578946</v>
      </c>
      <c r="M40">
        <f t="shared" si="5"/>
        <v>3.4186152114665016</v>
      </c>
      <c r="N40">
        <f t="shared" si="5"/>
        <v>1.6857805568663575</v>
      </c>
      <c r="O40">
        <f t="shared" si="5"/>
        <v>4.1733507420118947</v>
      </c>
      <c r="P40">
        <f>P39/P35*100</f>
        <v>2.0391920833308563</v>
      </c>
    </row>
    <row r="43" spans="3:17" x14ac:dyDescent="0.25">
      <c r="D43" t="s">
        <v>43</v>
      </c>
    </row>
    <row r="44" spans="3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3:17" x14ac:dyDescent="0.25">
      <c r="H47">
        <f>H28-$P$35</f>
        <v>0.301784</v>
      </c>
      <c r="I47">
        <f t="shared" ref="H47:O50" si="6">I28-$P$35</f>
        <v>0.23460500000000001</v>
      </c>
      <c r="J47">
        <f t="shared" si="6"/>
        <v>0.22279939999999998</v>
      </c>
      <c r="K47">
        <f t="shared" si="6"/>
        <v>0.12218020000000002</v>
      </c>
      <c r="L47">
        <f t="shared" si="6"/>
        <v>0.1110081</v>
      </c>
      <c r="M47">
        <f t="shared" si="6"/>
        <v>8.443630000000002E-2</v>
      </c>
      <c r="N47">
        <f t="shared" si="6"/>
        <v>8.8712900000000011E-2</v>
      </c>
      <c r="O47">
        <f t="shared" si="6"/>
        <v>2.7119999999999922E-4</v>
      </c>
    </row>
    <row r="48" spans="3:17" x14ac:dyDescent="0.25">
      <c r="H48">
        <f t="shared" si="6"/>
        <v>0.2497451</v>
      </c>
      <c r="I48">
        <f t="shared" si="6"/>
        <v>0.24144150000000003</v>
      </c>
      <c r="J48">
        <f t="shared" si="6"/>
        <v>0.20864260000000001</v>
      </c>
      <c r="K48">
        <f t="shared" si="6"/>
        <v>0.14257029999999998</v>
      </c>
      <c r="L48">
        <f t="shared" si="6"/>
        <v>0.10673570000000002</v>
      </c>
      <c r="M48">
        <f t="shared" si="6"/>
        <v>8.2874400000000015E-2</v>
      </c>
      <c r="N48">
        <f t="shared" si="6"/>
        <v>8.55958E-2</v>
      </c>
      <c r="O48">
        <f t="shared" si="6"/>
        <v>4.6939000000000008E-3</v>
      </c>
    </row>
    <row r="49" spans="4:17" x14ac:dyDescent="0.25">
      <c r="H49">
        <f t="shared" si="6"/>
        <v>0.2494943</v>
      </c>
      <c r="I49">
        <f t="shared" si="6"/>
        <v>0.25238450000000001</v>
      </c>
      <c r="J49">
        <f t="shared" si="6"/>
        <v>0.23256730000000003</v>
      </c>
      <c r="K49">
        <f t="shared" si="6"/>
        <v>0.14387300000000003</v>
      </c>
      <c r="L49">
        <f t="shared" si="6"/>
        <v>0.11697370000000001</v>
      </c>
      <c r="M49">
        <f t="shared" si="6"/>
        <v>9.4044500000000003E-2</v>
      </c>
      <c r="N49">
        <f t="shared" si="6"/>
        <v>9.3659700000000012E-2</v>
      </c>
      <c r="O49">
        <f t="shared" si="6"/>
        <v>3.1064000000000092E-3</v>
      </c>
    </row>
    <row r="50" spans="4:17" x14ac:dyDescent="0.25">
      <c r="H50">
        <f t="shared" si="6"/>
        <v>0.19733680000000003</v>
      </c>
      <c r="I50">
        <f t="shared" si="6"/>
        <v>0.25959199999999999</v>
      </c>
      <c r="J50">
        <f t="shared" si="6"/>
        <v>0.23309240000000003</v>
      </c>
      <c r="K50">
        <f t="shared" si="6"/>
        <v>0.1587924</v>
      </c>
      <c r="L50">
        <f t="shared" si="6"/>
        <v>0.1169828</v>
      </c>
      <c r="M50">
        <f t="shared" si="6"/>
        <v>9.8202000000000012E-2</v>
      </c>
      <c r="N50">
        <f t="shared" si="6"/>
        <v>9.2422000000000004E-2</v>
      </c>
      <c r="O50">
        <f t="shared" si="6"/>
        <v>1.3131699999999996E-2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37</v>
      </c>
      <c r="H54">
        <f>AVERAGE(H47:H50)</f>
        <v>0.24959005000000001</v>
      </c>
      <c r="I54">
        <f>AVERAGE(I47:I50)</f>
        <v>0.24700575000000002</v>
      </c>
      <c r="J54">
        <f t="shared" ref="J54:N54" si="7">AVERAGE(J47:J50)</f>
        <v>0.22427542500000003</v>
      </c>
      <c r="K54">
        <f t="shared" si="7"/>
        <v>0.14185397500000002</v>
      </c>
      <c r="L54">
        <f t="shared" si="7"/>
        <v>0.112925075</v>
      </c>
      <c r="M54">
        <f t="shared" si="7"/>
        <v>8.9889300000000005E-2</v>
      </c>
      <c r="N54">
        <f t="shared" si="7"/>
        <v>9.00976E-2</v>
      </c>
      <c r="O54">
        <f>AVERAGE(O47:O50)</f>
        <v>5.3008000000000013E-3</v>
      </c>
    </row>
    <row r="55" spans="4:17" x14ac:dyDescent="0.25">
      <c r="F55" t="s">
        <v>38</v>
      </c>
      <c r="H55">
        <f>H54/1000</f>
        <v>2.4959005000000002E-4</v>
      </c>
      <c r="I55">
        <f t="shared" ref="I55:O55" si="8">I54/1000</f>
        <v>2.4700575000000005E-4</v>
      </c>
      <c r="J55">
        <f t="shared" si="8"/>
        <v>2.2427542500000003E-4</v>
      </c>
      <c r="K55">
        <f t="shared" si="8"/>
        <v>1.4185397500000003E-4</v>
      </c>
      <c r="L55">
        <f t="shared" si="8"/>
        <v>1.1292507500000001E-4</v>
      </c>
      <c r="M55">
        <f t="shared" si="8"/>
        <v>8.98893E-5</v>
      </c>
      <c r="N55">
        <f t="shared" si="8"/>
        <v>9.0097600000000003E-5</v>
      </c>
      <c r="O55">
        <f t="shared" si="8"/>
        <v>5.300800000000001E-6</v>
      </c>
    </row>
    <row r="56" spans="4:17" x14ac:dyDescent="0.25">
      <c r="F56" t="s">
        <v>39</v>
      </c>
      <c r="H56">
        <f>MEDIAN(H47:H50)</f>
        <v>0.2496197</v>
      </c>
      <c r="I56">
        <f t="shared" ref="I56:N56" si="9">MEDIAN(I47:I50)</f>
        <v>0.24691300000000002</v>
      </c>
      <c r="J56">
        <f>MEDIAN(J47:J50)</f>
        <v>0.22768335000000001</v>
      </c>
      <c r="K56">
        <f t="shared" si="9"/>
        <v>0.14322165000000001</v>
      </c>
      <c r="L56">
        <f t="shared" si="9"/>
        <v>0.11399090000000001</v>
      </c>
      <c r="M56">
        <f t="shared" si="9"/>
        <v>8.9240400000000011E-2</v>
      </c>
      <c r="N56">
        <f t="shared" si="9"/>
        <v>9.0567450000000008E-2</v>
      </c>
      <c r="O56">
        <f>MEDIAN(O47:O50)</f>
        <v>3.900150000000005E-3</v>
      </c>
    </row>
    <row r="57" spans="4:17" x14ac:dyDescent="0.25">
      <c r="F57" t="s">
        <v>40</v>
      </c>
      <c r="H57">
        <f>H56/1000</f>
        <v>2.4961969999999999E-4</v>
      </c>
      <c r="I57">
        <f t="shared" ref="I57:O57" si="10">I56/1000</f>
        <v>2.4691300000000003E-4</v>
      </c>
      <c r="J57">
        <f t="shared" si="10"/>
        <v>2.2768335000000002E-4</v>
      </c>
      <c r="K57">
        <f t="shared" si="10"/>
        <v>1.4322164999999999E-4</v>
      </c>
      <c r="L57">
        <f t="shared" si="10"/>
        <v>1.1399090000000001E-4</v>
      </c>
      <c r="M57">
        <f t="shared" si="10"/>
        <v>8.9240400000000007E-5</v>
      </c>
      <c r="N57">
        <f t="shared" si="10"/>
        <v>9.0567450000000006E-5</v>
      </c>
      <c r="O57">
        <f t="shared" si="10"/>
        <v>3.9001500000000053E-6</v>
      </c>
    </row>
    <row r="58" spans="4:17" x14ac:dyDescent="0.25">
      <c r="F58" t="s">
        <v>41</v>
      </c>
      <c r="H58">
        <f>STDEV(H47:H50)</f>
        <v>4.2640527516788485E-2</v>
      </c>
      <c r="I58">
        <f t="shared" ref="I58:O58" si="11">STDEV(I47:I50)</f>
        <v>1.1136787676435238E-2</v>
      </c>
      <c r="J58">
        <f t="shared" si="11"/>
        <v>1.1446369241634379E-2</v>
      </c>
      <c r="K58">
        <f t="shared" si="11"/>
        <v>1.503947303695068E-2</v>
      </c>
      <c r="L58">
        <f t="shared" si="11"/>
        <v>4.9946522270491091E-3</v>
      </c>
      <c r="M58">
        <f t="shared" si="11"/>
        <v>7.4231776515631502E-3</v>
      </c>
      <c r="N58">
        <f t="shared" si="11"/>
        <v>3.6640136962990044E-3</v>
      </c>
      <c r="O58">
        <f t="shared" si="11"/>
        <v>5.5318348354471535E-3</v>
      </c>
    </row>
    <row r="59" spans="4:17" x14ac:dyDescent="0.25">
      <c r="F59" t="s">
        <v>42</v>
      </c>
      <c r="H59">
        <f>H58/H54*100</f>
        <v>17.084225720051133</v>
      </c>
      <c r="I59">
        <f t="shared" ref="I59:O59" si="12">I58/I54*100</f>
        <v>4.5087159616467378</v>
      </c>
      <c r="J59">
        <f t="shared" si="12"/>
        <v>5.103710868738462</v>
      </c>
      <c r="K59">
        <f t="shared" si="12"/>
        <v>10.602080792554935</v>
      </c>
      <c r="L59">
        <f t="shared" si="12"/>
        <v>4.4229788884790278</v>
      </c>
      <c r="M59">
        <f t="shared" si="12"/>
        <v>8.2581326715895553</v>
      </c>
      <c r="N59">
        <f t="shared" si="12"/>
        <v>4.0667162014293439</v>
      </c>
      <c r="O59">
        <f t="shared" si="12"/>
        <v>104.35848995334953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5693.178388167822</v>
      </c>
      <c r="I63">
        <f t="shared" si="13"/>
        <v>4425.8413824328391</v>
      </c>
      <c r="J63">
        <f t="shared" si="13"/>
        <v>4203.1278297615436</v>
      </c>
      <c r="K63">
        <f t="shared" si="13"/>
        <v>2304.9388771506183</v>
      </c>
      <c r="L63">
        <f t="shared" si="13"/>
        <v>2094.1763507395103</v>
      </c>
      <c r="M63">
        <f t="shared" si="13"/>
        <v>1592.8972985209778</v>
      </c>
      <c r="N63">
        <f t="shared" si="13"/>
        <v>1673.5756866888014</v>
      </c>
      <c r="O63">
        <f t="shared" si="13"/>
        <v>5.1162088741321901</v>
      </c>
    </row>
    <row r="64" spans="4:17" x14ac:dyDescent="0.25">
      <c r="H64">
        <f>H48/$O$54*100</f>
        <v>4711.4605342589784</v>
      </c>
      <c r="I64">
        <f t="shared" si="13"/>
        <v>4554.8124811349226</v>
      </c>
      <c r="J64">
        <f t="shared" si="13"/>
        <v>3936.0587081195285</v>
      </c>
      <c r="K64">
        <f t="shared" si="13"/>
        <v>2689.5996830667059</v>
      </c>
      <c r="L64">
        <f t="shared" si="13"/>
        <v>2013.577195894959</v>
      </c>
      <c r="M64">
        <f t="shared" si="13"/>
        <v>1563.4319348022939</v>
      </c>
      <c r="N64">
        <f t="shared" si="13"/>
        <v>1614.7713552671291</v>
      </c>
      <c r="O64">
        <f t="shared" si="13"/>
        <v>88.550784787201934</v>
      </c>
    </row>
    <row r="65" spans="4:17" x14ac:dyDescent="0.25">
      <c r="H65">
        <f t="shared" ref="H65:O66" si="14">H49/$O$54*100</f>
        <v>4706.7291729550243</v>
      </c>
      <c r="I65">
        <f t="shared" si="14"/>
        <v>4761.2530184123143</v>
      </c>
      <c r="J65">
        <f t="shared" si="14"/>
        <v>4387.400015092061</v>
      </c>
      <c r="K65">
        <f t="shared" si="14"/>
        <v>2714.1752188348928</v>
      </c>
      <c r="L65">
        <f t="shared" si="14"/>
        <v>2206.7178539088436</v>
      </c>
      <c r="M65">
        <f t="shared" si="14"/>
        <v>1774.1567310594621</v>
      </c>
      <c r="N65">
        <f t="shared" si="14"/>
        <v>1766.8974494415934</v>
      </c>
      <c r="O65">
        <f t="shared" si="14"/>
        <v>58.602475098098559</v>
      </c>
    </row>
    <row r="66" spans="4:17" x14ac:dyDescent="0.25">
      <c r="H66">
        <f t="shared" si="14"/>
        <v>3722.773920917597</v>
      </c>
      <c r="I66">
        <f t="shared" si="14"/>
        <v>4897.2230606700859</v>
      </c>
      <c r="J66">
        <f t="shared" si="14"/>
        <v>4397.3060670087525</v>
      </c>
      <c r="K66">
        <f t="shared" si="14"/>
        <v>2995.6308481738597</v>
      </c>
      <c r="L66">
        <f t="shared" si="14"/>
        <v>2206.8895261092662</v>
      </c>
      <c r="M66">
        <f t="shared" si="14"/>
        <v>1852.5882885602173</v>
      </c>
      <c r="N66">
        <f t="shared" si="14"/>
        <v>1743.548143676426</v>
      </c>
      <c r="O66">
        <f t="shared" si="14"/>
        <v>247.73053124056733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37</v>
      </c>
      <c r="H70">
        <f>AVERAGE(H63:H66)</f>
        <v>4708.5355040748555</v>
      </c>
      <c r="I70">
        <f>AVERAGE(I63:I66)</f>
        <v>4659.7824856625402</v>
      </c>
      <c r="J70">
        <f t="shared" ref="J70:N70" si="15">AVERAGE(J63:J66)</f>
        <v>4230.9731549954722</v>
      </c>
      <c r="K70">
        <f t="shared" si="15"/>
        <v>2676.0861568065193</v>
      </c>
      <c r="L70">
        <f t="shared" si="15"/>
        <v>2130.3402316631446</v>
      </c>
      <c r="M70">
        <f t="shared" si="15"/>
        <v>1695.7685632357379</v>
      </c>
      <c r="N70">
        <f t="shared" si="15"/>
        <v>1699.6981587684875</v>
      </c>
      <c r="O70">
        <f>AVERAGE(O63:O66)</f>
        <v>100</v>
      </c>
    </row>
    <row r="71" spans="4:17" x14ac:dyDescent="0.25">
      <c r="F71" t="s">
        <v>39</v>
      </c>
      <c r="H71">
        <f>MEDIAN(H63:H66)</f>
        <v>4709.0948536070009</v>
      </c>
      <c r="I71">
        <f>MEDIAN(I63:I66)</f>
        <v>4658.032749773618</v>
      </c>
      <c r="J71">
        <f t="shared" ref="J71:O71" si="16">MEDIAN(J63:J66)</f>
        <v>4295.2639224268023</v>
      </c>
      <c r="K71">
        <f t="shared" si="16"/>
        <v>2701.8874509507996</v>
      </c>
      <c r="L71">
        <f t="shared" si="16"/>
        <v>2150.4471023241767</v>
      </c>
      <c r="M71">
        <f t="shared" si="16"/>
        <v>1683.5270147902199</v>
      </c>
      <c r="N71">
        <f t="shared" si="16"/>
        <v>1708.5619151826136</v>
      </c>
      <c r="O71">
        <f t="shared" si="16"/>
        <v>73.576629942650243</v>
      </c>
    </row>
    <row r="72" spans="4:17" x14ac:dyDescent="0.25">
      <c r="F72" t="s">
        <v>41</v>
      </c>
      <c r="H72">
        <f>STDEV(H63:H66)</f>
        <v>804.41683362489584</v>
      </c>
      <c r="I72">
        <f t="shared" ref="I72:O72" si="17">STDEV(I63:I66)</f>
        <v>210.09635670908614</v>
      </c>
      <c r="J72">
        <f t="shared" si="17"/>
        <v>215.9366367649103</v>
      </c>
      <c r="K72">
        <f t="shared" si="17"/>
        <v>283.72081642300554</v>
      </c>
      <c r="L72">
        <f t="shared" si="17"/>
        <v>94.224498699236221</v>
      </c>
      <c r="M72">
        <f t="shared" si="17"/>
        <v>140.0388177551153</v>
      </c>
      <c r="N72">
        <f t="shared" si="17"/>
        <v>69.121900398034299</v>
      </c>
      <c r="O72">
        <f t="shared" si="17"/>
        <v>104.35848995334953</v>
      </c>
    </row>
    <row r="73" spans="4:17" x14ac:dyDescent="0.25">
      <c r="F73" t="s">
        <v>42</v>
      </c>
      <c r="H73">
        <f t="shared" ref="H73:O73" si="18">H72/H70*100</f>
        <v>17.084225720051137</v>
      </c>
      <c r="I73">
        <f t="shared" si="18"/>
        <v>4.5087159616467396</v>
      </c>
      <c r="J73">
        <f t="shared" si="18"/>
        <v>5.1037108687384567</v>
      </c>
      <c r="K73">
        <f t="shared" si="18"/>
        <v>10.602080792554936</v>
      </c>
      <c r="L73">
        <f t="shared" si="18"/>
        <v>4.422978888479034</v>
      </c>
      <c r="M73">
        <f t="shared" si="18"/>
        <v>8.2581326715895571</v>
      </c>
      <c r="N73">
        <f t="shared" si="18"/>
        <v>4.0667162014293421</v>
      </c>
      <c r="O73">
        <f t="shared" si="18"/>
        <v>104.35848995334953</v>
      </c>
    </row>
    <row r="76" spans="4:17" x14ac:dyDescent="0.25">
      <c r="D76" t="s">
        <v>45</v>
      </c>
      <c r="H76">
        <f>H47/$H$54*100</f>
        <v>120.91187128653567</v>
      </c>
      <c r="I76">
        <f>I47/$H$54*100</f>
        <v>93.996134861946629</v>
      </c>
      <c r="J76">
        <f t="shared" ref="H76:O79" si="19">J47/$H$54*100</f>
        <v>89.26613861409939</v>
      </c>
      <c r="K76">
        <f t="shared" si="19"/>
        <v>48.952352066919339</v>
      </c>
      <c r="L76">
        <f t="shared" si="19"/>
        <v>44.476172026889692</v>
      </c>
      <c r="M76">
        <f t="shared" si="19"/>
        <v>33.829994424857887</v>
      </c>
      <c r="N76">
        <f t="shared" si="19"/>
        <v>35.543444139700284</v>
      </c>
      <c r="O76">
        <f t="shared" si="19"/>
        <v>0.10865817767975894</v>
      </c>
    </row>
    <row r="77" spans="4:17" x14ac:dyDescent="0.25">
      <c r="H77">
        <f t="shared" si="19"/>
        <v>100.06212186743821</v>
      </c>
      <c r="I77">
        <f t="shared" si="19"/>
        <v>96.735226424290559</v>
      </c>
      <c r="J77">
        <f t="shared" si="19"/>
        <v>83.594117634096392</v>
      </c>
      <c r="K77">
        <f t="shared" si="19"/>
        <v>57.121788308468211</v>
      </c>
      <c r="L77">
        <f t="shared" si="19"/>
        <v>42.764405071436144</v>
      </c>
      <c r="M77">
        <f t="shared" si="19"/>
        <v>33.204208260705911</v>
      </c>
      <c r="N77">
        <f t="shared" si="19"/>
        <v>34.294556213278533</v>
      </c>
      <c r="O77">
        <f t="shared" si="19"/>
        <v>1.8806438798341523</v>
      </c>
    </row>
    <row r="78" spans="4:17" x14ac:dyDescent="0.25">
      <c r="H78">
        <f t="shared" si="19"/>
        <v>99.96163709250429</v>
      </c>
      <c r="I78">
        <f t="shared" si="19"/>
        <v>101.11961594622862</v>
      </c>
      <c r="J78">
        <f t="shared" si="19"/>
        <v>93.179716098458272</v>
      </c>
      <c r="K78">
        <f t="shared" si="19"/>
        <v>57.643724178908585</v>
      </c>
      <c r="L78">
        <f t="shared" si="19"/>
        <v>46.866331410246524</v>
      </c>
      <c r="M78">
        <f t="shared" si="19"/>
        <v>37.679586986740858</v>
      </c>
      <c r="N78">
        <f t="shared" si="19"/>
        <v>37.525414174162798</v>
      </c>
      <c r="O78">
        <f t="shared" si="19"/>
        <v>1.2446008965501667</v>
      </c>
    </row>
    <row r="79" spans="4:17" x14ac:dyDescent="0.25">
      <c r="H79">
        <f t="shared" si="19"/>
        <v>79.064369753521831</v>
      </c>
      <c r="I79">
        <f t="shared" si="19"/>
        <v>104.00735125458726</v>
      </c>
      <c r="J79">
        <f t="shared" si="19"/>
        <v>93.390101087763725</v>
      </c>
      <c r="K79">
        <f t="shared" si="19"/>
        <v>63.621286185086298</v>
      </c>
      <c r="L79">
        <f t="shared" si="19"/>
        <v>46.869977388922351</v>
      </c>
      <c r="M79">
        <f t="shared" si="19"/>
        <v>39.34531845319956</v>
      </c>
      <c r="N79">
        <f t="shared" si="19"/>
        <v>37.029521008549821</v>
      </c>
      <c r="O79">
        <f t="shared" si="19"/>
        <v>5.2613074920254217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37</v>
      </c>
      <c r="H83">
        <f>AVERAGE(H76:H79)</f>
        <v>100</v>
      </c>
      <c r="I83">
        <f t="shared" ref="I83:N83" si="20">AVERAGE(I76:I79)</f>
        <v>98.964582121763272</v>
      </c>
      <c r="J83">
        <f t="shared" si="20"/>
        <v>89.857518358604437</v>
      </c>
      <c r="K83">
        <f t="shared" si="20"/>
        <v>56.834787684845601</v>
      </c>
      <c r="L83">
        <f t="shared" si="20"/>
        <v>45.244221474373674</v>
      </c>
      <c r="M83">
        <f t="shared" si="20"/>
        <v>36.014777031376056</v>
      </c>
      <c r="N83">
        <f t="shared" si="20"/>
        <v>36.098233883922859</v>
      </c>
      <c r="O83">
        <f>AVERAGE(O76:O79)</f>
        <v>2.1238026115223749</v>
      </c>
    </row>
    <row r="84" spans="6:17" x14ac:dyDescent="0.25">
      <c r="F84" t="s">
        <v>39</v>
      </c>
      <c r="H84">
        <f>MEDIAN(H76:H79)</f>
        <v>100.01187947997124</v>
      </c>
      <c r="I84">
        <f>MEDIAN(I76:I79)</f>
        <v>98.92742118525959</v>
      </c>
      <c r="J84">
        <f t="shared" ref="J84:O84" si="21">MEDIAN(J76:J79)</f>
        <v>91.222927356278831</v>
      </c>
      <c r="K84">
        <f t="shared" si="21"/>
        <v>57.382756243688398</v>
      </c>
      <c r="L84">
        <f t="shared" si="21"/>
        <v>45.671251718568108</v>
      </c>
      <c r="M84">
        <f t="shared" si="21"/>
        <v>35.754790705799373</v>
      </c>
      <c r="N84">
        <f t="shared" si="21"/>
        <v>36.286482574125053</v>
      </c>
      <c r="O84">
        <f t="shared" si="21"/>
        <v>1.5626223881921595</v>
      </c>
    </row>
    <row r="85" spans="6:17" x14ac:dyDescent="0.25">
      <c r="F85" t="s">
        <v>41</v>
      </c>
      <c r="H85">
        <f>STDEV(H76:H79)</f>
        <v>17.084225720051204</v>
      </c>
      <c r="I85">
        <f t="shared" ref="I85:O85" si="22">STDEV(I76:I79)</f>
        <v>4.4620319105009294</v>
      </c>
      <c r="J85">
        <f t="shared" si="22"/>
        <v>4.5860679308467569</v>
      </c>
      <c r="K85">
        <f t="shared" si="22"/>
        <v>6.0256701086243929</v>
      </c>
      <c r="L85">
        <f t="shared" si="22"/>
        <v>2.0011423640682429</v>
      </c>
      <c r="M85">
        <f t="shared" si="22"/>
        <v>2.9741480686281965</v>
      </c>
      <c r="N85">
        <f t="shared" si="22"/>
        <v>1.4680127257873488</v>
      </c>
      <c r="O85">
        <f t="shared" si="22"/>
        <v>2.2163683349745527</v>
      </c>
    </row>
    <row r="86" spans="6:17" x14ac:dyDescent="0.25">
      <c r="F86" t="s">
        <v>42</v>
      </c>
      <c r="H86">
        <f t="shared" ref="H86:O86" si="23">H85/H83*100</f>
        <v>17.084225720051204</v>
      </c>
      <c r="I86">
        <f t="shared" si="23"/>
        <v>4.5087159616467334</v>
      </c>
      <c r="J86">
        <f t="shared" si="23"/>
        <v>5.1037108687384665</v>
      </c>
      <c r="K86">
        <f t="shared" si="23"/>
        <v>10.602080792554935</v>
      </c>
      <c r="L86">
        <f t="shared" si="23"/>
        <v>4.4229788884790286</v>
      </c>
      <c r="M86">
        <f t="shared" si="23"/>
        <v>8.2581326715895536</v>
      </c>
      <c r="N86">
        <f t="shared" si="23"/>
        <v>4.0667162014293465</v>
      </c>
      <c r="O86">
        <f t="shared" si="23"/>
        <v>104.35848995334953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B567-EF34-4309-8DC8-B7EB062CD07C}">
  <dimension ref="A1:Q86"/>
  <sheetViews>
    <sheetView topLeftCell="A13" workbookViewId="0">
      <selection activeCell="A25" sqref="A25:D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3"/>
    </row>
    <row r="24" spans="1:17" x14ac:dyDescent="0.25">
      <c r="C24" s="3"/>
    </row>
    <row r="25" spans="1:17" x14ac:dyDescent="0.25">
      <c r="A25" s="1" t="s">
        <v>59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17" x14ac:dyDescent="0.25">
      <c r="A26" t="s">
        <v>30</v>
      </c>
      <c r="C26" t="s">
        <v>46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31</v>
      </c>
      <c r="C27" s="3">
        <v>43808</v>
      </c>
      <c r="F27" s="6"/>
      <c r="G27" s="6">
        <v>568.6</v>
      </c>
      <c r="H27" s="6">
        <v>568.16999999999996</v>
      </c>
      <c r="I27" s="6">
        <v>567.89</v>
      </c>
      <c r="J27" s="6">
        <v>566.88499999999999</v>
      </c>
      <c r="K27" s="6">
        <v>565.72400000000005</v>
      </c>
      <c r="L27" s="6">
        <v>566.71699999999998</v>
      </c>
      <c r="M27" s="6">
        <v>566.99900000000002</v>
      </c>
      <c r="N27" s="6">
        <v>566.20799999999997</v>
      </c>
      <c r="O27" s="6">
        <v>567.05799999999999</v>
      </c>
      <c r="P27" s="6">
        <v>566.92100000000005</v>
      </c>
      <c r="Q27" s="6"/>
    </row>
    <row r="28" spans="1:17" x14ac:dyDescent="0.25">
      <c r="A28" t="s">
        <v>32</v>
      </c>
      <c r="C28" t="s">
        <v>33</v>
      </c>
      <c r="F28" s="7"/>
      <c r="G28" s="7">
        <v>567.92399999999998</v>
      </c>
      <c r="H28" s="8">
        <v>9890.49</v>
      </c>
      <c r="I28" s="9">
        <v>9785.18</v>
      </c>
      <c r="J28" s="9">
        <v>10155.9</v>
      </c>
      <c r="K28" s="9">
        <v>10663.2</v>
      </c>
      <c r="L28" s="9">
        <v>10039</v>
      </c>
      <c r="M28" s="9">
        <v>10627.6</v>
      </c>
      <c r="N28" s="9">
        <v>11499.8</v>
      </c>
      <c r="O28" s="9">
        <v>260465</v>
      </c>
      <c r="P28" s="10">
        <v>2645.99</v>
      </c>
      <c r="Q28" s="7"/>
    </row>
    <row r="29" spans="1:17" x14ac:dyDescent="0.25">
      <c r="A29" t="s">
        <v>34</v>
      </c>
      <c r="C29" t="s">
        <v>35</v>
      </c>
      <c r="F29" s="7"/>
      <c r="G29" s="7">
        <v>566.35900000000004</v>
      </c>
      <c r="H29" s="11">
        <v>9532.35</v>
      </c>
      <c r="I29" s="5">
        <v>9746.81</v>
      </c>
      <c r="J29" s="5">
        <v>9835.32</v>
      </c>
      <c r="K29" s="5">
        <v>11530.4</v>
      </c>
      <c r="L29" s="5">
        <v>10733.2</v>
      </c>
      <c r="M29" s="5">
        <v>10530</v>
      </c>
      <c r="N29" s="5">
        <v>11288.6</v>
      </c>
      <c r="O29" s="5">
        <v>326517</v>
      </c>
      <c r="P29" s="13">
        <v>2556.31</v>
      </c>
      <c r="Q29" s="7"/>
    </row>
    <row r="30" spans="1:17" x14ac:dyDescent="0.25">
      <c r="A30" t="s">
        <v>18</v>
      </c>
      <c r="C30" s="2">
        <v>43821</v>
      </c>
      <c r="F30" s="7"/>
      <c r="G30" s="7">
        <v>563.66800000000001</v>
      </c>
      <c r="H30" s="11">
        <v>13474.2</v>
      </c>
      <c r="I30" s="5">
        <v>9183.3700000000008</v>
      </c>
      <c r="J30" s="5">
        <v>9658.5400000000009</v>
      </c>
      <c r="K30" s="5">
        <v>10754.9</v>
      </c>
      <c r="L30" s="5">
        <v>10207.1</v>
      </c>
      <c r="M30" s="5">
        <v>10623.9</v>
      </c>
      <c r="N30" s="5">
        <v>11203.8</v>
      </c>
      <c r="O30" s="5">
        <v>206589</v>
      </c>
      <c r="P30" s="13">
        <v>2619.44</v>
      </c>
      <c r="Q30" s="7"/>
    </row>
    <row r="31" spans="1:17" x14ac:dyDescent="0.25">
      <c r="A31" t="s">
        <v>19</v>
      </c>
      <c r="C31" t="s">
        <v>20</v>
      </c>
      <c r="F31" s="7"/>
      <c r="G31" s="7">
        <v>563.26900000000001</v>
      </c>
      <c r="H31" s="14">
        <v>9826.65</v>
      </c>
      <c r="I31" s="15">
        <v>9321.25</v>
      </c>
      <c r="J31" s="15">
        <v>9729.36</v>
      </c>
      <c r="K31" s="15">
        <v>10466.9</v>
      </c>
      <c r="L31" s="15">
        <v>10040.9</v>
      </c>
      <c r="M31" s="15">
        <v>9885.01</v>
      </c>
      <c r="N31" s="15">
        <v>11927.5</v>
      </c>
      <c r="O31" s="15">
        <v>94174.8</v>
      </c>
      <c r="P31" s="16">
        <v>564.82399999999996</v>
      </c>
      <c r="Q31" s="7"/>
    </row>
    <row r="32" spans="1:17" x14ac:dyDescent="0.25">
      <c r="A32" s="1" t="s">
        <v>36</v>
      </c>
      <c r="G32">
        <v>563.92999999999995</v>
      </c>
      <c r="H32">
        <v>563.58699999999999</v>
      </c>
      <c r="I32">
        <v>564.76900000000001</v>
      </c>
      <c r="J32">
        <v>565.22900000000004</v>
      </c>
      <c r="K32">
        <v>564.51199999999994</v>
      </c>
      <c r="L32">
        <v>563.95600000000002</v>
      </c>
      <c r="M32">
        <v>564.61900000000003</v>
      </c>
      <c r="N32">
        <v>563.92399999999998</v>
      </c>
      <c r="O32">
        <v>564.49</v>
      </c>
      <c r="P32">
        <v>564.17899999999997</v>
      </c>
    </row>
    <row r="35" spans="1:17" x14ac:dyDescent="0.25">
      <c r="A35" s="1"/>
      <c r="C35" s="18"/>
      <c r="F35" t="s">
        <v>37</v>
      </c>
      <c r="H35">
        <f>AVERAGE(H28:H31)</f>
        <v>10680.922500000001</v>
      </c>
      <c r="I35">
        <f>AVERAGE(I28:I31)</f>
        <v>9509.1525000000001</v>
      </c>
      <c r="J35">
        <f>AVERAGE(J28:J31)</f>
        <v>9844.7800000000007</v>
      </c>
      <c r="K35">
        <f t="shared" ref="K35:M35" si="0">AVERAGE(K28:K31)</f>
        <v>10853.85</v>
      </c>
      <c r="L35">
        <f t="shared" si="0"/>
        <v>10255.050000000001</v>
      </c>
      <c r="M35">
        <f t="shared" si="0"/>
        <v>10416.627500000001</v>
      </c>
      <c r="N35">
        <f>AVERAGE(N28:N31)</f>
        <v>11479.924999999999</v>
      </c>
      <c r="O35">
        <f>AVERAGE(O28:O31)</f>
        <v>221936.45</v>
      </c>
      <c r="P35">
        <f>AVERAGE(P28:P30)</f>
        <v>2607.2466666666664</v>
      </c>
    </row>
    <row r="36" spans="1:17" x14ac:dyDescent="0.25">
      <c r="F36" t="s">
        <v>38</v>
      </c>
      <c r="H36">
        <f>H35/1000</f>
        <v>10.680922500000001</v>
      </c>
      <c r="I36">
        <f t="shared" ref="I36:P36" si="1">I35/1000</f>
        <v>9.5091525000000008</v>
      </c>
      <c r="J36">
        <f t="shared" si="1"/>
        <v>9.8447800000000001</v>
      </c>
      <c r="K36">
        <f t="shared" si="1"/>
        <v>10.85385</v>
      </c>
      <c r="L36">
        <f t="shared" si="1"/>
        <v>10.255050000000001</v>
      </c>
      <c r="M36">
        <f t="shared" si="1"/>
        <v>10.416627500000001</v>
      </c>
      <c r="N36">
        <f t="shared" si="1"/>
        <v>11.479925</v>
      </c>
      <c r="O36">
        <f t="shared" si="1"/>
        <v>221.93645000000001</v>
      </c>
      <c r="P36">
        <f t="shared" si="1"/>
        <v>2.6072466666666663</v>
      </c>
    </row>
    <row r="37" spans="1:17" x14ac:dyDescent="0.25">
      <c r="F37" t="s">
        <v>39</v>
      </c>
      <c r="H37">
        <f>MEDIAN(H28:H31)</f>
        <v>9858.57</v>
      </c>
      <c r="I37">
        <f t="shared" ref="I37:O37" si="2">MEDIAN(I28:I31)</f>
        <v>9534.0299999999988</v>
      </c>
      <c r="J37">
        <f t="shared" si="2"/>
        <v>9782.34</v>
      </c>
      <c r="K37">
        <f t="shared" si="2"/>
        <v>10709.05</v>
      </c>
      <c r="L37">
        <f t="shared" si="2"/>
        <v>10124</v>
      </c>
      <c r="M37">
        <f t="shared" si="2"/>
        <v>10576.95</v>
      </c>
      <c r="N37">
        <f t="shared" si="2"/>
        <v>11394.2</v>
      </c>
      <c r="O37">
        <f t="shared" si="2"/>
        <v>233527</v>
      </c>
      <c r="P37">
        <f>MEDIAN(P28:P30)</f>
        <v>2619.44</v>
      </c>
    </row>
    <row r="38" spans="1:17" x14ac:dyDescent="0.25">
      <c r="F38" t="s">
        <v>40</v>
      </c>
      <c r="H38">
        <f>H37/1000</f>
        <v>9.8585700000000003</v>
      </c>
      <c r="I38">
        <f t="shared" ref="I38:P38" si="3">I37/1000</f>
        <v>9.5340299999999996</v>
      </c>
      <c r="J38">
        <f t="shared" si="3"/>
        <v>9.7823399999999996</v>
      </c>
      <c r="K38">
        <f t="shared" si="3"/>
        <v>10.70905</v>
      </c>
      <c r="L38">
        <f t="shared" si="3"/>
        <v>10.124000000000001</v>
      </c>
      <c r="M38">
        <f t="shared" si="3"/>
        <v>10.57695</v>
      </c>
      <c r="N38">
        <f t="shared" si="3"/>
        <v>11.394200000000001</v>
      </c>
      <c r="O38">
        <f t="shared" si="3"/>
        <v>233.52699999999999</v>
      </c>
      <c r="P38">
        <f t="shared" si="3"/>
        <v>2.61944</v>
      </c>
    </row>
    <row r="39" spans="1:17" x14ac:dyDescent="0.25">
      <c r="F39" t="s">
        <v>41</v>
      </c>
      <c r="H39">
        <f>STDEV(H28:H31)</f>
        <v>1868.7057036957328</v>
      </c>
      <c r="I39">
        <f t="shared" ref="I39:O39" si="4">STDEV(I28:I31)</f>
        <v>302.27683496810192</v>
      </c>
      <c r="J39">
        <f t="shared" si="4"/>
        <v>219.76673997673026</v>
      </c>
      <c r="K39">
        <f t="shared" si="4"/>
        <v>466.7578708495443</v>
      </c>
      <c r="L39">
        <f t="shared" si="4"/>
        <v>328.3618177153574</v>
      </c>
      <c r="M39">
        <f t="shared" si="4"/>
        <v>357.27756486845527</v>
      </c>
      <c r="N39">
        <f t="shared" si="4"/>
        <v>323.29999871120742</v>
      </c>
      <c r="O39">
        <f t="shared" si="4"/>
        <v>98285.509334845454</v>
      </c>
      <c r="P39">
        <f>STDEV(P28:P30)</f>
        <v>46.066621683528396</v>
      </c>
    </row>
    <row r="40" spans="1:17" x14ac:dyDescent="0.25">
      <c r="F40" t="s">
        <v>42</v>
      </c>
      <c r="H40">
        <f>H39/H35*100</f>
        <v>17.495733198099067</v>
      </c>
      <c r="I40">
        <f t="shared" ref="I40:O40" si="5">I39/I35*100</f>
        <v>3.1787988989355456</v>
      </c>
      <c r="J40">
        <f t="shared" si="5"/>
        <v>2.2323174309302014</v>
      </c>
      <c r="K40">
        <f t="shared" si="5"/>
        <v>4.3003899155557175</v>
      </c>
      <c r="L40">
        <f t="shared" si="5"/>
        <v>3.2019523816593516</v>
      </c>
      <c r="M40">
        <f t="shared" si="5"/>
        <v>3.429877519076642</v>
      </c>
      <c r="N40">
        <f t="shared" si="5"/>
        <v>2.8162204780188675</v>
      </c>
      <c r="O40">
        <f t="shared" si="5"/>
        <v>44.285429155438614</v>
      </c>
      <c r="P40">
        <f>P39/P35*100</f>
        <v>1.766868561862005</v>
      </c>
    </row>
    <row r="43" spans="1:17" x14ac:dyDescent="0.25">
      <c r="D43" t="s">
        <v>43</v>
      </c>
    </row>
    <row r="44" spans="1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1:17" x14ac:dyDescent="0.25">
      <c r="H47">
        <f>H28-$P$35</f>
        <v>7283.2433333333338</v>
      </c>
      <c r="I47">
        <f t="shared" ref="H47:O50" si="6">I28-$P$35</f>
        <v>7177.9333333333343</v>
      </c>
      <c r="J47">
        <f t="shared" si="6"/>
        <v>7548.6533333333336</v>
      </c>
      <c r="K47">
        <f t="shared" si="6"/>
        <v>8055.9533333333347</v>
      </c>
      <c r="L47">
        <f t="shared" si="6"/>
        <v>7431.753333333334</v>
      </c>
      <c r="M47">
        <f t="shared" si="6"/>
        <v>8020.3533333333344</v>
      </c>
      <c r="N47">
        <f t="shared" si="6"/>
        <v>8892.5533333333333</v>
      </c>
      <c r="O47">
        <f t="shared" si="6"/>
        <v>257857.75333333333</v>
      </c>
    </row>
    <row r="48" spans="1:17" x14ac:dyDescent="0.25">
      <c r="H48">
        <f t="shared" si="6"/>
        <v>6925.1033333333344</v>
      </c>
      <c r="I48">
        <f t="shared" si="6"/>
        <v>7139.5633333333335</v>
      </c>
      <c r="J48">
        <f t="shared" si="6"/>
        <v>7228.0733333333337</v>
      </c>
      <c r="K48">
        <f t="shared" si="6"/>
        <v>8923.1533333333336</v>
      </c>
      <c r="L48">
        <f t="shared" si="6"/>
        <v>8125.9533333333347</v>
      </c>
      <c r="M48">
        <f t="shared" si="6"/>
        <v>7922.753333333334</v>
      </c>
      <c r="N48">
        <f t="shared" si="6"/>
        <v>8681.3533333333344</v>
      </c>
      <c r="O48">
        <f t="shared" si="6"/>
        <v>323909.75333333336</v>
      </c>
    </row>
    <row r="49" spans="4:17" x14ac:dyDescent="0.25">
      <c r="H49">
        <f t="shared" si="6"/>
        <v>10866.953333333335</v>
      </c>
      <c r="I49">
        <f t="shared" si="6"/>
        <v>6576.1233333333348</v>
      </c>
      <c r="J49">
        <f t="shared" si="6"/>
        <v>7051.2933333333349</v>
      </c>
      <c r="K49">
        <f t="shared" si="6"/>
        <v>8147.6533333333336</v>
      </c>
      <c r="L49">
        <f t="shared" si="6"/>
        <v>7599.8533333333344</v>
      </c>
      <c r="M49">
        <f t="shared" si="6"/>
        <v>8016.6533333333336</v>
      </c>
      <c r="N49">
        <f t="shared" si="6"/>
        <v>8596.5533333333333</v>
      </c>
      <c r="O49">
        <f t="shared" si="6"/>
        <v>203981.75333333333</v>
      </c>
    </row>
    <row r="50" spans="4:17" x14ac:dyDescent="0.25">
      <c r="H50">
        <f t="shared" si="6"/>
        <v>7219.4033333333336</v>
      </c>
      <c r="I50">
        <f t="shared" si="6"/>
        <v>6714.003333333334</v>
      </c>
      <c r="J50">
        <f t="shared" si="6"/>
        <v>7122.1133333333346</v>
      </c>
      <c r="K50">
        <f t="shared" si="6"/>
        <v>7859.6533333333336</v>
      </c>
      <c r="L50">
        <f t="shared" si="6"/>
        <v>7433.6533333333336</v>
      </c>
      <c r="M50">
        <f t="shared" si="6"/>
        <v>7277.7633333333342</v>
      </c>
      <c r="N50">
        <f t="shared" si="6"/>
        <v>9320.253333333334</v>
      </c>
      <c r="O50">
        <f t="shared" si="6"/>
        <v>91567.55333333333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37</v>
      </c>
      <c r="H54">
        <f>AVERAGE(H47:H50)</f>
        <v>8073.6758333333346</v>
      </c>
      <c r="I54">
        <f>AVERAGE(I47:I50)</f>
        <v>6901.9058333333342</v>
      </c>
      <c r="J54">
        <f t="shared" ref="J54:N54" si="7">AVERAGE(J47:J50)</f>
        <v>7237.5333333333347</v>
      </c>
      <c r="K54">
        <f t="shared" si="7"/>
        <v>8246.6033333333344</v>
      </c>
      <c r="L54">
        <f t="shared" si="7"/>
        <v>7647.8033333333351</v>
      </c>
      <c r="M54">
        <f t="shared" si="7"/>
        <v>7809.3808333333345</v>
      </c>
      <c r="N54">
        <f t="shared" si="7"/>
        <v>8872.6783333333333</v>
      </c>
      <c r="O54">
        <f>AVERAGE(O47:O50)</f>
        <v>219329.20333333334</v>
      </c>
    </row>
    <row r="55" spans="4:17" x14ac:dyDescent="0.25">
      <c r="F55" t="s">
        <v>38</v>
      </c>
      <c r="H55">
        <f>H54/1000</f>
        <v>8.0736758333333345</v>
      </c>
      <c r="I55">
        <f t="shared" ref="I55:O55" si="8">I54/1000</f>
        <v>6.9019058333333341</v>
      </c>
      <c r="J55">
        <f t="shared" si="8"/>
        <v>7.2375333333333343</v>
      </c>
      <c r="K55">
        <f t="shared" si="8"/>
        <v>8.2466033333333346</v>
      </c>
      <c r="L55">
        <f t="shared" si="8"/>
        <v>7.6478033333333348</v>
      </c>
      <c r="M55">
        <f t="shared" si="8"/>
        <v>7.8093808333333348</v>
      </c>
      <c r="N55">
        <f t="shared" si="8"/>
        <v>8.872678333333333</v>
      </c>
      <c r="O55">
        <f t="shared" si="8"/>
        <v>219.32920333333334</v>
      </c>
    </row>
    <row r="56" spans="4:17" x14ac:dyDescent="0.25">
      <c r="F56" t="s">
        <v>39</v>
      </c>
      <c r="H56">
        <f>MEDIAN(H47:H50)</f>
        <v>7251.3233333333337</v>
      </c>
      <c r="I56">
        <f t="shared" ref="I56:N56" si="9">MEDIAN(I47:I50)</f>
        <v>6926.7833333333338</v>
      </c>
      <c r="J56">
        <f>MEDIAN(J47:J50)</f>
        <v>7175.0933333333342</v>
      </c>
      <c r="K56">
        <f t="shared" si="9"/>
        <v>8101.8033333333342</v>
      </c>
      <c r="L56">
        <f t="shared" si="9"/>
        <v>7516.753333333334</v>
      </c>
      <c r="M56">
        <f t="shared" si="9"/>
        <v>7969.7033333333338</v>
      </c>
      <c r="N56">
        <f t="shared" si="9"/>
        <v>8786.9533333333347</v>
      </c>
      <c r="O56">
        <f>MEDIAN(O47:O50)</f>
        <v>230919.75333333333</v>
      </c>
    </row>
    <row r="57" spans="4:17" x14ac:dyDescent="0.25">
      <c r="F57" t="s">
        <v>40</v>
      </c>
      <c r="H57">
        <f>H56/1000</f>
        <v>7.2513233333333336</v>
      </c>
      <c r="I57">
        <f t="shared" ref="I57:O57" si="10">I56/1000</f>
        <v>6.9267833333333337</v>
      </c>
      <c r="J57">
        <f t="shared" si="10"/>
        <v>7.1750933333333338</v>
      </c>
      <c r="K57">
        <f t="shared" si="10"/>
        <v>8.1018033333333346</v>
      </c>
      <c r="L57">
        <f t="shared" si="10"/>
        <v>7.5167533333333338</v>
      </c>
      <c r="M57">
        <f t="shared" si="10"/>
        <v>7.9697033333333342</v>
      </c>
      <c r="N57">
        <f t="shared" si="10"/>
        <v>8.7869533333333347</v>
      </c>
      <c r="O57">
        <f t="shared" si="10"/>
        <v>230.91975333333332</v>
      </c>
    </row>
    <row r="58" spans="4:17" x14ac:dyDescent="0.25">
      <c r="F58" t="s">
        <v>41</v>
      </c>
      <c r="H58">
        <f>STDEV(H47:H50)</f>
        <v>1868.7057036957433</v>
      </c>
      <c r="I58">
        <f t="shared" ref="I58:O58" si="11">STDEV(I47:I50)</f>
        <v>302.27683496810192</v>
      </c>
      <c r="J58">
        <f t="shared" si="11"/>
        <v>219.76673997673026</v>
      </c>
      <c r="K58">
        <f t="shared" si="11"/>
        <v>466.7578708495443</v>
      </c>
      <c r="L58">
        <f t="shared" si="11"/>
        <v>328.3618177153574</v>
      </c>
      <c r="M58">
        <f t="shared" si="11"/>
        <v>357.27756486845527</v>
      </c>
      <c r="N58">
        <f t="shared" si="11"/>
        <v>323.29999871120742</v>
      </c>
      <c r="O58">
        <f t="shared" si="11"/>
        <v>98285.509334845498</v>
      </c>
    </row>
    <row r="59" spans="4:17" x14ac:dyDescent="0.25">
      <c r="F59" t="s">
        <v>42</v>
      </c>
      <c r="H59">
        <f>H58/H54*100</f>
        <v>23.145661805995758</v>
      </c>
      <c r="I59">
        <f t="shared" ref="I59:O59" si="12">I58/I54*100</f>
        <v>4.3796140119476936</v>
      </c>
      <c r="J59">
        <f t="shared" si="12"/>
        <v>3.0364867400964908</v>
      </c>
      <c r="K59">
        <f t="shared" si="12"/>
        <v>5.6600014816145832</v>
      </c>
      <c r="L59">
        <f t="shared" si="12"/>
        <v>4.293544216601072</v>
      </c>
      <c r="M59">
        <f t="shared" si="12"/>
        <v>4.574979406094041</v>
      </c>
      <c r="N59">
        <f t="shared" si="12"/>
        <v>3.6437700834551547</v>
      </c>
      <c r="O59">
        <f t="shared" si="12"/>
        <v>44.811866290998466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3.3206901874641681</v>
      </c>
      <c r="I63">
        <f t="shared" si="13"/>
        <v>3.2726756055482564</v>
      </c>
      <c r="J63">
        <f t="shared" si="13"/>
        <v>3.4417000648386069</v>
      </c>
      <c r="K63">
        <f t="shared" si="13"/>
        <v>3.6729962134089433</v>
      </c>
      <c r="L63">
        <f t="shared" si="13"/>
        <v>3.3884011888916876</v>
      </c>
      <c r="M63">
        <f t="shared" si="13"/>
        <v>3.6567649047373405</v>
      </c>
      <c r="N63">
        <f t="shared" si="13"/>
        <v>4.0544319671916007</v>
      </c>
      <c r="O63">
        <f t="shared" si="13"/>
        <v>117.56653898087836</v>
      </c>
    </row>
    <row r="64" spans="4:17" x14ac:dyDescent="0.25">
      <c r="H64">
        <f>H48/$O$54*100</f>
        <v>3.1574013984853004</v>
      </c>
      <c r="I64">
        <f t="shared" si="13"/>
        <v>3.2551813551625992</v>
      </c>
      <c r="J64">
        <f t="shared" si="13"/>
        <v>3.2955362183795529</v>
      </c>
      <c r="K64">
        <f t="shared" si="13"/>
        <v>4.0683835976789897</v>
      </c>
      <c r="L64">
        <f t="shared" si="13"/>
        <v>3.7049117079879368</v>
      </c>
      <c r="M64">
        <f t="shared" si="13"/>
        <v>3.6122655865814859</v>
      </c>
      <c r="N64">
        <f t="shared" si="13"/>
        <v>3.9581383606904095</v>
      </c>
      <c r="O64">
        <f t="shared" si="13"/>
        <v>147.68199966561681</v>
      </c>
    </row>
    <row r="65" spans="4:17" x14ac:dyDescent="0.25">
      <c r="H65">
        <f t="shared" ref="H65:O66" si="14">H49/$O$54*100</f>
        <v>4.9546312885739603</v>
      </c>
      <c r="I65">
        <f t="shared" si="14"/>
        <v>2.9982889799399115</v>
      </c>
      <c r="J65">
        <f t="shared" si="14"/>
        <v>3.2149359164984888</v>
      </c>
      <c r="K65">
        <f t="shared" si="14"/>
        <v>3.7148055113074245</v>
      </c>
      <c r="L65">
        <f t="shared" si="14"/>
        <v>3.4650439694449573</v>
      </c>
      <c r="M65">
        <f t="shared" si="14"/>
        <v>3.6550779428810216</v>
      </c>
      <c r="N65">
        <f t="shared" si="14"/>
        <v>3.9194750186861422</v>
      </c>
      <c r="O65">
        <f t="shared" si="14"/>
        <v>93.002550610337479</v>
      </c>
    </row>
    <row r="66" spans="4:17" x14ac:dyDescent="0.25">
      <c r="H66">
        <f t="shared" si="14"/>
        <v>3.291583256408126</v>
      </c>
      <c r="I66">
        <f t="shared" si="14"/>
        <v>3.0611533855477919</v>
      </c>
      <c r="J66">
        <f t="shared" si="14"/>
        <v>3.2472252782996938</v>
      </c>
      <c r="K66">
        <f t="shared" si="14"/>
        <v>3.5834960478967073</v>
      </c>
      <c r="L66">
        <f t="shared" si="14"/>
        <v>3.3892674666016886</v>
      </c>
      <c r="M66">
        <f t="shared" si="14"/>
        <v>3.3181916601742705</v>
      </c>
      <c r="N66">
        <f t="shared" si="14"/>
        <v>4.2494356390692527</v>
      </c>
      <c r="O66">
        <f t="shared" si="14"/>
        <v>41.748910743167336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37</v>
      </c>
      <c r="H70">
        <f>AVERAGE(H63:H66)</f>
        <v>3.6810765327328885</v>
      </c>
      <c r="I70">
        <f>AVERAGE(I63:I66)</f>
        <v>3.1468248315496399</v>
      </c>
      <c r="J70">
        <f t="shared" ref="J70:N70" si="15">AVERAGE(J63:J66)</f>
        <v>3.2998493695040851</v>
      </c>
      <c r="K70">
        <f t="shared" si="15"/>
        <v>3.7599203425730163</v>
      </c>
      <c r="L70">
        <f t="shared" si="15"/>
        <v>3.4869060832315677</v>
      </c>
      <c r="M70">
        <f t="shared" si="15"/>
        <v>3.5605750235935298</v>
      </c>
      <c r="N70">
        <f t="shared" si="15"/>
        <v>4.0453702464093517</v>
      </c>
      <c r="O70">
        <f>AVERAGE(O63:O66)</f>
        <v>100</v>
      </c>
    </row>
    <row r="71" spans="4:17" x14ac:dyDescent="0.25">
      <c r="F71" t="s">
        <v>39</v>
      </c>
      <c r="H71">
        <f>MEDIAN(H63:H66)</f>
        <v>3.3061367219361468</v>
      </c>
      <c r="I71">
        <f>MEDIAN(I63:I66)</f>
        <v>3.1581673703551956</v>
      </c>
      <c r="J71">
        <f t="shared" ref="J71:O71" si="16">MEDIAN(J63:J66)</f>
        <v>3.2713807483396233</v>
      </c>
      <c r="K71">
        <f t="shared" si="16"/>
        <v>3.6939008623581842</v>
      </c>
      <c r="L71">
        <f t="shared" si="16"/>
        <v>3.427155718023323</v>
      </c>
      <c r="M71">
        <f t="shared" si="16"/>
        <v>3.633671764731254</v>
      </c>
      <c r="N71">
        <f t="shared" si="16"/>
        <v>4.0062851639410049</v>
      </c>
      <c r="O71">
        <f t="shared" si="16"/>
        <v>105.28454479560793</v>
      </c>
    </row>
    <row r="72" spans="4:17" x14ac:dyDescent="0.25">
      <c r="F72" t="s">
        <v>41</v>
      </c>
      <c r="H72">
        <f>STDEV(H63:H66)</f>
        <v>0.85200952508623151</v>
      </c>
      <c r="I72">
        <f t="shared" ref="I72:O72" si="17">STDEV(I63:I66)</f>
        <v>0.1378187812539973</v>
      </c>
      <c r="J72">
        <f t="shared" si="17"/>
        <v>0.10019948854814929</v>
      </c>
      <c r="K72">
        <f t="shared" si="17"/>
        <v>0.21281154709716077</v>
      </c>
      <c r="L72">
        <f t="shared" si="17"/>
        <v>0.14971185447490004</v>
      </c>
      <c r="M72">
        <f t="shared" si="17"/>
        <v>0.16289557406793187</v>
      </c>
      <c r="N72">
        <f t="shared" si="17"/>
        <v>0.14740399080365993</v>
      </c>
      <c r="O72">
        <f t="shared" si="17"/>
        <v>44.811866290998459</v>
      </c>
    </row>
    <row r="73" spans="4:17" x14ac:dyDescent="0.25">
      <c r="F73" t="s">
        <v>42</v>
      </c>
      <c r="H73">
        <f t="shared" ref="H73:O73" si="18">H72/H70*100</f>
        <v>23.145661805995825</v>
      </c>
      <c r="I73">
        <f t="shared" si="18"/>
        <v>4.3796140119476892</v>
      </c>
      <c r="J73">
        <f t="shared" si="18"/>
        <v>3.0364867400964934</v>
      </c>
      <c r="K73">
        <f t="shared" si="18"/>
        <v>5.6600014816145814</v>
      </c>
      <c r="L73">
        <f t="shared" si="18"/>
        <v>4.2935442166010755</v>
      </c>
      <c r="M73">
        <f t="shared" si="18"/>
        <v>4.5749794060940365</v>
      </c>
      <c r="N73">
        <f t="shared" si="18"/>
        <v>3.6437700834551521</v>
      </c>
      <c r="O73">
        <f t="shared" si="18"/>
        <v>44.811866290998459</v>
      </c>
    </row>
    <row r="76" spans="4:17" x14ac:dyDescent="0.25">
      <c r="D76" t="s">
        <v>45</v>
      </c>
      <c r="H76">
        <f>H47/$H$54*100</f>
        <v>90.209756790871069</v>
      </c>
      <c r="I76">
        <f>I47/$H$54*100</f>
        <v>88.905394290147271</v>
      </c>
      <c r="J76">
        <f t="shared" ref="H76:O79" si="19">J47/$H$54*100</f>
        <v>93.497107007537139</v>
      </c>
      <c r="K76">
        <f t="shared" si="19"/>
        <v>99.780490319826441</v>
      </c>
      <c r="L76">
        <f t="shared" si="19"/>
        <v>92.049191554734819</v>
      </c>
      <c r="M76">
        <f t="shared" si="19"/>
        <v>99.339551140016653</v>
      </c>
      <c r="N76">
        <f t="shared" si="19"/>
        <v>110.14256104535613</v>
      </c>
      <c r="O76">
        <f t="shared" si="19"/>
        <v>3193.8086028761572</v>
      </c>
    </row>
    <row r="77" spans="4:17" x14ac:dyDescent="0.25">
      <c r="H77">
        <f t="shared" si="19"/>
        <v>85.773859098256665</v>
      </c>
      <c r="I77">
        <f t="shared" si="19"/>
        <v>88.43014607865004</v>
      </c>
      <c r="J77">
        <f t="shared" si="19"/>
        <v>89.526424921486083</v>
      </c>
      <c r="K77">
        <f t="shared" si="19"/>
        <v>110.52157056508027</v>
      </c>
      <c r="L77">
        <f t="shared" si="19"/>
        <v>100.64750556102544</v>
      </c>
      <c r="M77">
        <f t="shared" si="19"/>
        <v>98.130684175144907</v>
      </c>
      <c r="N77">
        <f t="shared" si="19"/>
        <v>107.52665220333861</v>
      </c>
      <c r="O77">
        <f t="shared" si="19"/>
        <v>4011.9241844715298</v>
      </c>
    </row>
    <row r="78" spans="4:17" x14ac:dyDescent="0.25">
      <c r="H78">
        <f t="shared" si="19"/>
        <v>134.59734521997467</v>
      </c>
      <c r="I78">
        <f t="shared" si="19"/>
        <v>81.451416542919176</v>
      </c>
      <c r="J78">
        <f t="shared" si="19"/>
        <v>87.336839859498113</v>
      </c>
      <c r="K78">
        <f t="shared" si="19"/>
        <v>100.91628028579711</v>
      </c>
      <c r="L78">
        <f t="shared" si="19"/>
        <v>94.131266726814118</v>
      </c>
      <c r="M78">
        <f t="shared" si="19"/>
        <v>99.293723191553269</v>
      </c>
      <c r="N78">
        <f t="shared" si="19"/>
        <v>106.4763251682861</v>
      </c>
      <c r="O78">
        <f t="shared" si="19"/>
        <v>2526.5041295213423</v>
      </c>
    </row>
    <row r="79" spans="4:17" x14ac:dyDescent="0.25">
      <c r="H79">
        <f t="shared" si="19"/>
        <v>89.419038890897582</v>
      </c>
      <c r="I79">
        <f t="shared" si="19"/>
        <v>83.159188849440838</v>
      </c>
      <c r="J79">
        <f t="shared" si="19"/>
        <v>88.21401156495115</v>
      </c>
      <c r="K79">
        <f t="shared" si="19"/>
        <v>97.349131864864106</v>
      </c>
      <c r="L79">
        <f t="shared" si="19"/>
        <v>92.072724825567363</v>
      </c>
      <c r="M79">
        <f t="shared" si="19"/>
        <v>90.141881883417213</v>
      </c>
      <c r="N79">
        <f t="shared" si="19"/>
        <v>115.44002416908199</v>
      </c>
      <c r="O79">
        <f t="shared" si="19"/>
        <v>1134.1494905614552</v>
      </c>
    </row>
    <row r="82" spans="6:16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</row>
    <row r="83" spans="6:16" x14ac:dyDescent="0.25">
      <c r="F83" t="s">
        <v>37</v>
      </c>
      <c r="H83">
        <f>AVERAGE(H76:H79)</f>
        <v>100</v>
      </c>
      <c r="I83">
        <f t="shared" ref="I83:N83" si="20">AVERAGE(I76:I79)</f>
        <v>85.486536440289328</v>
      </c>
      <c r="J83">
        <f t="shared" si="20"/>
        <v>89.643595838368114</v>
      </c>
      <c r="K83">
        <f t="shared" si="20"/>
        <v>102.14186825889199</v>
      </c>
      <c r="L83">
        <f t="shared" si="20"/>
        <v>94.725172167035439</v>
      </c>
      <c r="M83">
        <f t="shared" si="20"/>
        <v>96.726460097533021</v>
      </c>
      <c r="N83">
        <f t="shared" si="20"/>
        <v>109.89639064651571</v>
      </c>
      <c r="O83">
        <f>AVERAGE(O76:O79)</f>
        <v>2716.596601857621</v>
      </c>
    </row>
    <row r="84" spans="6:16" x14ac:dyDescent="0.25">
      <c r="F84" t="s">
        <v>39</v>
      </c>
      <c r="H84">
        <f>MEDIAN(H76:H79)</f>
        <v>89.814397840884325</v>
      </c>
      <c r="I84">
        <f>MEDIAN(I76:I79)</f>
        <v>85.794667464045432</v>
      </c>
      <c r="J84">
        <f t="shared" ref="J84:O84" si="21">MEDIAN(J76:J79)</f>
        <v>88.870218243218616</v>
      </c>
      <c r="K84">
        <f t="shared" si="21"/>
        <v>100.34838530281178</v>
      </c>
      <c r="L84">
        <f t="shared" si="21"/>
        <v>93.101995776190734</v>
      </c>
      <c r="M84">
        <f t="shared" si="21"/>
        <v>98.712203683349088</v>
      </c>
      <c r="N84">
        <f t="shared" si="21"/>
        <v>108.83460662434737</v>
      </c>
      <c r="O84">
        <f t="shared" si="21"/>
        <v>2860.1563661987498</v>
      </c>
    </row>
    <row r="85" spans="6:16" x14ac:dyDescent="0.25">
      <c r="F85" t="s">
        <v>41</v>
      </c>
      <c r="H85">
        <f>STDEV(H76:H79)</f>
        <v>23.145661805995751</v>
      </c>
      <c r="I85">
        <f t="shared" ref="I85:O85" si="22">STDEV(I76:I79)</f>
        <v>3.7439803282676816</v>
      </c>
      <c r="J85">
        <f t="shared" si="22"/>
        <v>2.7220159009777416</v>
      </c>
      <c r="K85">
        <f t="shared" si="22"/>
        <v>5.7812312568021014</v>
      </c>
      <c r="L85">
        <f t="shared" si="22"/>
        <v>4.0670671512431609</v>
      </c>
      <c r="M85">
        <f t="shared" si="22"/>
        <v>4.4252156297058969</v>
      </c>
      <c r="N85">
        <f t="shared" si="22"/>
        <v>4.0043718051747428</v>
      </c>
      <c r="O85">
        <f t="shared" si="22"/>
        <v>1217.3576368902459</v>
      </c>
    </row>
    <row r="86" spans="6:16" x14ac:dyDescent="0.25">
      <c r="F86" t="s">
        <v>42</v>
      </c>
      <c r="H86">
        <f t="shared" ref="H86:O86" si="23">H85/H83*100</f>
        <v>23.145661805995751</v>
      </c>
      <c r="I86">
        <f t="shared" si="23"/>
        <v>4.3796140119476927</v>
      </c>
      <c r="J86">
        <f t="shared" si="23"/>
        <v>3.0364867400964957</v>
      </c>
      <c r="K86">
        <f t="shared" si="23"/>
        <v>5.6600014816145823</v>
      </c>
      <c r="L86">
        <f t="shared" si="23"/>
        <v>4.2935442166010747</v>
      </c>
      <c r="M86">
        <f t="shared" si="23"/>
        <v>4.5749794060940321</v>
      </c>
      <c r="N86">
        <f t="shared" si="23"/>
        <v>3.6437700834551494</v>
      </c>
      <c r="O86">
        <f t="shared" si="23"/>
        <v>44.811866290998495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C50A-0013-4E5A-A559-6D7D93311BD1}">
  <dimension ref="A1:R54"/>
  <sheetViews>
    <sheetView workbookViewId="0">
      <selection activeCell="D18" sqref="D18"/>
    </sheetView>
  </sheetViews>
  <sheetFormatPr baseColWidth="10" defaultRowHeight="15" x14ac:dyDescent="0.25"/>
  <cols>
    <col min="8" max="8" width="12" bestFit="1" customWidth="1"/>
    <col min="17" max="17" width="12" bestFit="1" customWidth="1"/>
  </cols>
  <sheetData>
    <row r="1" spans="1:3" x14ac:dyDescent="0.25">
      <c r="A1" s="1" t="s">
        <v>59</v>
      </c>
    </row>
    <row r="2" spans="1:3" x14ac:dyDescent="0.25">
      <c r="A2" t="s">
        <v>30</v>
      </c>
      <c r="C2" t="s">
        <v>46</v>
      </c>
    </row>
    <row r="3" spans="1:3" x14ac:dyDescent="0.25">
      <c r="A3" t="s">
        <v>31</v>
      </c>
      <c r="C3" s="3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43821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</row>
    <row r="9" spans="1:3" x14ac:dyDescent="0.25">
      <c r="C9" s="3"/>
    </row>
    <row r="14" spans="1:3" x14ac:dyDescent="0.25">
      <c r="A14" s="1"/>
      <c r="C14" s="18"/>
    </row>
    <row r="17" spans="4:16" x14ac:dyDescent="0.25">
      <c r="D17" s="1" t="s">
        <v>57</v>
      </c>
    </row>
    <row r="18" spans="4:16" x14ac:dyDescent="0.25">
      <c r="D18" s="1" t="s">
        <v>43</v>
      </c>
    </row>
    <row r="19" spans="4:16" x14ac:dyDescent="0.25">
      <c r="H19" s="4" t="s">
        <v>21</v>
      </c>
      <c r="I19" s="4" t="s">
        <v>22</v>
      </c>
      <c r="J19" s="4" t="s">
        <v>23</v>
      </c>
      <c r="K19" s="4" t="s">
        <v>24</v>
      </c>
      <c r="L19" s="4" t="s">
        <v>25</v>
      </c>
      <c r="M19" s="4" t="s">
        <v>26</v>
      </c>
      <c r="N19" s="4" t="s">
        <v>27</v>
      </c>
      <c r="O19" s="4" t="s">
        <v>28</v>
      </c>
      <c r="P19" s="4" t="s">
        <v>29</v>
      </c>
    </row>
    <row r="22" spans="4:16" x14ac:dyDescent="0.25">
      <c r="H22">
        <v>0.301784</v>
      </c>
      <c r="I22">
        <v>0.23460500000000001</v>
      </c>
      <c r="J22">
        <v>0.22279939999999998</v>
      </c>
      <c r="K22">
        <v>0.12218020000000002</v>
      </c>
      <c r="L22">
        <v>0.1110081</v>
      </c>
      <c r="M22">
        <v>8.443630000000002E-2</v>
      </c>
      <c r="N22">
        <v>8.8712900000000011E-2</v>
      </c>
      <c r="O22">
        <v>2.7119999999999922E-4</v>
      </c>
    </row>
    <row r="23" spans="4:16" x14ac:dyDescent="0.25">
      <c r="H23">
        <v>0.2497451</v>
      </c>
      <c r="I23">
        <v>0.24144150000000003</v>
      </c>
      <c r="J23">
        <v>0.20864260000000001</v>
      </c>
      <c r="K23">
        <v>0.14257029999999998</v>
      </c>
      <c r="L23">
        <v>0.10673570000000002</v>
      </c>
      <c r="M23">
        <v>8.2874400000000015E-2</v>
      </c>
      <c r="N23">
        <v>8.55958E-2</v>
      </c>
      <c r="O23">
        <v>4.6939000000000008E-3</v>
      </c>
    </row>
    <row r="24" spans="4:16" x14ac:dyDescent="0.25">
      <c r="H24">
        <v>0.2494943</v>
      </c>
      <c r="I24">
        <v>0.25238450000000001</v>
      </c>
      <c r="J24">
        <v>0.23256730000000003</v>
      </c>
      <c r="K24">
        <v>0.14387300000000003</v>
      </c>
      <c r="L24">
        <v>0.11697370000000001</v>
      </c>
      <c r="M24">
        <v>9.4044500000000003E-2</v>
      </c>
      <c r="N24">
        <v>9.3659700000000012E-2</v>
      </c>
      <c r="O24">
        <v>3.1064000000000092E-3</v>
      </c>
    </row>
    <row r="25" spans="4:16" x14ac:dyDescent="0.25">
      <c r="H25">
        <v>0.19733680000000003</v>
      </c>
      <c r="I25">
        <v>0.25959199999999999</v>
      </c>
      <c r="J25">
        <v>0.23309240000000003</v>
      </c>
      <c r="K25">
        <v>0.1587924</v>
      </c>
      <c r="L25">
        <v>0.1169828</v>
      </c>
      <c r="M25">
        <v>9.8202000000000012E-2</v>
      </c>
      <c r="N25">
        <v>9.2422000000000004E-2</v>
      </c>
      <c r="O25">
        <v>1.3131699999999996E-2</v>
      </c>
    </row>
    <row r="27" spans="4:16" x14ac:dyDescent="0.25">
      <c r="D27" s="1" t="s">
        <v>17</v>
      </c>
    </row>
    <row r="28" spans="4:16" x14ac:dyDescent="0.25">
      <c r="D28" s="1" t="s">
        <v>43</v>
      </c>
    </row>
    <row r="29" spans="4:16" x14ac:dyDescent="0.25">
      <c r="H29" s="4" t="s">
        <v>21</v>
      </c>
      <c r="I29" s="4" t="s">
        <v>22</v>
      </c>
      <c r="J29" s="4" t="s">
        <v>23</v>
      </c>
      <c r="K29" s="4" t="s">
        <v>24</v>
      </c>
      <c r="L29" s="4" t="s">
        <v>25</v>
      </c>
      <c r="M29" s="4" t="s">
        <v>26</v>
      </c>
      <c r="N29" s="4" t="s">
        <v>27</v>
      </c>
      <c r="O29" s="4" t="s">
        <v>28</v>
      </c>
      <c r="P29" s="4" t="s">
        <v>29</v>
      </c>
    </row>
    <row r="32" spans="4:16" x14ac:dyDescent="0.25">
      <c r="H32">
        <v>7283.2433333333338</v>
      </c>
      <c r="I32">
        <v>7177.9333333333343</v>
      </c>
      <c r="J32">
        <v>7548.6533333333336</v>
      </c>
      <c r="K32">
        <v>8055.9533333333347</v>
      </c>
      <c r="L32">
        <v>7431.753333333334</v>
      </c>
      <c r="M32">
        <v>8020.3533333333344</v>
      </c>
      <c r="N32">
        <v>8892.5533333333333</v>
      </c>
      <c r="O32">
        <v>257857.75333333333</v>
      </c>
    </row>
    <row r="33" spans="4:18" x14ac:dyDescent="0.25">
      <c r="H33">
        <v>6925.1033333333344</v>
      </c>
      <c r="I33">
        <v>7139.5633333333335</v>
      </c>
      <c r="J33">
        <v>7228.0733333333337</v>
      </c>
      <c r="K33">
        <v>8923.1533333333336</v>
      </c>
      <c r="L33">
        <v>8125.9533333333347</v>
      </c>
      <c r="M33">
        <v>7922.753333333334</v>
      </c>
      <c r="N33">
        <v>8681.3533333333344</v>
      </c>
      <c r="O33">
        <v>323909.75333333336</v>
      </c>
    </row>
    <row r="34" spans="4:18" x14ac:dyDescent="0.25">
      <c r="H34">
        <v>10866.953333333335</v>
      </c>
      <c r="I34">
        <v>6576.1233333333348</v>
      </c>
      <c r="J34">
        <v>7051.2933333333349</v>
      </c>
      <c r="K34">
        <v>8147.6533333333336</v>
      </c>
      <c r="L34">
        <v>7599.8533333333344</v>
      </c>
      <c r="M34">
        <v>8016.6533333333336</v>
      </c>
      <c r="N34">
        <v>8596.5533333333333</v>
      </c>
      <c r="O34">
        <v>203981.75333333333</v>
      </c>
    </row>
    <row r="35" spans="4:18" x14ac:dyDescent="0.25">
      <c r="H35">
        <v>7219.4033333333336</v>
      </c>
      <c r="I35">
        <v>6714.003333333334</v>
      </c>
      <c r="J35">
        <v>7122.1133333333346</v>
      </c>
      <c r="K35">
        <v>7859.6533333333336</v>
      </c>
      <c r="L35">
        <v>7433.6533333333336</v>
      </c>
      <c r="M35">
        <v>7277.7633333333342</v>
      </c>
      <c r="N35">
        <v>9320.253333333334</v>
      </c>
      <c r="O35">
        <v>91567.55333333333</v>
      </c>
    </row>
    <row r="37" spans="4:18" x14ac:dyDescent="0.25">
      <c r="H37" s="4" t="s">
        <v>21</v>
      </c>
      <c r="I37" s="4" t="s">
        <v>22</v>
      </c>
      <c r="J37" s="4" t="s">
        <v>23</v>
      </c>
      <c r="K37" s="4" t="s">
        <v>24</v>
      </c>
      <c r="L37" s="4" t="s">
        <v>25</v>
      </c>
      <c r="M37" s="4" t="s">
        <v>26</v>
      </c>
      <c r="N37" s="4" t="s">
        <v>27</v>
      </c>
      <c r="O37" s="4" t="s">
        <v>28</v>
      </c>
      <c r="P37" s="4" t="s">
        <v>29</v>
      </c>
    </row>
    <row r="38" spans="4:18" x14ac:dyDescent="0.25">
      <c r="D38" s="1" t="s">
        <v>56</v>
      </c>
      <c r="H38">
        <f>H22/H32</f>
        <v>4.1435386158089824E-5</v>
      </c>
      <c r="I38">
        <f t="shared" ref="I38:O38" si="0">I22/I32</f>
        <v>3.2684198794453366E-5</v>
      </c>
      <c r="J38">
        <f t="shared" si="0"/>
        <v>2.9515118811478953E-5</v>
      </c>
      <c r="K38">
        <f t="shared" si="0"/>
        <v>1.5166448332620264E-5</v>
      </c>
      <c r="L38">
        <f t="shared" si="0"/>
        <v>1.4937000061896563E-5</v>
      </c>
      <c r="M38">
        <f t="shared" si="0"/>
        <v>1.05277531413828E-5</v>
      </c>
      <c r="N38">
        <f t="shared" si="0"/>
        <v>9.976088607471572E-6</v>
      </c>
      <c r="O38">
        <f t="shared" si="0"/>
        <v>1.0517426623562424E-9</v>
      </c>
      <c r="R38" s="1" t="s">
        <v>21</v>
      </c>
    </row>
    <row r="39" spans="4:18" x14ac:dyDescent="0.25">
      <c r="H39">
        <f t="shared" ref="H39:O39" si="1">H23/H33</f>
        <v>3.6063736233057406E-5</v>
      </c>
      <c r="I39">
        <f t="shared" si="1"/>
        <v>3.381740433238448E-5</v>
      </c>
      <c r="J39">
        <f t="shared" si="1"/>
        <v>2.886558981600445E-5</v>
      </c>
      <c r="K39">
        <f t="shared" si="1"/>
        <v>1.5977569215068214E-5</v>
      </c>
      <c r="L39">
        <f t="shared" si="1"/>
        <v>1.3135160346314238E-5</v>
      </c>
      <c r="M39">
        <f t="shared" si="1"/>
        <v>1.0460302941822415E-5</v>
      </c>
      <c r="N39">
        <f t="shared" si="1"/>
        <v>9.8597300113730337E-6</v>
      </c>
      <c r="O39">
        <f t="shared" si="1"/>
        <v>1.4491382095461447E-8</v>
      </c>
      <c r="R39">
        <f>AVERAGE(H38:H41)</f>
        <v>3.1948085141401761E-5</v>
      </c>
    </row>
    <row r="40" spans="4:18" x14ac:dyDescent="0.25">
      <c r="H40">
        <f t="shared" ref="H40:O40" si="2">H24/H34</f>
        <v>2.2958992492836074E-5</v>
      </c>
      <c r="I40">
        <f t="shared" si="2"/>
        <v>3.8378918278600807E-5</v>
      </c>
      <c r="J40">
        <f t="shared" si="2"/>
        <v>3.298221886481345E-5</v>
      </c>
      <c r="K40">
        <f t="shared" si="2"/>
        <v>1.7658213244222471E-5</v>
      </c>
      <c r="L40">
        <f t="shared" si="2"/>
        <v>1.5391573346152295E-5</v>
      </c>
      <c r="M40">
        <f t="shared" si="2"/>
        <v>1.1731142172377834E-5</v>
      </c>
      <c r="N40">
        <f t="shared" si="2"/>
        <v>1.0895029248156045E-5</v>
      </c>
      <c r="O40">
        <f t="shared" si="2"/>
        <v>1.5228813113120655E-8</v>
      </c>
    </row>
    <row r="41" spans="4:18" x14ac:dyDescent="0.25">
      <c r="H41">
        <f t="shared" ref="H41:O41" si="3">H25/H35</f>
        <v>2.7334225681623738E-5</v>
      </c>
      <c r="I41">
        <f t="shared" si="3"/>
        <v>3.8664264390693876E-5</v>
      </c>
      <c r="J41">
        <f t="shared" si="3"/>
        <v>3.2727982424692297E-5</v>
      </c>
      <c r="K41">
        <f t="shared" si="3"/>
        <v>2.0203486498132232E-5</v>
      </c>
      <c r="L41">
        <f t="shared" si="3"/>
        <v>1.573691894878068E-5</v>
      </c>
      <c r="M41">
        <f t="shared" si="3"/>
        <v>1.3493431361008808E-5</v>
      </c>
      <c r="N41">
        <f t="shared" si="3"/>
        <v>9.9162540646248525E-6</v>
      </c>
      <c r="O41">
        <f t="shared" si="3"/>
        <v>1.4340996916447766E-7</v>
      </c>
    </row>
    <row r="43" spans="4:18" x14ac:dyDescent="0.25">
      <c r="D43" s="1" t="s">
        <v>58</v>
      </c>
      <c r="H43" s="4" t="s">
        <v>21</v>
      </c>
      <c r="I43" s="4" t="s">
        <v>22</v>
      </c>
      <c r="J43" s="4" t="s">
        <v>23</v>
      </c>
      <c r="K43" s="4" t="s">
        <v>24</v>
      </c>
      <c r="L43" s="4" t="s">
        <v>25</v>
      </c>
      <c r="M43" s="4" t="s">
        <v>26</v>
      </c>
      <c r="N43" s="4" t="s">
        <v>27</v>
      </c>
      <c r="O43" s="4" t="s">
        <v>28</v>
      </c>
      <c r="P43" s="4" t="s">
        <v>29</v>
      </c>
    </row>
    <row r="44" spans="4:18" x14ac:dyDescent="0.25">
      <c r="H44">
        <f>H38/$R$39*100</f>
        <v>129.69599265401169</v>
      </c>
      <c r="I44">
        <f>I38/$R$39*100</f>
        <v>102.30409318678593</v>
      </c>
      <c r="J44">
        <f>J38/$R$39*100</f>
        <v>92.384625497413893</v>
      </c>
      <c r="K44">
        <f>K38/$R$39*100</f>
        <v>47.472167003104516</v>
      </c>
      <c r="L44">
        <f>L38/$R$39*100</f>
        <v>46.753976007593621</v>
      </c>
      <c r="M44">
        <f>M38/$R$39*100</f>
        <v>32.95268901027125</v>
      </c>
      <c r="N44">
        <f>N38/$R$39*100</f>
        <v>31.22593596241386</v>
      </c>
      <c r="O44">
        <f>O38/$R$39*100</f>
        <v>3.2920366203521888E-3</v>
      </c>
    </row>
    <row r="45" spans="4:18" x14ac:dyDescent="0.25">
      <c r="H45">
        <f>H39/$R$39*100</f>
        <v>112.88230913821542</v>
      </c>
      <c r="I45">
        <f>I39/$R$39*100</f>
        <v>105.8511149657613</v>
      </c>
      <c r="J45">
        <f>J39/$R$39*100</f>
        <v>90.351549046666705</v>
      </c>
      <c r="K45">
        <f>K39/$R$39*100</f>
        <v>50.011038672119859</v>
      </c>
      <c r="L45">
        <f>L39/$R$39*100</f>
        <v>41.114077066522796</v>
      </c>
      <c r="M45">
        <f>M39/$R$39*100</f>
        <v>32.741564621244947</v>
      </c>
      <c r="N45">
        <f>N39/$R$39*100</f>
        <v>30.861724474985003</v>
      </c>
      <c r="O45">
        <f>O39/$R$39*100</f>
        <v>4.5359156992736183E-2</v>
      </c>
    </row>
    <row r="46" spans="4:18" x14ac:dyDescent="0.25">
      <c r="H46">
        <f>H40/$R$39*100</f>
        <v>71.863438422740856</v>
      </c>
      <c r="I46">
        <f>I40/$R$39*100</f>
        <v>120.1290096377804</v>
      </c>
      <c r="J46">
        <f>J40/$R$39*100</f>
        <v>103.23691926710043</v>
      </c>
      <c r="K46">
        <f>K40/$R$39*100</f>
        <v>55.271585655501653</v>
      </c>
      <c r="L46">
        <f>L40/$R$39*100</f>
        <v>48.176825866180764</v>
      </c>
      <c r="M46">
        <f>M40/$R$39*100</f>
        <v>36.719390600269058</v>
      </c>
      <c r="N46">
        <f>N40/$R$39*100</f>
        <v>34.102291889904521</v>
      </c>
      <c r="O46">
        <f>O40/$R$39*100</f>
        <v>4.7667373633562542E-2</v>
      </c>
    </row>
    <row r="47" spans="4:18" x14ac:dyDescent="0.25">
      <c r="H47">
        <f>H41/$R$39*100</f>
        <v>85.558259785032035</v>
      </c>
      <c r="I47">
        <f>I41/$R$39*100</f>
        <v>121.02216523953284</v>
      </c>
      <c r="J47">
        <f>J41/$R$39*100</f>
        <v>102.44113936669044</v>
      </c>
      <c r="K47">
        <f>K41/$R$39*100</f>
        <v>63.238489595579495</v>
      </c>
      <c r="L47">
        <f>L41/$R$39*100</f>
        <v>49.257784556192661</v>
      </c>
      <c r="M47">
        <f>M41/$R$39*100</f>
        <v>42.235493305113835</v>
      </c>
      <c r="N47">
        <f>N41/$R$39*100</f>
        <v>31.03864917329366</v>
      </c>
      <c r="O47">
        <f>O41/$R$39*100</f>
        <v>0.44888439645051409</v>
      </c>
    </row>
    <row r="50" spans="6:15" x14ac:dyDescent="0.25">
      <c r="F50" s="4"/>
      <c r="G50" s="4"/>
      <c r="H50" s="4" t="s">
        <v>21</v>
      </c>
      <c r="I50" s="4" t="s">
        <v>22</v>
      </c>
      <c r="J50" s="4" t="s">
        <v>23</v>
      </c>
      <c r="K50" s="4" t="s">
        <v>24</v>
      </c>
      <c r="L50" s="4" t="s">
        <v>25</v>
      </c>
      <c r="M50" s="4" t="s">
        <v>26</v>
      </c>
      <c r="N50" s="4" t="s">
        <v>27</v>
      </c>
      <c r="O50" s="4" t="s">
        <v>28</v>
      </c>
    </row>
    <row r="51" spans="6:15" x14ac:dyDescent="0.25">
      <c r="F51" t="s">
        <v>37</v>
      </c>
      <c r="H51">
        <f>AVERAGE(H44:H47)</f>
        <v>100</v>
      </c>
      <c r="I51">
        <f t="shared" ref="I51:N51" si="4">AVERAGE(I44:I47)</f>
        <v>112.32659575746511</v>
      </c>
      <c r="J51">
        <f t="shared" si="4"/>
        <v>97.103558294467859</v>
      </c>
      <c r="K51">
        <f t="shared" si="4"/>
        <v>53.998320231576386</v>
      </c>
      <c r="L51">
        <f t="shared" si="4"/>
        <v>46.325665874122457</v>
      </c>
      <c r="M51">
        <f t="shared" si="4"/>
        <v>36.162284384224776</v>
      </c>
      <c r="N51">
        <f t="shared" si="4"/>
        <v>31.807150375149263</v>
      </c>
      <c r="O51">
        <f>AVERAGE(O44:O47)</f>
        <v>0.13630074092429126</v>
      </c>
    </row>
    <row r="52" spans="6:15" x14ac:dyDescent="0.25">
      <c r="F52" t="s">
        <v>39</v>
      </c>
      <c r="H52">
        <f>MEDIAN(H44:H47)</f>
        <v>99.22028446162372</v>
      </c>
      <c r="I52">
        <f>MEDIAN(I44:I47)</f>
        <v>112.99006230177085</v>
      </c>
      <c r="J52">
        <f t="shared" ref="J52:O52" si="5">MEDIAN(J44:J47)</f>
        <v>97.412882432052157</v>
      </c>
      <c r="K52">
        <f t="shared" si="5"/>
        <v>52.641312163810753</v>
      </c>
      <c r="L52">
        <f t="shared" si="5"/>
        <v>47.465400936887193</v>
      </c>
      <c r="M52">
        <f t="shared" si="5"/>
        <v>34.836039805270154</v>
      </c>
      <c r="N52">
        <f t="shared" si="5"/>
        <v>31.13229256785376</v>
      </c>
      <c r="O52">
        <f t="shared" si="5"/>
        <v>4.6513265313149366E-2</v>
      </c>
    </row>
    <row r="53" spans="6:15" x14ac:dyDescent="0.25">
      <c r="F53" t="s">
        <v>41</v>
      </c>
      <c r="H53">
        <f>STDEV(H44:H47)</f>
        <v>26.128119120130453</v>
      </c>
      <c r="I53">
        <f t="shared" ref="I53:O53" si="6">STDEV(I44:I47)</f>
        <v>9.6414556342252258</v>
      </c>
      <c r="J53">
        <f t="shared" si="6"/>
        <v>6.6824607281216641</v>
      </c>
      <c r="K53">
        <f t="shared" si="6"/>
        <v>6.9639793440029205</v>
      </c>
      <c r="L53">
        <f t="shared" si="6"/>
        <v>3.6225322980789079</v>
      </c>
      <c r="M53">
        <f t="shared" si="6"/>
        <v>4.4421113633820912</v>
      </c>
      <c r="N53">
        <f t="shared" si="6"/>
        <v>1.5373038082174177</v>
      </c>
      <c r="O53">
        <f t="shared" si="6"/>
        <v>0.20938489487705197</v>
      </c>
    </row>
    <row r="54" spans="6:15" x14ac:dyDescent="0.25">
      <c r="F54" t="s">
        <v>42</v>
      </c>
      <c r="H54">
        <f t="shared" ref="H54:O54" si="7">H53/H51*100</f>
        <v>26.128119120130457</v>
      </c>
      <c r="I54">
        <f t="shared" si="7"/>
        <v>8.5834130102571589</v>
      </c>
      <c r="J54">
        <f t="shared" si="7"/>
        <v>6.8817876970656542</v>
      </c>
      <c r="K54">
        <f t="shared" si="7"/>
        <v>12.896659218541066</v>
      </c>
      <c r="L54">
        <f t="shared" si="7"/>
        <v>7.8197090742789657</v>
      </c>
      <c r="M54">
        <f t="shared" si="7"/>
        <v>12.283823986849383</v>
      </c>
      <c r="N54">
        <f t="shared" si="7"/>
        <v>4.8332019375696857</v>
      </c>
      <c r="O54">
        <f t="shared" si="7"/>
        <v>153.61977745473561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6" r:id="rId4">
          <objectPr defaultSize="0" autoPict="0" r:id="rId5">
            <anchor moveWithCells="1">
              <from>
                <xdr:col>10</xdr:col>
                <xdr:colOff>266700</xdr:colOff>
                <xdr:row>1</xdr:row>
                <xdr:rowOff>114300</xdr:rowOff>
              </from>
              <to>
                <xdr:col>15</xdr:col>
                <xdr:colOff>133350</xdr:colOff>
                <xdr:row>16</xdr:row>
                <xdr:rowOff>114300</xdr:rowOff>
              </to>
            </anchor>
          </objectPr>
        </oleObject>
      </mc:Choice>
      <mc:Fallback>
        <oleObject progId="Prism9.Document" shapeId="307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MTT_Cytotox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2020-01-02T15:51:18Z</dcterms:created>
  <dcterms:modified xsi:type="dcterms:W3CDTF">2021-07-17T12:04:41Z</dcterms:modified>
</cp:coreProperties>
</file>