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0" documentId="13_ncr:1_{3CDAE0F1-B93A-414D-B501-E04A8AA1BCDC}" xr6:coauthVersionLast="45" xr6:coauthVersionMax="45" xr10:uidLastSave="{B86D2F7D-C4CD-4D38-AA2E-CB19DB935313}"/>
  <bookViews>
    <workbookView xWindow="-120" yWindow="-120" windowWidth="29040" windowHeight="15840" activeTab="1" xr2:uid="{00000000-000D-0000-FFFF-FFFF00000000}"/>
  </bookViews>
  <sheets>
    <sheet name="MTT_Cytotox" sheetId="1" r:id="rId1"/>
    <sheet name="Combine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5" i="1" l="1"/>
  <c r="M23" i="1"/>
  <c r="M24" i="1" s="1"/>
  <c r="M21" i="1"/>
  <c r="L25" i="1"/>
  <c r="K25" i="1"/>
  <c r="J25" i="1"/>
  <c r="I25" i="1"/>
  <c r="H25" i="1"/>
  <c r="G25" i="1"/>
  <c r="F25" i="1"/>
  <c r="L23" i="1"/>
  <c r="L24" i="1" s="1"/>
  <c r="K23" i="1"/>
  <c r="K24" i="1" s="1"/>
  <c r="J23" i="1"/>
  <c r="J24" i="1" s="1"/>
  <c r="I23" i="1"/>
  <c r="I24" i="1" s="1"/>
  <c r="H23" i="1"/>
  <c r="H24" i="1" s="1"/>
  <c r="G23" i="1"/>
  <c r="G24" i="1" s="1"/>
  <c r="F23" i="1"/>
  <c r="F24" i="1" s="1"/>
  <c r="L21" i="1"/>
  <c r="L22" i="1" s="1"/>
  <c r="K21" i="1"/>
  <c r="K22" i="1" s="1"/>
  <c r="J21" i="1"/>
  <c r="J22" i="1" s="1"/>
  <c r="I21" i="1"/>
  <c r="I22" i="1" s="1"/>
  <c r="H21" i="1"/>
  <c r="H22" i="1" s="1"/>
  <c r="G21" i="1"/>
  <c r="G22" i="1" s="1"/>
  <c r="F21" i="1"/>
  <c r="F22" i="1" s="1"/>
  <c r="E25" i="1"/>
  <c r="E23" i="1"/>
  <c r="E21" i="1"/>
  <c r="Y17" i="1" l="1"/>
  <c r="W17" i="1"/>
  <c r="U17" i="1"/>
  <c r="S17" i="1"/>
  <c r="Y16" i="1"/>
  <c r="W16" i="1"/>
  <c r="U16" i="1"/>
  <c r="S16" i="1"/>
  <c r="Y15" i="1"/>
  <c r="W15" i="1"/>
  <c r="U15" i="1"/>
  <c r="S15" i="1"/>
  <c r="Y14" i="1"/>
  <c r="W14" i="1"/>
  <c r="U14" i="1"/>
  <c r="S14" i="1"/>
  <c r="X17" i="1"/>
  <c r="V17" i="1"/>
  <c r="T17" i="1"/>
  <c r="R17" i="1"/>
  <c r="X16" i="1"/>
  <c r="V16" i="1"/>
  <c r="T16" i="1"/>
  <c r="R16" i="1"/>
  <c r="X15" i="1"/>
  <c r="V15" i="1"/>
  <c r="T15" i="1"/>
  <c r="R15" i="1"/>
  <c r="X14" i="1"/>
  <c r="V14" i="1"/>
  <c r="T14" i="1"/>
  <c r="R14" i="1"/>
  <c r="I26" i="1"/>
  <c r="F26" i="1"/>
  <c r="J26" i="1"/>
  <c r="G26" i="1"/>
  <c r="K26" i="1"/>
  <c r="H26" i="1"/>
  <c r="L26" i="1"/>
  <c r="M42" i="1"/>
  <c r="L42" i="1"/>
  <c r="K42" i="1"/>
  <c r="J42" i="1"/>
  <c r="I42" i="1"/>
  <c r="H42" i="1"/>
  <c r="G42" i="1"/>
  <c r="F42" i="1"/>
  <c r="E42" i="1"/>
  <c r="M41" i="1"/>
  <c r="L41" i="1"/>
  <c r="K41" i="1"/>
  <c r="J41" i="1"/>
  <c r="I41" i="1"/>
  <c r="H41" i="1"/>
  <c r="G41" i="1"/>
  <c r="F41" i="1"/>
  <c r="E41" i="1"/>
  <c r="M40" i="1"/>
  <c r="L40" i="1"/>
  <c r="K40" i="1"/>
  <c r="J40" i="1"/>
  <c r="I40" i="1"/>
  <c r="H40" i="1"/>
  <c r="G40" i="1"/>
  <c r="F40" i="1"/>
  <c r="E40" i="1"/>
  <c r="E24" i="1"/>
  <c r="Y36" i="1" l="1"/>
  <c r="W36" i="1"/>
  <c r="U36" i="1"/>
  <c r="U52" i="1" s="1"/>
  <c r="S36" i="1"/>
  <c r="Y35" i="1"/>
  <c r="W35" i="1"/>
  <c r="U35" i="1"/>
  <c r="S35" i="1"/>
  <c r="Y34" i="1"/>
  <c r="W34" i="1"/>
  <c r="U34" i="1"/>
  <c r="S34" i="1"/>
  <c r="S50" i="1" s="1"/>
  <c r="Y33" i="1"/>
  <c r="W33" i="1"/>
  <c r="U33" i="1"/>
  <c r="S33" i="1"/>
  <c r="X36" i="1"/>
  <c r="V36" i="1"/>
  <c r="T36" i="1"/>
  <c r="R36" i="1"/>
  <c r="X35" i="1"/>
  <c r="V35" i="1"/>
  <c r="T35" i="1"/>
  <c r="R35" i="1"/>
  <c r="X34" i="1"/>
  <c r="V34" i="1"/>
  <c r="T34" i="1"/>
  <c r="R34" i="1"/>
  <c r="X33" i="1"/>
  <c r="V33" i="1"/>
  <c r="T33" i="1"/>
  <c r="R33" i="1"/>
  <c r="R21" i="1"/>
  <c r="R23" i="1"/>
  <c r="R25" i="1"/>
  <c r="E26" i="1"/>
  <c r="V21" i="1"/>
  <c r="V22" i="1" s="1"/>
  <c r="G43" i="1"/>
  <c r="K43" i="1"/>
  <c r="H43" i="1"/>
  <c r="L43" i="1"/>
  <c r="E43" i="1"/>
  <c r="I43" i="1"/>
  <c r="M43" i="1"/>
  <c r="F43" i="1"/>
  <c r="J43" i="1"/>
  <c r="E22" i="1"/>
  <c r="W51" i="1" l="1"/>
  <c r="W49" i="1"/>
  <c r="S51" i="1"/>
  <c r="S52" i="1"/>
  <c r="T49" i="1"/>
  <c r="T50" i="1"/>
  <c r="T51" i="1"/>
  <c r="T52" i="1"/>
  <c r="S49" i="1"/>
  <c r="U49" i="1"/>
  <c r="U50" i="1"/>
  <c r="U51" i="1"/>
  <c r="V49" i="1"/>
  <c r="V51" i="1"/>
  <c r="V52" i="1"/>
  <c r="V50" i="1"/>
  <c r="R50" i="1"/>
  <c r="R51" i="1"/>
  <c r="R52" i="1"/>
  <c r="R42" i="1"/>
  <c r="W40" i="1"/>
  <c r="T41" i="1"/>
  <c r="U40" i="1"/>
  <c r="Y40" i="1"/>
  <c r="U21" i="1"/>
  <c r="U22" i="1" s="1"/>
  <c r="X40" i="1"/>
  <c r="X42" i="1"/>
  <c r="S25" i="1"/>
  <c r="R22" i="1"/>
  <c r="V23" i="1"/>
  <c r="V24" i="1" s="1"/>
  <c r="S21" i="1"/>
  <c r="T42" i="1"/>
  <c r="X41" i="1"/>
  <c r="U23" i="1"/>
  <c r="U24" i="1" s="1"/>
  <c r="U25" i="1"/>
  <c r="S23" i="1"/>
  <c r="S40" i="1"/>
  <c r="Y41" i="1"/>
  <c r="V25" i="1"/>
  <c r="V26" i="1" s="1"/>
  <c r="V40" i="1"/>
  <c r="T40" i="1"/>
  <c r="Y42" i="1"/>
  <c r="V41" i="1"/>
  <c r="T21" i="1"/>
  <c r="W41" i="1"/>
  <c r="R24" i="1"/>
  <c r="T23" i="1"/>
  <c r="T25" i="1"/>
  <c r="T26" i="1" s="1"/>
  <c r="W42" i="1"/>
  <c r="R40" i="1"/>
  <c r="R43" i="1" s="1"/>
  <c r="S42" i="1"/>
  <c r="U42" i="1"/>
  <c r="U41" i="1"/>
  <c r="S41" i="1"/>
  <c r="V42" i="1"/>
  <c r="R41" i="1"/>
  <c r="R49" i="1"/>
  <c r="Y43" i="1" l="1"/>
  <c r="T22" i="1"/>
  <c r="S24" i="1"/>
  <c r="S22" i="1"/>
  <c r="W23" i="1"/>
  <c r="W24" i="1" s="1"/>
  <c r="W21" i="1"/>
  <c r="W22" i="1" s="1"/>
  <c r="T24" i="1"/>
  <c r="W25" i="1"/>
  <c r="W52" i="1"/>
  <c r="W50" i="1"/>
  <c r="W43" i="1"/>
  <c r="U43" i="1"/>
  <c r="S57" i="1"/>
  <c r="S43" i="1"/>
  <c r="V43" i="1"/>
  <c r="U26" i="1"/>
  <c r="S26" i="1"/>
  <c r="S56" i="1"/>
  <c r="X43" i="1"/>
  <c r="S55" i="1"/>
  <c r="R77" i="1" s="1"/>
  <c r="T43" i="1"/>
  <c r="R55" i="1"/>
  <c r="S63" i="1" s="1"/>
  <c r="R26" i="1"/>
  <c r="V56" i="1"/>
  <c r="V55" i="1"/>
  <c r="R56" i="1"/>
  <c r="T57" i="1"/>
  <c r="T56" i="1"/>
  <c r="T55" i="1"/>
  <c r="R57" i="1"/>
  <c r="U56" i="1"/>
  <c r="U55" i="1"/>
  <c r="U57" i="1"/>
  <c r="V57" i="1"/>
  <c r="W56" i="1" l="1"/>
  <c r="W57" i="1"/>
  <c r="W55" i="1"/>
  <c r="W26" i="1"/>
  <c r="Y51" i="1"/>
  <c r="Y65" i="1" s="1"/>
  <c r="X50" i="1"/>
  <c r="X78" i="1" s="1"/>
  <c r="X52" i="1"/>
  <c r="X80" i="1" s="1"/>
  <c r="Y50" i="1"/>
  <c r="Y64" i="1" s="1"/>
  <c r="Y52" i="1"/>
  <c r="Y66" i="1" s="1"/>
  <c r="X49" i="1"/>
  <c r="X63" i="1" s="1"/>
  <c r="X25" i="1"/>
  <c r="X21" i="1"/>
  <c r="X22" i="1" s="1"/>
  <c r="X23" i="1"/>
  <c r="X24" i="1" s="1"/>
  <c r="X51" i="1"/>
  <c r="X65" i="1" s="1"/>
  <c r="Y25" i="1"/>
  <c r="Y49" i="1"/>
  <c r="Y63" i="1" s="1"/>
  <c r="Y21" i="1"/>
  <c r="Y22" i="1" s="1"/>
  <c r="Y23" i="1"/>
  <c r="Y24" i="1" s="1"/>
  <c r="S64" i="1"/>
  <c r="U66" i="1"/>
  <c r="W63" i="1"/>
  <c r="T63" i="1"/>
  <c r="T65" i="1"/>
  <c r="T66" i="1"/>
  <c r="U63" i="1"/>
  <c r="U64" i="1"/>
  <c r="U65" i="1"/>
  <c r="V65" i="1"/>
  <c r="V66" i="1"/>
  <c r="V64" i="1"/>
  <c r="R65" i="1"/>
  <c r="R66" i="1"/>
  <c r="S65" i="1"/>
  <c r="S66" i="1"/>
  <c r="T64" i="1"/>
  <c r="V63" i="1"/>
  <c r="W65" i="1"/>
  <c r="W64" i="1"/>
  <c r="W66" i="1"/>
  <c r="R64" i="1"/>
  <c r="S79" i="1"/>
  <c r="S80" i="1"/>
  <c r="T78" i="1"/>
  <c r="V77" i="1"/>
  <c r="W79" i="1"/>
  <c r="W78" i="1"/>
  <c r="W80" i="1"/>
  <c r="R78" i="1"/>
  <c r="S78" i="1"/>
  <c r="U80" i="1"/>
  <c r="W77" i="1"/>
  <c r="T77" i="1"/>
  <c r="T79" i="1"/>
  <c r="T80" i="1"/>
  <c r="S77" i="1"/>
  <c r="U77" i="1"/>
  <c r="U78" i="1"/>
  <c r="U79" i="1"/>
  <c r="V79" i="1"/>
  <c r="V80" i="1"/>
  <c r="V78" i="1"/>
  <c r="R79" i="1"/>
  <c r="R80" i="1"/>
  <c r="R63" i="1"/>
  <c r="S58" i="1"/>
  <c r="U58" i="1"/>
  <c r="T58" i="1"/>
  <c r="V58" i="1"/>
  <c r="R58" i="1"/>
  <c r="Y78" i="1" l="1"/>
  <c r="X79" i="1"/>
  <c r="X64" i="1"/>
  <c r="W58" i="1"/>
  <c r="X66" i="1"/>
  <c r="X69" i="1" s="1"/>
  <c r="Y79" i="1"/>
  <c r="Y80" i="1"/>
  <c r="Y55" i="1"/>
  <c r="Y56" i="1"/>
  <c r="Y57" i="1"/>
  <c r="X56" i="1"/>
  <c r="X57" i="1"/>
  <c r="X55" i="1"/>
  <c r="Y77" i="1"/>
  <c r="X77" i="1"/>
  <c r="X83" i="1" s="1"/>
  <c r="Y26" i="1"/>
  <c r="X26" i="1"/>
  <c r="T83" i="1"/>
  <c r="R69" i="1"/>
  <c r="T71" i="1"/>
  <c r="Y70" i="1"/>
  <c r="U70" i="1"/>
  <c r="S70" i="1"/>
  <c r="V70" i="1"/>
  <c r="W69" i="1"/>
  <c r="V71" i="1"/>
  <c r="T70" i="1"/>
  <c r="R71" i="1"/>
  <c r="W71" i="1"/>
  <c r="Y71" i="1"/>
  <c r="Y69" i="1"/>
  <c r="S69" i="1"/>
  <c r="U69" i="1"/>
  <c r="T69" i="1"/>
  <c r="W70" i="1"/>
  <c r="V69" i="1"/>
  <c r="R70" i="1"/>
  <c r="T85" i="1"/>
  <c r="T84" i="1"/>
  <c r="R85" i="1"/>
  <c r="R84" i="1"/>
  <c r="R83" i="1"/>
  <c r="S71" i="1"/>
  <c r="U71" i="1"/>
  <c r="U84" i="1"/>
  <c r="U85" i="1"/>
  <c r="U83" i="1"/>
  <c r="V85" i="1"/>
  <c r="V83" i="1"/>
  <c r="V84" i="1"/>
  <c r="S84" i="1"/>
  <c r="S83" i="1"/>
  <c r="S85" i="1"/>
  <c r="W84" i="1"/>
  <c r="W85" i="1"/>
  <c r="W83" i="1"/>
  <c r="Y58" i="1" l="1"/>
  <c r="X71" i="1"/>
  <c r="X70" i="1"/>
  <c r="Y85" i="1"/>
  <c r="T72" i="1"/>
  <c r="X85" i="1"/>
  <c r="X86" i="1" s="1"/>
  <c r="Y83" i="1"/>
  <c r="X84" i="1"/>
  <c r="X58" i="1"/>
  <c r="Y84" i="1"/>
  <c r="R72" i="1"/>
  <c r="X72" i="1"/>
  <c r="V72" i="1"/>
  <c r="Y72" i="1"/>
  <c r="W72" i="1"/>
  <c r="S72" i="1"/>
  <c r="V86" i="1"/>
  <c r="T86" i="1"/>
  <c r="U72" i="1"/>
  <c r="W86" i="1"/>
  <c r="S86" i="1"/>
  <c r="R86" i="1"/>
  <c r="U86" i="1"/>
  <c r="Y86" i="1" l="1"/>
  <c r="M22" i="1"/>
  <c r="M26" i="1"/>
</calcChain>
</file>

<file path=xl/sharedStrings.xml><?xml version="1.0" encoding="utf-8"?>
<sst xmlns="http://schemas.openxmlformats.org/spreadsheetml/2006/main" count="184" uniqueCount="32">
  <si>
    <t>Cells</t>
  </si>
  <si>
    <t>Differentiation started</t>
  </si>
  <si>
    <t>Cytotox</t>
  </si>
  <si>
    <t>100nM</t>
  </si>
  <si>
    <t>10nM</t>
  </si>
  <si>
    <t>100pM</t>
  </si>
  <si>
    <t>EV</t>
  </si>
  <si>
    <t>Vehicle</t>
  </si>
  <si>
    <t>Mean</t>
  </si>
  <si>
    <t>SD</t>
  </si>
  <si>
    <t>Median</t>
  </si>
  <si>
    <t>SD [%]</t>
  </si>
  <si>
    <t>Mean/1000</t>
  </si>
  <si>
    <t>Cytotox - Empty value</t>
  </si>
  <si>
    <t>MTT</t>
  </si>
  <si>
    <t>Median/1000</t>
  </si>
  <si>
    <t>Agent</t>
  </si>
  <si>
    <t>MTT - Empty value</t>
  </si>
  <si>
    <t>Live/Dead</t>
  </si>
  <si>
    <t>% of Vehicle</t>
  </si>
  <si>
    <t>1nM</t>
  </si>
  <si>
    <t>Age of cells [d]</t>
  </si>
  <si>
    <t>1 μM</t>
  </si>
  <si>
    <t>10 μM</t>
  </si>
  <si>
    <t>full kill</t>
  </si>
  <si>
    <t>% of 100pM</t>
  </si>
  <si>
    <t>frozen on day 11, thawn on the 15th july 2019</t>
  </si>
  <si>
    <t>64) Exp_20190717</t>
  </si>
  <si>
    <t>Vincristine in water</t>
  </si>
  <si>
    <t>Remark</t>
  </si>
  <si>
    <t>iPSC_DSN_BIHI005A_20190420_thawed_20190715</t>
  </si>
  <si>
    <t xml:space="preserve">Experiment done at Campus Charité Mitte with Berthold reader.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</si>
</sst>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0" fillId="0" borderId="1" xfId="0" applyFont="1" applyBorder="1" applyAlignment="1">
      <alignment horizontal="center"/>
    </xf>
    <xf numFmtId="164" fontId="0" fillId="0" borderId="0" xfId="0" applyNumberFormat="1"/>
    <xf numFmtId="0" fontId="0" fillId="0" borderId="0" xfId="0" applyFont="1" applyBorder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165" fontId="0" fillId="0" borderId="0" xfId="0" applyNumberFormat="1"/>
    <xf numFmtId="0" fontId="1" fillId="0" borderId="0" xfId="0" applyFont="1" applyBorder="1"/>
    <xf numFmtId="0" fontId="3" fillId="0" borderId="0" xfId="0" applyFont="1" applyProtection="1">
      <protection locked="0"/>
    </xf>
    <xf numFmtId="164" fontId="1" fillId="0" borderId="0" xfId="0" applyNumberFormat="1" applyFont="1"/>
    <xf numFmtId="0" fontId="0" fillId="0" borderId="0" xfId="0" applyFont="1"/>
    <xf numFmtId="3" fontId="0" fillId="0" borderId="0" xfId="0" applyNumberFormat="1"/>
    <xf numFmtId="0" fontId="4" fillId="0" borderId="0" xfId="0" applyFont="1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0</xdr:row>
          <xdr:rowOff>152399</xdr:rowOff>
        </xdr:from>
        <xdr:to>
          <xdr:col>11</xdr:col>
          <xdr:colOff>333375</xdr:colOff>
          <xdr:row>14</xdr:row>
          <xdr:rowOff>23750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99672BB-1695-4BC1-B4BC-971BB1266C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6"/>
  <sheetViews>
    <sheetView zoomScale="70" zoomScaleNormal="70" workbookViewId="0">
      <selection activeCell="B24" sqref="B24"/>
    </sheetView>
  </sheetViews>
  <sheetFormatPr baseColWidth="10" defaultRowHeight="15" x14ac:dyDescent="0.25"/>
  <cols>
    <col min="2" max="2" width="21.140625" customWidth="1"/>
    <col min="3" max="3" width="12.5703125" customWidth="1"/>
    <col min="15" max="15" width="11.42578125" style="4"/>
    <col min="16" max="16" width="12.28515625" customWidth="1"/>
    <col min="17" max="17" width="12.28515625" bestFit="1" customWidth="1"/>
  </cols>
  <sheetData>
    <row r="1" spans="1:27" x14ac:dyDescent="0.25">
      <c r="A1" s="2" t="s">
        <v>27</v>
      </c>
      <c r="B1" s="9"/>
      <c r="C1" s="9"/>
      <c r="D1" s="9"/>
    </row>
    <row r="2" spans="1:27" x14ac:dyDescent="0.25">
      <c r="A2" s="9" t="s">
        <v>0</v>
      </c>
      <c r="B2" s="2" t="s">
        <v>30</v>
      </c>
      <c r="C2" s="9"/>
      <c r="D2" s="9"/>
    </row>
    <row r="3" spans="1:27" x14ac:dyDescent="0.25">
      <c r="A3" s="9" t="s">
        <v>1</v>
      </c>
      <c r="B3" s="9"/>
      <c r="C3" s="1">
        <v>43575</v>
      </c>
      <c r="D3" s="9" t="s">
        <v>26</v>
      </c>
    </row>
    <row r="4" spans="1:27" x14ac:dyDescent="0.25">
      <c r="A4" s="9" t="s">
        <v>21</v>
      </c>
      <c r="B4" s="9"/>
      <c r="C4" s="9">
        <v>13</v>
      </c>
      <c r="D4" s="9"/>
    </row>
    <row r="5" spans="1:27" x14ac:dyDescent="0.25">
      <c r="A5" s="9" t="s">
        <v>16</v>
      </c>
      <c r="B5" s="9"/>
      <c r="C5" s="9" t="s">
        <v>28</v>
      </c>
      <c r="D5" s="9"/>
    </row>
    <row r="6" spans="1:27" x14ac:dyDescent="0.25">
      <c r="A6" s="2" t="s">
        <v>29</v>
      </c>
      <c r="B6" s="9" t="s">
        <v>31</v>
      </c>
      <c r="C6" s="16"/>
      <c r="D6" s="9"/>
    </row>
    <row r="7" spans="1:27" x14ac:dyDescent="0.25">
      <c r="B7" s="2"/>
      <c r="F7" s="17"/>
    </row>
    <row r="9" spans="1:27" s="9" customFormat="1" x14ac:dyDescent="0.25"/>
    <row r="10" spans="1:27" x14ac:dyDescent="0.25">
      <c r="C10" s="2" t="s">
        <v>2</v>
      </c>
      <c r="Q10" s="2" t="s">
        <v>13</v>
      </c>
    </row>
    <row r="11" spans="1:27" x14ac:dyDescent="0.25">
      <c r="C11" s="6"/>
      <c r="D11" s="6"/>
      <c r="E11" s="6" t="s">
        <v>7</v>
      </c>
      <c r="F11" s="6" t="s">
        <v>5</v>
      </c>
      <c r="G11" s="6" t="s">
        <v>20</v>
      </c>
      <c r="H11" s="6" t="s">
        <v>4</v>
      </c>
      <c r="I11" s="6" t="s">
        <v>3</v>
      </c>
      <c r="J11" s="6" t="s">
        <v>22</v>
      </c>
      <c r="K11" s="6" t="s">
        <v>23</v>
      </c>
      <c r="L11" s="6" t="s">
        <v>24</v>
      </c>
      <c r="M11" s="6" t="s">
        <v>6</v>
      </c>
      <c r="N11" s="6"/>
      <c r="O11" s="8"/>
      <c r="P11" s="8"/>
      <c r="Q11" s="6"/>
      <c r="R11" s="6" t="s">
        <v>7</v>
      </c>
      <c r="S11" s="6" t="s">
        <v>5</v>
      </c>
      <c r="T11" s="6" t="s">
        <v>20</v>
      </c>
      <c r="U11" s="6" t="s">
        <v>4</v>
      </c>
      <c r="V11" s="6" t="s">
        <v>3</v>
      </c>
      <c r="W11" s="6" t="s">
        <v>22</v>
      </c>
      <c r="X11" s="6" t="s">
        <v>23</v>
      </c>
      <c r="Y11" s="6" t="s">
        <v>24</v>
      </c>
      <c r="Z11" s="6"/>
      <c r="AA11" s="6"/>
    </row>
    <row r="12" spans="1:27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27" x14ac:dyDescent="0.25">
      <c r="C13" s="5"/>
      <c r="D13" s="13"/>
      <c r="M13" s="13"/>
      <c r="N13" s="13"/>
      <c r="O13" s="3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7" x14ac:dyDescent="0.25">
      <c r="C14" s="5"/>
      <c r="D14" s="13"/>
      <c r="E14">
        <v>105565</v>
      </c>
      <c r="F14">
        <v>101419</v>
      </c>
      <c r="G14">
        <v>109823</v>
      </c>
      <c r="H14">
        <v>163132</v>
      </c>
      <c r="I14">
        <v>143093</v>
      </c>
      <c r="J14">
        <v>121290</v>
      </c>
      <c r="K14">
        <v>131654</v>
      </c>
      <c r="L14">
        <v>45932</v>
      </c>
      <c r="M14" s="19">
        <v>46852</v>
      </c>
      <c r="N14" s="13"/>
      <c r="O14" s="3"/>
      <c r="Q14" s="7"/>
      <c r="R14" s="7">
        <f>E14-$M$21</f>
        <v>59788</v>
      </c>
      <c r="S14" s="7">
        <f t="shared" ref="S14:S17" si="0">F14-$M$21</f>
        <v>55642</v>
      </c>
      <c r="T14" s="7">
        <f t="shared" ref="T14:T17" si="1">G14-$M$21</f>
        <v>64046</v>
      </c>
      <c r="U14" s="7">
        <f t="shared" ref="U14:U17" si="2">H14-$M$21</f>
        <v>117355</v>
      </c>
      <c r="V14" s="7">
        <f t="shared" ref="V14:V17" si="3">I14-$M$21</f>
        <v>97316</v>
      </c>
      <c r="W14" s="7">
        <f t="shared" ref="W14:W17" si="4">J14-$M$21</f>
        <v>75513</v>
      </c>
      <c r="X14" s="7">
        <f t="shared" ref="X14:X17" si="5">K14-$M$21</f>
        <v>85877</v>
      </c>
      <c r="Y14" s="7">
        <f t="shared" ref="Y14:Y17" si="6">L14-$M$21</f>
        <v>155</v>
      </c>
      <c r="Z14" s="7"/>
    </row>
    <row r="15" spans="1:27" x14ac:dyDescent="0.25">
      <c r="C15" s="5"/>
      <c r="D15" s="13"/>
      <c r="E15">
        <v>105881</v>
      </c>
      <c r="F15">
        <v>107307</v>
      </c>
      <c r="G15">
        <v>113835</v>
      </c>
      <c r="H15">
        <v>163357</v>
      </c>
      <c r="I15">
        <v>141975</v>
      </c>
      <c r="J15">
        <v>122625</v>
      </c>
      <c r="K15">
        <v>135848</v>
      </c>
      <c r="L15">
        <v>39861</v>
      </c>
      <c r="M15" s="19">
        <v>45004</v>
      </c>
      <c r="N15" s="13"/>
      <c r="O15" s="3"/>
      <c r="Q15" s="7"/>
      <c r="R15" s="7">
        <f t="shared" ref="R15:R17" si="7">E15-$M$21</f>
        <v>60104</v>
      </c>
      <c r="S15" s="7">
        <f t="shared" si="0"/>
        <v>61530</v>
      </c>
      <c r="T15" s="7">
        <f t="shared" si="1"/>
        <v>68058</v>
      </c>
      <c r="U15" s="7">
        <f t="shared" si="2"/>
        <v>117580</v>
      </c>
      <c r="V15" s="7">
        <f t="shared" si="3"/>
        <v>96198</v>
      </c>
      <c r="W15" s="7">
        <f t="shared" si="4"/>
        <v>76848</v>
      </c>
      <c r="X15" s="7">
        <f t="shared" si="5"/>
        <v>90071</v>
      </c>
      <c r="Y15" s="7">
        <f t="shared" si="6"/>
        <v>-5916</v>
      </c>
      <c r="Z15" s="7"/>
    </row>
    <row r="16" spans="1:27" x14ac:dyDescent="0.25">
      <c r="C16" s="5"/>
      <c r="D16" s="13"/>
      <c r="E16">
        <v>98735</v>
      </c>
      <c r="F16">
        <v>101932</v>
      </c>
      <c r="G16">
        <v>108544</v>
      </c>
      <c r="H16">
        <v>163427</v>
      </c>
      <c r="I16">
        <v>143521</v>
      </c>
      <c r="J16">
        <v>122632</v>
      </c>
      <c r="K16">
        <v>140366</v>
      </c>
      <c r="L16">
        <v>43978</v>
      </c>
      <c r="M16" s="19">
        <v>45475</v>
      </c>
      <c r="N16" s="5"/>
      <c r="O16" s="5"/>
      <c r="Q16" s="7"/>
      <c r="R16" s="7">
        <f t="shared" si="7"/>
        <v>52958</v>
      </c>
      <c r="S16" s="7">
        <f t="shared" si="0"/>
        <v>56155</v>
      </c>
      <c r="T16" s="7">
        <f t="shared" si="1"/>
        <v>62767</v>
      </c>
      <c r="U16" s="7">
        <f t="shared" si="2"/>
        <v>117650</v>
      </c>
      <c r="V16" s="7">
        <f t="shared" si="3"/>
        <v>97744</v>
      </c>
      <c r="W16" s="7">
        <f t="shared" si="4"/>
        <v>76855</v>
      </c>
      <c r="X16" s="7">
        <f t="shared" si="5"/>
        <v>94589</v>
      </c>
      <c r="Y16" s="7">
        <f t="shared" si="6"/>
        <v>-1799</v>
      </c>
      <c r="Z16" s="7"/>
    </row>
    <row r="17" spans="3:27" x14ac:dyDescent="0.25">
      <c r="C17" s="5"/>
      <c r="D17" s="13"/>
      <c r="E17" s="18">
        <v>92200</v>
      </c>
      <c r="F17" s="18">
        <v>101531</v>
      </c>
      <c r="G17" s="18">
        <v>106056</v>
      </c>
      <c r="H17" s="18">
        <v>165373</v>
      </c>
      <c r="I17" s="18">
        <v>140535</v>
      </c>
      <c r="J17" s="18">
        <v>124388</v>
      </c>
      <c r="K17" s="18">
        <v>139797</v>
      </c>
      <c r="L17" s="18">
        <v>43753</v>
      </c>
      <c r="M17" s="13"/>
      <c r="N17" s="5"/>
      <c r="O17" s="5"/>
      <c r="Q17" s="7"/>
      <c r="R17" s="7">
        <f t="shared" si="7"/>
        <v>46423</v>
      </c>
      <c r="S17" s="7">
        <f t="shared" si="0"/>
        <v>55754</v>
      </c>
      <c r="T17" s="7">
        <f t="shared" si="1"/>
        <v>60279</v>
      </c>
      <c r="U17" s="7">
        <f t="shared" si="2"/>
        <v>119596</v>
      </c>
      <c r="V17" s="7">
        <f t="shared" si="3"/>
        <v>94758</v>
      </c>
      <c r="W17" s="7">
        <f t="shared" si="4"/>
        <v>78611</v>
      </c>
      <c r="X17" s="7">
        <f t="shared" si="5"/>
        <v>94020</v>
      </c>
      <c r="Y17" s="7">
        <f t="shared" si="6"/>
        <v>-2024</v>
      </c>
      <c r="Z17" s="7"/>
    </row>
    <row r="18" spans="3:27" x14ac:dyDescent="0.25">
      <c r="C18" s="5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5"/>
      <c r="O18" s="5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3:27" x14ac:dyDescent="0.25"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1" spans="3:27" x14ac:dyDescent="0.25">
      <c r="C21" s="2" t="s">
        <v>8</v>
      </c>
      <c r="D21" s="7"/>
      <c r="E21" s="7">
        <f>AVERAGE(E14:E17)</f>
        <v>100595.25</v>
      </c>
      <c r="F21" s="7">
        <f t="shared" ref="F21:L21" si="8">AVERAGE(F14:F17)</f>
        <v>103047.25</v>
      </c>
      <c r="G21" s="7">
        <f t="shared" si="8"/>
        <v>109564.5</v>
      </c>
      <c r="H21" s="7">
        <f t="shared" si="8"/>
        <v>163822.25</v>
      </c>
      <c r="I21" s="7">
        <f t="shared" si="8"/>
        <v>142281</v>
      </c>
      <c r="J21" s="7">
        <f t="shared" si="8"/>
        <v>122733.75</v>
      </c>
      <c r="K21" s="7">
        <f t="shared" si="8"/>
        <v>136916.25</v>
      </c>
      <c r="L21" s="7">
        <f t="shared" si="8"/>
        <v>43381</v>
      </c>
      <c r="M21" s="14">
        <f>AVERAGE(M14:M16)</f>
        <v>45777</v>
      </c>
      <c r="N21" s="7"/>
      <c r="O21" s="7"/>
      <c r="P21" s="2" t="s">
        <v>8</v>
      </c>
      <c r="Q21" s="7"/>
      <c r="R21" s="7">
        <f>AVERAGE(R14:R17)</f>
        <v>54818.25</v>
      </c>
      <c r="S21" s="7">
        <f t="shared" ref="S21:Y21" si="9">AVERAGE(S13:S18)</f>
        <v>57270.25</v>
      </c>
      <c r="T21" s="7">
        <f t="shared" si="9"/>
        <v>63787.5</v>
      </c>
      <c r="U21" s="7">
        <f t="shared" si="9"/>
        <v>118045.25</v>
      </c>
      <c r="V21" s="7">
        <f t="shared" si="9"/>
        <v>96504</v>
      </c>
      <c r="W21" s="7">
        <f t="shared" si="9"/>
        <v>76956.75</v>
      </c>
      <c r="X21" s="7">
        <f t="shared" si="9"/>
        <v>91139.25</v>
      </c>
      <c r="Y21" s="7">
        <f t="shared" si="9"/>
        <v>-2396</v>
      </c>
      <c r="Z21" s="7"/>
      <c r="AA21" s="7"/>
    </row>
    <row r="22" spans="3:27" s="4" customFormat="1" x14ac:dyDescent="0.25">
      <c r="C22" s="2" t="s">
        <v>12</v>
      </c>
      <c r="D22" s="7"/>
      <c r="E22" s="7">
        <f t="shared" ref="E22" si="10">E21/1000</f>
        <v>100.59524999999999</v>
      </c>
      <c r="F22" s="7">
        <f t="shared" ref="F22:M22" si="11">F21/1000</f>
        <v>103.04725000000001</v>
      </c>
      <c r="G22" s="7">
        <f t="shared" si="11"/>
        <v>109.5645</v>
      </c>
      <c r="H22" s="7">
        <f t="shared" si="11"/>
        <v>163.82225</v>
      </c>
      <c r="I22" s="7">
        <f t="shared" si="11"/>
        <v>142.28100000000001</v>
      </c>
      <c r="J22" s="7">
        <f t="shared" si="11"/>
        <v>122.73375</v>
      </c>
      <c r="K22" s="7">
        <f t="shared" si="11"/>
        <v>136.91624999999999</v>
      </c>
      <c r="L22" s="7">
        <f t="shared" si="11"/>
        <v>43.381</v>
      </c>
      <c r="M22" s="7">
        <f t="shared" si="11"/>
        <v>45.777000000000001</v>
      </c>
      <c r="N22" s="7"/>
      <c r="O22" s="7"/>
      <c r="P22" s="2" t="s">
        <v>12</v>
      </c>
      <c r="Q22" s="7"/>
      <c r="R22" s="7">
        <f t="shared" ref="R22" si="12">R21/1000</f>
        <v>54.818249999999999</v>
      </c>
      <c r="S22" s="7">
        <f t="shared" ref="S22" si="13">S21/1000</f>
        <v>57.270249999999997</v>
      </c>
      <c r="T22" s="7">
        <f t="shared" ref="T22" si="14">T21/1000</f>
        <v>63.787500000000001</v>
      </c>
      <c r="U22" s="7">
        <f t="shared" ref="U22" si="15">U21/1000</f>
        <v>118.04525</v>
      </c>
      <c r="V22" s="7">
        <f t="shared" ref="V22" si="16">V21/1000</f>
        <v>96.504000000000005</v>
      </c>
      <c r="W22" s="7">
        <f t="shared" ref="W22" si="17">W21/1000</f>
        <v>76.95675</v>
      </c>
      <c r="X22" s="7">
        <f t="shared" ref="X22" si="18">X21/1000</f>
        <v>91.139250000000004</v>
      </c>
      <c r="Y22" s="7">
        <f t="shared" ref="Y22" si="19">Y21/1000</f>
        <v>-2.3959999999999999</v>
      </c>
      <c r="Z22" s="7"/>
      <c r="AA22" s="7"/>
    </row>
    <row r="23" spans="3:27" s="4" customFormat="1" x14ac:dyDescent="0.25">
      <c r="C23" s="2" t="s">
        <v>10</v>
      </c>
      <c r="D23" s="7"/>
      <c r="E23" s="7">
        <f>MEDIAN(E14:E17)</f>
        <v>102150</v>
      </c>
      <c r="F23" s="7">
        <f t="shared" ref="F23:L23" si="20">MEDIAN(F14:F17)</f>
        <v>101731.5</v>
      </c>
      <c r="G23" s="7">
        <f t="shared" si="20"/>
        <v>109183.5</v>
      </c>
      <c r="H23" s="7">
        <f t="shared" si="20"/>
        <v>163392</v>
      </c>
      <c r="I23" s="7">
        <f t="shared" si="20"/>
        <v>142534</v>
      </c>
      <c r="J23" s="7">
        <f t="shared" si="20"/>
        <v>122628.5</v>
      </c>
      <c r="K23" s="7">
        <f t="shared" si="20"/>
        <v>137822.5</v>
      </c>
      <c r="L23" s="7">
        <f t="shared" si="20"/>
        <v>43865.5</v>
      </c>
      <c r="M23" s="7">
        <f>MEDIAN(M14:M16)</f>
        <v>45475</v>
      </c>
      <c r="N23" s="7"/>
      <c r="O23" s="7"/>
      <c r="P23" s="2" t="s">
        <v>10</v>
      </c>
      <c r="Q23" s="7"/>
      <c r="R23" s="7">
        <f>MEDIAN(R14:R17)</f>
        <v>56373</v>
      </c>
      <c r="S23" s="7">
        <f t="shared" ref="S23:Y23" si="21">MEDIAN(S13:S18)</f>
        <v>55954.5</v>
      </c>
      <c r="T23" s="7">
        <f t="shared" si="21"/>
        <v>63406.5</v>
      </c>
      <c r="U23" s="7">
        <f t="shared" si="21"/>
        <v>117615</v>
      </c>
      <c r="V23" s="7">
        <f t="shared" si="21"/>
        <v>96757</v>
      </c>
      <c r="W23" s="7">
        <f t="shared" si="21"/>
        <v>76851.5</v>
      </c>
      <c r="X23" s="7">
        <f t="shared" si="21"/>
        <v>92045.5</v>
      </c>
      <c r="Y23" s="7">
        <f t="shared" si="21"/>
        <v>-1911.5</v>
      </c>
      <c r="Z23" s="7"/>
      <c r="AA23" s="7"/>
    </row>
    <row r="24" spans="3:27" s="4" customFormat="1" x14ac:dyDescent="0.25">
      <c r="C24" s="2" t="s">
        <v>15</v>
      </c>
      <c r="D24" s="7"/>
      <c r="E24" s="7">
        <f t="shared" ref="E24" si="22">E23/1000</f>
        <v>102.15</v>
      </c>
      <c r="F24" s="7">
        <f t="shared" ref="F24:M24" si="23">F23/1000</f>
        <v>101.7315</v>
      </c>
      <c r="G24" s="7">
        <f t="shared" si="23"/>
        <v>109.1835</v>
      </c>
      <c r="H24" s="7">
        <f t="shared" si="23"/>
        <v>163.392</v>
      </c>
      <c r="I24" s="7">
        <f t="shared" si="23"/>
        <v>142.53399999999999</v>
      </c>
      <c r="J24" s="7">
        <f t="shared" si="23"/>
        <v>122.6285</v>
      </c>
      <c r="K24" s="7">
        <f t="shared" si="23"/>
        <v>137.82249999999999</v>
      </c>
      <c r="L24" s="7">
        <f t="shared" si="23"/>
        <v>43.865499999999997</v>
      </c>
      <c r="M24" s="7">
        <f t="shared" si="23"/>
        <v>45.475000000000001</v>
      </c>
      <c r="N24" s="7"/>
      <c r="O24" s="7"/>
      <c r="P24" s="2" t="s">
        <v>15</v>
      </c>
      <c r="Q24" s="7"/>
      <c r="R24" s="7">
        <f t="shared" ref="R24:Y24" si="24">R23/1000</f>
        <v>56.372999999999998</v>
      </c>
      <c r="S24" s="7">
        <f t="shared" si="24"/>
        <v>55.954500000000003</v>
      </c>
      <c r="T24" s="7">
        <f t="shared" si="24"/>
        <v>63.406500000000001</v>
      </c>
      <c r="U24" s="7">
        <f t="shared" si="24"/>
        <v>117.61499999999999</v>
      </c>
      <c r="V24" s="7">
        <f t="shared" si="24"/>
        <v>96.757000000000005</v>
      </c>
      <c r="W24" s="7">
        <f t="shared" si="24"/>
        <v>76.851500000000001</v>
      </c>
      <c r="X24" s="7">
        <f t="shared" si="24"/>
        <v>92.045500000000004</v>
      </c>
      <c r="Y24" s="7">
        <f t="shared" si="24"/>
        <v>-1.9115</v>
      </c>
      <c r="Z24" s="7"/>
      <c r="AA24" s="7"/>
    </row>
    <row r="25" spans="3:27" x14ac:dyDescent="0.25">
      <c r="C25" s="2" t="s">
        <v>9</v>
      </c>
      <c r="D25" s="7"/>
      <c r="E25" s="7">
        <f>STDEV(E14:E17)</f>
        <v>6495.5964763317415</v>
      </c>
      <c r="F25" s="7">
        <f t="shared" ref="F25:L25" si="25">STDEV(F14:F17)</f>
        <v>2848.3600398591934</v>
      </c>
      <c r="G25" s="7">
        <f t="shared" si="25"/>
        <v>3248.3321361379699</v>
      </c>
      <c r="H25" s="7">
        <f t="shared" si="25"/>
        <v>1041.4654338959119</v>
      </c>
      <c r="I25" s="7">
        <f t="shared" si="25"/>
        <v>1334.0534721916761</v>
      </c>
      <c r="J25" s="7">
        <f t="shared" si="25"/>
        <v>1270.5821172465269</v>
      </c>
      <c r="K25" s="7">
        <f t="shared" si="25"/>
        <v>4042.7683893589551</v>
      </c>
      <c r="L25" s="7">
        <f t="shared" si="25"/>
        <v>2542.4918223401755</v>
      </c>
      <c r="M25" s="7">
        <f>STDEV(M14:M16)</f>
        <v>960.3015151503198</v>
      </c>
      <c r="N25" s="7"/>
      <c r="O25" s="7"/>
      <c r="P25" s="2" t="s">
        <v>9</v>
      </c>
      <c r="Q25" s="7"/>
      <c r="R25" s="7">
        <f>STDEV(R14:R17)</f>
        <v>6495.5964763317415</v>
      </c>
      <c r="S25" s="7">
        <f t="shared" ref="S25:Y25" si="26">STDEV(S13:S18)</f>
        <v>2848.3600398591934</v>
      </c>
      <c r="T25" s="7">
        <f t="shared" si="26"/>
        <v>3248.3321361379699</v>
      </c>
      <c r="U25" s="7">
        <f t="shared" si="26"/>
        <v>1041.4654338959119</v>
      </c>
      <c r="V25" s="7">
        <f t="shared" si="26"/>
        <v>1334.0534721916761</v>
      </c>
      <c r="W25" s="7">
        <f t="shared" si="26"/>
        <v>1270.5821172465269</v>
      </c>
      <c r="X25" s="7">
        <f t="shared" si="26"/>
        <v>4042.7683893589551</v>
      </c>
      <c r="Y25" s="7">
        <f t="shared" si="26"/>
        <v>2542.4918223401755</v>
      </c>
      <c r="Z25" s="7"/>
      <c r="AA25" s="7"/>
    </row>
    <row r="26" spans="3:27" x14ac:dyDescent="0.25">
      <c r="C26" s="2" t="s">
        <v>11</v>
      </c>
      <c r="D26" s="7"/>
      <c r="E26" s="7">
        <f t="shared" ref="E26" si="27">E25/E21*100</f>
        <v>6.4571602300622963</v>
      </c>
      <c r="F26" s="7">
        <f t="shared" ref="F26:M26" si="28">F25/F21*100</f>
        <v>2.7641300858190716</v>
      </c>
      <c r="G26" s="7">
        <f t="shared" si="28"/>
        <v>2.964766996735229</v>
      </c>
      <c r="H26" s="7">
        <f t="shared" si="28"/>
        <v>0.63572892808877424</v>
      </c>
      <c r="I26" s="7">
        <f t="shared" si="28"/>
        <v>0.9376188473455177</v>
      </c>
      <c r="J26" s="7">
        <f t="shared" si="28"/>
        <v>1.0352344951951089</v>
      </c>
      <c r="K26" s="7">
        <f t="shared" si="28"/>
        <v>2.9527308769842548</v>
      </c>
      <c r="L26" s="7">
        <f t="shared" si="28"/>
        <v>5.8608418947008492</v>
      </c>
      <c r="M26" s="7">
        <f t="shared" si="28"/>
        <v>2.0977816701625702</v>
      </c>
      <c r="N26" s="7"/>
      <c r="O26" s="7"/>
      <c r="P26" s="2" t="s">
        <v>11</v>
      </c>
      <c r="Q26" s="7"/>
      <c r="R26" s="7">
        <f t="shared" ref="R26" si="29">R25/R21*100</f>
        <v>11.849332067936757</v>
      </c>
      <c r="S26" s="7">
        <f t="shared" ref="S26" si="30">S25/S21*100</f>
        <v>4.9735421791579286</v>
      </c>
      <c r="T26" s="7">
        <f t="shared" ref="T26" si="31">T25/T21*100</f>
        <v>5.0924274131106717</v>
      </c>
      <c r="U26" s="7">
        <f t="shared" ref="U26" si="32">U25/U21*100</f>
        <v>0.88225950124711661</v>
      </c>
      <c r="V26" s="7">
        <f t="shared" ref="V26" si="33">V25/V21*100</f>
        <v>1.3823815304978819</v>
      </c>
      <c r="W26" s="7">
        <f t="shared" ref="W26" si="34">W25/W21*100</f>
        <v>1.6510340122816085</v>
      </c>
      <c r="X26" s="7">
        <f t="shared" ref="X26" si="35">X25/X21*100</f>
        <v>4.4358148540381395</v>
      </c>
      <c r="Y26" s="7">
        <f t="shared" ref="Y26" si="36">Y25/Y21*100</f>
        <v>-106.11401595743637</v>
      </c>
      <c r="Z26" s="7"/>
      <c r="AA26" s="7"/>
    </row>
    <row r="29" spans="3:27" x14ac:dyDescent="0.25">
      <c r="C29" s="2" t="s">
        <v>14</v>
      </c>
      <c r="Q29" s="2" t="s">
        <v>17</v>
      </c>
    </row>
    <row r="30" spans="3:27" s="9" customFormat="1" x14ac:dyDescent="0.25">
      <c r="C30" s="6"/>
      <c r="D30" s="6"/>
      <c r="E30" s="6" t="s">
        <v>7</v>
      </c>
      <c r="F30" s="6" t="s">
        <v>5</v>
      </c>
      <c r="G30" s="6" t="s">
        <v>20</v>
      </c>
      <c r="H30" s="6" t="s">
        <v>4</v>
      </c>
      <c r="I30" s="6" t="s">
        <v>3</v>
      </c>
      <c r="J30" s="6" t="s">
        <v>22</v>
      </c>
      <c r="K30" s="6" t="s">
        <v>23</v>
      </c>
      <c r="L30" s="6" t="s">
        <v>24</v>
      </c>
      <c r="M30" s="6" t="s">
        <v>6</v>
      </c>
      <c r="N30" s="6"/>
      <c r="Q30" s="6"/>
      <c r="R30" s="6" t="s">
        <v>7</v>
      </c>
      <c r="S30" s="6" t="s">
        <v>5</v>
      </c>
      <c r="T30" s="6" t="s">
        <v>20</v>
      </c>
      <c r="U30" s="6" t="s">
        <v>4</v>
      </c>
      <c r="V30" s="6" t="s">
        <v>3</v>
      </c>
      <c r="W30" s="6" t="s">
        <v>22</v>
      </c>
      <c r="X30" s="6" t="s">
        <v>23</v>
      </c>
      <c r="Y30" s="6" t="s">
        <v>24</v>
      </c>
      <c r="Z30" s="6"/>
      <c r="AA30" s="8"/>
    </row>
    <row r="31" spans="3:27" x14ac:dyDescent="0.2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3:27" x14ac:dyDescent="0.25">
      <c r="C32" s="10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3:27" x14ac:dyDescent="0.25">
      <c r="C33" s="10"/>
      <c r="D33" s="3"/>
      <c r="E33" s="20">
        <v>0.32600000000000001</v>
      </c>
      <c r="F33" s="20">
        <v>0.32400000000000001</v>
      </c>
      <c r="G33" s="20">
        <v>0.29399999999999998</v>
      </c>
      <c r="H33" s="20">
        <v>0.251</v>
      </c>
      <c r="I33" s="20">
        <v>0.24299999999999999</v>
      </c>
      <c r="J33" s="20">
        <v>0.22</v>
      </c>
      <c r="K33" s="20">
        <v>0.215</v>
      </c>
      <c r="L33" s="20">
        <v>0.17899999999999999</v>
      </c>
      <c r="M33" s="21">
        <v>0.155</v>
      </c>
      <c r="N33" s="3"/>
      <c r="Q33" s="11"/>
      <c r="R33" s="11">
        <f>E33-$M$40</f>
        <v>0.17100000000000001</v>
      </c>
      <c r="S33" s="11">
        <f t="shared" ref="S33:S36" si="37">F33-$M$40</f>
        <v>0.16900000000000001</v>
      </c>
      <c r="T33" s="11">
        <f t="shared" ref="T33:T36" si="38">G33-$M$40</f>
        <v>0.13899999999999998</v>
      </c>
      <c r="U33" s="11">
        <f t="shared" ref="U33:U36" si="39">H33-$M$40</f>
        <v>9.6000000000000002E-2</v>
      </c>
      <c r="V33" s="11">
        <f t="shared" ref="V33:V36" si="40">I33-$M$40</f>
        <v>8.7999999999999995E-2</v>
      </c>
      <c r="W33" s="11">
        <f t="shared" ref="W33:W36" si="41">J33-$M$40</f>
        <v>6.5000000000000002E-2</v>
      </c>
      <c r="X33" s="11">
        <f t="shared" ref="X33:X36" si="42">K33-$M$40</f>
        <v>0.06</v>
      </c>
      <c r="Y33" s="11">
        <f t="shared" ref="Y33:Y36" si="43">L33-$M$40</f>
        <v>2.3999999999999994E-2</v>
      </c>
      <c r="Z33" s="11"/>
    </row>
    <row r="34" spans="3:27" x14ac:dyDescent="0.25">
      <c r="C34" s="10"/>
      <c r="D34" s="3"/>
      <c r="E34" s="20">
        <v>0.32800000000000001</v>
      </c>
      <c r="F34" s="20">
        <v>0.31</v>
      </c>
      <c r="G34" s="20">
        <v>0.3</v>
      </c>
      <c r="H34" s="20">
        <v>0.247</v>
      </c>
      <c r="I34" s="20">
        <v>0.22700000000000001</v>
      </c>
      <c r="J34" s="20">
        <v>0.224</v>
      </c>
      <c r="K34" s="20">
        <v>0.20699999999999999</v>
      </c>
      <c r="L34" s="20">
        <v>0.183</v>
      </c>
      <c r="M34" s="21">
        <v>0.154</v>
      </c>
      <c r="N34" s="3"/>
      <c r="Q34" s="11"/>
      <c r="R34" s="11">
        <f t="shared" ref="R34:R36" si="44">E34-$M$40</f>
        <v>0.17300000000000001</v>
      </c>
      <c r="S34" s="11">
        <f t="shared" si="37"/>
        <v>0.155</v>
      </c>
      <c r="T34" s="11">
        <f t="shared" si="38"/>
        <v>0.14499999999999999</v>
      </c>
      <c r="U34" s="11">
        <f t="shared" si="39"/>
        <v>9.1999999999999998E-2</v>
      </c>
      <c r="V34" s="11">
        <f t="shared" si="40"/>
        <v>7.2000000000000008E-2</v>
      </c>
      <c r="W34" s="11">
        <f t="shared" si="41"/>
        <v>6.9000000000000006E-2</v>
      </c>
      <c r="X34" s="11">
        <f t="shared" si="42"/>
        <v>5.1999999999999991E-2</v>
      </c>
      <c r="Y34" s="11">
        <f t="shared" si="43"/>
        <v>2.7999999999999997E-2</v>
      </c>
      <c r="Z34" s="11"/>
    </row>
    <row r="35" spans="3:27" x14ac:dyDescent="0.25">
      <c r="C35" s="10"/>
      <c r="D35" s="3"/>
      <c r="E35" s="20">
        <v>0.33</v>
      </c>
      <c r="F35" s="20">
        <v>0.33500000000000002</v>
      </c>
      <c r="G35" s="20">
        <v>0.29299999999999998</v>
      </c>
      <c r="H35" s="20">
        <v>0.246</v>
      </c>
      <c r="I35" s="20">
        <v>0.23300000000000001</v>
      </c>
      <c r="J35" s="20">
        <v>0.219</v>
      </c>
      <c r="K35" s="20">
        <v>0.20100000000000001</v>
      </c>
      <c r="L35" s="20">
        <v>0.19</v>
      </c>
      <c r="M35" s="21">
        <v>0.156</v>
      </c>
      <c r="N35" s="10"/>
      <c r="Q35" s="11"/>
      <c r="R35" s="11">
        <f t="shared" si="44"/>
        <v>0.17500000000000002</v>
      </c>
      <c r="S35" s="11">
        <f t="shared" si="37"/>
        <v>0.18000000000000002</v>
      </c>
      <c r="T35" s="11">
        <f t="shared" si="38"/>
        <v>0.13799999999999998</v>
      </c>
      <c r="U35" s="11">
        <f t="shared" si="39"/>
        <v>9.0999999999999998E-2</v>
      </c>
      <c r="V35" s="11">
        <f t="shared" si="40"/>
        <v>7.8000000000000014E-2</v>
      </c>
      <c r="W35" s="11">
        <f t="shared" si="41"/>
        <v>6.4000000000000001E-2</v>
      </c>
      <c r="X35" s="11">
        <f t="shared" si="42"/>
        <v>4.6000000000000013E-2</v>
      </c>
      <c r="Y35" s="11">
        <f t="shared" si="43"/>
        <v>3.5000000000000003E-2</v>
      </c>
      <c r="Z35" s="11"/>
    </row>
    <row r="36" spans="3:27" x14ac:dyDescent="0.25">
      <c r="C36" s="10"/>
      <c r="D36" s="3"/>
      <c r="E36" s="20">
        <v>0.32700000000000001</v>
      </c>
      <c r="F36" s="20">
        <v>0.31</v>
      </c>
      <c r="G36" s="20">
        <v>0.28299999999999997</v>
      </c>
      <c r="H36" s="20">
        <v>0.24099999999999999</v>
      </c>
      <c r="I36" s="20">
        <v>0.23100000000000001</v>
      </c>
      <c r="J36" s="20">
        <v>0.21299999999999999</v>
      </c>
      <c r="K36" s="20">
        <v>0.19800000000000001</v>
      </c>
      <c r="L36" s="20">
        <v>0.183</v>
      </c>
      <c r="M36" s="3"/>
      <c r="N36" s="10"/>
      <c r="Q36" s="11"/>
      <c r="R36" s="11">
        <f t="shared" si="44"/>
        <v>0.17200000000000001</v>
      </c>
      <c r="S36" s="11">
        <f t="shared" si="37"/>
        <v>0.155</v>
      </c>
      <c r="T36" s="11">
        <f t="shared" si="38"/>
        <v>0.12799999999999997</v>
      </c>
      <c r="U36" s="11">
        <f t="shared" si="39"/>
        <v>8.5999999999999993E-2</v>
      </c>
      <c r="V36" s="11">
        <f t="shared" si="40"/>
        <v>7.6000000000000012E-2</v>
      </c>
      <c r="W36" s="11">
        <f t="shared" si="41"/>
        <v>5.7999999999999996E-2</v>
      </c>
      <c r="X36" s="11">
        <f t="shared" si="42"/>
        <v>4.300000000000001E-2</v>
      </c>
      <c r="Y36" s="11">
        <f t="shared" si="43"/>
        <v>2.7999999999999997E-2</v>
      </c>
      <c r="Z36" s="11"/>
    </row>
    <row r="37" spans="3:27" x14ac:dyDescent="0.25">
      <c r="C37" s="10"/>
      <c r="D37" s="3"/>
      <c r="E37" s="3"/>
      <c r="F37" s="3"/>
      <c r="G37" s="3"/>
      <c r="H37" s="3"/>
      <c r="I37" s="3"/>
      <c r="J37" s="3"/>
      <c r="K37" s="3"/>
      <c r="L37" s="3"/>
      <c r="M37" s="3"/>
      <c r="N37" s="10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3:27" x14ac:dyDescent="0.25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40" spans="3:27" x14ac:dyDescent="0.25">
      <c r="C40" t="s">
        <v>8</v>
      </c>
      <c r="D40" s="11"/>
      <c r="E40" s="11">
        <f t="shared" ref="E40:M40" si="45">AVERAGE(E32:E37)</f>
        <v>0.32774999999999999</v>
      </c>
      <c r="F40" s="11">
        <f t="shared" si="45"/>
        <v>0.31975000000000003</v>
      </c>
      <c r="G40" s="11">
        <f t="shared" si="45"/>
        <v>0.29249999999999998</v>
      </c>
      <c r="H40" s="11">
        <f t="shared" si="45"/>
        <v>0.24625</v>
      </c>
      <c r="I40" s="11">
        <f t="shared" si="45"/>
        <v>0.23349999999999999</v>
      </c>
      <c r="J40" s="11">
        <f t="shared" si="45"/>
        <v>0.219</v>
      </c>
      <c r="K40" s="11">
        <f t="shared" si="45"/>
        <v>0.20524999999999999</v>
      </c>
      <c r="L40" s="11">
        <f t="shared" si="45"/>
        <v>0.18375000000000002</v>
      </c>
      <c r="M40" s="11">
        <f t="shared" si="45"/>
        <v>0.155</v>
      </c>
      <c r="N40" s="11"/>
      <c r="P40" s="9" t="s">
        <v>8</v>
      </c>
      <c r="Q40" s="11"/>
      <c r="R40" s="11">
        <f t="shared" ref="R40:Y40" si="46">AVERAGE(R32:R37)</f>
        <v>0.17275000000000001</v>
      </c>
      <c r="S40" s="11">
        <f t="shared" si="46"/>
        <v>0.16475000000000001</v>
      </c>
      <c r="T40" s="11">
        <f t="shared" si="46"/>
        <v>0.13749999999999998</v>
      </c>
      <c r="U40" s="11">
        <f t="shared" si="46"/>
        <v>9.1249999999999998E-2</v>
      </c>
      <c r="V40" s="11">
        <f t="shared" si="46"/>
        <v>7.8500000000000014E-2</v>
      </c>
      <c r="W40" s="11">
        <f t="shared" si="46"/>
        <v>6.4000000000000001E-2</v>
      </c>
      <c r="X40" s="11">
        <f t="shared" si="46"/>
        <v>5.0250000000000003E-2</v>
      </c>
      <c r="Y40" s="11">
        <f t="shared" si="46"/>
        <v>2.8749999999999998E-2</v>
      </c>
      <c r="Z40" s="11"/>
      <c r="AA40" s="11"/>
    </row>
    <row r="41" spans="3:27" x14ac:dyDescent="0.25">
      <c r="C41" t="s">
        <v>10</v>
      </c>
      <c r="D41" s="11"/>
      <c r="E41" s="11">
        <f t="shared" ref="E41:M41" si="47">MEDIAN(E32:E37)</f>
        <v>0.32750000000000001</v>
      </c>
      <c r="F41" s="11">
        <f t="shared" si="47"/>
        <v>0.317</v>
      </c>
      <c r="G41" s="11">
        <f t="shared" si="47"/>
        <v>0.29349999999999998</v>
      </c>
      <c r="H41" s="11">
        <f t="shared" si="47"/>
        <v>0.2465</v>
      </c>
      <c r="I41" s="11">
        <f t="shared" si="47"/>
        <v>0.23200000000000001</v>
      </c>
      <c r="J41" s="11">
        <f t="shared" si="47"/>
        <v>0.2195</v>
      </c>
      <c r="K41" s="11">
        <f t="shared" si="47"/>
        <v>0.20400000000000001</v>
      </c>
      <c r="L41" s="11">
        <f t="shared" si="47"/>
        <v>0.183</v>
      </c>
      <c r="M41" s="11">
        <f t="shared" si="47"/>
        <v>0.155</v>
      </c>
      <c r="N41" s="11"/>
      <c r="P41" s="9" t="s">
        <v>10</v>
      </c>
      <c r="Q41" s="11"/>
      <c r="R41" s="11">
        <f t="shared" ref="R41:Y41" si="48">MEDIAN(R32:R37)</f>
        <v>0.17250000000000001</v>
      </c>
      <c r="S41" s="11">
        <f t="shared" si="48"/>
        <v>0.16200000000000001</v>
      </c>
      <c r="T41" s="11">
        <f t="shared" si="48"/>
        <v>0.13849999999999998</v>
      </c>
      <c r="U41" s="11">
        <f t="shared" si="48"/>
        <v>9.1499999999999998E-2</v>
      </c>
      <c r="V41" s="11">
        <f t="shared" si="48"/>
        <v>7.7000000000000013E-2</v>
      </c>
      <c r="W41" s="11">
        <f t="shared" si="48"/>
        <v>6.4500000000000002E-2</v>
      </c>
      <c r="X41" s="11">
        <f t="shared" si="48"/>
        <v>4.9000000000000002E-2</v>
      </c>
      <c r="Y41" s="11">
        <f t="shared" si="48"/>
        <v>2.7999999999999997E-2</v>
      </c>
      <c r="Z41" s="11"/>
      <c r="AA41" s="11"/>
    </row>
    <row r="42" spans="3:27" x14ac:dyDescent="0.25">
      <c r="C42" t="s">
        <v>9</v>
      </c>
      <c r="D42" s="11"/>
      <c r="E42" s="11">
        <f t="shared" ref="E42:M42" si="49">STDEV(E32:E37)</f>
        <v>1.7078251276599345E-3</v>
      </c>
      <c r="F42" s="11">
        <f t="shared" si="49"/>
        <v>1.212091855705115E-2</v>
      </c>
      <c r="G42" s="11">
        <f t="shared" si="49"/>
        <v>7.0474581706219978E-3</v>
      </c>
      <c r="H42" s="11">
        <f t="shared" si="49"/>
        <v>4.1129875597510253E-3</v>
      </c>
      <c r="I42" s="11">
        <f t="shared" si="49"/>
        <v>6.8068592855540389E-3</v>
      </c>
      <c r="J42" s="11">
        <f t="shared" si="49"/>
        <v>4.5460605656619558E-3</v>
      </c>
      <c r="K42" s="11">
        <f t="shared" si="49"/>
        <v>7.4999999999999919E-3</v>
      </c>
      <c r="L42" s="11">
        <f t="shared" si="49"/>
        <v>4.5734742446707525E-3</v>
      </c>
      <c r="M42" s="11">
        <f t="shared" si="49"/>
        <v>1.0000000000000009E-3</v>
      </c>
      <c r="N42" s="11"/>
      <c r="P42" s="9" t="s">
        <v>9</v>
      </c>
      <c r="Q42" s="11"/>
      <c r="R42" s="11">
        <f t="shared" ref="R42:Y42" si="50">STDEV(R32:R37)</f>
        <v>1.7078251276599345E-3</v>
      </c>
      <c r="S42" s="11">
        <f t="shared" si="50"/>
        <v>1.212091855705115E-2</v>
      </c>
      <c r="T42" s="11">
        <f t="shared" si="50"/>
        <v>7.0474581706219978E-3</v>
      </c>
      <c r="U42" s="11">
        <f t="shared" si="50"/>
        <v>4.1129875597510253E-3</v>
      </c>
      <c r="V42" s="11">
        <f t="shared" si="50"/>
        <v>6.8068592855540389E-3</v>
      </c>
      <c r="W42" s="11">
        <f t="shared" si="50"/>
        <v>4.5460605656619558E-3</v>
      </c>
      <c r="X42" s="11">
        <f t="shared" si="50"/>
        <v>7.499999999999972E-3</v>
      </c>
      <c r="Y42" s="11">
        <f t="shared" si="50"/>
        <v>4.5734742446707525E-3</v>
      </c>
      <c r="Z42" s="11"/>
      <c r="AA42" s="11"/>
    </row>
    <row r="43" spans="3:27" x14ac:dyDescent="0.25">
      <c r="C43" t="s">
        <v>11</v>
      </c>
      <c r="D43" s="7"/>
      <c r="E43" s="7">
        <f t="shared" ref="E43:M43" si="51">E42/E40*100</f>
        <v>0.5210755538245414</v>
      </c>
      <c r="F43" s="7">
        <f t="shared" si="51"/>
        <v>3.7907485713998899</v>
      </c>
      <c r="G43" s="7">
        <f t="shared" si="51"/>
        <v>2.4093874087596574</v>
      </c>
      <c r="H43" s="7">
        <f t="shared" si="51"/>
        <v>1.670248755228843</v>
      </c>
      <c r="I43" s="7">
        <f t="shared" si="51"/>
        <v>2.9151431629781754</v>
      </c>
      <c r="J43" s="7">
        <f t="shared" si="51"/>
        <v>2.0758267423113952</v>
      </c>
      <c r="K43" s="7">
        <f t="shared" si="51"/>
        <v>3.6540803897685716</v>
      </c>
      <c r="L43" s="7">
        <f t="shared" si="51"/>
        <v>2.4889655753310214</v>
      </c>
      <c r="M43" s="7">
        <f t="shared" si="51"/>
        <v>0.64516129032258129</v>
      </c>
      <c r="N43" s="7"/>
      <c r="P43" s="9" t="s">
        <v>11</v>
      </c>
      <c r="Q43" s="7"/>
      <c r="R43" s="7">
        <f t="shared" ref="R43" si="52">R42/R40*100</f>
        <v>0.98861078301588101</v>
      </c>
      <c r="S43" s="7">
        <f t="shared" ref="S43" si="53">S42/S40*100</f>
        <v>7.3571584564802119</v>
      </c>
      <c r="T43" s="7">
        <f t="shared" ref="T43" si="54">T42/T40*100</f>
        <v>5.1254241240887257</v>
      </c>
      <c r="U43" s="7">
        <f t="shared" ref="U43" si="55">U42/U40*100</f>
        <v>4.5073836271244119</v>
      </c>
      <c r="V43" s="7">
        <f t="shared" ref="V43" si="56">V42/V40*100</f>
        <v>8.6711583255465445</v>
      </c>
      <c r="W43" s="7">
        <f t="shared" ref="W43" si="57">W42/W40*100</f>
        <v>7.1032196338468063</v>
      </c>
      <c r="X43" s="7">
        <f t="shared" ref="X43" si="58">X42/X40*100</f>
        <v>14.925373134328302</v>
      </c>
      <c r="Y43" s="7">
        <f t="shared" ref="Y43" si="59">Y42/Y40*100</f>
        <v>15.907736503202619</v>
      </c>
      <c r="Z43" s="7"/>
      <c r="AA43" s="7"/>
    </row>
    <row r="45" spans="3:27" x14ac:dyDescent="0.25">
      <c r="Q45" s="12" t="s">
        <v>18</v>
      </c>
    </row>
    <row r="46" spans="3:27" x14ac:dyDescent="0.25">
      <c r="Q46" s="6"/>
      <c r="R46" s="6" t="s">
        <v>7</v>
      </c>
      <c r="S46" s="6" t="s">
        <v>5</v>
      </c>
      <c r="T46" s="6" t="s">
        <v>20</v>
      </c>
      <c r="U46" s="6" t="s">
        <v>4</v>
      </c>
      <c r="V46" s="6" t="s">
        <v>3</v>
      </c>
      <c r="W46" s="6" t="s">
        <v>22</v>
      </c>
      <c r="X46" s="6" t="s">
        <v>23</v>
      </c>
      <c r="Y46" s="6" t="s">
        <v>24</v>
      </c>
      <c r="Z46" s="6"/>
    </row>
    <row r="48" spans="3:27" x14ac:dyDescent="0.25">
      <c r="R48" s="9"/>
      <c r="S48" s="9"/>
      <c r="T48" s="9"/>
      <c r="U48" s="9"/>
      <c r="V48" s="9"/>
      <c r="W48" s="9"/>
      <c r="X48" s="9"/>
      <c r="Y48" s="9"/>
      <c r="Z48" s="9"/>
    </row>
    <row r="49" spans="16:26" x14ac:dyDescent="0.25">
      <c r="Q49" s="9"/>
      <c r="R49" s="9">
        <f t="shared" ref="R49" si="60">R33/R14</f>
        <v>2.8601057068308022E-6</v>
      </c>
      <c r="S49" s="9">
        <f t="shared" ref="S49:Y49" si="61">S33/S14</f>
        <v>3.0372740016534276E-6</v>
      </c>
      <c r="T49" s="9">
        <f t="shared" si="61"/>
        <v>2.1703150860319142E-6</v>
      </c>
      <c r="U49" s="9">
        <f t="shared" si="61"/>
        <v>8.1803076136508881E-7</v>
      </c>
      <c r="V49" s="9">
        <f t="shared" si="61"/>
        <v>9.0427062353569807E-7</v>
      </c>
      <c r="W49" s="9">
        <f t="shared" si="61"/>
        <v>8.6077893872578232E-7</v>
      </c>
      <c r="X49" s="9">
        <f t="shared" si="61"/>
        <v>6.9867368445567494E-7</v>
      </c>
      <c r="Y49" s="9">
        <f t="shared" si="61"/>
        <v>1.5483870967741931E-4</v>
      </c>
      <c r="Z49" s="9"/>
    </row>
    <row r="50" spans="16:26" x14ac:dyDescent="0.25">
      <c r="Q50" s="9"/>
      <c r="R50" s="9">
        <f t="shared" ref="R50:Y50" si="62">R34/R15</f>
        <v>2.8783442033808069E-6</v>
      </c>
      <c r="S50" s="9">
        <f t="shared" si="62"/>
        <v>2.5190963757516658E-6</v>
      </c>
      <c r="T50" s="9">
        <f t="shared" si="62"/>
        <v>2.1305357195333392E-6</v>
      </c>
      <c r="U50" s="9">
        <f t="shared" si="62"/>
        <v>7.8244599421670353E-7</v>
      </c>
      <c r="V50" s="9">
        <f t="shared" si="62"/>
        <v>7.4845630886297021E-7</v>
      </c>
      <c r="W50" s="9">
        <f t="shared" si="62"/>
        <v>8.9787632729544044E-7</v>
      </c>
      <c r="X50" s="9">
        <f t="shared" si="62"/>
        <v>5.7732233460270225E-7</v>
      </c>
      <c r="Y50" s="9">
        <f t="shared" si="62"/>
        <v>-4.7329276538201484E-6</v>
      </c>
      <c r="Z50" s="9"/>
    </row>
    <row r="51" spans="16:26" x14ac:dyDescent="0.25">
      <c r="Q51" s="9"/>
      <c r="R51" s="9">
        <f t="shared" ref="R51:Y51" si="63">R35/R16</f>
        <v>3.3045054571547267E-6</v>
      </c>
      <c r="S51" s="9">
        <f t="shared" si="63"/>
        <v>3.2054135873920404E-6</v>
      </c>
      <c r="T51" s="9">
        <f t="shared" si="63"/>
        <v>2.198607548552583E-6</v>
      </c>
      <c r="U51" s="9">
        <f t="shared" si="63"/>
        <v>7.734806629834254E-7</v>
      </c>
      <c r="V51" s="9">
        <f t="shared" si="63"/>
        <v>7.9800294647241793E-7</v>
      </c>
      <c r="W51" s="9">
        <f t="shared" si="63"/>
        <v>8.3273697222041508E-7</v>
      </c>
      <c r="X51" s="9">
        <f t="shared" si="63"/>
        <v>4.8631447631331357E-7</v>
      </c>
      <c r="Y51" s="9">
        <f t="shared" si="63"/>
        <v>-1.9455252918287939E-5</v>
      </c>
      <c r="Z51" s="9"/>
    </row>
    <row r="52" spans="16:26" x14ac:dyDescent="0.25">
      <c r="Q52" s="9"/>
      <c r="R52" s="9">
        <f t="shared" ref="R52:Y52" si="64">R36/R17</f>
        <v>3.7050599918144028E-6</v>
      </c>
      <c r="S52" s="9">
        <f t="shared" si="64"/>
        <v>2.7800695914194496E-6</v>
      </c>
      <c r="T52" s="9">
        <f t="shared" si="64"/>
        <v>2.1234592478309192E-6</v>
      </c>
      <c r="U52" s="9">
        <f t="shared" si="64"/>
        <v>7.1908759490283952E-7</v>
      </c>
      <c r="V52" s="9">
        <f t="shared" si="64"/>
        <v>8.0204309926338687E-7</v>
      </c>
      <c r="W52" s="9">
        <f t="shared" si="64"/>
        <v>7.3781023012046651E-7</v>
      </c>
      <c r="X52" s="9">
        <f t="shared" si="64"/>
        <v>4.5734950010636043E-7</v>
      </c>
      <c r="Y52" s="9">
        <f t="shared" si="64"/>
        <v>-1.3833992094861659E-5</v>
      </c>
      <c r="Z52" s="9"/>
    </row>
    <row r="53" spans="16:26" x14ac:dyDescent="0.25"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6:26" s="9" customFormat="1" x14ac:dyDescent="0.25"/>
    <row r="55" spans="16:26" s="9" customFormat="1" x14ac:dyDescent="0.25">
      <c r="P55" s="9" t="s">
        <v>8</v>
      </c>
      <c r="R55" s="15">
        <f t="shared" ref="R55:Y55" si="65">AVERAGE(R48:R53)</f>
        <v>3.1870038397951846E-6</v>
      </c>
      <c r="S55" s="9">
        <f t="shared" si="65"/>
        <v>2.885463389054146E-6</v>
      </c>
      <c r="T55" s="9">
        <f t="shared" si="65"/>
        <v>2.1557294004871887E-6</v>
      </c>
      <c r="U55" s="9">
        <f t="shared" si="65"/>
        <v>7.7326125336701432E-7</v>
      </c>
      <c r="V55" s="2">
        <f t="shared" si="65"/>
        <v>8.1319324453361832E-7</v>
      </c>
      <c r="W55" s="9">
        <f t="shared" si="65"/>
        <v>8.3230061709052609E-7</v>
      </c>
      <c r="X55" s="9">
        <f t="shared" si="65"/>
        <v>5.5491499886951284E-7</v>
      </c>
      <c r="Y55" s="9">
        <f t="shared" si="65"/>
        <v>2.9204134252612391E-5</v>
      </c>
    </row>
    <row r="56" spans="16:26" s="9" customFormat="1" x14ac:dyDescent="0.25">
      <c r="P56" s="9" t="s">
        <v>10</v>
      </c>
      <c r="R56" s="9">
        <f t="shared" ref="R56:Y56" si="66">MEDIAN(R48:R53)</f>
        <v>3.0914248302677668E-6</v>
      </c>
      <c r="S56" s="9">
        <f t="shared" si="66"/>
        <v>2.9086717965364386E-6</v>
      </c>
      <c r="T56" s="9">
        <f t="shared" si="66"/>
        <v>2.1504254027826265E-6</v>
      </c>
      <c r="U56" s="9">
        <f t="shared" si="66"/>
        <v>7.7796332860006447E-7</v>
      </c>
      <c r="V56" s="9">
        <f t="shared" si="66"/>
        <v>8.000230228679024E-7</v>
      </c>
      <c r="W56" s="9">
        <f t="shared" si="66"/>
        <v>8.4675795547309875E-7</v>
      </c>
      <c r="X56" s="9">
        <f t="shared" si="66"/>
        <v>5.3181840545800796E-7</v>
      </c>
      <c r="Y56" s="9">
        <f t="shared" si="66"/>
        <v>-9.2834598743409046E-6</v>
      </c>
    </row>
    <row r="57" spans="16:26" x14ac:dyDescent="0.25">
      <c r="P57" t="s">
        <v>9</v>
      </c>
      <c r="R57" s="9">
        <f t="shared" ref="R57:Y57" si="67">STDEV(R48:R53)</f>
        <v>4.0179678413103408E-7</v>
      </c>
      <c r="S57" s="9">
        <f t="shared" si="67"/>
        <v>3.0041484235984423E-7</v>
      </c>
      <c r="T57" s="9">
        <f t="shared" si="67"/>
        <v>3.5248461511536389E-8</v>
      </c>
      <c r="U57" s="9">
        <f t="shared" si="67"/>
        <v>4.092066194820752E-8</v>
      </c>
      <c r="V57" s="9">
        <f t="shared" si="67"/>
        <v>6.5424334669014109E-8</v>
      </c>
      <c r="W57" s="9">
        <f t="shared" si="67"/>
        <v>6.8410067990978726E-8</v>
      </c>
      <c r="X57" s="9">
        <f t="shared" si="67"/>
        <v>1.0861814860634046E-7</v>
      </c>
      <c r="Y57" s="9">
        <f t="shared" si="67"/>
        <v>8.3975764345754856E-5</v>
      </c>
      <c r="Z57" s="9"/>
    </row>
    <row r="58" spans="16:26" s="9" customFormat="1" x14ac:dyDescent="0.25">
      <c r="P58" s="9" t="s">
        <v>11</v>
      </c>
      <c r="R58" s="9">
        <f t="shared" ref="R58:Y58" si="68">R57/R55*100</f>
        <v>12.607351742533698</v>
      </c>
      <c r="S58" s="9">
        <f t="shared" si="68"/>
        <v>10.411320535185169</v>
      </c>
      <c r="T58" s="9">
        <f t="shared" si="68"/>
        <v>1.6351060343459776</v>
      </c>
      <c r="U58" s="9">
        <f t="shared" si="68"/>
        <v>5.2919581538615219</v>
      </c>
      <c r="V58" s="9">
        <f t="shared" si="68"/>
        <v>8.0453613097261023</v>
      </c>
      <c r="W58" s="9">
        <f t="shared" si="68"/>
        <v>8.2193941210953145</v>
      </c>
      <c r="X58" s="9">
        <f t="shared" si="68"/>
        <v>19.573835421212284</v>
      </c>
      <c r="Y58" s="9">
        <f t="shared" si="68"/>
        <v>287.54752193430619</v>
      </c>
    </row>
    <row r="59" spans="16:26" s="9" customFormat="1" x14ac:dyDescent="0.25"/>
    <row r="60" spans="16:26" s="9" customFormat="1" x14ac:dyDescent="0.25">
      <c r="Q60" s="12" t="s">
        <v>19</v>
      </c>
    </row>
    <row r="61" spans="16:26" x14ac:dyDescent="0.25">
      <c r="Q61" s="6"/>
      <c r="R61" s="6" t="s">
        <v>7</v>
      </c>
      <c r="S61" s="6" t="s">
        <v>5</v>
      </c>
      <c r="T61" s="6" t="s">
        <v>20</v>
      </c>
      <c r="U61" s="6" t="s">
        <v>4</v>
      </c>
      <c r="V61" s="6" t="s">
        <v>3</v>
      </c>
      <c r="W61" s="6" t="s">
        <v>22</v>
      </c>
      <c r="X61" s="6" t="s">
        <v>23</v>
      </c>
      <c r="Y61" s="6" t="s">
        <v>24</v>
      </c>
      <c r="Z61" s="6"/>
    </row>
    <row r="62" spans="16:26" x14ac:dyDescent="0.25">
      <c r="R62" s="9"/>
      <c r="S62" s="9"/>
      <c r="T62" s="9"/>
      <c r="U62" s="9"/>
      <c r="V62" s="9"/>
      <c r="W62" s="9"/>
      <c r="X62" s="9"/>
      <c r="Y62" s="9"/>
      <c r="Z62" s="9"/>
    </row>
    <row r="63" spans="16:26" x14ac:dyDescent="0.25">
      <c r="Q63" s="9"/>
      <c r="R63" s="9">
        <f>(R49/$R$55)*100</f>
        <v>89.742775679071954</v>
      </c>
      <c r="S63" s="9">
        <f>(S49/$R$55)*100</f>
        <v>95.301862009950398</v>
      </c>
      <c r="T63" s="9">
        <f t="shared" ref="T63:Y63" si="69">(T49/$R$55)*100</f>
        <v>68.098916572732819</v>
      </c>
      <c r="U63" s="9">
        <f t="shared" si="69"/>
        <v>25.667705546839258</v>
      </c>
      <c r="V63" s="9">
        <f t="shared" si="69"/>
        <v>28.373691058803736</v>
      </c>
      <c r="W63" s="9">
        <f t="shared" si="69"/>
        <v>27.009033625171313</v>
      </c>
      <c r="X63" s="9">
        <f>(X49/$R$55)*100</f>
        <v>21.922586842586792</v>
      </c>
      <c r="Y63" s="9">
        <f t="shared" si="69"/>
        <v>4858.44126524084</v>
      </c>
      <c r="Z63" s="9"/>
    </row>
    <row r="64" spans="16:26" x14ac:dyDescent="0.25">
      <c r="Q64" s="9"/>
      <c r="R64" s="9">
        <f t="shared" ref="R64:Y64" si="70">(R50/$R$55)*100</f>
        <v>90.315052885715573</v>
      </c>
      <c r="S64" s="9">
        <f>(S50/$R$55)*100</f>
        <v>79.042778182330579</v>
      </c>
      <c r="T64" s="9">
        <f t="shared" si="70"/>
        <v>66.850742158825256</v>
      </c>
      <c r="U64" s="9">
        <f t="shared" si="70"/>
        <v>24.551146893722851</v>
      </c>
      <c r="V64" s="9">
        <f t="shared" si="70"/>
        <v>23.484637813020971</v>
      </c>
      <c r="W64" s="9">
        <f t="shared" si="70"/>
        <v>28.173054455847257</v>
      </c>
      <c r="X64" s="9">
        <f t="shared" si="70"/>
        <v>18.11489297232238</v>
      </c>
      <c r="Y64" s="9">
        <f t="shared" si="70"/>
        <v>-148.50712116256233</v>
      </c>
      <c r="Z64" s="9"/>
    </row>
    <row r="65" spans="16:26" x14ac:dyDescent="0.25">
      <c r="Q65" s="9"/>
      <c r="R65" s="9">
        <f t="shared" ref="R65:Y65" si="71">(R51/$R$55)*100</f>
        <v>103.68689914622425</v>
      </c>
      <c r="S65" s="9">
        <f t="shared" si="71"/>
        <v>100.57765062492172</v>
      </c>
      <c r="T65" s="9">
        <f t="shared" si="71"/>
        <v>68.986661424727941</v>
      </c>
      <c r="U65" s="9">
        <f t="shared" si="71"/>
        <v>24.26983781209168</v>
      </c>
      <c r="V65" s="9">
        <f t="shared" si="71"/>
        <v>25.039284123476367</v>
      </c>
      <c r="W65" s="9">
        <f t="shared" si="71"/>
        <v>26.129148695156001</v>
      </c>
      <c r="X65" s="9">
        <f t="shared" si="71"/>
        <v>15.259299980779659</v>
      </c>
      <c r="Y65" s="9">
        <f t="shared" si="71"/>
        <v>-610.45589827523543</v>
      </c>
      <c r="Z65" s="9"/>
    </row>
    <row r="66" spans="16:26" x14ac:dyDescent="0.25">
      <c r="Q66" s="9"/>
      <c r="R66" s="9">
        <f t="shared" ref="R66:Y66" si="72">(R52/$R$55)*100</f>
        <v>116.25527228898827</v>
      </c>
      <c r="S66" s="9">
        <f t="shared" si="72"/>
        <v>87.231447816458015</v>
      </c>
      <c r="T66" s="9">
        <f t="shared" si="72"/>
        <v>66.628700640893641</v>
      </c>
      <c r="U66" s="9">
        <f t="shared" si="72"/>
        <v>22.563122953408563</v>
      </c>
      <c r="V66" s="9">
        <f t="shared" si="72"/>
        <v>25.166053747677029</v>
      </c>
      <c r="W66" s="9">
        <f t="shared" si="72"/>
        <v>23.150591188741164</v>
      </c>
      <c r="X66" s="9">
        <f t="shared" si="72"/>
        <v>14.350453375536325</v>
      </c>
      <c r="Y66" s="9">
        <f t="shared" si="72"/>
        <v>-434.07516244946578</v>
      </c>
      <c r="Z66" s="9"/>
    </row>
    <row r="67" spans="16:26" x14ac:dyDescent="0.25">
      <c r="Q67" s="9"/>
      <c r="R67" s="9"/>
      <c r="S67" s="9"/>
      <c r="T67" s="9"/>
      <c r="U67" s="9"/>
      <c r="V67" s="9"/>
      <c r="W67" s="9"/>
      <c r="X67" s="9"/>
      <c r="Y67" s="9"/>
      <c r="Z67" s="9"/>
    </row>
    <row r="69" spans="16:26" x14ac:dyDescent="0.25">
      <c r="P69" t="s">
        <v>8</v>
      </c>
      <c r="R69" s="9">
        <f>AVERAGE(R62:R67)</f>
        <v>100.00000000000003</v>
      </c>
      <c r="S69" s="9">
        <f t="shared" ref="S69:Y69" si="73">AVERAGE(S62:S67)</f>
        <v>90.53843465841517</v>
      </c>
      <c r="T69" s="9">
        <f t="shared" si="73"/>
        <v>67.641255199294918</v>
      </c>
      <c r="U69" s="9">
        <f t="shared" si="73"/>
        <v>24.262953301515587</v>
      </c>
      <c r="V69" s="9">
        <f t="shared" si="73"/>
        <v>25.515916685744525</v>
      </c>
      <c r="W69" s="9">
        <f t="shared" si="73"/>
        <v>26.115456991228932</v>
      </c>
      <c r="X69" s="9">
        <f t="shared" si="73"/>
        <v>17.411808292806292</v>
      </c>
      <c r="Y69" s="9">
        <f t="shared" si="73"/>
        <v>916.35077083839406</v>
      </c>
      <c r="Z69" s="9"/>
    </row>
    <row r="70" spans="16:26" x14ac:dyDescent="0.25">
      <c r="P70" t="s">
        <v>10</v>
      </c>
      <c r="R70" s="9">
        <f t="shared" ref="R70:Y70" si="74">MEDIAN(R62:R67)</f>
        <v>97.000976015969911</v>
      </c>
      <c r="S70" s="9">
        <f t="shared" si="74"/>
        <v>91.266654913204206</v>
      </c>
      <c r="T70" s="9">
        <f t="shared" si="74"/>
        <v>67.474829365779044</v>
      </c>
      <c r="U70" s="9">
        <f t="shared" si="74"/>
        <v>24.410492352907266</v>
      </c>
      <c r="V70" s="9">
        <f t="shared" si="74"/>
        <v>25.102668935576698</v>
      </c>
      <c r="W70" s="9">
        <f t="shared" si="74"/>
        <v>26.569091160163659</v>
      </c>
      <c r="X70" s="9">
        <f t="shared" si="74"/>
        <v>16.687096476551019</v>
      </c>
      <c r="Y70" s="9">
        <f t="shared" si="74"/>
        <v>-291.29114180601402</v>
      </c>
      <c r="Z70" s="9"/>
    </row>
    <row r="71" spans="16:26" x14ac:dyDescent="0.25">
      <c r="P71" t="s">
        <v>9</v>
      </c>
      <c r="R71" s="9">
        <f t="shared" ref="R71:Y71" si="75">STDEV(R62:R67)</f>
        <v>12.60735174253354</v>
      </c>
      <c r="S71" s="9">
        <f t="shared" si="75"/>
        <v>9.4262466398267843</v>
      </c>
      <c r="T71" s="9">
        <f t="shared" si="75"/>
        <v>1.1060062454710335</v>
      </c>
      <c r="U71" s="9">
        <f t="shared" si="75"/>
        <v>1.2839853356071664</v>
      </c>
      <c r="V71" s="9">
        <f t="shared" si="75"/>
        <v>2.0528476888568368</v>
      </c>
      <c r="W71" s="9">
        <f t="shared" si="75"/>
        <v>2.1465323366342455</v>
      </c>
      <c r="X71" s="9">
        <f t="shared" si="75"/>
        <v>3.408158699090877</v>
      </c>
      <c r="Y71" s="9">
        <f t="shared" si="75"/>
        <v>2634.9439337717154</v>
      </c>
      <c r="Z71" s="9"/>
    </row>
    <row r="72" spans="16:26" x14ac:dyDescent="0.25">
      <c r="P72" t="s">
        <v>11</v>
      </c>
      <c r="R72" s="9">
        <f t="shared" ref="R72:Y72" si="76">R71/R69*100</f>
        <v>12.607351742533538</v>
      </c>
      <c r="S72" s="9">
        <f t="shared" si="76"/>
        <v>10.411320535185169</v>
      </c>
      <c r="T72" s="9">
        <f t="shared" si="76"/>
        <v>1.6351060343459776</v>
      </c>
      <c r="U72" s="9">
        <f t="shared" si="76"/>
        <v>5.2919581538615184</v>
      </c>
      <c r="V72" s="9">
        <f t="shared" si="76"/>
        <v>8.0453613097261023</v>
      </c>
      <c r="W72" s="9">
        <f t="shared" si="76"/>
        <v>8.2193941210953128</v>
      </c>
      <c r="X72" s="9">
        <f t="shared" si="76"/>
        <v>19.573835421212177</v>
      </c>
      <c r="Y72" s="9">
        <f t="shared" si="76"/>
        <v>287.54752193430619</v>
      </c>
      <c r="Z72" s="9"/>
    </row>
    <row r="74" spans="16:26" x14ac:dyDescent="0.25">
      <c r="Q74" s="2" t="s">
        <v>25</v>
      </c>
    </row>
    <row r="75" spans="16:26" x14ac:dyDescent="0.25">
      <c r="Q75" s="6"/>
      <c r="R75" s="6" t="s">
        <v>7</v>
      </c>
      <c r="S75" s="6" t="s">
        <v>5</v>
      </c>
      <c r="T75" s="6" t="s">
        <v>20</v>
      </c>
      <c r="U75" s="6" t="s">
        <v>4</v>
      </c>
      <c r="V75" s="6" t="s">
        <v>3</v>
      </c>
      <c r="W75" s="6" t="s">
        <v>22</v>
      </c>
      <c r="X75" s="6" t="s">
        <v>23</v>
      </c>
      <c r="Y75" s="6" t="s">
        <v>24</v>
      </c>
      <c r="Z75" s="6"/>
    </row>
    <row r="76" spans="16:26" x14ac:dyDescent="0.25"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6:26" x14ac:dyDescent="0.25">
      <c r="Q77" s="9"/>
      <c r="R77" s="9">
        <f>R49/$S$55*100</f>
        <v>99.121192030384549</v>
      </c>
      <c r="S77" s="9">
        <f t="shared" ref="S77:Y77" si="77">S49/$S$55*100</f>
        <v>105.26122123660161</v>
      </c>
      <c r="T77" s="9">
        <f t="shared" si="77"/>
        <v>75.215478188525651</v>
      </c>
      <c r="U77" s="9">
        <f t="shared" si="77"/>
        <v>28.350065520437568</v>
      </c>
      <c r="V77" s="9">
        <f t="shared" si="77"/>
        <v>31.338835452426856</v>
      </c>
      <c r="W77" s="9">
        <f t="shared" si="77"/>
        <v>29.83156681145573</v>
      </c>
      <c r="X77" s="9">
        <f t="shared" si="77"/>
        <v>24.213569546786033</v>
      </c>
      <c r="Y77" s="9">
        <f t="shared" si="77"/>
        <v>5366.1644179854038</v>
      </c>
      <c r="Z77" s="9"/>
    </row>
    <row r="78" spans="16:26" x14ac:dyDescent="0.25">
      <c r="Q78" s="9"/>
      <c r="R78" s="9">
        <f t="shared" ref="R78:Y78" si="78">R50/$S$55*100</f>
        <v>99.753274094540743</v>
      </c>
      <c r="S78" s="9">
        <f t="shared" si="78"/>
        <v>87.303009468348336</v>
      </c>
      <c r="T78" s="9">
        <f t="shared" si="78"/>
        <v>73.836865427418502</v>
      </c>
      <c r="U78" s="9">
        <f>U50/$S$55*100</f>
        <v>27.116822801664071</v>
      </c>
      <c r="V78" s="9">
        <f t="shared" si="78"/>
        <v>25.938860000865027</v>
      </c>
      <c r="W78" s="9">
        <f t="shared" si="78"/>
        <v>31.11723166204386</v>
      </c>
      <c r="X78" s="9">
        <f t="shared" si="78"/>
        <v>20.007959095677467</v>
      </c>
      <c r="Y78" s="9">
        <f t="shared" si="78"/>
        <v>-164.02660563201948</v>
      </c>
      <c r="Z78" s="9"/>
    </row>
    <row r="79" spans="16:26" x14ac:dyDescent="0.25">
      <c r="Q79" s="9"/>
      <c r="R79" s="9">
        <f t="shared" ref="R79:Y79" si="79">R51/$S$55*100</f>
        <v>114.52252243747729</v>
      </c>
      <c r="S79" s="9">
        <f t="shared" si="79"/>
        <v>111.08834718026952</v>
      </c>
      <c r="T79" s="9">
        <f t="shared" si="79"/>
        <v>76.195995308513886</v>
      </c>
      <c r="U79" s="9">
        <f t="shared" si="79"/>
        <v>26.806115992238329</v>
      </c>
      <c r="V79" s="9">
        <f t="shared" si="79"/>
        <v>27.65597198355038</v>
      </c>
      <c r="W79" s="9">
        <f t="shared" si="79"/>
        <v>28.859731001244342</v>
      </c>
      <c r="X79" s="9">
        <f t="shared" si="79"/>
        <v>16.853947208553123</v>
      </c>
      <c r="Y79" s="9">
        <f t="shared" si="79"/>
        <v>-674.2505551132765</v>
      </c>
      <c r="Z79" s="9"/>
    </row>
    <row r="80" spans="16:26" x14ac:dyDescent="0.25">
      <c r="Q80" s="9"/>
      <c r="R80" s="9">
        <f t="shared" ref="R80:Y80" si="80">R52/$S$55*100</f>
        <v>128.40433206913502</v>
      </c>
      <c r="S80" s="9">
        <f t="shared" si="80"/>
        <v>96.347422114780528</v>
      </c>
      <c r="T80" s="9">
        <f t="shared" si="80"/>
        <v>73.591619837775468</v>
      </c>
      <c r="U80" s="9">
        <f t="shared" si="80"/>
        <v>24.921043795969151</v>
      </c>
      <c r="V80" s="9">
        <f t="shared" si="80"/>
        <v>27.795989452019921</v>
      </c>
      <c r="W80" s="9">
        <f t="shared" si="80"/>
        <v>25.569904401466708</v>
      </c>
      <c r="X80" s="9">
        <f t="shared" si="80"/>
        <v>15.850123132433138</v>
      </c>
      <c r="Y80" s="9">
        <f t="shared" si="80"/>
        <v>-479.437450058808</v>
      </c>
      <c r="Z80" s="9"/>
    </row>
    <row r="81" spans="16:26" x14ac:dyDescent="0.25">
      <c r="Q81" s="9"/>
      <c r="R81" s="9"/>
      <c r="S81" s="9"/>
      <c r="T81" s="9"/>
      <c r="U81" s="9"/>
      <c r="V81" s="9"/>
      <c r="W81" s="9"/>
      <c r="X81" s="9"/>
      <c r="Y81" s="9"/>
      <c r="Z81" s="9"/>
    </row>
    <row r="83" spans="16:26" x14ac:dyDescent="0.25">
      <c r="P83" t="s">
        <v>8</v>
      </c>
      <c r="R83" s="9">
        <f t="shared" ref="R83:Y83" si="81">AVERAGE(R76:R81)</f>
        <v>110.45033015788439</v>
      </c>
      <c r="S83" s="9">
        <f t="shared" si="81"/>
        <v>100</v>
      </c>
      <c r="T83" s="9">
        <f>AVERAGE(T76:T81)</f>
        <v>74.709989690558373</v>
      </c>
      <c r="U83" s="9">
        <f t="shared" si="81"/>
        <v>26.798512027577281</v>
      </c>
      <c r="V83" s="9">
        <f t="shared" si="81"/>
        <v>28.182414222215545</v>
      </c>
      <c r="W83" s="9">
        <f t="shared" si="81"/>
        <v>28.844608469052659</v>
      </c>
      <c r="X83" s="9">
        <f t="shared" si="81"/>
        <v>19.23139974586244</v>
      </c>
      <c r="Y83" s="9">
        <f t="shared" si="81"/>
        <v>1012.112451795325</v>
      </c>
      <c r="Z83" s="9"/>
    </row>
    <row r="84" spans="16:26" x14ac:dyDescent="0.25">
      <c r="P84" t="s">
        <v>10</v>
      </c>
      <c r="R84" s="9">
        <f t="shared" ref="R84:Y84" si="82">MEDIAN(R76:R81)</f>
        <v>107.13789826600902</v>
      </c>
      <c r="S84" s="9">
        <f t="shared" si="82"/>
        <v>100.80432167569107</v>
      </c>
      <c r="T84" s="9">
        <f t="shared" si="82"/>
        <v>74.526171807972077</v>
      </c>
      <c r="U84" s="9">
        <f t="shared" si="82"/>
        <v>26.961469396951202</v>
      </c>
      <c r="V84" s="9">
        <f t="shared" si="82"/>
        <v>27.725980717785148</v>
      </c>
      <c r="W84" s="9">
        <f t="shared" si="82"/>
        <v>29.345648906350036</v>
      </c>
      <c r="X84" s="9">
        <f t="shared" si="82"/>
        <v>18.430953152115293</v>
      </c>
      <c r="Y84" s="9">
        <f t="shared" si="82"/>
        <v>-321.73202784541377</v>
      </c>
      <c r="Z84" s="9"/>
    </row>
    <row r="85" spans="16:26" x14ac:dyDescent="0.25">
      <c r="P85" t="s">
        <v>9</v>
      </c>
      <c r="R85" s="9">
        <f t="shared" ref="R85:Y85" si="83">STDEV(R76:R81)</f>
        <v>13.924861623794357</v>
      </c>
      <c r="S85" s="9">
        <f t="shared" si="83"/>
        <v>10.411320535185171</v>
      </c>
      <c r="T85" s="9">
        <f t="shared" si="83"/>
        <v>1.2215875496895778</v>
      </c>
      <c r="U85" s="9">
        <f t="shared" si="83"/>
        <v>1.4181660423569369</v>
      </c>
      <c r="V85" s="9">
        <f t="shared" si="83"/>
        <v>2.2673770499808765</v>
      </c>
      <c r="W85" s="9">
        <f t="shared" si="83"/>
        <v>2.3708520527582766</v>
      </c>
      <c r="X85" s="9">
        <f t="shared" si="83"/>
        <v>3.7643225354505687</v>
      </c>
      <c r="Y85" s="9">
        <f t="shared" si="83"/>
        <v>2910.3042743260066</v>
      </c>
      <c r="Z85" s="9"/>
    </row>
    <row r="86" spans="16:26" x14ac:dyDescent="0.25">
      <c r="P86" t="s">
        <v>11</v>
      </c>
      <c r="R86" s="9">
        <f t="shared" ref="R86:Y86" si="84">R85/R83*100</f>
        <v>12.607351742533785</v>
      </c>
      <c r="S86" s="9">
        <f t="shared" si="84"/>
        <v>10.411320535185171</v>
      </c>
      <c r="T86" s="9">
        <f t="shared" si="84"/>
        <v>1.6351060343459778</v>
      </c>
      <c r="U86" s="9">
        <f t="shared" si="84"/>
        <v>5.2919581538615228</v>
      </c>
      <c r="V86" s="9">
        <f t="shared" si="84"/>
        <v>8.0453613097261041</v>
      </c>
      <c r="W86" s="9">
        <f t="shared" si="84"/>
        <v>8.2193941210953181</v>
      </c>
      <c r="X86" s="9">
        <f t="shared" si="84"/>
        <v>19.573835421212372</v>
      </c>
      <c r="Y86" s="9">
        <f t="shared" si="84"/>
        <v>287.54752193430619</v>
      </c>
      <c r="Z86" s="9"/>
    </row>
  </sheetData>
  <pageMargins left="0.7" right="0.7" top="0.78740157499999996" bottom="0.78740157499999996" header="0.3" footer="0.3"/>
  <pageSetup paperSize="9" scale="2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55A85-809A-4B8A-B533-0CAC9B14E14F}">
  <dimension ref="A1:S91"/>
  <sheetViews>
    <sheetView tabSelected="1" workbookViewId="0">
      <selection activeCell="C22" sqref="C22"/>
    </sheetView>
  </sheetViews>
  <sheetFormatPr baseColWidth="10" defaultRowHeight="15" x14ac:dyDescent="0.25"/>
  <sheetData>
    <row r="1" spans="1:19" x14ac:dyDescent="0.25">
      <c r="A1" s="2" t="s">
        <v>27</v>
      </c>
      <c r="B1" s="9"/>
      <c r="C1" s="9"/>
      <c r="D1" s="9"/>
      <c r="E1" s="9"/>
    </row>
    <row r="2" spans="1:19" x14ac:dyDescent="0.25">
      <c r="A2" s="9" t="s">
        <v>0</v>
      </c>
      <c r="B2" s="2" t="s">
        <v>30</v>
      </c>
      <c r="C2" s="9"/>
      <c r="D2" s="9"/>
      <c r="E2" s="9"/>
    </row>
    <row r="3" spans="1:19" x14ac:dyDescent="0.25">
      <c r="A3" s="9" t="s">
        <v>1</v>
      </c>
      <c r="B3" s="9"/>
      <c r="C3" s="1">
        <v>43575</v>
      </c>
      <c r="D3" s="9" t="s">
        <v>26</v>
      </c>
      <c r="E3" s="9"/>
    </row>
    <row r="4" spans="1:19" x14ac:dyDescent="0.25">
      <c r="A4" s="9" t="s">
        <v>21</v>
      </c>
      <c r="B4" s="9"/>
      <c r="C4" s="9">
        <v>13</v>
      </c>
      <c r="D4" s="9"/>
      <c r="E4" s="9"/>
    </row>
    <row r="5" spans="1:19" x14ac:dyDescent="0.25">
      <c r="A5" s="9" t="s">
        <v>16</v>
      </c>
      <c r="B5" s="9"/>
      <c r="C5" s="9" t="s">
        <v>28</v>
      </c>
      <c r="D5" s="9"/>
      <c r="E5" s="9"/>
    </row>
    <row r="6" spans="1:19" x14ac:dyDescent="0.25">
      <c r="A6" s="2" t="s">
        <v>29</v>
      </c>
      <c r="B6" s="9" t="s">
        <v>31</v>
      </c>
      <c r="C6" s="16"/>
      <c r="D6" s="9"/>
      <c r="E6" s="9"/>
    </row>
    <row r="7" spans="1:19" x14ac:dyDescent="0.25">
      <c r="D7" s="9"/>
      <c r="E7" s="9"/>
    </row>
    <row r="9" spans="1:19" x14ac:dyDescent="0.25">
      <c r="O9" s="9"/>
      <c r="P9" s="9"/>
      <c r="Q9" s="9"/>
      <c r="R9" s="9"/>
      <c r="S9" s="9"/>
    </row>
    <row r="10" spans="1:19" x14ac:dyDescent="0.25">
      <c r="O10" s="9"/>
      <c r="P10" s="9"/>
      <c r="Q10" s="9"/>
      <c r="R10" s="9"/>
      <c r="S10" s="9"/>
    </row>
    <row r="11" spans="1:19" x14ac:dyDescent="0.25">
      <c r="O11" s="9"/>
      <c r="P11" s="9"/>
      <c r="Q11" s="9"/>
      <c r="R11" s="9"/>
      <c r="S11" s="9"/>
    </row>
    <row r="12" spans="1:19" x14ac:dyDescent="0.25">
      <c r="O12" s="9"/>
      <c r="P12" s="9"/>
      <c r="Q12" s="9"/>
      <c r="R12" s="9"/>
      <c r="S12" s="9"/>
    </row>
    <row r="13" spans="1:19" x14ac:dyDescent="0.25">
      <c r="O13" s="9"/>
      <c r="P13" s="9"/>
      <c r="Q13" s="9"/>
      <c r="R13" s="9"/>
      <c r="S13" s="9"/>
    </row>
    <row r="14" spans="1:19" x14ac:dyDescent="0.25">
      <c r="O14" s="9"/>
      <c r="P14" s="9"/>
      <c r="Q14" s="9"/>
      <c r="R14" s="9"/>
      <c r="S14" s="9"/>
    </row>
    <row r="15" spans="1:19" x14ac:dyDescent="0.25">
      <c r="E15" t="s">
        <v>13</v>
      </c>
      <c r="O15" s="9"/>
      <c r="P15" s="9"/>
      <c r="Q15" s="9"/>
      <c r="R15" s="9"/>
      <c r="S15" s="9"/>
    </row>
    <row r="16" spans="1:19" x14ac:dyDescent="0.25">
      <c r="F16" t="s">
        <v>7</v>
      </c>
      <c r="G16" t="s">
        <v>5</v>
      </c>
      <c r="H16" t="s">
        <v>20</v>
      </c>
      <c r="I16" t="s">
        <v>4</v>
      </c>
      <c r="J16" t="s">
        <v>3</v>
      </c>
      <c r="K16" t="s">
        <v>22</v>
      </c>
      <c r="L16" t="s">
        <v>23</v>
      </c>
      <c r="M16" t="s">
        <v>24</v>
      </c>
      <c r="O16" s="9"/>
      <c r="P16" s="9"/>
      <c r="Q16" s="9"/>
      <c r="R16" s="9"/>
      <c r="S16" s="9"/>
    </row>
    <row r="19" spans="4:13" x14ac:dyDescent="0.25">
      <c r="F19">
        <v>59788</v>
      </c>
      <c r="G19">
        <v>55642</v>
      </c>
      <c r="H19">
        <v>64046</v>
      </c>
      <c r="I19">
        <v>117355</v>
      </c>
      <c r="J19">
        <v>97316</v>
      </c>
      <c r="K19">
        <v>75513</v>
      </c>
      <c r="L19">
        <v>85877</v>
      </c>
      <c r="M19">
        <v>155</v>
      </c>
    </row>
    <row r="20" spans="4:13" x14ac:dyDescent="0.25">
      <c r="F20">
        <v>60104</v>
      </c>
      <c r="G20">
        <v>61530</v>
      </c>
      <c r="H20">
        <v>68058</v>
      </c>
      <c r="I20">
        <v>117580</v>
      </c>
      <c r="J20">
        <v>96198</v>
      </c>
      <c r="K20">
        <v>76848</v>
      </c>
      <c r="L20">
        <v>90071</v>
      </c>
      <c r="M20">
        <v>-5916</v>
      </c>
    </row>
    <row r="21" spans="4:13" x14ac:dyDescent="0.25">
      <c r="F21">
        <v>52958</v>
      </c>
      <c r="G21">
        <v>56155</v>
      </c>
      <c r="H21">
        <v>62767</v>
      </c>
      <c r="I21">
        <v>117650</v>
      </c>
      <c r="J21">
        <v>97744</v>
      </c>
      <c r="K21">
        <v>76855</v>
      </c>
      <c r="L21">
        <v>94589</v>
      </c>
      <c r="M21">
        <v>-1799</v>
      </c>
    </row>
    <row r="22" spans="4:13" x14ac:dyDescent="0.25">
      <c r="F22">
        <v>46423</v>
      </c>
      <c r="G22">
        <v>55754</v>
      </c>
      <c r="H22">
        <v>60279</v>
      </c>
      <c r="I22">
        <v>119596</v>
      </c>
      <c r="J22">
        <v>94758</v>
      </c>
      <c r="K22">
        <v>78611</v>
      </c>
      <c r="L22">
        <v>94020</v>
      </c>
      <c r="M22">
        <v>-2024</v>
      </c>
    </row>
    <row r="26" spans="4:13" x14ac:dyDescent="0.25">
      <c r="D26" t="s">
        <v>8</v>
      </c>
      <c r="F26">
        <v>54818.25</v>
      </c>
      <c r="G26">
        <v>57270.25</v>
      </c>
      <c r="H26">
        <v>63787.5</v>
      </c>
      <c r="I26">
        <v>118045.25</v>
      </c>
      <c r="J26">
        <v>96504</v>
      </c>
      <c r="K26">
        <v>76956.75</v>
      </c>
      <c r="L26">
        <v>91139.25</v>
      </c>
      <c r="M26">
        <v>-2396</v>
      </c>
    </row>
    <row r="27" spans="4:13" x14ac:dyDescent="0.25">
      <c r="D27" t="s">
        <v>12</v>
      </c>
      <c r="F27">
        <v>54.818249999999999</v>
      </c>
      <c r="G27">
        <v>57.270249999999997</v>
      </c>
      <c r="H27">
        <v>63.787500000000001</v>
      </c>
      <c r="I27">
        <v>118.04525</v>
      </c>
      <c r="J27">
        <v>96.504000000000005</v>
      </c>
      <c r="K27">
        <v>76.95675</v>
      </c>
      <c r="L27">
        <v>91.139250000000004</v>
      </c>
      <c r="M27">
        <v>-2.3959999999999999</v>
      </c>
    </row>
    <row r="28" spans="4:13" x14ac:dyDescent="0.25">
      <c r="D28" t="s">
        <v>10</v>
      </c>
      <c r="F28">
        <v>56373</v>
      </c>
      <c r="G28">
        <v>55954.5</v>
      </c>
      <c r="H28">
        <v>63406.5</v>
      </c>
      <c r="I28">
        <v>117615</v>
      </c>
      <c r="J28">
        <v>96757</v>
      </c>
      <c r="K28">
        <v>76851.5</v>
      </c>
      <c r="L28">
        <v>92045.5</v>
      </c>
      <c r="M28">
        <v>-1911.5</v>
      </c>
    </row>
    <row r="29" spans="4:13" x14ac:dyDescent="0.25">
      <c r="D29" t="s">
        <v>15</v>
      </c>
      <c r="F29">
        <v>56.372999999999998</v>
      </c>
      <c r="G29">
        <v>55.954500000000003</v>
      </c>
      <c r="H29">
        <v>63.406500000000001</v>
      </c>
      <c r="I29">
        <v>117.61499999999999</v>
      </c>
      <c r="J29">
        <v>96.757000000000005</v>
      </c>
      <c r="K29">
        <v>76.851500000000001</v>
      </c>
      <c r="L29">
        <v>92.045500000000004</v>
      </c>
      <c r="M29">
        <v>-1.9115</v>
      </c>
    </row>
    <row r="30" spans="4:13" x14ac:dyDescent="0.25">
      <c r="D30" t="s">
        <v>9</v>
      </c>
      <c r="F30">
        <v>6495.5964763317415</v>
      </c>
      <c r="G30">
        <v>2848.3600398591934</v>
      </c>
      <c r="H30">
        <v>3248.3321361379699</v>
      </c>
      <c r="I30">
        <v>1041.4654338959119</v>
      </c>
      <c r="J30">
        <v>1334.0534721916761</v>
      </c>
      <c r="K30">
        <v>1270.5821172465269</v>
      </c>
      <c r="L30">
        <v>4042.7683893589551</v>
      </c>
      <c r="M30">
        <v>2542.4918223401755</v>
      </c>
    </row>
    <row r="31" spans="4:13" x14ac:dyDescent="0.25">
      <c r="D31" t="s">
        <v>11</v>
      </c>
      <c r="F31">
        <v>11.849332067936757</v>
      </c>
      <c r="G31">
        <v>4.9735421791579286</v>
      </c>
      <c r="H31">
        <v>5.0924274131106717</v>
      </c>
      <c r="I31">
        <v>0.88225950124711661</v>
      </c>
      <c r="J31">
        <v>1.3823815304978819</v>
      </c>
      <c r="K31">
        <v>1.6510340122816085</v>
      </c>
      <c r="L31">
        <v>4.4358148540381395</v>
      </c>
      <c r="M31">
        <v>-106.11401595743637</v>
      </c>
    </row>
    <row r="34" spans="4:13" x14ac:dyDescent="0.25">
      <c r="E34" t="s">
        <v>17</v>
      </c>
    </row>
    <row r="35" spans="4:13" x14ac:dyDescent="0.25">
      <c r="F35" t="s">
        <v>7</v>
      </c>
      <c r="G35" t="s">
        <v>5</v>
      </c>
      <c r="H35" t="s">
        <v>20</v>
      </c>
      <c r="I35" t="s">
        <v>4</v>
      </c>
      <c r="J35" t="s">
        <v>3</v>
      </c>
      <c r="K35" t="s">
        <v>22</v>
      </c>
      <c r="L35" t="s">
        <v>23</v>
      </c>
      <c r="M35" t="s">
        <v>24</v>
      </c>
    </row>
    <row r="38" spans="4:13" x14ac:dyDescent="0.25">
      <c r="F38">
        <v>0.17100000000000001</v>
      </c>
      <c r="G38">
        <v>0.16900000000000001</v>
      </c>
      <c r="H38">
        <v>0.13899999999999998</v>
      </c>
      <c r="I38">
        <v>9.6000000000000002E-2</v>
      </c>
      <c r="J38">
        <v>8.7999999999999995E-2</v>
      </c>
      <c r="K38">
        <v>6.5000000000000002E-2</v>
      </c>
      <c r="L38">
        <v>0.06</v>
      </c>
      <c r="M38">
        <v>2.3999999999999994E-2</v>
      </c>
    </row>
    <row r="39" spans="4:13" x14ac:dyDescent="0.25">
      <c r="F39">
        <v>0.17300000000000001</v>
      </c>
      <c r="G39">
        <v>0.155</v>
      </c>
      <c r="H39">
        <v>0.14499999999999999</v>
      </c>
      <c r="I39">
        <v>9.1999999999999998E-2</v>
      </c>
      <c r="J39">
        <v>7.2000000000000008E-2</v>
      </c>
      <c r="K39">
        <v>6.9000000000000006E-2</v>
      </c>
      <c r="L39">
        <v>5.1999999999999991E-2</v>
      </c>
      <c r="M39">
        <v>2.7999999999999997E-2</v>
      </c>
    </row>
    <row r="40" spans="4:13" x14ac:dyDescent="0.25">
      <c r="F40">
        <v>0.17500000000000002</v>
      </c>
      <c r="G40">
        <v>0.18000000000000002</v>
      </c>
      <c r="H40">
        <v>0.13799999999999998</v>
      </c>
      <c r="I40">
        <v>9.0999999999999998E-2</v>
      </c>
      <c r="J40">
        <v>7.8000000000000014E-2</v>
      </c>
      <c r="K40">
        <v>6.4000000000000001E-2</v>
      </c>
      <c r="L40">
        <v>4.6000000000000013E-2</v>
      </c>
      <c r="M40">
        <v>3.5000000000000003E-2</v>
      </c>
    </row>
    <row r="41" spans="4:13" x14ac:dyDescent="0.25">
      <c r="F41">
        <v>0.17200000000000001</v>
      </c>
      <c r="G41">
        <v>0.155</v>
      </c>
      <c r="H41">
        <v>0.12799999999999997</v>
      </c>
      <c r="I41">
        <v>8.5999999999999993E-2</v>
      </c>
      <c r="J41">
        <v>7.6000000000000012E-2</v>
      </c>
      <c r="K41">
        <v>5.7999999999999996E-2</v>
      </c>
      <c r="L41">
        <v>4.300000000000001E-2</v>
      </c>
      <c r="M41">
        <v>2.7999999999999997E-2</v>
      </c>
    </row>
    <row r="45" spans="4:13" x14ac:dyDescent="0.25">
      <c r="D45" t="s">
        <v>8</v>
      </c>
      <c r="F45">
        <v>0.17275000000000001</v>
      </c>
      <c r="G45">
        <v>0.16475000000000001</v>
      </c>
      <c r="H45">
        <v>0.13749999999999998</v>
      </c>
      <c r="I45">
        <v>9.1249999999999998E-2</v>
      </c>
      <c r="J45">
        <v>7.8500000000000014E-2</v>
      </c>
      <c r="K45">
        <v>6.4000000000000001E-2</v>
      </c>
      <c r="L45">
        <v>5.0250000000000003E-2</v>
      </c>
      <c r="M45">
        <v>2.8749999999999998E-2</v>
      </c>
    </row>
    <row r="46" spans="4:13" x14ac:dyDescent="0.25">
      <c r="D46" t="s">
        <v>10</v>
      </c>
      <c r="F46">
        <v>0.17250000000000001</v>
      </c>
      <c r="G46">
        <v>0.16200000000000001</v>
      </c>
      <c r="H46">
        <v>0.13849999999999998</v>
      </c>
      <c r="I46">
        <v>9.1499999999999998E-2</v>
      </c>
      <c r="J46">
        <v>7.7000000000000013E-2</v>
      </c>
      <c r="K46">
        <v>6.4500000000000002E-2</v>
      </c>
      <c r="L46">
        <v>4.9000000000000002E-2</v>
      </c>
      <c r="M46">
        <v>2.7999999999999997E-2</v>
      </c>
    </row>
    <row r="47" spans="4:13" x14ac:dyDescent="0.25">
      <c r="D47" t="s">
        <v>9</v>
      </c>
      <c r="F47">
        <v>1.7078251276599345E-3</v>
      </c>
      <c r="G47">
        <v>1.212091855705115E-2</v>
      </c>
      <c r="H47">
        <v>7.0474581706219978E-3</v>
      </c>
      <c r="I47">
        <v>4.1129875597510253E-3</v>
      </c>
      <c r="J47">
        <v>6.8068592855540389E-3</v>
      </c>
      <c r="K47">
        <v>4.5460605656619558E-3</v>
      </c>
      <c r="L47">
        <v>7.499999999999972E-3</v>
      </c>
      <c r="M47">
        <v>4.5734742446707525E-3</v>
      </c>
    </row>
    <row r="48" spans="4:13" x14ac:dyDescent="0.25">
      <c r="D48" t="s">
        <v>11</v>
      </c>
      <c r="F48">
        <v>0.98861078301588101</v>
      </c>
      <c r="G48">
        <v>7.3571584564802119</v>
      </c>
      <c r="H48">
        <v>5.1254241240887257</v>
      </c>
      <c r="I48">
        <v>4.5073836271244119</v>
      </c>
      <c r="J48">
        <v>8.6711583255465445</v>
      </c>
      <c r="K48">
        <v>7.1032196338468063</v>
      </c>
      <c r="L48">
        <v>14.925373134328302</v>
      </c>
      <c r="M48">
        <v>15.907736503202619</v>
      </c>
    </row>
    <row r="50" spans="4:13" x14ac:dyDescent="0.25">
      <c r="E50" t="s">
        <v>18</v>
      </c>
    </row>
    <row r="51" spans="4:13" x14ac:dyDescent="0.25">
      <c r="F51" t="s">
        <v>7</v>
      </c>
      <c r="G51" t="s">
        <v>5</v>
      </c>
      <c r="H51" t="s">
        <v>20</v>
      </c>
      <c r="I51" t="s">
        <v>4</v>
      </c>
      <c r="J51" t="s">
        <v>3</v>
      </c>
      <c r="K51" t="s">
        <v>22</v>
      </c>
      <c r="L51" t="s">
        <v>23</v>
      </c>
      <c r="M51" t="s">
        <v>24</v>
      </c>
    </row>
    <row r="54" spans="4:13" x14ac:dyDescent="0.25">
      <c r="F54">
        <v>2.8601057068308022E-6</v>
      </c>
      <c r="G54">
        <v>3.0372740016534276E-6</v>
      </c>
      <c r="H54">
        <v>2.1703150860319142E-6</v>
      </c>
      <c r="I54">
        <v>8.1803076136508881E-7</v>
      </c>
      <c r="J54">
        <v>9.0427062353569807E-7</v>
      </c>
      <c r="K54">
        <v>8.6077893872578232E-7</v>
      </c>
      <c r="L54">
        <v>6.9867368445567494E-7</v>
      </c>
      <c r="M54">
        <v>1.5483870967741931E-4</v>
      </c>
    </row>
    <row r="55" spans="4:13" x14ac:dyDescent="0.25">
      <c r="F55">
        <v>2.8783442033808069E-6</v>
      </c>
      <c r="G55">
        <v>2.5190963757516658E-6</v>
      </c>
      <c r="H55">
        <v>2.1305357195333392E-6</v>
      </c>
      <c r="I55">
        <v>7.8244599421670353E-7</v>
      </c>
      <c r="J55">
        <v>7.4845630886297021E-7</v>
      </c>
      <c r="K55">
        <v>8.9787632729544044E-7</v>
      </c>
      <c r="L55">
        <v>5.7732233460270225E-7</v>
      </c>
      <c r="M55">
        <v>-4.7329276538201484E-6</v>
      </c>
    </row>
    <row r="56" spans="4:13" x14ac:dyDescent="0.25">
      <c r="F56">
        <v>3.3045054571547267E-6</v>
      </c>
      <c r="G56">
        <v>3.2054135873920404E-6</v>
      </c>
      <c r="H56">
        <v>2.198607548552583E-6</v>
      </c>
      <c r="I56">
        <v>7.734806629834254E-7</v>
      </c>
      <c r="J56">
        <v>7.9800294647241793E-7</v>
      </c>
      <c r="K56">
        <v>8.3273697222041508E-7</v>
      </c>
      <c r="L56">
        <v>4.8631447631331357E-7</v>
      </c>
      <c r="M56">
        <v>-1.9455252918287939E-5</v>
      </c>
    </row>
    <row r="57" spans="4:13" x14ac:dyDescent="0.25">
      <c r="F57">
        <v>3.7050599918144028E-6</v>
      </c>
      <c r="G57">
        <v>2.7800695914194496E-6</v>
      </c>
      <c r="H57">
        <v>2.1234592478309192E-6</v>
      </c>
      <c r="I57">
        <v>7.1908759490283952E-7</v>
      </c>
      <c r="J57">
        <v>8.0204309926338687E-7</v>
      </c>
      <c r="K57">
        <v>7.3781023012046651E-7</v>
      </c>
      <c r="L57">
        <v>4.5734950010636043E-7</v>
      </c>
      <c r="M57">
        <v>-1.3833992094861659E-5</v>
      </c>
    </row>
    <row r="60" spans="4:13" x14ac:dyDescent="0.25">
      <c r="D60" t="s">
        <v>8</v>
      </c>
      <c r="F60">
        <v>3.1870038397951846E-6</v>
      </c>
      <c r="G60">
        <v>2.885463389054146E-6</v>
      </c>
      <c r="H60">
        <v>2.1557294004871887E-6</v>
      </c>
      <c r="I60">
        <v>7.7326125336701432E-7</v>
      </c>
      <c r="J60">
        <v>8.1319324453361832E-7</v>
      </c>
      <c r="K60">
        <v>8.3230061709052609E-7</v>
      </c>
      <c r="L60">
        <v>5.5491499886951284E-7</v>
      </c>
      <c r="M60">
        <v>2.9204134252612391E-5</v>
      </c>
    </row>
    <row r="61" spans="4:13" x14ac:dyDescent="0.25">
      <c r="D61" t="s">
        <v>10</v>
      </c>
      <c r="F61">
        <v>3.0914248302677668E-6</v>
      </c>
      <c r="G61">
        <v>2.9086717965364386E-6</v>
      </c>
      <c r="H61">
        <v>2.1504254027826265E-6</v>
      </c>
      <c r="I61">
        <v>7.7796332860006447E-7</v>
      </c>
      <c r="J61">
        <v>8.000230228679024E-7</v>
      </c>
      <c r="K61">
        <v>8.4675795547309875E-7</v>
      </c>
      <c r="L61">
        <v>5.3181840545800796E-7</v>
      </c>
      <c r="M61">
        <v>-9.2834598743409046E-6</v>
      </c>
    </row>
    <row r="62" spans="4:13" x14ac:dyDescent="0.25">
      <c r="D62" t="s">
        <v>9</v>
      </c>
      <c r="F62">
        <v>4.0179678413103408E-7</v>
      </c>
      <c r="G62">
        <v>3.0041484235984423E-7</v>
      </c>
      <c r="H62">
        <v>3.5248461511536389E-8</v>
      </c>
      <c r="I62">
        <v>4.092066194820752E-8</v>
      </c>
      <c r="J62">
        <v>6.5424334669014109E-8</v>
      </c>
      <c r="K62">
        <v>6.8410067990978726E-8</v>
      </c>
      <c r="L62">
        <v>1.0861814860634046E-7</v>
      </c>
      <c r="M62">
        <v>8.3975764345754856E-5</v>
      </c>
    </row>
    <row r="63" spans="4:13" x14ac:dyDescent="0.25">
      <c r="D63" t="s">
        <v>11</v>
      </c>
      <c r="F63">
        <v>12.607351742533698</v>
      </c>
      <c r="G63">
        <v>10.411320535185169</v>
      </c>
      <c r="H63">
        <v>1.6351060343459776</v>
      </c>
      <c r="I63">
        <v>5.2919581538615219</v>
      </c>
      <c r="J63">
        <v>8.0453613097261023</v>
      </c>
      <c r="K63">
        <v>8.2193941210953145</v>
      </c>
      <c r="L63">
        <v>19.573835421212284</v>
      </c>
      <c r="M63">
        <v>287.54752193430619</v>
      </c>
    </row>
    <row r="65" spans="4:13" x14ac:dyDescent="0.25">
      <c r="E65" t="s">
        <v>19</v>
      </c>
    </row>
    <row r="66" spans="4:13" x14ac:dyDescent="0.25">
      <c r="F66" t="s">
        <v>7</v>
      </c>
      <c r="G66" t="s">
        <v>5</v>
      </c>
      <c r="H66" t="s">
        <v>20</v>
      </c>
      <c r="I66" t="s">
        <v>4</v>
      </c>
      <c r="J66" t="s">
        <v>3</v>
      </c>
      <c r="K66" t="s">
        <v>22</v>
      </c>
      <c r="L66" t="s">
        <v>23</v>
      </c>
      <c r="M66" t="s">
        <v>24</v>
      </c>
    </row>
    <row r="68" spans="4:13" x14ac:dyDescent="0.25">
      <c r="F68">
        <v>89.742775679071954</v>
      </c>
      <c r="G68">
        <v>95.301862009950398</v>
      </c>
      <c r="H68">
        <v>68.098916572732819</v>
      </c>
      <c r="I68">
        <v>25.667705546839258</v>
      </c>
      <c r="J68">
        <v>28.373691058803736</v>
      </c>
      <c r="K68">
        <v>27.009033625171313</v>
      </c>
      <c r="L68">
        <v>21.922586842586792</v>
      </c>
      <c r="M68">
        <v>4858.44126524084</v>
      </c>
    </row>
    <row r="69" spans="4:13" x14ac:dyDescent="0.25">
      <c r="F69">
        <v>90.315052885715573</v>
      </c>
      <c r="G69">
        <v>79.042778182330579</v>
      </c>
      <c r="H69">
        <v>66.850742158825256</v>
      </c>
      <c r="I69">
        <v>24.551146893722851</v>
      </c>
      <c r="J69">
        <v>23.484637813020971</v>
      </c>
      <c r="K69">
        <v>28.173054455847257</v>
      </c>
      <c r="L69">
        <v>18.11489297232238</v>
      </c>
      <c r="M69">
        <v>-148.50712116256233</v>
      </c>
    </row>
    <row r="70" spans="4:13" x14ac:dyDescent="0.25">
      <c r="F70">
        <v>103.68689914622425</v>
      </c>
      <c r="G70">
        <v>100.57765062492172</v>
      </c>
      <c r="H70">
        <v>68.986661424727941</v>
      </c>
      <c r="I70">
        <v>24.26983781209168</v>
      </c>
      <c r="J70">
        <v>25.039284123476367</v>
      </c>
      <c r="K70">
        <v>26.129148695156001</v>
      </c>
      <c r="L70">
        <v>15.259299980779659</v>
      </c>
      <c r="M70">
        <v>-610.45589827523543</v>
      </c>
    </row>
    <row r="71" spans="4:13" x14ac:dyDescent="0.25">
      <c r="F71">
        <v>116.25527228898827</v>
      </c>
      <c r="G71">
        <v>87.231447816458015</v>
      </c>
      <c r="H71">
        <v>66.628700640893641</v>
      </c>
      <c r="I71">
        <v>22.563122953408563</v>
      </c>
      <c r="J71">
        <v>25.166053747677029</v>
      </c>
      <c r="K71">
        <v>23.150591188741164</v>
      </c>
      <c r="L71">
        <v>14.350453375536325</v>
      </c>
      <c r="M71">
        <v>-434.07516244946578</v>
      </c>
    </row>
    <row r="74" spans="4:13" x14ac:dyDescent="0.25">
      <c r="D74" t="s">
        <v>8</v>
      </c>
      <c r="F74">
        <v>100.00000000000003</v>
      </c>
      <c r="G74">
        <v>90.53843465841517</v>
      </c>
      <c r="H74">
        <v>67.641255199294918</v>
      </c>
      <c r="I74">
        <v>24.262953301515587</v>
      </c>
      <c r="J74">
        <v>25.515916685744525</v>
      </c>
      <c r="K74">
        <v>26.115456991228932</v>
      </c>
      <c r="L74">
        <v>17.411808292806292</v>
      </c>
      <c r="M74">
        <v>916.35077083839406</v>
      </c>
    </row>
    <row r="75" spans="4:13" x14ac:dyDescent="0.25">
      <c r="D75" t="s">
        <v>10</v>
      </c>
      <c r="F75">
        <v>97.000976015969911</v>
      </c>
      <c r="G75">
        <v>91.266654913204206</v>
      </c>
      <c r="H75">
        <v>67.474829365779044</v>
      </c>
      <c r="I75">
        <v>24.410492352907266</v>
      </c>
      <c r="J75">
        <v>25.102668935576698</v>
      </c>
      <c r="K75">
        <v>26.569091160163659</v>
      </c>
      <c r="L75">
        <v>16.687096476551019</v>
      </c>
      <c r="M75">
        <v>-291.29114180601402</v>
      </c>
    </row>
    <row r="76" spans="4:13" x14ac:dyDescent="0.25">
      <c r="D76" t="s">
        <v>9</v>
      </c>
      <c r="F76">
        <v>12.60735174253354</v>
      </c>
      <c r="G76">
        <v>9.4262466398267843</v>
      </c>
      <c r="H76">
        <v>1.1060062454710335</v>
      </c>
      <c r="I76">
        <v>1.2839853356071664</v>
      </c>
      <c r="J76">
        <v>2.0528476888568368</v>
      </c>
      <c r="K76">
        <v>2.1465323366342455</v>
      </c>
      <c r="L76">
        <v>3.408158699090877</v>
      </c>
      <c r="M76">
        <v>2634.9439337717154</v>
      </c>
    </row>
    <row r="77" spans="4:13" x14ac:dyDescent="0.25">
      <c r="D77" t="s">
        <v>11</v>
      </c>
      <c r="F77">
        <v>12.607351742533538</v>
      </c>
      <c r="G77">
        <v>10.411320535185169</v>
      </c>
      <c r="H77">
        <v>1.6351060343459776</v>
      </c>
      <c r="I77">
        <v>5.2919581538615184</v>
      </c>
      <c r="J77">
        <v>8.0453613097261023</v>
      </c>
      <c r="K77">
        <v>8.2193941210953128</v>
      </c>
      <c r="L77">
        <v>19.573835421212177</v>
      </c>
      <c r="M77">
        <v>287.54752193430619</v>
      </c>
    </row>
    <row r="79" spans="4:13" x14ac:dyDescent="0.25">
      <c r="E79" t="s">
        <v>25</v>
      </c>
    </row>
    <row r="80" spans="4:13" x14ac:dyDescent="0.25">
      <c r="F80" t="s">
        <v>7</v>
      </c>
      <c r="G80" t="s">
        <v>5</v>
      </c>
      <c r="H80" t="s">
        <v>20</v>
      </c>
      <c r="I80" t="s">
        <v>4</v>
      </c>
      <c r="J80" t="s">
        <v>3</v>
      </c>
      <c r="K80" t="s">
        <v>22</v>
      </c>
      <c r="L80" t="s">
        <v>23</v>
      </c>
      <c r="M80" t="s">
        <v>24</v>
      </c>
    </row>
    <row r="82" spans="4:13" x14ac:dyDescent="0.25">
      <c r="F82">
        <v>99.121192030384549</v>
      </c>
      <c r="G82">
        <v>105.26122123660161</v>
      </c>
      <c r="H82">
        <v>75.215478188525651</v>
      </c>
      <c r="I82">
        <v>28.350065520437568</v>
      </c>
      <c r="J82">
        <v>31.338835452426856</v>
      </c>
      <c r="K82">
        <v>29.83156681145573</v>
      </c>
      <c r="L82">
        <v>24.213569546786033</v>
      </c>
      <c r="M82">
        <v>5366.1644179854038</v>
      </c>
    </row>
    <row r="83" spans="4:13" x14ac:dyDescent="0.25">
      <c r="F83">
        <v>99.753274094540743</v>
      </c>
      <c r="G83">
        <v>87.303009468348336</v>
      </c>
      <c r="H83">
        <v>73.836865427418502</v>
      </c>
      <c r="I83">
        <v>27.116822801664071</v>
      </c>
      <c r="J83">
        <v>25.938860000865027</v>
      </c>
      <c r="K83">
        <v>31.11723166204386</v>
      </c>
      <c r="L83">
        <v>20.007959095677467</v>
      </c>
      <c r="M83">
        <v>-164.02660563201948</v>
      </c>
    </row>
    <row r="84" spans="4:13" x14ac:dyDescent="0.25">
      <c r="F84">
        <v>114.52252243747729</v>
      </c>
      <c r="G84">
        <v>111.08834718026952</v>
      </c>
      <c r="H84">
        <v>76.195995308513886</v>
      </c>
      <c r="I84">
        <v>26.806115992238329</v>
      </c>
      <c r="J84">
        <v>27.65597198355038</v>
      </c>
      <c r="K84">
        <v>28.859731001244342</v>
      </c>
      <c r="L84">
        <v>16.853947208553123</v>
      </c>
      <c r="M84">
        <v>-674.2505551132765</v>
      </c>
    </row>
    <row r="85" spans="4:13" x14ac:dyDescent="0.25">
      <c r="F85">
        <v>128.40433206913502</v>
      </c>
      <c r="G85">
        <v>96.347422114780528</v>
      </c>
      <c r="H85">
        <v>73.591619837775468</v>
      </c>
      <c r="I85">
        <v>24.921043795969151</v>
      </c>
      <c r="J85">
        <v>27.795989452019921</v>
      </c>
      <c r="K85">
        <v>25.569904401466708</v>
      </c>
      <c r="L85">
        <v>15.850123132433138</v>
      </c>
      <c r="M85">
        <v>-479.437450058808</v>
      </c>
    </row>
    <row r="88" spans="4:13" x14ac:dyDescent="0.25">
      <c r="D88" t="s">
        <v>8</v>
      </c>
      <c r="F88">
        <v>110.45033015788439</v>
      </c>
      <c r="G88">
        <v>100</v>
      </c>
      <c r="H88">
        <v>74.709989690558373</v>
      </c>
      <c r="I88">
        <v>26.798512027577281</v>
      </c>
      <c r="J88">
        <v>28.182414222215545</v>
      </c>
      <c r="K88">
        <v>28.844608469052659</v>
      </c>
      <c r="L88">
        <v>19.23139974586244</v>
      </c>
      <c r="M88">
        <v>1012.112451795325</v>
      </c>
    </row>
    <row r="89" spans="4:13" x14ac:dyDescent="0.25">
      <c r="D89" t="s">
        <v>10</v>
      </c>
      <c r="F89">
        <v>107.13789826600902</v>
      </c>
      <c r="G89">
        <v>100.80432167569107</v>
      </c>
      <c r="H89">
        <v>74.526171807972077</v>
      </c>
      <c r="I89">
        <v>26.961469396951202</v>
      </c>
      <c r="J89">
        <v>27.725980717785148</v>
      </c>
      <c r="K89">
        <v>29.345648906350036</v>
      </c>
      <c r="L89">
        <v>18.430953152115293</v>
      </c>
      <c r="M89">
        <v>-321.73202784541377</v>
      </c>
    </row>
    <row r="90" spans="4:13" x14ac:dyDescent="0.25">
      <c r="D90" t="s">
        <v>9</v>
      </c>
      <c r="F90">
        <v>13.924861623794357</v>
      </c>
      <c r="G90">
        <v>10.411320535185171</v>
      </c>
      <c r="H90">
        <v>1.2215875496895778</v>
      </c>
      <c r="I90">
        <v>1.4181660423569369</v>
      </c>
      <c r="J90">
        <v>2.2673770499808765</v>
      </c>
      <c r="K90">
        <v>2.3708520527582766</v>
      </c>
      <c r="L90">
        <v>3.7643225354505687</v>
      </c>
      <c r="M90">
        <v>2910.3042743260066</v>
      </c>
    </row>
    <row r="91" spans="4:13" x14ac:dyDescent="0.25">
      <c r="D91" t="s">
        <v>11</v>
      </c>
      <c r="F91">
        <v>12.607351742533785</v>
      </c>
      <c r="G91">
        <v>10.411320535185171</v>
      </c>
      <c r="H91">
        <v>1.6351060343459778</v>
      </c>
      <c r="I91">
        <v>5.2919581538615228</v>
      </c>
      <c r="J91">
        <v>8.0453613097261041</v>
      </c>
      <c r="K91">
        <v>8.2193941210953181</v>
      </c>
      <c r="L91">
        <v>19.573835421212372</v>
      </c>
      <c r="M91">
        <v>287.54752193430619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1025" r:id="rId3">
          <objectPr defaultSize="0" autoPict="0" r:id="rId4">
            <anchor moveWithCells="1">
              <from>
                <xdr:col>7</xdr:col>
                <xdr:colOff>123825</xdr:colOff>
                <xdr:row>0</xdr:row>
                <xdr:rowOff>152400</xdr:rowOff>
              </from>
              <to>
                <xdr:col>11</xdr:col>
                <xdr:colOff>333375</xdr:colOff>
                <xdr:row>14</xdr:row>
                <xdr:rowOff>19050</xdr:rowOff>
              </to>
            </anchor>
          </objectPr>
        </oleObject>
      </mc:Choice>
      <mc:Fallback>
        <oleObject progId="Prism9.Document" shapeId="102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MTT_Cytotox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Schinke, Christian</dc:creator>
  <cp:lastModifiedBy>Schinke, Christian</cp:lastModifiedBy>
  <cp:lastPrinted>2019-07-10T10:18:40Z</cp:lastPrinted>
  <dcterms:created xsi:type="dcterms:W3CDTF">2019-06-17T10:49:28Z</dcterms:created>
  <dcterms:modified xsi:type="dcterms:W3CDTF">2021-07-17T12:33:12Z</dcterms:modified>
</cp:coreProperties>
</file>