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" documentId="13_ncr:1_{BF927ADE-3FBC-4D91-944C-F10F6BF3FB3B}" xr6:coauthVersionLast="45" xr6:coauthVersionMax="45" xr10:uidLastSave="{329FAD08-1794-4749-9253-B03E936EB246}"/>
  <bookViews>
    <workbookView xWindow="-120" yWindow="-120" windowWidth="29040" windowHeight="15840" activeTab="5" xr2:uid="{00000000-000D-0000-FFFF-FFFF00000000}"/>
  </bookViews>
  <sheets>
    <sheet name="MTT" sheetId="1" r:id="rId1"/>
    <sheet name="Cytotox" sheetId="2" r:id="rId2"/>
    <sheet name="Combined" sheetId="3" r:id="rId3"/>
    <sheet name="MTT_Corrected" sheetId="6" r:id="rId4"/>
    <sheet name="Cytotox_Corrected" sheetId="5" r:id="rId5"/>
    <sheet name="Combined_Corrected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9" i="5" l="1"/>
  <c r="O39" i="5"/>
  <c r="O40" i="5" s="1"/>
  <c r="N39" i="5"/>
  <c r="M39" i="5"/>
  <c r="M40" i="5" s="1"/>
  <c r="L39" i="5"/>
  <c r="K39" i="5"/>
  <c r="K40" i="5" s="1"/>
  <c r="J39" i="5"/>
  <c r="I39" i="5"/>
  <c r="I40" i="5" s="1"/>
  <c r="H39" i="5"/>
  <c r="P37" i="5"/>
  <c r="P38" i="5" s="1"/>
  <c r="O37" i="5"/>
  <c r="O38" i="5" s="1"/>
  <c r="N37" i="5"/>
  <c r="N38" i="5" s="1"/>
  <c r="M37" i="5"/>
  <c r="M38" i="5" s="1"/>
  <c r="L37" i="5"/>
  <c r="L38" i="5" s="1"/>
  <c r="K37" i="5"/>
  <c r="K38" i="5" s="1"/>
  <c r="J37" i="5"/>
  <c r="J38" i="5" s="1"/>
  <c r="I37" i="5"/>
  <c r="I38" i="5" s="1"/>
  <c r="H37" i="5"/>
  <c r="H38" i="5" s="1"/>
  <c r="K36" i="5"/>
  <c r="P35" i="5"/>
  <c r="O50" i="5" s="1"/>
  <c r="O35" i="5"/>
  <c r="O36" i="5" s="1"/>
  <c r="N35" i="5"/>
  <c r="N36" i="5" s="1"/>
  <c r="M35" i="5"/>
  <c r="M36" i="5" s="1"/>
  <c r="L35" i="5"/>
  <c r="L36" i="5" s="1"/>
  <c r="K35" i="5"/>
  <c r="J35" i="5"/>
  <c r="J36" i="5" s="1"/>
  <c r="I35" i="5"/>
  <c r="I36" i="5" s="1"/>
  <c r="H35" i="5"/>
  <c r="H36" i="5" s="1"/>
  <c r="P39" i="6"/>
  <c r="O39" i="6"/>
  <c r="N39" i="6"/>
  <c r="M39" i="6"/>
  <c r="L39" i="6"/>
  <c r="K39" i="6"/>
  <c r="K40" i="6" s="1"/>
  <c r="J39" i="6"/>
  <c r="I39" i="6"/>
  <c r="I40" i="6" s="1"/>
  <c r="H39" i="6"/>
  <c r="P37" i="6"/>
  <c r="P38" i="6" s="1"/>
  <c r="O37" i="6"/>
  <c r="O38" i="6" s="1"/>
  <c r="N37" i="6"/>
  <c r="N38" i="6" s="1"/>
  <c r="M37" i="6"/>
  <c r="M38" i="6" s="1"/>
  <c r="L37" i="6"/>
  <c r="L38" i="6" s="1"/>
  <c r="K37" i="6"/>
  <c r="K38" i="6" s="1"/>
  <c r="J37" i="6"/>
  <c r="J38" i="6" s="1"/>
  <c r="I37" i="6"/>
  <c r="I38" i="6" s="1"/>
  <c r="H37" i="6"/>
  <c r="H38" i="6" s="1"/>
  <c r="P35" i="6"/>
  <c r="O50" i="6" s="1"/>
  <c r="O35" i="6"/>
  <c r="O36" i="6" s="1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L40" i="6" l="1"/>
  <c r="P40" i="5"/>
  <c r="M40" i="6"/>
  <c r="O40" i="6"/>
  <c r="L40" i="5"/>
  <c r="P40" i="6"/>
  <c r="N40" i="5"/>
  <c r="J40" i="5"/>
  <c r="H40" i="5"/>
  <c r="L47" i="5"/>
  <c r="H48" i="5"/>
  <c r="J48" i="5"/>
  <c r="L48" i="5"/>
  <c r="N48" i="5"/>
  <c r="H49" i="5"/>
  <c r="J49" i="5"/>
  <c r="L49" i="5"/>
  <c r="N49" i="5"/>
  <c r="H50" i="5"/>
  <c r="J50" i="5"/>
  <c r="L50" i="5"/>
  <c r="N50" i="5"/>
  <c r="P36" i="5"/>
  <c r="I47" i="5"/>
  <c r="K47" i="5"/>
  <c r="M47" i="5"/>
  <c r="O47" i="5"/>
  <c r="I48" i="5"/>
  <c r="K48" i="5"/>
  <c r="M48" i="5"/>
  <c r="O48" i="5"/>
  <c r="I49" i="5"/>
  <c r="K49" i="5"/>
  <c r="M49" i="5"/>
  <c r="O49" i="5"/>
  <c r="I50" i="5"/>
  <c r="K50" i="5"/>
  <c r="M50" i="5"/>
  <c r="N40" i="6"/>
  <c r="J40" i="6"/>
  <c r="H40" i="6"/>
  <c r="L47" i="6"/>
  <c r="H48" i="6"/>
  <c r="J48" i="6"/>
  <c r="L48" i="6"/>
  <c r="N48" i="6"/>
  <c r="H49" i="6"/>
  <c r="J49" i="6"/>
  <c r="L49" i="6"/>
  <c r="N49" i="6"/>
  <c r="H50" i="6"/>
  <c r="J50" i="6"/>
  <c r="L50" i="6"/>
  <c r="N50" i="6"/>
  <c r="P36" i="6"/>
  <c r="I47" i="6"/>
  <c r="K47" i="6"/>
  <c r="M47" i="6"/>
  <c r="O47" i="6"/>
  <c r="I48" i="6"/>
  <c r="K48" i="6"/>
  <c r="M48" i="6"/>
  <c r="O48" i="6"/>
  <c r="I49" i="6"/>
  <c r="K49" i="6"/>
  <c r="M49" i="6"/>
  <c r="O49" i="6"/>
  <c r="I50" i="6"/>
  <c r="K50" i="6"/>
  <c r="M50" i="6"/>
  <c r="N45" i="4"/>
  <c r="M45" i="4"/>
  <c r="L45" i="4"/>
  <c r="K45" i="4"/>
  <c r="J45" i="4"/>
  <c r="I45" i="4"/>
  <c r="H45" i="4"/>
  <c r="G45" i="4"/>
  <c r="N44" i="4"/>
  <c r="M44" i="4"/>
  <c r="L44" i="4"/>
  <c r="J44" i="4"/>
  <c r="I44" i="4"/>
  <c r="H44" i="4"/>
  <c r="G44" i="4"/>
  <c r="N43" i="4"/>
  <c r="M43" i="4"/>
  <c r="L43" i="4"/>
  <c r="J43" i="4"/>
  <c r="I43" i="4"/>
  <c r="H43" i="4"/>
  <c r="G43" i="4"/>
  <c r="N42" i="4"/>
  <c r="L42" i="4"/>
  <c r="K42" i="4"/>
  <c r="J42" i="4"/>
  <c r="H42" i="4"/>
  <c r="P43" i="4" s="1"/>
  <c r="L50" i="4" l="1"/>
  <c r="H48" i="4"/>
  <c r="M58" i="5"/>
  <c r="M56" i="5"/>
  <c r="M57" i="5" s="1"/>
  <c r="M54" i="5"/>
  <c r="M55" i="5" s="1"/>
  <c r="I58" i="5"/>
  <c r="I56" i="5"/>
  <c r="I57" i="5" s="1"/>
  <c r="I54" i="5"/>
  <c r="I55" i="5" s="1"/>
  <c r="N58" i="5"/>
  <c r="N56" i="5"/>
  <c r="N57" i="5" s="1"/>
  <c r="N54" i="5"/>
  <c r="N55" i="5" s="1"/>
  <c r="J58" i="5"/>
  <c r="J56" i="5"/>
  <c r="J57" i="5" s="1"/>
  <c r="J54" i="5"/>
  <c r="J55" i="5" s="1"/>
  <c r="O58" i="5"/>
  <c r="O56" i="5"/>
  <c r="O57" i="5" s="1"/>
  <c r="O54" i="5"/>
  <c r="O55" i="5" s="1"/>
  <c r="K58" i="5"/>
  <c r="K56" i="5"/>
  <c r="K57" i="5" s="1"/>
  <c r="K54" i="5"/>
  <c r="K55" i="5" s="1"/>
  <c r="L58" i="5"/>
  <c r="L56" i="5"/>
  <c r="L57" i="5" s="1"/>
  <c r="L54" i="5"/>
  <c r="L55" i="5" s="1"/>
  <c r="S54" i="5"/>
  <c r="O79" i="5" s="1"/>
  <c r="H58" i="5"/>
  <c r="H56" i="5"/>
  <c r="H57" i="5" s="1"/>
  <c r="H54" i="5"/>
  <c r="M66" i="5" s="1"/>
  <c r="O54" i="6"/>
  <c r="O55" i="6" s="1"/>
  <c r="O58" i="6"/>
  <c r="O59" i="6" s="1"/>
  <c r="O56" i="6"/>
  <c r="O57" i="6" s="1"/>
  <c r="K58" i="6"/>
  <c r="K56" i="6"/>
  <c r="K57" i="6" s="1"/>
  <c r="K54" i="6"/>
  <c r="K55" i="6" s="1"/>
  <c r="L58" i="6"/>
  <c r="L56" i="6"/>
  <c r="L57" i="6" s="1"/>
  <c r="L54" i="6"/>
  <c r="L55" i="6" s="1"/>
  <c r="M54" i="6"/>
  <c r="M55" i="6" s="1"/>
  <c r="M58" i="6"/>
  <c r="M59" i="6" s="1"/>
  <c r="M56" i="6"/>
  <c r="M57" i="6" s="1"/>
  <c r="I54" i="6"/>
  <c r="I55" i="6" s="1"/>
  <c r="I58" i="6"/>
  <c r="I56" i="6"/>
  <c r="I57" i="6" s="1"/>
  <c r="N58" i="6"/>
  <c r="N56" i="6"/>
  <c r="N57" i="6" s="1"/>
  <c r="N54" i="6"/>
  <c r="N55" i="6" s="1"/>
  <c r="J58" i="6"/>
  <c r="J56" i="6"/>
  <c r="J57" i="6" s="1"/>
  <c r="J54" i="6"/>
  <c r="J55" i="6" s="1"/>
  <c r="H58" i="6"/>
  <c r="H56" i="6"/>
  <c r="H57" i="6" s="1"/>
  <c r="S54" i="6"/>
  <c r="O79" i="6" s="1"/>
  <c r="H54" i="6"/>
  <c r="O65" i="6" s="1"/>
  <c r="M49" i="4"/>
  <c r="I49" i="4"/>
  <c r="G49" i="4"/>
  <c r="K48" i="4"/>
  <c r="G50" i="4"/>
  <c r="I50" i="4"/>
  <c r="M50" i="4"/>
  <c r="G51" i="4"/>
  <c r="I51" i="4"/>
  <c r="K51" i="4"/>
  <c r="M51" i="4"/>
  <c r="J48" i="4"/>
  <c r="L48" i="4"/>
  <c r="N48" i="4"/>
  <c r="H49" i="4"/>
  <c r="J49" i="4"/>
  <c r="L49" i="4"/>
  <c r="N49" i="4"/>
  <c r="H50" i="4"/>
  <c r="J50" i="4"/>
  <c r="N50" i="4"/>
  <c r="H51" i="4"/>
  <c r="J51" i="4"/>
  <c r="L51" i="4"/>
  <c r="N51" i="4"/>
  <c r="G42" i="3"/>
  <c r="N45" i="3"/>
  <c r="M45" i="3"/>
  <c r="L45" i="3"/>
  <c r="K45" i="3"/>
  <c r="J45" i="3"/>
  <c r="I45" i="3"/>
  <c r="H45" i="3"/>
  <c r="G45" i="3"/>
  <c r="N44" i="3"/>
  <c r="M44" i="3"/>
  <c r="L44" i="3"/>
  <c r="K44" i="3"/>
  <c r="J44" i="3"/>
  <c r="I44" i="3"/>
  <c r="H44" i="3"/>
  <c r="G44" i="3"/>
  <c r="N43" i="3"/>
  <c r="M43" i="3"/>
  <c r="L43" i="3"/>
  <c r="K43" i="3"/>
  <c r="J43" i="3"/>
  <c r="I43" i="3"/>
  <c r="H43" i="3"/>
  <c r="G43" i="3"/>
  <c r="N42" i="3"/>
  <c r="M42" i="3"/>
  <c r="L42" i="3"/>
  <c r="K42" i="3"/>
  <c r="J42" i="3"/>
  <c r="I42" i="3"/>
  <c r="H42" i="3"/>
  <c r="P39" i="2"/>
  <c r="P40" i="2" s="1"/>
  <c r="O39" i="2"/>
  <c r="N39" i="2"/>
  <c r="M39" i="2"/>
  <c r="L39" i="2"/>
  <c r="K39" i="2"/>
  <c r="J39" i="2"/>
  <c r="I39" i="2"/>
  <c r="H39" i="2"/>
  <c r="H40" i="2" s="1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N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N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H55" i="4" l="1"/>
  <c r="I59" i="6"/>
  <c r="H64" i="5"/>
  <c r="H72" i="5" s="1"/>
  <c r="H65" i="5"/>
  <c r="H66" i="5"/>
  <c r="H71" i="5" s="1"/>
  <c r="O63" i="5"/>
  <c r="O64" i="5"/>
  <c r="O65" i="5"/>
  <c r="N64" i="5"/>
  <c r="N65" i="5"/>
  <c r="N66" i="5"/>
  <c r="I64" i="5"/>
  <c r="I65" i="5"/>
  <c r="I66" i="5"/>
  <c r="L63" i="5"/>
  <c r="L71" i="5" s="1"/>
  <c r="L64" i="5"/>
  <c r="L65" i="5"/>
  <c r="L66" i="5"/>
  <c r="K64" i="5"/>
  <c r="K65" i="5"/>
  <c r="K66" i="5"/>
  <c r="J64" i="5"/>
  <c r="J65" i="5"/>
  <c r="J66" i="5"/>
  <c r="M63" i="5"/>
  <c r="M71" i="5" s="1"/>
  <c r="M64" i="5"/>
  <c r="M65" i="5"/>
  <c r="L72" i="5"/>
  <c r="L70" i="5"/>
  <c r="K59" i="5"/>
  <c r="K76" i="5"/>
  <c r="J59" i="5"/>
  <c r="N71" i="5"/>
  <c r="I59" i="5"/>
  <c r="I76" i="5"/>
  <c r="M72" i="5"/>
  <c r="M70" i="5"/>
  <c r="H55" i="5"/>
  <c r="O66" i="5"/>
  <c r="O72" i="5" s="1"/>
  <c r="H59" i="5"/>
  <c r="L59" i="5"/>
  <c r="L76" i="5"/>
  <c r="H77" i="5"/>
  <c r="H78" i="5"/>
  <c r="H79" i="5"/>
  <c r="L79" i="5"/>
  <c r="K63" i="5"/>
  <c r="O59" i="5"/>
  <c r="O76" i="5"/>
  <c r="K77" i="5"/>
  <c r="O77" i="5"/>
  <c r="K78" i="5"/>
  <c r="O78" i="5"/>
  <c r="K79" i="5"/>
  <c r="N59" i="5"/>
  <c r="J77" i="5"/>
  <c r="N77" i="5"/>
  <c r="J78" i="5"/>
  <c r="N78" i="5"/>
  <c r="J79" i="5"/>
  <c r="N79" i="5"/>
  <c r="I63" i="5"/>
  <c r="M59" i="5"/>
  <c r="M76" i="5"/>
  <c r="I77" i="5"/>
  <c r="M77" i="5"/>
  <c r="I78" i="5"/>
  <c r="M78" i="5"/>
  <c r="I79" i="5"/>
  <c r="M79" i="5"/>
  <c r="H59" i="6"/>
  <c r="H78" i="6"/>
  <c r="H79" i="6"/>
  <c r="K77" i="6"/>
  <c r="K78" i="6"/>
  <c r="K79" i="6"/>
  <c r="N59" i="6"/>
  <c r="J77" i="6"/>
  <c r="N77" i="6"/>
  <c r="J78" i="6"/>
  <c r="N78" i="6"/>
  <c r="J79" i="6"/>
  <c r="N79" i="6"/>
  <c r="I76" i="6"/>
  <c r="M63" i="6"/>
  <c r="I77" i="6"/>
  <c r="M77" i="6"/>
  <c r="I78" i="6"/>
  <c r="M78" i="6"/>
  <c r="I79" i="6"/>
  <c r="M79" i="6"/>
  <c r="L63" i="6"/>
  <c r="H64" i="6"/>
  <c r="L64" i="6"/>
  <c r="L65" i="6"/>
  <c r="L66" i="6"/>
  <c r="K59" i="6"/>
  <c r="K76" i="6"/>
  <c r="O76" i="6"/>
  <c r="O64" i="6"/>
  <c r="H55" i="6"/>
  <c r="O66" i="6"/>
  <c r="H65" i="6"/>
  <c r="H66" i="6"/>
  <c r="K64" i="6"/>
  <c r="K65" i="6"/>
  <c r="K66" i="6"/>
  <c r="J59" i="6"/>
  <c r="J64" i="6"/>
  <c r="N64" i="6"/>
  <c r="J65" i="6"/>
  <c r="N65" i="6"/>
  <c r="J66" i="6"/>
  <c r="N66" i="6"/>
  <c r="I63" i="6"/>
  <c r="M76" i="6"/>
  <c r="I64" i="6"/>
  <c r="M64" i="6"/>
  <c r="I65" i="6"/>
  <c r="M65" i="6"/>
  <c r="I66" i="6"/>
  <c r="M66" i="6"/>
  <c r="L59" i="6"/>
  <c r="L76" i="6"/>
  <c r="H77" i="6"/>
  <c r="L77" i="6"/>
  <c r="L78" i="6"/>
  <c r="L79" i="6"/>
  <c r="K63" i="6"/>
  <c r="O63" i="6"/>
  <c r="O77" i="6"/>
  <c r="O78" i="6"/>
  <c r="L57" i="4"/>
  <c r="L56" i="4"/>
  <c r="L55" i="4"/>
  <c r="H57" i="4"/>
  <c r="H56" i="4"/>
  <c r="I57" i="4"/>
  <c r="I56" i="4"/>
  <c r="I55" i="4"/>
  <c r="M57" i="4"/>
  <c r="M56" i="4"/>
  <c r="M55" i="4"/>
  <c r="N57" i="4"/>
  <c r="N56" i="4"/>
  <c r="N55" i="4"/>
  <c r="J57" i="4"/>
  <c r="J56" i="4"/>
  <c r="J55" i="4"/>
  <c r="G57" i="4"/>
  <c r="G56" i="4"/>
  <c r="G55" i="4"/>
  <c r="K57" i="4"/>
  <c r="K56" i="4"/>
  <c r="K55" i="4"/>
  <c r="P36" i="2"/>
  <c r="L40" i="2"/>
  <c r="O48" i="2"/>
  <c r="O56" i="2" s="1"/>
  <c r="O57" i="2" s="1"/>
  <c r="O50" i="2"/>
  <c r="O47" i="2"/>
  <c r="O49" i="2"/>
  <c r="P43" i="3"/>
  <c r="N48" i="3"/>
  <c r="N49" i="3"/>
  <c r="N50" i="3"/>
  <c r="J40" i="2"/>
  <c r="N40" i="2"/>
  <c r="K47" i="2"/>
  <c r="K48" i="2"/>
  <c r="K49" i="2"/>
  <c r="K50" i="2"/>
  <c r="I40" i="2"/>
  <c r="K40" i="2"/>
  <c r="M40" i="2"/>
  <c r="O40" i="2"/>
  <c r="I47" i="2"/>
  <c r="M47" i="2"/>
  <c r="I48" i="2"/>
  <c r="M48" i="2"/>
  <c r="I49" i="2"/>
  <c r="I54" i="2" s="1"/>
  <c r="I55" i="2" s="1"/>
  <c r="M49" i="2"/>
  <c r="I50" i="2"/>
  <c r="M50" i="2"/>
  <c r="M54" i="2"/>
  <c r="M55" i="2" s="1"/>
  <c r="O58" i="2"/>
  <c r="H47" i="2"/>
  <c r="J47" i="2"/>
  <c r="L47" i="2"/>
  <c r="N47" i="2"/>
  <c r="H48" i="2"/>
  <c r="J48" i="2"/>
  <c r="L48" i="2"/>
  <c r="N48" i="2"/>
  <c r="H49" i="2"/>
  <c r="J49" i="2"/>
  <c r="L49" i="2"/>
  <c r="N49" i="2"/>
  <c r="H50" i="2"/>
  <c r="J50" i="2"/>
  <c r="L50" i="2"/>
  <c r="M56" i="2"/>
  <c r="M57" i="2" s="1"/>
  <c r="M58" i="2"/>
  <c r="H40" i="1"/>
  <c r="J40" i="1"/>
  <c r="L40" i="1"/>
  <c r="N40" i="1"/>
  <c r="P40" i="1"/>
  <c r="I47" i="1"/>
  <c r="I54" i="1" s="1"/>
  <c r="I55" i="1" s="1"/>
  <c r="M47" i="1"/>
  <c r="I48" i="1"/>
  <c r="M48" i="1"/>
  <c r="I49" i="1"/>
  <c r="M49" i="1"/>
  <c r="I50" i="1"/>
  <c r="M50" i="1"/>
  <c r="M54" i="1" s="1"/>
  <c r="M55" i="1" s="1"/>
  <c r="P36" i="1"/>
  <c r="I40" i="1"/>
  <c r="K40" i="1"/>
  <c r="M40" i="1"/>
  <c r="O40" i="1"/>
  <c r="K47" i="1"/>
  <c r="O47" i="1"/>
  <c r="K48" i="1"/>
  <c r="O48" i="1"/>
  <c r="O58" i="1" s="1"/>
  <c r="K49" i="1"/>
  <c r="O49" i="1"/>
  <c r="K50" i="1"/>
  <c r="O5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I56" i="1" l="1"/>
  <c r="I57" i="1" s="1"/>
  <c r="I58" i="2"/>
  <c r="I59" i="2" s="1"/>
  <c r="I58" i="1"/>
  <c r="I56" i="2"/>
  <c r="I57" i="2" s="1"/>
  <c r="O59" i="2"/>
  <c r="O56" i="1"/>
  <c r="O57" i="1" s="1"/>
  <c r="O54" i="2"/>
  <c r="O55" i="2" s="1"/>
  <c r="N72" i="5"/>
  <c r="N70" i="5"/>
  <c r="N73" i="5" s="1"/>
  <c r="H70" i="5"/>
  <c r="H73" i="5" s="1"/>
  <c r="O71" i="5"/>
  <c r="N85" i="5"/>
  <c r="N84" i="5"/>
  <c r="N83" i="5"/>
  <c r="J72" i="5"/>
  <c r="J71" i="5"/>
  <c r="J70" i="5"/>
  <c r="O85" i="5"/>
  <c r="O84" i="5"/>
  <c r="O83" i="5"/>
  <c r="K72" i="5"/>
  <c r="K71" i="5"/>
  <c r="K70" i="5"/>
  <c r="I85" i="5"/>
  <c r="I84" i="5"/>
  <c r="I83" i="5"/>
  <c r="K85" i="5"/>
  <c r="K84" i="5"/>
  <c r="K83" i="5"/>
  <c r="L73" i="5"/>
  <c r="M85" i="5"/>
  <c r="M84" i="5"/>
  <c r="M83" i="5"/>
  <c r="I72" i="5"/>
  <c r="I71" i="5"/>
  <c r="I70" i="5"/>
  <c r="L85" i="5"/>
  <c r="L84" i="5"/>
  <c r="L83" i="5"/>
  <c r="H85" i="5"/>
  <c r="H84" i="5"/>
  <c r="H83" i="5"/>
  <c r="M73" i="5"/>
  <c r="J85" i="5"/>
  <c r="J84" i="5"/>
  <c r="J83" i="5"/>
  <c r="O70" i="5"/>
  <c r="O73" i="5" s="1"/>
  <c r="K72" i="6"/>
  <c r="K71" i="6"/>
  <c r="K70" i="6"/>
  <c r="I72" i="6"/>
  <c r="I71" i="6"/>
  <c r="I70" i="6"/>
  <c r="J85" i="6"/>
  <c r="J84" i="6"/>
  <c r="J83" i="6"/>
  <c r="K85" i="6"/>
  <c r="K84" i="6"/>
  <c r="K83" i="6"/>
  <c r="L72" i="6"/>
  <c r="L71" i="6"/>
  <c r="L70" i="6"/>
  <c r="I85" i="6"/>
  <c r="I84" i="6"/>
  <c r="I83" i="6"/>
  <c r="O72" i="6"/>
  <c r="O71" i="6"/>
  <c r="O70" i="6"/>
  <c r="L85" i="6"/>
  <c r="L84" i="6"/>
  <c r="L83" i="6"/>
  <c r="M85" i="6"/>
  <c r="M84" i="6"/>
  <c r="M83" i="6"/>
  <c r="N72" i="6"/>
  <c r="N71" i="6"/>
  <c r="N70" i="6"/>
  <c r="H72" i="6"/>
  <c r="H71" i="6"/>
  <c r="H70" i="6"/>
  <c r="O85" i="6"/>
  <c r="O84" i="6"/>
  <c r="O83" i="6"/>
  <c r="M72" i="6"/>
  <c r="M71" i="6"/>
  <c r="M70" i="6"/>
  <c r="N85" i="6"/>
  <c r="N84" i="6"/>
  <c r="N83" i="6"/>
  <c r="J72" i="6"/>
  <c r="J71" i="6"/>
  <c r="J70" i="6"/>
  <c r="H85" i="6"/>
  <c r="H84" i="6"/>
  <c r="H83" i="6"/>
  <c r="G58" i="4"/>
  <c r="N58" i="4"/>
  <c r="I58" i="4"/>
  <c r="L58" i="4"/>
  <c r="K58" i="4"/>
  <c r="J58" i="4"/>
  <c r="M58" i="4"/>
  <c r="H58" i="4"/>
  <c r="K54" i="2"/>
  <c r="K55" i="2" s="1"/>
  <c r="M48" i="3"/>
  <c r="G48" i="3"/>
  <c r="I59" i="1"/>
  <c r="J51" i="3"/>
  <c r="J50" i="3"/>
  <c r="J49" i="3"/>
  <c r="J48" i="3"/>
  <c r="I48" i="3"/>
  <c r="N51" i="3"/>
  <c r="N57" i="3" s="1"/>
  <c r="K51" i="3"/>
  <c r="G51" i="3"/>
  <c r="K50" i="3"/>
  <c r="G50" i="3"/>
  <c r="K49" i="3"/>
  <c r="G49" i="3"/>
  <c r="M51" i="3"/>
  <c r="I51" i="3"/>
  <c r="M50" i="3"/>
  <c r="I50" i="3"/>
  <c r="M49" i="3"/>
  <c r="I49" i="3"/>
  <c r="K48" i="3"/>
  <c r="L51" i="3"/>
  <c r="H51" i="3"/>
  <c r="L50" i="3"/>
  <c r="H50" i="3"/>
  <c r="L49" i="3"/>
  <c r="H49" i="3"/>
  <c r="L48" i="3"/>
  <c r="H48" i="3"/>
  <c r="K58" i="2"/>
  <c r="K56" i="2"/>
  <c r="K57" i="2" s="1"/>
  <c r="M59" i="2"/>
  <c r="N58" i="2"/>
  <c r="N56" i="2"/>
  <c r="N57" i="2" s="1"/>
  <c r="N54" i="2"/>
  <c r="N55" i="2" s="1"/>
  <c r="J58" i="2"/>
  <c r="J56" i="2"/>
  <c r="J57" i="2" s="1"/>
  <c r="J54" i="2"/>
  <c r="J55" i="2" s="1"/>
  <c r="L58" i="2"/>
  <c r="L56" i="2"/>
  <c r="L57" i="2" s="1"/>
  <c r="L54" i="2"/>
  <c r="L55" i="2" s="1"/>
  <c r="H58" i="2"/>
  <c r="H56" i="2"/>
  <c r="H57" i="2" s="1"/>
  <c r="H54" i="2"/>
  <c r="H63" i="2" s="1"/>
  <c r="S54" i="2"/>
  <c r="L78" i="2" s="1"/>
  <c r="O54" i="1"/>
  <c r="O55" i="1" s="1"/>
  <c r="K54" i="1"/>
  <c r="K55" i="1" s="1"/>
  <c r="M56" i="1"/>
  <c r="M57" i="1" s="1"/>
  <c r="M58" i="1"/>
  <c r="M59" i="1" s="1"/>
  <c r="K58" i="1"/>
  <c r="K56" i="1"/>
  <c r="K57" i="1" s="1"/>
  <c r="N58" i="1"/>
  <c r="N56" i="1"/>
  <c r="N57" i="1" s="1"/>
  <c r="N54" i="1"/>
  <c r="N55" i="1" s="1"/>
  <c r="J58" i="1"/>
  <c r="J56" i="1"/>
  <c r="J57" i="1" s="1"/>
  <c r="J54" i="1"/>
  <c r="J55" i="1" s="1"/>
  <c r="L58" i="1"/>
  <c r="L56" i="1"/>
  <c r="L57" i="1" s="1"/>
  <c r="L54" i="1"/>
  <c r="L55" i="1" s="1"/>
  <c r="H58" i="1"/>
  <c r="H56" i="1"/>
  <c r="H57" i="1" s="1"/>
  <c r="H54" i="1"/>
  <c r="J63" i="1" s="1"/>
  <c r="S54" i="1"/>
  <c r="L78" i="1" s="1"/>
  <c r="K59" i="2" l="1"/>
  <c r="K59" i="1"/>
  <c r="L86" i="5"/>
  <c r="M86" i="5"/>
  <c r="K86" i="5"/>
  <c r="I86" i="5"/>
  <c r="O86" i="5"/>
  <c r="N86" i="5"/>
  <c r="J86" i="5"/>
  <c r="H86" i="5"/>
  <c r="I73" i="5"/>
  <c r="K73" i="5"/>
  <c r="J73" i="5"/>
  <c r="H86" i="6"/>
  <c r="N86" i="6"/>
  <c r="O86" i="6"/>
  <c r="N73" i="6"/>
  <c r="L86" i="6"/>
  <c r="I86" i="6"/>
  <c r="K86" i="6"/>
  <c r="I73" i="6"/>
  <c r="J73" i="6"/>
  <c r="M73" i="6"/>
  <c r="H73" i="6"/>
  <c r="M86" i="6"/>
  <c r="O73" i="6"/>
  <c r="L73" i="6"/>
  <c r="J86" i="6"/>
  <c r="K73" i="6"/>
  <c r="H63" i="1"/>
  <c r="O59" i="1"/>
  <c r="L57" i="3"/>
  <c r="L56" i="3"/>
  <c r="L55" i="3"/>
  <c r="J57" i="3"/>
  <c r="J56" i="3"/>
  <c r="J55" i="3"/>
  <c r="J76" i="2"/>
  <c r="K79" i="1"/>
  <c r="M57" i="3"/>
  <c r="M56" i="3"/>
  <c r="M55" i="3"/>
  <c r="N56" i="3"/>
  <c r="L77" i="2"/>
  <c r="H57" i="3"/>
  <c r="H56" i="3"/>
  <c r="H55" i="3"/>
  <c r="K57" i="3"/>
  <c r="K56" i="3"/>
  <c r="K55" i="3"/>
  <c r="I57" i="3"/>
  <c r="I56" i="3"/>
  <c r="I55" i="3"/>
  <c r="N76" i="2"/>
  <c r="G55" i="3"/>
  <c r="G57" i="3"/>
  <c r="G56" i="3"/>
  <c r="N55" i="3"/>
  <c r="N58" i="3" s="1"/>
  <c r="H76" i="2"/>
  <c r="J63" i="2"/>
  <c r="K77" i="2"/>
  <c r="K78" i="2"/>
  <c r="K79" i="2"/>
  <c r="N79" i="2"/>
  <c r="I76" i="2"/>
  <c r="I77" i="2"/>
  <c r="I78" i="2"/>
  <c r="I79" i="2"/>
  <c r="K76" i="2"/>
  <c r="O77" i="2"/>
  <c r="O78" i="2"/>
  <c r="O79" i="2"/>
  <c r="M76" i="2"/>
  <c r="M77" i="2"/>
  <c r="M78" i="2"/>
  <c r="M79" i="2"/>
  <c r="O76" i="2"/>
  <c r="L59" i="2"/>
  <c r="L76" i="2"/>
  <c r="H77" i="2"/>
  <c r="H78" i="2"/>
  <c r="H79" i="2"/>
  <c r="L79" i="2"/>
  <c r="N59" i="2"/>
  <c r="J77" i="2"/>
  <c r="N77" i="2"/>
  <c r="J78" i="2"/>
  <c r="N78" i="2"/>
  <c r="J79" i="2"/>
  <c r="H55" i="2"/>
  <c r="O63" i="2"/>
  <c r="O64" i="2"/>
  <c r="O65" i="2"/>
  <c r="O66" i="2"/>
  <c r="M63" i="2"/>
  <c r="M64" i="2"/>
  <c r="M65" i="2"/>
  <c r="M66" i="2"/>
  <c r="N66" i="2"/>
  <c r="K63" i="2"/>
  <c r="K64" i="2"/>
  <c r="K65" i="2"/>
  <c r="K66" i="2"/>
  <c r="I63" i="2"/>
  <c r="I64" i="2"/>
  <c r="I65" i="2"/>
  <c r="I66" i="2"/>
  <c r="H59" i="2"/>
  <c r="L63" i="2"/>
  <c r="H64" i="2"/>
  <c r="L64" i="2"/>
  <c r="H65" i="2"/>
  <c r="L65" i="2"/>
  <c r="H66" i="2"/>
  <c r="L66" i="2"/>
  <c r="J59" i="2"/>
  <c r="N63" i="2"/>
  <c r="J64" i="2"/>
  <c r="N64" i="2"/>
  <c r="J65" i="2"/>
  <c r="N65" i="2"/>
  <c r="J66" i="2"/>
  <c r="K77" i="1"/>
  <c r="K78" i="1"/>
  <c r="N79" i="1"/>
  <c r="I76" i="1"/>
  <c r="I77" i="1"/>
  <c r="I78" i="1"/>
  <c r="I79" i="1"/>
  <c r="K76" i="1"/>
  <c r="O77" i="1"/>
  <c r="O78" i="1"/>
  <c r="O79" i="1"/>
  <c r="M76" i="1"/>
  <c r="M77" i="1"/>
  <c r="M78" i="1"/>
  <c r="M79" i="1"/>
  <c r="O76" i="1"/>
  <c r="L59" i="1"/>
  <c r="L76" i="1"/>
  <c r="H77" i="1"/>
  <c r="L77" i="1"/>
  <c r="H78" i="1"/>
  <c r="H79" i="1"/>
  <c r="L79" i="1"/>
  <c r="N59" i="1"/>
  <c r="N76" i="1"/>
  <c r="J77" i="1"/>
  <c r="N77" i="1"/>
  <c r="J78" i="1"/>
  <c r="N78" i="1"/>
  <c r="J79" i="1"/>
  <c r="H55" i="1"/>
  <c r="O63" i="1"/>
  <c r="O64" i="1"/>
  <c r="O65" i="1"/>
  <c r="O66" i="1"/>
  <c r="M63" i="1"/>
  <c r="M64" i="1"/>
  <c r="M65" i="1"/>
  <c r="M66" i="1"/>
  <c r="N66" i="1"/>
  <c r="K63" i="1"/>
  <c r="K64" i="1"/>
  <c r="K65" i="1"/>
  <c r="K66" i="1"/>
  <c r="I63" i="1"/>
  <c r="I64" i="1"/>
  <c r="I65" i="1"/>
  <c r="I66" i="1"/>
  <c r="H59" i="1"/>
  <c r="H76" i="1"/>
  <c r="L63" i="1"/>
  <c r="H64" i="1"/>
  <c r="L64" i="1"/>
  <c r="H65" i="1"/>
  <c r="L65" i="1"/>
  <c r="H66" i="1"/>
  <c r="L66" i="1"/>
  <c r="J59" i="1"/>
  <c r="J76" i="1"/>
  <c r="N63" i="1"/>
  <c r="J64" i="1"/>
  <c r="N64" i="1"/>
  <c r="J65" i="1"/>
  <c r="N65" i="1"/>
  <c r="J66" i="1"/>
  <c r="H71" i="1" l="1"/>
  <c r="G58" i="3"/>
  <c r="K58" i="3"/>
  <c r="M58" i="3"/>
  <c r="L58" i="3"/>
  <c r="I58" i="3"/>
  <c r="H58" i="3"/>
  <c r="J58" i="3"/>
  <c r="H72" i="2"/>
  <c r="J71" i="2"/>
  <c r="H71" i="2"/>
  <c r="J85" i="2"/>
  <c r="J84" i="2"/>
  <c r="J83" i="2"/>
  <c r="L72" i="2"/>
  <c r="L71" i="2"/>
  <c r="L70" i="2"/>
  <c r="I72" i="2"/>
  <c r="I71" i="2"/>
  <c r="I70" i="2"/>
  <c r="K72" i="2"/>
  <c r="K71" i="2"/>
  <c r="K70" i="2"/>
  <c r="N85" i="2"/>
  <c r="N84" i="2"/>
  <c r="N83" i="2"/>
  <c r="J70" i="2"/>
  <c r="J72" i="2"/>
  <c r="O85" i="2"/>
  <c r="O84" i="2"/>
  <c r="O83" i="2"/>
  <c r="M85" i="2"/>
  <c r="M84" i="2"/>
  <c r="M83" i="2"/>
  <c r="K85" i="2"/>
  <c r="K84" i="2"/>
  <c r="K83" i="2"/>
  <c r="I85" i="2"/>
  <c r="I84" i="2"/>
  <c r="I83" i="2"/>
  <c r="N72" i="2"/>
  <c r="N71" i="2"/>
  <c r="N70" i="2"/>
  <c r="H85" i="2"/>
  <c r="H84" i="2"/>
  <c r="H83" i="2"/>
  <c r="M72" i="2"/>
  <c r="M71" i="2"/>
  <c r="M70" i="2"/>
  <c r="O72" i="2"/>
  <c r="O71" i="2"/>
  <c r="O70" i="2"/>
  <c r="L85" i="2"/>
  <c r="L84" i="2"/>
  <c r="L83" i="2"/>
  <c r="H70" i="2"/>
  <c r="J71" i="1"/>
  <c r="H72" i="1"/>
  <c r="J85" i="1"/>
  <c r="J84" i="1"/>
  <c r="J83" i="1"/>
  <c r="L72" i="1"/>
  <c r="L71" i="1"/>
  <c r="L70" i="1"/>
  <c r="I72" i="1"/>
  <c r="I71" i="1"/>
  <c r="I70" i="1"/>
  <c r="K72" i="1"/>
  <c r="K71" i="1"/>
  <c r="K70" i="1"/>
  <c r="N85" i="1"/>
  <c r="N84" i="1"/>
  <c r="N83" i="1"/>
  <c r="J70" i="1"/>
  <c r="J72" i="1"/>
  <c r="O85" i="1"/>
  <c r="O84" i="1"/>
  <c r="O83" i="1"/>
  <c r="M85" i="1"/>
  <c r="M84" i="1"/>
  <c r="M83" i="1"/>
  <c r="K85" i="1"/>
  <c r="K84" i="1"/>
  <c r="K83" i="1"/>
  <c r="I85" i="1"/>
  <c r="I84" i="1"/>
  <c r="I83" i="1"/>
  <c r="N72" i="1"/>
  <c r="N71" i="1"/>
  <c r="N70" i="1"/>
  <c r="H85" i="1"/>
  <c r="H84" i="1"/>
  <c r="H83" i="1"/>
  <c r="M72" i="1"/>
  <c r="M71" i="1"/>
  <c r="M70" i="1"/>
  <c r="O72" i="1"/>
  <c r="O71" i="1"/>
  <c r="O70" i="1"/>
  <c r="L85" i="1"/>
  <c r="L84" i="1"/>
  <c r="L83" i="1"/>
  <c r="H70" i="1"/>
  <c r="H73" i="1" s="1"/>
  <c r="H73" i="2" l="1"/>
  <c r="L86" i="2"/>
  <c r="M73" i="2"/>
  <c r="N73" i="2"/>
  <c r="K86" i="2"/>
  <c r="O86" i="2"/>
  <c r="K73" i="2"/>
  <c r="L73" i="2"/>
  <c r="O73" i="2"/>
  <c r="H86" i="2"/>
  <c r="I86" i="2"/>
  <c r="M86" i="2"/>
  <c r="J73" i="2"/>
  <c r="N86" i="2"/>
  <c r="I73" i="2"/>
  <c r="J86" i="2"/>
  <c r="L86" i="1"/>
  <c r="M73" i="1"/>
  <c r="N73" i="1"/>
  <c r="K86" i="1"/>
  <c r="O86" i="1"/>
  <c r="K73" i="1"/>
  <c r="L73" i="1"/>
  <c r="O73" i="1"/>
  <c r="H86" i="1"/>
  <c r="I86" i="1"/>
  <c r="M86" i="1"/>
  <c r="J73" i="1"/>
  <c r="N86" i="1"/>
  <c r="I73" i="1"/>
  <c r="J86" i="1"/>
</calcChain>
</file>

<file path=xl/sharedStrings.xml><?xml version="1.0" encoding="utf-8"?>
<sst xmlns="http://schemas.openxmlformats.org/spreadsheetml/2006/main" count="514" uniqueCount="64">
  <si>
    <t>version,4</t>
  </si>
  <si>
    <t>ProtocolHeader</t>
  </si>
  <si>
    <t>,Version,1.0,Label,Temp Protocol,ReaderType,0,DateRead,3/12/2020 10:58:43 PM,InstrumentSN,SN: 512734004,</t>
  </si>
  <si>
    <t xml:space="preserve">,Result,0,Prefix,2b_BTZ,WellMap,0007FE7FE7FE7FE7FE7FE000,RefWellMap,000000000000000000000000,RunCount,1,Kinetics,False,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</si>
  <si>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</si>
  <si>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</si>
  <si>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</si>
  <si>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</si>
  <si>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</si>
  <si>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</si>
  <si>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,B,X,0.05044363,0.05403395,0.05338606,0.05293136,0.05345837,0.05301412,0.0539767,0.05376764,0.053951,0.05372912,X</t>
  </si>
  <si>
    <t>,C,X,0.0526588,0.439122,0.2832941,0.4275888,0.296818,0.2342818,0.2965912,0.399371,0.2933563,0.08628064,X</t>
  </si>
  <si>
    <t>,D,X,0.05278921,0.3197105,0.3091968,0.3006206,0.2910092,0.3620141,0.2788625,0.2887431,0.2696391,0.09248909,X</t>
  </si>
  <si>
    <t>,E,X,0.05226064,0.2751263,0.317367,0.2920933,0.2731096,0.4166932,0.3015512,0.2500027,0.2697409,0.09283262,X</t>
  </si>
  <si>
    <t>,F,X,0.05138547,0.2106422,0.3159662,0.2850963,0.2367159,0.2703421,0.2220826,0.2193903,0.2816475,0.05149693,X</t>
  </si>
  <si>
    <t>,G,X,0.05166656,0.05177576,0.05196175,0.05140753,0.04329277,0.0533289,0.05270302,0.05117072,0.05163169,0.05242592,X</t>
  </si>
  <si>
    <t>,H,X,X,X,X,X,X,X,X,X,X,X,X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</si>
  <si>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</si>
  <si>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</si>
  <si>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</si>
  <si>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</si>
  <si>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</si>
  <si>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</si>
  <si>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</si>
  <si>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</si>
  <si>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</si>
  <si>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</si>
  <si>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</si>
  <si>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</si>
  <si>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</si>
  <si>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iPSC_DSN_004b_20200125_d45</t>
  </si>
  <si>
    <t>Differentiation started</t>
  </si>
  <si>
    <t>Age of cells</t>
  </si>
  <si>
    <t>45d</t>
  </si>
  <si>
    <t>Agent</t>
  </si>
  <si>
    <t>Bortezomib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</si>
  <si>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</si>
  <si>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</si>
  <si>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</si>
  <si>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</si>
  <si>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</si>
  <si>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</si>
  <si>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</si>
  <si>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</si>
  <si>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</si>
  <si>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 1/2 pooled]</t>
  </si>
  <si>
    <t>,Version,1,Label,CytoTox-Fluor,ReaderType,2,DateRead,3/12/2020 12:37:30 AM,InstrumentSN,SN: 512734004,FluoOpticalKitID,PN:9300-046 SN:31000001DD35142D SIG:BLUE,</t>
  </si>
  <si>
    <t xml:space="preserve">,Result,0,Prefix,2b_BTZ,WellMap,0007FE7FE7FE7FE7FE7FE000,RunCount,1,Kinetics,False, </t>
  </si>
  <si>
    <t>,Read 1</t>
  </si>
  <si>
    <t>,B,X,551.287,548.808,549.88,550.039,550.061,549.565,548.352,550.081,549.44,550.051,X</t>
  </si>
  <si>
    <t>,C,X,549.642,15276.8,3340.14,19100.2,3665.56,3403.83,3795.53,16995,3741.17,2754,X</t>
  </si>
  <si>
    <t>,D,X,547.807,3920.45,3739.18,3197.35,3415.78,6738.97,3682.3,3778.11,3580.26,2705.3,X</t>
  </si>
  <si>
    <t>,E,X,548.824,3879.74,3769.98,3329.39,3203.56,11697.7,3531.17,3408.88,3527.24,2733.98,X</t>
  </si>
  <si>
    <t>,F,X,550.241,3442.78,3617.92,3613.88,3255.34,3614.01,3448.66,3631.09,3722.82,547.39,X</t>
  </si>
  <si>
    <t>,G,X,549.403,549.078,548.505,549.368,547.636,548.175,547.858,548.506,547.597,547.011,X</t>
  </si>
  <si>
    <t>Cytotox</t>
  </si>
  <si>
    <t>Live/Dead</t>
  </si>
  <si>
    <t>% of vehicle pooled</t>
  </si>
  <si>
    <t>Vehicle pooled</t>
  </si>
  <si>
    <t>14) Exp_20200310</t>
  </si>
  <si>
    <t xml:space="preserve">Remarks: </t>
  </si>
  <si>
    <t>Three wells contaminated; excluded from analyses.</t>
  </si>
  <si>
    <t xml:space="preserve">Two wells outliers, marked red. </t>
  </si>
  <si>
    <t xml:space="preserve">Two wells outliers, marked red, excluded from analyses.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</si>
</sst>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0" fontId="23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5" fillId="0" borderId="0" xfId="0" applyFont="1"/>
    <xf numFmtId="0" fontId="22" fillId="0" borderId="10" xfId="0" applyFont="1" applyBorder="1"/>
    <xf numFmtId="0" fontId="22" fillId="0" borderId="0" xfId="0" applyFont="1"/>
    <xf numFmtId="0" fontId="0" fillId="0" borderId="0" xfId="0" applyBorder="1"/>
    <xf numFmtId="0" fontId="25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323850</xdr:colOff>
      <xdr:row>4</xdr:row>
      <xdr:rowOff>85725</xdr:rowOff>
    </xdr:from>
    <xdr:to>
      <xdr:col>15</xdr:col>
      <xdr:colOff>600075</xdr:colOff>
      <xdr:row>23</xdr:row>
      <xdr:rowOff>102394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847725"/>
          <a:ext cx="4848225" cy="36361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2</xdr:row>
      <xdr:rowOff>114300</xdr:rowOff>
    </xdr:from>
    <xdr:to>
      <xdr:col>12</xdr:col>
      <xdr:colOff>476250</xdr:colOff>
      <xdr:row>19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495300"/>
          <a:ext cx="4267200" cy="3200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276225</xdr:colOff>
      <xdr:row>1</xdr:row>
      <xdr:rowOff>9525</xdr:rowOff>
    </xdr:from>
    <xdr:to>
      <xdr:col>10</xdr:col>
      <xdr:colOff>695325</xdr:colOff>
      <xdr:row>17</xdr:row>
      <xdr:rowOff>161925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6225" y="200025"/>
          <a:ext cx="4267200" cy="3200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323850</xdr:colOff>
      <xdr:row>4</xdr:row>
      <xdr:rowOff>85725</xdr:rowOff>
    </xdr:from>
    <xdr:to>
      <xdr:col>15</xdr:col>
      <xdr:colOff>600075</xdr:colOff>
      <xdr:row>23</xdr:row>
      <xdr:rowOff>102394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847725"/>
          <a:ext cx="4848225" cy="36361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2</xdr:row>
      <xdr:rowOff>114300</xdr:rowOff>
    </xdr:from>
    <xdr:to>
      <xdr:col>12</xdr:col>
      <xdr:colOff>476250</xdr:colOff>
      <xdr:row>19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495300"/>
          <a:ext cx="4267200" cy="3200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323849</xdr:colOff>
      <xdr:row>0</xdr:row>
      <xdr:rowOff>104776</xdr:rowOff>
    </xdr:from>
    <xdr:to>
      <xdr:col>11</xdr:col>
      <xdr:colOff>158746</xdr:colOff>
      <xdr:row>17</xdr:row>
      <xdr:rowOff>171450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BD72C0BB-13E9-496D-8648-D0617B9CB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49" y="104776"/>
          <a:ext cx="4406897" cy="330517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228600</xdr:colOff>
          <xdr:row>0</xdr:row>
          <xdr:rowOff>114300</xdr:rowOff>
        </xdr:from>
        <xdr:to>
          <xdr:col>16</xdr:col>
          <xdr:colOff>574870</xdr:colOff>
          <xdr:row>17</xdr:row>
          <xdr:rowOff>104775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AD6F41BF-6818-4D53-8619-5F2A27E3A5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67" workbookViewId="0">
      <selection activeCell="A25" sqref="A25:D32"/>
    </sheetView>
  </sheetViews>
  <sheetFormatPr baseColWidth="10" defaultRowHeight="15" x14ac:dyDescent="0.25"/>
  <cols>
    <col min="5" max="5" width="14.57031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43855</v>
      </c>
      <c r="F27" s="5"/>
      <c r="G27" s="6">
        <v>5.0443630000000003E-2</v>
      </c>
      <c r="H27" s="6">
        <v>5.4033949999999997E-2</v>
      </c>
      <c r="I27" s="6">
        <v>5.3386059999999999E-2</v>
      </c>
      <c r="J27" s="6">
        <v>5.2931359999999997E-2</v>
      </c>
      <c r="K27" s="6">
        <v>5.3458369999999998E-2</v>
      </c>
      <c r="L27" s="6">
        <v>5.3014119999999998E-2</v>
      </c>
      <c r="M27" s="6">
        <v>5.3976700000000002E-2</v>
      </c>
      <c r="N27" s="6">
        <v>5.3767639999999998E-2</v>
      </c>
      <c r="O27" s="6">
        <v>5.3950999999999999E-2</v>
      </c>
      <c r="P27" s="6">
        <v>5.3729119999999998E-2</v>
      </c>
      <c r="Q27" s="7"/>
    </row>
    <row r="28" spans="1:17" x14ac:dyDescent="0.25">
      <c r="A28" t="s">
        <v>32</v>
      </c>
      <c r="C28" t="s">
        <v>33</v>
      </c>
      <c r="F28" s="6"/>
      <c r="G28" s="6">
        <v>5.2658799999999999E-2</v>
      </c>
      <c r="H28" s="8">
        <v>0.43912200000000001</v>
      </c>
      <c r="I28" s="9">
        <v>0.28329409999999999</v>
      </c>
      <c r="J28" s="9">
        <v>0.42758879999999999</v>
      </c>
      <c r="K28" s="9">
        <v>0.29681800000000003</v>
      </c>
      <c r="L28" s="9">
        <v>0.23428180000000001</v>
      </c>
      <c r="M28" s="9">
        <v>0.2965912</v>
      </c>
      <c r="N28" s="9">
        <v>0.39937099999999998</v>
      </c>
      <c r="O28" s="9">
        <v>0.29335630000000001</v>
      </c>
      <c r="P28" s="10">
        <v>8.6280640000000006E-2</v>
      </c>
      <c r="Q28" s="7"/>
    </row>
    <row r="29" spans="1:17" x14ac:dyDescent="0.25">
      <c r="A29" t="s">
        <v>34</v>
      </c>
      <c r="C29" t="s">
        <v>35</v>
      </c>
      <c r="F29" s="6"/>
      <c r="G29" s="6">
        <v>5.2789210000000003E-2</v>
      </c>
      <c r="H29" s="11">
        <v>0.31971050000000001</v>
      </c>
      <c r="I29" s="4">
        <v>0.30919679999999999</v>
      </c>
      <c r="J29" s="4">
        <v>0.30062060000000002</v>
      </c>
      <c r="K29" s="4">
        <v>0.29100920000000002</v>
      </c>
      <c r="L29" s="4">
        <v>0.36201410000000001</v>
      </c>
      <c r="M29" s="4">
        <v>0.27886250000000001</v>
      </c>
      <c r="N29" s="4">
        <v>0.28874309999999997</v>
      </c>
      <c r="O29" s="4">
        <v>0.26963910000000002</v>
      </c>
      <c r="P29" s="12">
        <v>9.2489089999999996E-2</v>
      </c>
      <c r="Q29" s="7"/>
    </row>
    <row r="30" spans="1:17" x14ac:dyDescent="0.25">
      <c r="A30" t="s">
        <v>18</v>
      </c>
      <c r="C30" s="2">
        <v>43900</v>
      </c>
      <c r="F30" s="6"/>
      <c r="G30" s="6">
        <v>5.2260639999999997E-2</v>
      </c>
      <c r="H30" s="11">
        <v>0.27512629999999999</v>
      </c>
      <c r="I30" s="4">
        <v>0.31736700000000001</v>
      </c>
      <c r="J30" s="4">
        <v>0.2920933</v>
      </c>
      <c r="K30" s="4">
        <v>0.27310960000000001</v>
      </c>
      <c r="L30" s="4">
        <v>0.41669319999999999</v>
      </c>
      <c r="M30" s="4">
        <v>0.30155120000000002</v>
      </c>
      <c r="N30" s="4">
        <v>0.25000270000000002</v>
      </c>
      <c r="O30" s="4">
        <v>0.26974090000000001</v>
      </c>
      <c r="P30" s="12">
        <v>9.2832620000000005E-2</v>
      </c>
      <c r="Q30" s="7"/>
    </row>
    <row r="31" spans="1:17" x14ac:dyDescent="0.25">
      <c r="A31" t="s">
        <v>19</v>
      </c>
      <c r="C31" t="s">
        <v>20</v>
      </c>
      <c r="F31" s="6"/>
      <c r="G31" s="6">
        <v>5.1385470000000003E-2</v>
      </c>
      <c r="H31" s="13">
        <v>0.2106422</v>
      </c>
      <c r="I31" s="14">
        <v>0.31596619999999997</v>
      </c>
      <c r="J31" s="14">
        <v>0.28509630000000002</v>
      </c>
      <c r="K31" s="14">
        <v>0.23671590000000001</v>
      </c>
      <c r="L31" s="14">
        <v>0.27034209999999997</v>
      </c>
      <c r="M31" s="14">
        <v>0.22208259999999999</v>
      </c>
      <c r="N31" s="14">
        <v>0.21939030000000001</v>
      </c>
      <c r="O31" s="14">
        <v>0.2816475</v>
      </c>
      <c r="P31" s="15">
        <v>5.1496930000000003E-2</v>
      </c>
      <c r="Q31" s="7"/>
    </row>
    <row r="32" spans="1:17" x14ac:dyDescent="0.25">
      <c r="A32" t="s">
        <v>60</v>
      </c>
      <c r="B32" t="s">
        <v>61</v>
      </c>
      <c r="G32" s="16">
        <v>5.166656E-2</v>
      </c>
      <c r="H32" s="16">
        <v>5.1775759999999997E-2</v>
      </c>
      <c r="I32" s="16">
        <v>5.1961750000000001E-2</v>
      </c>
      <c r="J32" s="16">
        <v>5.140753E-2</v>
      </c>
      <c r="K32" s="16">
        <v>4.3292770000000001E-2</v>
      </c>
      <c r="L32" s="16">
        <v>5.3328899999999999E-2</v>
      </c>
      <c r="M32" s="16">
        <v>5.2703020000000003E-2</v>
      </c>
      <c r="N32" s="16">
        <v>5.1170720000000003E-2</v>
      </c>
      <c r="O32" s="16">
        <v>5.1631690000000001E-2</v>
      </c>
      <c r="P32" s="16">
        <v>5.2425920000000001E-2</v>
      </c>
      <c r="Q32" s="17"/>
    </row>
    <row r="33" spans="1:17" x14ac:dyDescent="0.25">
      <c r="Q33" s="17"/>
    </row>
    <row r="35" spans="1:17" x14ac:dyDescent="0.25">
      <c r="A35" s="1"/>
      <c r="B35" s="18"/>
      <c r="C35" s="19"/>
      <c r="F35" t="s">
        <v>36</v>
      </c>
      <c r="H35">
        <f>AVERAGE(H28:H31)</f>
        <v>0.31115024999999996</v>
      </c>
      <c r="I35">
        <f t="shared" ref="I35:N35" si="0">AVERAGE(I28:I31)</f>
        <v>0.30645602500000002</v>
      </c>
      <c r="J35">
        <f t="shared" si="0"/>
        <v>0.32634974999999999</v>
      </c>
      <c r="K35">
        <f t="shared" si="0"/>
        <v>0.27441317500000001</v>
      </c>
      <c r="L35">
        <f t="shared" si="0"/>
        <v>0.32083279999999997</v>
      </c>
      <c r="M35">
        <f t="shared" si="0"/>
        <v>0.274771875</v>
      </c>
      <c r="N35">
        <f t="shared" si="0"/>
        <v>0.28937677499999997</v>
      </c>
      <c r="O35">
        <f>AVERAGE(O28:O31)</f>
        <v>0.27859595000000004</v>
      </c>
      <c r="P35">
        <f>AVERAGE(P28:P30)</f>
        <v>9.0534116666666664E-2</v>
      </c>
    </row>
    <row r="36" spans="1:17" x14ac:dyDescent="0.25">
      <c r="B36" s="18"/>
      <c r="F36" t="s">
        <v>37</v>
      </c>
      <c r="H36">
        <f>H35/1000</f>
        <v>3.1115024999999998E-4</v>
      </c>
      <c r="I36">
        <f t="shared" ref="I36:P36" si="1">I35/1000</f>
        <v>3.0645602500000004E-4</v>
      </c>
      <c r="J36">
        <f t="shared" si="1"/>
        <v>3.2634975000000001E-4</v>
      </c>
      <c r="K36">
        <f t="shared" si="1"/>
        <v>2.74413175E-4</v>
      </c>
      <c r="L36">
        <f t="shared" si="1"/>
        <v>3.2083279999999995E-4</v>
      </c>
      <c r="M36">
        <f t="shared" si="1"/>
        <v>2.7477187500000002E-4</v>
      </c>
      <c r="N36">
        <f t="shared" si="1"/>
        <v>2.8937677499999998E-4</v>
      </c>
      <c r="O36">
        <f t="shared" si="1"/>
        <v>2.7859595000000002E-4</v>
      </c>
      <c r="P36">
        <f t="shared" si="1"/>
        <v>9.0534116666666668E-5</v>
      </c>
    </row>
    <row r="37" spans="1:17" x14ac:dyDescent="0.25">
      <c r="B37" s="20"/>
      <c r="F37" t="s">
        <v>38</v>
      </c>
      <c r="H37">
        <f>MEDIAN(H28:H31)</f>
        <v>0.29741839999999997</v>
      </c>
      <c r="I37">
        <f t="shared" ref="I37:P37" si="2">MEDIAN(I28:I31)</f>
        <v>0.31258149999999996</v>
      </c>
      <c r="J37">
        <f t="shared" si="2"/>
        <v>0.29635695000000001</v>
      </c>
      <c r="K37">
        <f t="shared" si="2"/>
        <v>0.28205940000000002</v>
      </c>
      <c r="L37">
        <f t="shared" si="2"/>
        <v>0.31617810000000002</v>
      </c>
      <c r="M37">
        <f t="shared" si="2"/>
        <v>0.28772684999999998</v>
      </c>
      <c r="N37">
        <f t="shared" si="2"/>
        <v>0.26937290000000003</v>
      </c>
      <c r="O37">
        <f t="shared" si="2"/>
        <v>0.2756942</v>
      </c>
      <c r="P37">
        <f t="shared" si="2"/>
        <v>8.9384865000000008E-2</v>
      </c>
    </row>
    <row r="38" spans="1:17" x14ac:dyDescent="0.25">
      <c r="B38" s="18"/>
      <c r="F38" t="s">
        <v>39</v>
      </c>
      <c r="H38">
        <f>H37/1000</f>
        <v>2.9741839999999995E-4</v>
      </c>
      <c r="I38">
        <f t="shared" ref="I38:P38" si="3">I37/1000</f>
        <v>3.1258149999999993E-4</v>
      </c>
      <c r="J38">
        <f t="shared" si="3"/>
        <v>2.9635695000000001E-4</v>
      </c>
      <c r="K38">
        <f t="shared" si="3"/>
        <v>2.8205940000000001E-4</v>
      </c>
      <c r="L38">
        <f t="shared" si="3"/>
        <v>3.161781E-4</v>
      </c>
      <c r="M38">
        <f t="shared" si="3"/>
        <v>2.8772684999999999E-4</v>
      </c>
      <c r="N38">
        <f t="shared" si="3"/>
        <v>2.6937290000000002E-4</v>
      </c>
      <c r="O38">
        <f t="shared" si="3"/>
        <v>2.7569420000000001E-4</v>
      </c>
      <c r="P38">
        <f t="shared" si="3"/>
        <v>8.938486500000001E-5</v>
      </c>
    </row>
    <row r="39" spans="1:17" x14ac:dyDescent="0.25">
      <c r="C39" s="18"/>
      <c r="F39" t="s">
        <v>40</v>
      </c>
      <c r="H39">
        <f>STDEV(H28:H31)</f>
        <v>9.6349433083490602E-2</v>
      </c>
      <c r="I39">
        <f t="shared" ref="I39:P39" si="4">STDEV(I28:I31)</f>
        <v>1.5848022182462812E-2</v>
      </c>
      <c r="J39">
        <f t="shared" si="4"/>
        <v>6.7790574340218415E-2</v>
      </c>
      <c r="K39">
        <f t="shared" si="4"/>
        <v>2.7081285538710441E-2</v>
      </c>
      <c r="L39">
        <f t="shared" si="4"/>
        <v>8.3517467524943559E-2</v>
      </c>
      <c r="M39">
        <f t="shared" si="4"/>
        <v>3.6451374477183281E-2</v>
      </c>
      <c r="N39">
        <f t="shared" si="4"/>
        <v>7.8628992834254161E-2</v>
      </c>
      <c r="O39">
        <f t="shared" si="4"/>
        <v>1.1340443288660868E-2</v>
      </c>
      <c r="P39">
        <f t="shared" si="4"/>
        <v>1.9749460407796817E-2</v>
      </c>
    </row>
    <row r="40" spans="1:17" x14ac:dyDescent="0.25">
      <c r="F40" t="s">
        <v>41</v>
      </c>
      <c r="H40">
        <f>H39/H35*100</f>
        <v>30.965565055303866</v>
      </c>
      <c r="I40">
        <f t="shared" ref="I40:P40" si="5">I39/I35*100</f>
        <v>5.1713854157257346</v>
      </c>
      <c r="J40">
        <f t="shared" si="5"/>
        <v>20.772369012146758</v>
      </c>
      <c r="K40">
        <f t="shared" si="5"/>
        <v>9.868799316472483</v>
      </c>
      <c r="L40">
        <f t="shared" si="5"/>
        <v>26.031461722412285</v>
      </c>
      <c r="M40">
        <f t="shared" si="5"/>
        <v>13.266050055953974</v>
      </c>
      <c r="N40">
        <f t="shared" si="5"/>
        <v>27.171839493426575</v>
      </c>
      <c r="O40">
        <f t="shared" si="5"/>
        <v>4.0705700454945113</v>
      </c>
      <c r="P40">
        <f t="shared" si="5"/>
        <v>21.814384604327046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0.34858788333333335</v>
      </c>
      <c r="I47">
        <f t="shared" ref="I47:N47" si="6">I28-$P$35</f>
        <v>0.19275998333333333</v>
      </c>
      <c r="J47">
        <f t="shared" si="6"/>
        <v>0.33705468333333333</v>
      </c>
      <c r="K47">
        <f t="shared" si="6"/>
        <v>0.20628388333333336</v>
      </c>
      <c r="L47">
        <f t="shared" si="6"/>
        <v>0.14374768333333335</v>
      </c>
      <c r="M47">
        <f t="shared" si="6"/>
        <v>0.20605708333333334</v>
      </c>
      <c r="N47">
        <f t="shared" si="6"/>
        <v>0.30883688333333331</v>
      </c>
      <c r="O47">
        <f>O28-$P$35</f>
        <v>0.20282218333333335</v>
      </c>
    </row>
    <row r="48" spans="1:17" x14ac:dyDescent="0.25">
      <c r="H48">
        <f t="shared" ref="H48:O50" si="7">H29-$P$35</f>
        <v>0.22917638333333334</v>
      </c>
      <c r="I48">
        <f t="shared" si="7"/>
        <v>0.21866268333333333</v>
      </c>
      <c r="J48">
        <f t="shared" si="7"/>
        <v>0.21008648333333335</v>
      </c>
      <c r="K48">
        <f t="shared" si="7"/>
        <v>0.20047508333333336</v>
      </c>
      <c r="L48">
        <f t="shared" si="7"/>
        <v>0.27147998333333334</v>
      </c>
      <c r="M48">
        <f t="shared" si="7"/>
        <v>0.18832838333333335</v>
      </c>
      <c r="N48">
        <f t="shared" si="7"/>
        <v>0.19820898333333331</v>
      </c>
      <c r="O48">
        <f t="shared" si="7"/>
        <v>0.17910498333333336</v>
      </c>
    </row>
    <row r="49" spans="4:20" x14ac:dyDescent="0.25">
      <c r="H49">
        <f t="shared" si="7"/>
        <v>0.18459218333333333</v>
      </c>
      <c r="I49">
        <f t="shared" si="7"/>
        <v>0.22683288333333335</v>
      </c>
      <c r="J49">
        <f t="shared" si="7"/>
        <v>0.20155918333333334</v>
      </c>
      <c r="K49">
        <f t="shared" si="7"/>
        <v>0.18257548333333334</v>
      </c>
      <c r="L49">
        <f>L30-$P$35</f>
        <v>0.32615908333333332</v>
      </c>
      <c r="M49">
        <f t="shared" si="7"/>
        <v>0.21101708333333336</v>
      </c>
      <c r="N49">
        <f t="shared" si="7"/>
        <v>0.15946858333333336</v>
      </c>
      <c r="O49">
        <f>O30-$P$35</f>
        <v>0.17920678333333334</v>
      </c>
    </row>
    <row r="50" spans="4:20" x14ac:dyDescent="0.25">
      <c r="H50">
        <f t="shared" si="7"/>
        <v>0.12010808333333334</v>
      </c>
      <c r="I50">
        <f t="shared" si="7"/>
        <v>0.22543208333333331</v>
      </c>
      <c r="J50">
        <f t="shared" si="7"/>
        <v>0.19456218333333336</v>
      </c>
      <c r="K50">
        <f t="shared" si="7"/>
        <v>0.14618178333333334</v>
      </c>
      <c r="L50">
        <f t="shared" si="7"/>
        <v>0.17980798333333331</v>
      </c>
      <c r="M50">
        <f t="shared" si="7"/>
        <v>0.13154848333333333</v>
      </c>
      <c r="N50">
        <f t="shared" si="7"/>
        <v>0.12885618333333335</v>
      </c>
      <c r="O50">
        <f t="shared" si="7"/>
        <v>0.19111338333333333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0.22061613333333333</v>
      </c>
      <c r="I54">
        <f>AVERAGE(I47:I50)</f>
        <v>0.21592190833333333</v>
      </c>
      <c r="J54">
        <f t="shared" ref="J54:N54" si="8">AVERAGE(J47:J50)</f>
        <v>0.23581563333333333</v>
      </c>
      <c r="K54">
        <f t="shared" si="8"/>
        <v>0.18387905833333335</v>
      </c>
      <c r="L54">
        <f t="shared" si="8"/>
        <v>0.23029868333333331</v>
      </c>
      <c r="M54">
        <f t="shared" si="8"/>
        <v>0.18423775833333333</v>
      </c>
      <c r="N54">
        <f t="shared" si="8"/>
        <v>0.19884265833333334</v>
      </c>
      <c r="O54">
        <f>AVERAGE(O47:O50)</f>
        <v>0.18806183333333337</v>
      </c>
      <c r="S54" s="23">
        <f>AVERAGE(H47:I50)</f>
        <v>0.21826902083333333</v>
      </c>
      <c r="T54" s="24"/>
    </row>
    <row r="55" spans="4:20" x14ac:dyDescent="0.25">
      <c r="F55" t="s">
        <v>37</v>
      </c>
      <c r="H55">
        <f>H54/1000</f>
        <v>2.2061613333333334E-4</v>
      </c>
      <c r="I55">
        <f t="shared" ref="I55:O55" si="9">I54/1000</f>
        <v>2.1592190833333332E-4</v>
      </c>
      <c r="J55">
        <f t="shared" si="9"/>
        <v>2.3581563333333332E-4</v>
      </c>
      <c r="K55">
        <f t="shared" si="9"/>
        <v>1.8387905833333335E-4</v>
      </c>
      <c r="L55">
        <f t="shared" si="9"/>
        <v>2.3029868333333331E-4</v>
      </c>
      <c r="M55">
        <f t="shared" si="9"/>
        <v>1.8423775833333332E-4</v>
      </c>
      <c r="N55">
        <f t="shared" si="9"/>
        <v>1.9884265833333334E-4</v>
      </c>
      <c r="O55">
        <f t="shared" si="9"/>
        <v>1.8806183333333338E-4</v>
      </c>
    </row>
    <row r="56" spans="4:20" x14ac:dyDescent="0.25">
      <c r="F56" t="s">
        <v>38</v>
      </c>
      <c r="H56">
        <f>MEDIAN(H47:H50)</f>
        <v>0.20688428333333334</v>
      </c>
      <c r="I56">
        <f t="shared" ref="I56:N56" si="10">MEDIAN(I47:I50)</f>
        <v>0.22204738333333332</v>
      </c>
      <c r="J56">
        <f>MEDIAN(J47:J50)</f>
        <v>0.20582283333333334</v>
      </c>
      <c r="K56">
        <f t="shared" si="10"/>
        <v>0.19152528333333335</v>
      </c>
      <c r="L56">
        <f t="shared" si="10"/>
        <v>0.22564398333333333</v>
      </c>
      <c r="M56">
        <f t="shared" si="10"/>
        <v>0.19719273333333334</v>
      </c>
      <c r="N56">
        <f t="shared" si="10"/>
        <v>0.17883878333333333</v>
      </c>
      <c r="O56">
        <f>MEDIAN(O47:O50)</f>
        <v>0.18516008333333334</v>
      </c>
    </row>
    <row r="57" spans="4:20" x14ac:dyDescent="0.25">
      <c r="F57" t="s">
        <v>39</v>
      </c>
      <c r="H57">
        <f>H56/1000</f>
        <v>2.0688428333333334E-4</v>
      </c>
      <c r="I57">
        <f t="shared" ref="I57:O57" si="11">I56/1000</f>
        <v>2.2204738333333332E-4</v>
      </c>
      <c r="J57">
        <f t="shared" si="11"/>
        <v>2.0582283333333334E-4</v>
      </c>
      <c r="K57">
        <f t="shared" si="11"/>
        <v>1.9152528333333336E-4</v>
      </c>
      <c r="L57">
        <f t="shared" si="11"/>
        <v>2.2564398333333333E-4</v>
      </c>
      <c r="M57">
        <f t="shared" si="11"/>
        <v>1.9719273333333335E-4</v>
      </c>
      <c r="N57">
        <f t="shared" si="11"/>
        <v>1.7883878333333332E-4</v>
      </c>
      <c r="O57">
        <f t="shared" si="11"/>
        <v>1.8516008333333334E-4</v>
      </c>
    </row>
    <row r="58" spans="4:20" x14ac:dyDescent="0.25">
      <c r="F58" t="s">
        <v>40</v>
      </c>
      <c r="H58">
        <f>STDEV(H47:H50)</f>
        <v>9.6349433083490504E-2</v>
      </c>
      <c r="I58">
        <f t="shared" ref="I58:O58" si="12">STDEV(I47:I50)</f>
        <v>1.5848022182462812E-2</v>
      </c>
      <c r="J58">
        <f t="shared" si="12"/>
        <v>6.7790574340218346E-2</v>
      </c>
      <c r="K58">
        <f t="shared" si="12"/>
        <v>2.7081285538710507E-2</v>
      </c>
      <c r="L58">
        <f t="shared" si="12"/>
        <v>8.3517467524943614E-2</v>
      </c>
      <c r="M58">
        <f t="shared" si="12"/>
        <v>3.6451374477183156E-2</v>
      </c>
      <c r="N58">
        <f t="shared" si="12"/>
        <v>7.862899283425398E-2</v>
      </c>
      <c r="O58">
        <f t="shared" si="12"/>
        <v>1.1340443288660868E-2</v>
      </c>
    </row>
    <row r="59" spans="4:20" x14ac:dyDescent="0.25">
      <c r="F59" t="s">
        <v>41</v>
      </c>
      <c r="H59">
        <f>H58/H54*100</f>
        <v>43.672886306059141</v>
      </c>
      <c r="I59">
        <f t="shared" ref="I59:O59" si="13">I58/I54*100</f>
        <v>7.3397008690739911</v>
      </c>
      <c r="J59">
        <f t="shared" si="13"/>
        <v>28.747277431091302</v>
      </c>
      <c r="K59">
        <f t="shared" si="13"/>
        <v>14.727770407447888</v>
      </c>
      <c r="L59">
        <f t="shared" si="13"/>
        <v>36.264848029574182</v>
      </c>
      <c r="M59">
        <f t="shared" si="13"/>
        <v>19.78496417180309</v>
      </c>
      <c r="N59">
        <f t="shared" si="13"/>
        <v>39.543322088584688</v>
      </c>
      <c r="O59">
        <f t="shared" si="13"/>
        <v>6.0301673591367724</v>
      </c>
    </row>
    <row r="62" spans="4:20" x14ac:dyDescent="0.25">
      <c r="D62" t="s">
        <v>44</v>
      </c>
    </row>
    <row r="63" spans="4:20" x14ac:dyDescent="0.25">
      <c r="H63">
        <f>H47/$H$54*100</f>
        <v>158.00652385047695</v>
      </c>
      <c r="I63">
        <f t="shared" ref="H63:O66" si="14">I47/$H$54*100</f>
        <v>87.373475557242415</v>
      </c>
      <c r="J63">
        <f t="shared" si="14"/>
        <v>152.77880100639359</v>
      </c>
      <c r="K63">
        <f t="shared" si="14"/>
        <v>93.503534948486717</v>
      </c>
      <c r="L63">
        <f t="shared" si="14"/>
        <v>65.157375918714934</v>
      </c>
      <c r="M63">
        <f t="shared" si="14"/>
        <v>93.40073195009613</v>
      </c>
      <c r="N63" s="27">
        <f t="shared" si="14"/>
        <v>139.98834929569975</v>
      </c>
      <c r="O63">
        <f>O47/$H$54*100</f>
        <v>91.934429395009502</v>
      </c>
    </row>
    <row r="64" spans="4:20" x14ac:dyDescent="0.25">
      <c r="H64">
        <f t="shared" si="14"/>
        <v>103.88015593903378</v>
      </c>
      <c r="I64">
        <f t="shared" si="14"/>
        <v>99.114547984100284</v>
      </c>
      <c r="J64">
        <f t="shared" si="14"/>
        <v>95.22716229275467</v>
      </c>
      <c r="K64">
        <f t="shared" si="14"/>
        <v>90.870545278949095</v>
      </c>
      <c r="L64">
        <f t="shared" si="14"/>
        <v>123.05536282931257</v>
      </c>
      <c r="M64">
        <f t="shared" si="14"/>
        <v>85.364737604563231</v>
      </c>
      <c r="N64">
        <f t="shared" si="14"/>
        <v>89.843376519456726</v>
      </c>
      <c r="O64">
        <f t="shared" si="14"/>
        <v>81.18399168147873</v>
      </c>
    </row>
    <row r="65" spans="4:17" x14ac:dyDescent="0.25">
      <c r="H65">
        <f t="shared" si="14"/>
        <v>83.671207787160924</v>
      </c>
      <c r="I65">
        <f t="shared" si="14"/>
        <v>102.81790361659861</v>
      </c>
      <c r="J65">
        <f t="shared" si="14"/>
        <v>91.361941798151975</v>
      </c>
      <c r="K65">
        <f t="shared" si="14"/>
        <v>82.757086063817638</v>
      </c>
      <c r="L65">
        <f t="shared" si="14"/>
        <v>147.84008694438182</v>
      </c>
      <c r="M65">
        <f t="shared" si="14"/>
        <v>95.648980944881046</v>
      </c>
      <c r="N65">
        <f t="shared" si="14"/>
        <v>72.283282697366971</v>
      </c>
      <c r="O65">
        <f t="shared" si="14"/>
        <v>81.230135178992654</v>
      </c>
    </row>
    <row r="66" spans="4:17" x14ac:dyDescent="0.25">
      <c r="H66">
        <f t="shared" si="14"/>
        <v>54.442112423328368</v>
      </c>
      <c r="I66">
        <f t="shared" si="14"/>
        <v>102.18295458597466</v>
      </c>
      <c r="J66">
        <f t="shared" si="14"/>
        <v>88.190369577081412</v>
      </c>
      <c r="K66">
        <f t="shared" si="14"/>
        <v>66.260695047385482</v>
      </c>
      <c r="L66">
        <f t="shared" si="14"/>
        <v>81.502644714408916</v>
      </c>
      <c r="M66">
        <f t="shared" si="14"/>
        <v>59.627771253960873</v>
      </c>
      <c r="N66">
        <f t="shared" si="14"/>
        <v>58.407416260279554</v>
      </c>
      <c r="O66">
        <f t="shared" si="14"/>
        <v>86.627111284094667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100</v>
      </c>
      <c r="I70">
        <f t="shared" ref="I70:N70" si="15">AVERAGE(I63:I66)</f>
        <v>97.872220435978988</v>
      </c>
      <c r="J70">
        <f>AVERAGE(J63:J66)</f>
        <v>106.88956866859542</v>
      </c>
      <c r="K70">
        <f t="shared" si="15"/>
        <v>83.347965334659719</v>
      </c>
      <c r="L70">
        <f t="shared" si="15"/>
        <v>104.38886760170456</v>
      </c>
      <c r="M70">
        <f t="shared" si="15"/>
        <v>83.51055543837532</v>
      </c>
      <c r="N70">
        <f t="shared" si="15"/>
        <v>90.130606193200748</v>
      </c>
      <c r="O70">
        <f>AVERAGE(O63:O66)</f>
        <v>85.243916884893892</v>
      </c>
    </row>
    <row r="71" spans="4:17" x14ac:dyDescent="0.25">
      <c r="F71" t="s">
        <v>38</v>
      </c>
      <c r="H71">
        <f>MEDIAN(H63:H66)</f>
        <v>93.775681863097361</v>
      </c>
      <c r="I71">
        <f t="shared" ref="I71:O71" si="16">MEDIAN(I63:I66)</f>
        <v>100.64875128503746</v>
      </c>
      <c r="J71">
        <f t="shared" si="16"/>
        <v>93.294552045453315</v>
      </c>
      <c r="K71">
        <f t="shared" si="16"/>
        <v>86.813815671383367</v>
      </c>
      <c r="L71">
        <f t="shared" si="16"/>
        <v>102.27900377186074</v>
      </c>
      <c r="M71">
        <f t="shared" si="16"/>
        <v>89.382734777329688</v>
      </c>
      <c r="N71">
        <f t="shared" si="16"/>
        <v>81.063329608411848</v>
      </c>
      <c r="O71">
        <f t="shared" si="16"/>
        <v>83.928623231543668</v>
      </c>
    </row>
    <row r="72" spans="4:17" x14ac:dyDescent="0.25">
      <c r="F72" t="s">
        <v>40</v>
      </c>
      <c r="H72">
        <f>STDEV(H63:H66)</f>
        <v>43.672886306059162</v>
      </c>
      <c r="I72">
        <f t="shared" ref="I72:O72" si="17">STDEV(I63:I66)</f>
        <v>7.1835282139215604</v>
      </c>
      <c r="J72">
        <f t="shared" si="17"/>
        <v>30.727840850057955</v>
      </c>
      <c r="K72">
        <f t="shared" si="17"/>
        <v>12.275296973768084</v>
      </c>
      <c r="L72">
        <f t="shared" si="17"/>
        <v>37.856464195551553</v>
      </c>
      <c r="M72">
        <f t="shared" si="17"/>
        <v>16.522533473156219</v>
      </c>
      <c r="N72">
        <f t="shared" si="17"/>
        <v>35.640635907371248</v>
      </c>
      <c r="O72">
        <f t="shared" si="17"/>
        <v>5.1403508516425536</v>
      </c>
    </row>
    <row r="73" spans="4:17" x14ac:dyDescent="0.25">
      <c r="F73" t="s">
        <v>41</v>
      </c>
      <c r="H73">
        <f t="shared" ref="H73:O73" si="18">H72/H70*100</f>
        <v>43.672886306059162</v>
      </c>
      <c r="I73">
        <f t="shared" si="18"/>
        <v>7.3397008690739893</v>
      </c>
      <c r="J73">
        <f t="shared" si="18"/>
        <v>28.747277431091291</v>
      </c>
      <c r="K73">
        <f t="shared" si="18"/>
        <v>14.727770407448062</v>
      </c>
      <c r="L73">
        <f t="shared" si="18"/>
        <v>36.264848029574175</v>
      </c>
      <c r="M73">
        <f t="shared" si="18"/>
        <v>19.784964171802976</v>
      </c>
      <c r="N73">
        <f t="shared" si="18"/>
        <v>39.543322088584709</v>
      </c>
      <c r="O73">
        <f t="shared" si="18"/>
        <v>6.030167359136775</v>
      </c>
    </row>
    <row r="76" spans="4:17" x14ac:dyDescent="0.25">
      <c r="D76" t="s">
        <v>45</v>
      </c>
      <c r="H76">
        <f>H47/$S$54*100</f>
        <v>159.70561557588576</v>
      </c>
      <c r="I76">
        <f t="shared" ref="I76:N76" si="19">I47/$S$54*100</f>
        <v>88.313028847333172</v>
      </c>
      <c r="J76">
        <f>J47/$S$54*100</f>
        <v>154.42167745403631</v>
      </c>
      <c r="K76">
        <f t="shared" si="19"/>
        <v>94.509006612921212</v>
      </c>
      <c r="L76">
        <f t="shared" si="19"/>
        <v>65.858032800310568</v>
      </c>
      <c r="M76">
        <f t="shared" si="19"/>
        <v>94.405098142935799</v>
      </c>
      <c r="N76" s="27">
        <f t="shared" si="19"/>
        <v>141.49368616499919</v>
      </c>
      <c r="O76">
        <f>O47/$S$54*100</f>
        <v>92.923027994982888</v>
      </c>
    </row>
    <row r="77" spans="4:17" x14ac:dyDescent="0.25">
      <c r="H77">
        <f t="shared" ref="H77:O79" si="20">H48/$S$54*100</f>
        <v>104.99721053329354</v>
      </c>
      <c r="I77">
        <f t="shared" si="20"/>
        <v>100.18035656113591</v>
      </c>
      <c r="J77">
        <f t="shared" si="20"/>
        <v>96.251168640991878</v>
      </c>
      <c r="K77">
        <f t="shared" si="20"/>
        <v>91.847703612695852</v>
      </c>
      <c r="L77">
        <f t="shared" si="20"/>
        <v>124.37861419675815</v>
      </c>
      <c r="M77">
        <f t="shared" si="20"/>
        <v>86.282690330634608</v>
      </c>
      <c r="N77">
        <f t="shared" si="20"/>
        <v>90.809489398260723</v>
      </c>
      <c r="O77">
        <f t="shared" si="20"/>
        <v>82.056987587851509</v>
      </c>
    </row>
    <row r="78" spans="4:17" x14ac:dyDescent="0.25">
      <c r="H78">
        <f t="shared" si="20"/>
        <v>84.570949477198099</v>
      </c>
      <c r="I78">
        <f>I49/$S$54*100</f>
        <v>103.92353549179994</v>
      </c>
      <c r="J78">
        <f t="shared" si="20"/>
        <v>92.344384266625099</v>
      </c>
      <c r="K78">
        <f t="shared" si="20"/>
        <v>83.646997927729288</v>
      </c>
      <c r="L78">
        <f t="shared" si="20"/>
        <v>149.42985591271017</v>
      </c>
      <c r="M78">
        <f t="shared" si="20"/>
        <v>96.67752323609065</v>
      </c>
      <c r="N78">
        <f t="shared" si="20"/>
        <v>73.060566600104451</v>
      </c>
      <c r="O78">
        <f t="shared" si="20"/>
        <v>82.103627280287625</v>
      </c>
    </row>
    <row r="79" spans="4:17" x14ac:dyDescent="0.25">
      <c r="H79">
        <f t="shared" si="20"/>
        <v>55.027544850281764</v>
      </c>
      <c r="I79">
        <f t="shared" si="20"/>
        <v>103.28175866307183</v>
      </c>
      <c r="J79" s="27">
        <f t="shared" si="20"/>
        <v>89.138707174527482</v>
      </c>
      <c r="K79">
        <f t="shared" si="20"/>
        <v>66.973216251771888</v>
      </c>
      <c r="L79">
        <f t="shared" si="20"/>
        <v>82.379067192788554</v>
      </c>
      <c r="M79">
        <f t="shared" si="20"/>
        <v>60.268966631678623</v>
      </c>
      <c r="N79">
        <f t="shared" si="20"/>
        <v>59.035488793311551</v>
      </c>
      <c r="O79">
        <f t="shared" si="20"/>
        <v>87.558638694432219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101.07533010916478</v>
      </c>
      <c r="I83">
        <f t="shared" ref="I83:O83" si="21">AVERAGE(I76:I79)</f>
        <v>98.924669890835219</v>
      </c>
      <c r="J83">
        <f t="shared" si="21"/>
        <v>108.03898438404521</v>
      </c>
      <c r="K83">
        <f t="shared" si="21"/>
        <v>84.244231101279553</v>
      </c>
      <c r="L83">
        <f t="shared" si="21"/>
        <v>105.51139252564185</v>
      </c>
      <c r="M83">
        <f t="shared" si="21"/>
        <v>84.408569585334916</v>
      </c>
      <c r="N83">
        <f t="shared" si="21"/>
        <v>91.09980773916898</v>
      </c>
      <c r="O83" s="27">
        <f t="shared" si="21"/>
        <v>86.160570389388553</v>
      </c>
    </row>
    <row r="84" spans="6:17" x14ac:dyDescent="0.25">
      <c r="F84" t="s">
        <v>38</v>
      </c>
      <c r="H84">
        <f t="shared" ref="H84:O84" si="22">MEDIAN(H76:H79)</f>
        <v>94.784080005245812</v>
      </c>
      <c r="I84">
        <f t="shared" si="22"/>
        <v>101.73105761210387</v>
      </c>
      <c r="J84">
        <f t="shared" si="22"/>
        <v>94.297776453808495</v>
      </c>
      <c r="K84">
        <f t="shared" si="22"/>
        <v>87.747350770212563</v>
      </c>
      <c r="L84">
        <f t="shared" si="22"/>
        <v>103.37884069477334</v>
      </c>
      <c r="M84">
        <f t="shared" si="22"/>
        <v>90.343894236785204</v>
      </c>
      <c r="N84">
        <f t="shared" si="22"/>
        <v>81.93502799918258</v>
      </c>
      <c r="O84" s="27">
        <f t="shared" si="22"/>
        <v>84.831132987359922</v>
      </c>
    </row>
    <row r="85" spans="6:17" x14ac:dyDescent="0.25">
      <c r="F85" t="s">
        <v>40</v>
      </c>
      <c r="H85">
        <f t="shared" ref="H85:O85" si="23">STDEV(H76:H79)</f>
        <v>44.142514002049495</v>
      </c>
      <c r="I85">
        <f t="shared" si="23"/>
        <v>7.2607748557062131</v>
      </c>
      <c r="J85">
        <f t="shared" si="23"/>
        <v>31.05826657461478</v>
      </c>
      <c r="K85">
        <f t="shared" si="23"/>
        <v>12.407296938116239</v>
      </c>
      <c r="L85">
        <f t="shared" si="23"/>
        <v>38.263546153311538</v>
      </c>
      <c r="M85">
        <f t="shared" si="23"/>
        <v>16.700205250390027</v>
      </c>
      <c r="N85">
        <f t="shared" si="23"/>
        <v>36.023890396381006</v>
      </c>
      <c r="O85" s="27">
        <f t="shared" si="23"/>
        <v>5.1956265920669749</v>
      </c>
    </row>
    <row r="86" spans="6:17" x14ac:dyDescent="0.25">
      <c r="F86" t="s">
        <v>41</v>
      </c>
      <c r="H86">
        <f t="shared" ref="H86:O86" si="24">H85/H83*100</f>
        <v>43.672886306059141</v>
      </c>
      <c r="I86">
        <f t="shared" si="24"/>
        <v>7.3397008690739955</v>
      </c>
      <c r="J86">
        <f t="shared" si="24"/>
        <v>28.747277431091206</v>
      </c>
      <c r="K86">
        <f t="shared" si="24"/>
        <v>14.727770407447863</v>
      </c>
      <c r="L86">
        <f t="shared" si="24"/>
        <v>36.26484802957421</v>
      </c>
      <c r="M86">
        <f t="shared" si="24"/>
        <v>19.784964171803129</v>
      </c>
      <c r="N86">
        <f t="shared" si="24"/>
        <v>39.543322088584702</v>
      </c>
      <c r="O86" s="27">
        <f t="shared" si="24"/>
        <v>6.0301673591367759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workbookViewId="0">
      <selection activeCell="P77" sqref="P77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46</v>
      </c>
    </row>
    <row r="3" spans="1:1" x14ac:dyDescent="0.25">
      <c r="A3" t="s">
        <v>47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48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49</v>
      </c>
    </row>
    <row r="13" spans="1:1" x14ac:dyDescent="0.25">
      <c r="A13" t="s">
        <v>50</v>
      </c>
    </row>
    <row r="14" spans="1:1" x14ac:dyDescent="0.25">
      <c r="A14" t="s">
        <v>51</v>
      </c>
    </row>
    <row r="15" spans="1:1" x14ac:dyDescent="0.25">
      <c r="A15" t="s">
        <v>52</v>
      </c>
    </row>
    <row r="16" spans="1:1" x14ac:dyDescent="0.25">
      <c r="A16" t="s">
        <v>53</v>
      </c>
    </row>
    <row r="17" spans="1:17" x14ac:dyDescent="0.25">
      <c r="A17" t="s">
        <v>54</v>
      </c>
    </row>
    <row r="18" spans="1:17" x14ac:dyDescent="0.25">
      <c r="A18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43855</v>
      </c>
      <c r="F27" s="5"/>
      <c r="G27" s="6">
        <v>551.28700000000003</v>
      </c>
      <c r="H27" s="6">
        <v>548.80799999999999</v>
      </c>
      <c r="I27" s="6">
        <v>549.88</v>
      </c>
      <c r="J27" s="6">
        <v>550.03899999999999</v>
      </c>
      <c r="K27" s="6">
        <v>550.06100000000004</v>
      </c>
      <c r="L27" s="6">
        <v>549.56500000000005</v>
      </c>
      <c r="M27" s="6">
        <v>548.35199999999998</v>
      </c>
      <c r="N27" s="6">
        <v>550.08100000000002</v>
      </c>
      <c r="O27" s="6">
        <v>549.44000000000005</v>
      </c>
      <c r="P27" s="6">
        <v>550.05100000000004</v>
      </c>
      <c r="Q27" s="7"/>
    </row>
    <row r="28" spans="1:17" x14ac:dyDescent="0.25">
      <c r="A28" t="s">
        <v>32</v>
      </c>
      <c r="C28" t="s">
        <v>33</v>
      </c>
      <c r="F28" s="6"/>
      <c r="G28" s="6">
        <v>549.64200000000005</v>
      </c>
      <c r="H28" s="8">
        <v>15276.8</v>
      </c>
      <c r="I28" s="9">
        <v>3340.14</v>
      </c>
      <c r="J28" s="9">
        <v>19100.2</v>
      </c>
      <c r="K28" s="9">
        <v>3665.56</v>
      </c>
      <c r="L28" s="9">
        <v>3403.83</v>
      </c>
      <c r="M28" s="9">
        <v>3795.53</v>
      </c>
      <c r="N28" s="9">
        <v>16995</v>
      </c>
      <c r="O28" s="9">
        <v>3741.17</v>
      </c>
      <c r="P28" s="10">
        <v>2754</v>
      </c>
      <c r="Q28" s="7"/>
    </row>
    <row r="29" spans="1:17" x14ac:dyDescent="0.25">
      <c r="A29" t="s">
        <v>34</v>
      </c>
      <c r="C29" t="s">
        <v>35</v>
      </c>
      <c r="F29" s="6"/>
      <c r="G29" s="6">
        <v>547.80700000000002</v>
      </c>
      <c r="H29" s="11">
        <v>3920.45</v>
      </c>
      <c r="I29" s="4">
        <v>3739.18</v>
      </c>
      <c r="J29" s="4">
        <v>3197.35</v>
      </c>
      <c r="K29" s="4">
        <v>3415.78</v>
      </c>
      <c r="L29" s="4">
        <v>6738.97</v>
      </c>
      <c r="M29" s="4">
        <v>3682.3</v>
      </c>
      <c r="N29" s="4">
        <v>3778.11</v>
      </c>
      <c r="O29" s="4">
        <v>3580.26</v>
      </c>
      <c r="P29" s="12">
        <v>2705.3</v>
      </c>
      <c r="Q29" s="7"/>
    </row>
    <row r="30" spans="1:17" x14ac:dyDescent="0.25">
      <c r="A30" t="s">
        <v>18</v>
      </c>
      <c r="C30" s="2">
        <v>43900</v>
      </c>
      <c r="F30" s="6"/>
      <c r="G30" s="6">
        <v>548.82399999999996</v>
      </c>
      <c r="H30" s="11">
        <v>3879.74</v>
      </c>
      <c r="I30" s="4">
        <v>3769.98</v>
      </c>
      <c r="J30" s="4">
        <v>3329.39</v>
      </c>
      <c r="K30" s="4">
        <v>3203.56</v>
      </c>
      <c r="L30" s="4">
        <v>11697.7</v>
      </c>
      <c r="M30" s="4">
        <v>3531.17</v>
      </c>
      <c r="N30" s="4">
        <v>3408.88</v>
      </c>
      <c r="O30" s="4">
        <v>3527.24</v>
      </c>
      <c r="P30" s="12">
        <v>2733.98</v>
      </c>
      <c r="Q30" s="7"/>
    </row>
    <row r="31" spans="1:17" x14ac:dyDescent="0.25">
      <c r="A31" t="s">
        <v>19</v>
      </c>
      <c r="C31" t="s">
        <v>20</v>
      </c>
      <c r="F31" s="6"/>
      <c r="G31" s="6">
        <v>550.24099999999999</v>
      </c>
      <c r="H31" s="13">
        <v>3442.78</v>
      </c>
      <c r="I31" s="14">
        <v>3617.92</v>
      </c>
      <c r="J31" s="14">
        <v>3613.88</v>
      </c>
      <c r="K31" s="14">
        <v>3255.34</v>
      </c>
      <c r="L31" s="14">
        <v>3614.01</v>
      </c>
      <c r="M31" s="14">
        <v>3448.66</v>
      </c>
      <c r="N31" s="14">
        <v>3631.09</v>
      </c>
      <c r="O31" s="14">
        <v>3722.82</v>
      </c>
      <c r="P31" s="15">
        <v>547.39</v>
      </c>
      <c r="Q31" s="7"/>
    </row>
    <row r="32" spans="1:17" x14ac:dyDescent="0.25">
      <c r="A32" t="s">
        <v>60</v>
      </c>
      <c r="B32" t="s">
        <v>61</v>
      </c>
      <c r="G32" s="16">
        <v>549.40300000000002</v>
      </c>
      <c r="H32" s="16">
        <v>549.07799999999997</v>
      </c>
      <c r="I32" s="16">
        <v>548.505</v>
      </c>
      <c r="J32" s="16">
        <v>549.36800000000005</v>
      </c>
      <c r="K32" s="16">
        <v>547.63599999999997</v>
      </c>
      <c r="L32" s="16">
        <v>548.17499999999995</v>
      </c>
      <c r="M32" s="16">
        <v>547.85799999999995</v>
      </c>
      <c r="N32" s="16">
        <v>548.50599999999997</v>
      </c>
      <c r="O32" s="16">
        <v>547.59699999999998</v>
      </c>
      <c r="P32" s="16">
        <v>547.01099999999997</v>
      </c>
      <c r="Q32" s="17"/>
    </row>
    <row r="33" spans="1:17" x14ac:dyDescent="0.25">
      <c r="Q33" s="17"/>
    </row>
    <row r="35" spans="1:17" x14ac:dyDescent="0.25">
      <c r="A35" s="1"/>
      <c r="B35" s="18"/>
      <c r="C35" s="19"/>
      <c r="F35" t="s">
        <v>36</v>
      </c>
      <c r="H35">
        <f>AVERAGE(H28:H31)</f>
        <v>6629.9424999999992</v>
      </c>
      <c r="I35">
        <f t="shared" ref="I35:N35" si="0">AVERAGE(I28:I31)</f>
        <v>3616.8049999999998</v>
      </c>
      <c r="J35">
        <f t="shared" si="0"/>
        <v>7310.2049999999999</v>
      </c>
      <c r="K35">
        <f t="shared" si="0"/>
        <v>3385.06</v>
      </c>
      <c r="L35">
        <f t="shared" si="0"/>
        <v>6363.6275000000005</v>
      </c>
      <c r="M35">
        <f t="shared" si="0"/>
        <v>3614.415</v>
      </c>
      <c r="N35">
        <f t="shared" si="0"/>
        <v>6953.27</v>
      </c>
      <c r="O35">
        <f>AVERAGE(O28:O31)</f>
        <v>3642.8724999999999</v>
      </c>
      <c r="P35">
        <f>AVERAGE(P28:P30)</f>
        <v>2731.0933333333337</v>
      </c>
    </row>
    <row r="36" spans="1:17" x14ac:dyDescent="0.25">
      <c r="B36" s="18"/>
      <c r="F36" t="s">
        <v>37</v>
      </c>
      <c r="H36">
        <f>H35/1000</f>
        <v>6.6299424999999994</v>
      </c>
      <c r="I36">
        <f t="shared" ref="I36:P36" si="1">I35/1000</f>
        <v>3.6168049999999998</v>
      </c>
      <c r="J36">
        <f t="shared" si="1"/>
        <v>7.3102049999999998</v>
      </c>
      <c r="K36">
        <f t="shared" si="1"/>
        <v>3.3850599999999997</v>
      </c>
      <c r="L36">
        <f t="shared" si="1"/>
        <v>6.3636275000000007</v>
      </c>
      <c r="M36">
        <f t="shared" si="1"/>
        <v>3.6144150000000002</v>
      </c>
      <c r="N36">
        <f t="shared" si="1"/>
        <v>6.9532700000000007</v>
      </c>
      <c r="O36">
        <f t="shared" si="1"/>
        <v>3.6428724999999997</v>
      </c>
      <c r="P36">
        <f t="shared" si="1"/>
        <v>2.7310933333333338</v>
      </c>
    </row>
    <row r="37" spans="1:17" x14ac:dyDescent="0.25">
      <c r="B37" s="20"/>
      <c r="F37" t="s">
        <v>38</v>
      </c>
      <c r="H37">
        <f>MEDIAN(H28:H31)</f>
        <v>3900.0949999999998</v>
      </c>
      <c r="I37">
        <f t="shared" ref="I37:P37" si="2">MEDIAN(I28:I31)</f>
        <v>3678.55</v>
      </c>
      <c r="J37">
        <f t="shared" si="2"/>
        <v>3471.6350000000002</v>
      </c>
      <c r="K37">
        <f t="shared" si="2"/>
        <v>3335.5600000000004</v>
      </c>
      <c r="L37">
        <f t="shared" si="2"/>
        <v>5176.49</v>
      </c>
      <c r="M37">
        <f t="shared" si="2"/>
        <v>3606.7350000000001</v>
      </c>
      <c r="N37">
        <f t="shared" si="2"/>
        <v>3704.6000000000004</v>
      </c>
      <c r="O37">
        <f t="shared" si="2"/>
        <v>3651.54</v>
      </c>
      <c r="P37">
        <f t="shared" si="2"/>
        <v>2719.6400000000003</v>
      </c>
    </row>
    <row r="38" spans="1:17" x14ac:dyDescent="0.25">
      <c r="B38" s="18"/>
      <c r="F38" t="s">
        <v>39</v>
      </c>
      <c r="H38">
        <f>H37/1000</f>
        <v>3.9000949999999999</v>
      </c>
      <c r="I38">
        <f t="shared" ref="I38:P38" si="3">I37/1000</f>
        <v>3.67855</v>
      </c>
      <c r="J38">
        <f t="shared" si="3"/>
        <v>3.471635</v>
      </c>
      <c r="K38">
        <f t="shared" si="3"/>
        <v>3.3355600000000005</v>
      </c>
      <c r="L38">
        <f t="shared" si="3"/>
        <v>5.1764899999999994</v>
      </c>
      <c r="M38">
        <f t="shared" si="3"/>
        <v>3.606735</v>
      </c>
      <c r="N38">
        <f t="shared" si="3"/>
        <v>3.7046000000000006</v>
      </c>
      <c r="O38">
        <f t="shared" si="3"/>
        <v>3.6515399999999998</v>
      </c>
      <c r="P38">
        <f t="shared" si="3"/>
        <v>2.7196400000000005</v>
      </c>
    </row>
    <row r="39" spans="1:17" x14ac:dyDescent="0.25">
      <c r="C39" s="18"/>
      <c r="F39" t="s">
        <v>40</v>
      </c>
      <c r="H39">
        <f>STDEV(H28:H31)</f>
        <v>5768.6252789052787</v>
      </c>
      <c r="I39">
        <f t="shared" ref="I39:P39" si="4">STDEV(I28:I31)</f>
        <v>195.77451885608951</v>
      </c>
      <c r="J39">
        <f t="shared" si="4"/>
        <v>7861.9180212994661</v>
      </c>
      <c r="K39">
        <f t="shared" si="4"/>
        <v>207.68044106270571</v>
      </c>
      <c r="L39">
        <f t="shared" si="4"/>
        <v>3869.2811160418851</v>
      </c>
      <c r="M39">
        <f t="shared" si="4"/>
        <v>154.72068004417955</v>
      </c>
      <c r="N39">
        <f t="shared" si="4"/>
        <v>6696.206957250748</v>
      </c>
      <c r="O39">
        <f t="shared" si="4"/>
        <v>105.4280188485649</v>
      </c>
      <c r="P39">
        <f t="shared" si="4"/>
        <v>1092.0345736704796</v>
      </c>
    </row>
    <row r="40" spans="1:17" x14ac:dyDescent="0.25">
      <c r="F40" t="s">
        <v>41</v>
      </c>
      <c r="H40">
        <f>H39/H35*100</f>
        <v>87.008677358895341</v>
      </c>
      <c r="I40">
        <f t="shared" ref="I40:P40" si="5">I39/I35*100</f>
        <v>5.4129132993371094</v>
      </c>
      <c r="J40">
        <f t="shared" si="5"/>
        <v>107.54716210146591</v>
      </c>
      <c r="K40">
        <f t="shared" si="5"/>
        <v>6.1352070882851617</v>
      </c>
      <c r="L40">
        <f t="shared" si="5"/>
        <v>60.803073656367921</v>
      </c>
      <c r="M40">
        <f t="shared" si="5"/>
        <v>4.280656206998354</v>
      </c>
      <c r="N40">
        <f t="shared" si="5"/>
        <v>96.302990639666632</v>
      </c>
      <c r="O40">
        <f t="shared" si="5"/>
        <v>2.894090277619239</v>
      </c>
      <c r="P40">
        <f t="shared" si="5"/>
        <v>39.985252804877149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12545.706666666665</v>
      </c>
      <c r="I47">
        <f t="shared" ref="I47:N47" si="6">I28-$P$35</f>
        <v>609.04666666666617</v>
      </c>
      <c r="J47">
        <f t="shared" si="6"/>
        <v>16369.106666666667</v>
      </c>
      <c r="K47">
        <f t="shared" si="6"/>
        <v>934.46666666666624</v>
      </c>
      <c r="L47">
        <f t="shared" si="6"/>
        <v>672.73666666666622</v>
      </c>
      <c r="M47">
        <f t="shared" si="6"/>
        <v>1064.4366666666665</v>
      </c>
      <c r="N47">
        <f t="shared" si="6"/>
        <v>14263.906666666666</v>
      </c>
      <c r="O47">
        <f>O28-$P$35</f>
        <v>1010.0766666666664</v>
      </c>
    </row>
    <row r="48" spans="1:17" x14ac:dyDescent="0.25">
      <c r="H48">
        <f t="shared" ref="H48:O50" si="7">H29-$P$35</f>
        <v>1189.3566666666661</v>
      </c>
      <c r="I48">
        <f t="shared" si="7"/>
        <v>1008.0866666666661</v>
      </c>
      <c r="J48">
        <f t="shared" si="7"/>
        <v>466.25666666666621</v>
      </c>
      <c r="K48">
        <f t="shared" si="7"/>
        <v>684.6866666666665</v>
      </c>
      <c r="L48">
        <f t="shared" si="7"/>
        <v>4007.8766666666666</v>
      </c>
      <c r="M48">
        <f t="shared" si="7"/>
        <v>951.20666666666648</v>
      </c>
      <c r="N48">
        <f t="shared" si="7"/>
        <v>1047.0166666666664</v>
      </c>
      <c r="O48">
        <f t="shared" si="7"/>
        <v>849.16666666666652</v>
      </c>
    </row>
    <row r="49" spans="4:20" x14ac:dyDescent="0.25">
      <c r="H49">
        <f t="shared" si="7"/>
        <v>1148.6466666666661</v>
      </c>
      <c r="I49">
        <f t="shared" si="7"/>
        <v>1038.8866666666663</v>
      </c>
      <c r="J49">
        <f t="shared" si="7"/>
        <v>598.29666666666617</v>
      </c>
      <c r="K49">
        <f t="shared" si="7"/>
        <v>472.46666666666624</v>
      </c>
      <c r="L49">
        <f>L30-$P$35</f>
        <v>8966.6066666666666</v>
      </c>
      <c r="M49">
        <f t="shared" si="7"/>
        <v>800.07666666666637</v>
      </c>
      <c r="N49">
        <f t="shared" si="7"/>
        <v>677.78666666666641</v>
      </c>
      <c r="O49">
        <f>O30-$P$35</f>
        <v>796.14666666666608</v>
      </c>
    </row>
    <row r="50" spans="4:20" x14ac:dyDescent="0.25">
      <c r="H50">
        <f t="shared" si="7"/>
        <v>711.6866666666665</v>
      </c>
      <c r="I50">
        <f t="shared" si="7"/>
        <v>886.82666666666637</v>
      </c>
      <c r="J50">
        <f t="shared" si="7"/>
        <v>882.78666666666641</v>
      </c>
      <c r="K50">
        <f t="shared" si="7"/>
        <v>524.24666666666644</v>
      </c>
      <c r="L50">
        <f t="shared" si="7"/>
        <v>882.91666666666652</v>
      </c>
      <c r="M50">
        <f t="shared" si="7"/>
        <v>717.56666666666615</v>
      </c>
      <c r="N50">
        <f t="shared" si="7"/>
        <v>899.99666666666644</v>
      </c>
      <c r="O50">
        <f t="shared" si="7"/>
        <v>991.72666666666646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3898.849166666666</v>
      </c>
      <c r="I54">
        <f>AVERAGE(I47:I50)</f>
        <v>885.71166666666625</v>
      </c>
      <c r="J54">
        <f t="shared" ref="J54:N54" si="8">AVERAGE(J47:J50)</f>
        <v>4579.1116666666667</v>
      </c>
      <c r="K54">
        <f t="shared" si="8"/>
        <v>653.96666666666636</v>
      </c>
      <c r="L54">
        <f t="shared" si="8"/>
        <v>3632.5341666666664</v>
      </c>
      <c r="M54">
        <f t="shared" si="8"/>
        <v>883.32166666666637</v>
      </c>
      <c r="N54">
        <f t="shared" si="8"/>
        <v>4222.1766666666663</v>
      </c>
      <c r="O54">
        <f>AVERAGE(O47:O50)</f>
        <v>911.77916666666636</v>
      </c>
      <c r="S54" s="23">
        <f>AVERAGE(H47:I50)</f>
        <v>2392.2804166666665</v>
      </c>
      <c r="T54" s="24"/>
    </row>
    <row r="55" spans="4:20" x14ac:dyDescent="0.25">
      <c r="F55" t="s">
        <v>37</v>
      </c>
      <c r="H55">
        <f>H54/1000</f>
        <v>3.898849166666666</v>
      </c>
      <c r="I55">
        <f t="shared" ref="I55:O55" si="9">I54/1000</f>
        <v>0.88571166666666623</v>
      </c>
      <c r="J55">
        <f t="shared" si="9"/>
        <v>4.5791116666666669</v>
      </c>
      <c r="K55">
        <f t="shared" si="9"/>
        <v>0.65396666666666636</v>
      </c>
      <c r="L55">
        <f t="shared" si="9"/>
        <v>3.6325341666666664</v>
      </c>
      <c r="M55">
        <f t="shared" si="9"/>
        <v>0.88332166666666634</v>
      </c>
      <c r="N55">
        <f t="shared" si="9"/>
        <v>4.222176666666666</v>
      </c>
      <c r="O55">
        <f t="shared" si="9"/>
        <v>0.91177916666666636</v>
      </c>
    </row>
    <row r="56" spans="4:20" x14ac:dyDescent="0.25">
      <c r="F56" t="s">
        <v>38</v>
      </c>
      <c r="H56">
        <f>MEDIAN(H47:H50)</f>
        <v>1169.0016666666661</v>
      </c>
      <c r="I56">
        <f t="shared" ref="I56:N56" si="10">MEDIAN(I47:I50)</f>
        <v>947.45666666666625</v>
      </c>
      <c r="J56">
        <f>MEDIAN(J47:J50)</f>
        <v>740.54166666666629</v>
      </c>
      <c r="K56">
        <f t="shared" si="10"/>
        <v>604.46666666666647</v>
      </c>
      <c r="L56">
        <f t="shared" si="10"/>
        <v>2445.3966666666665</v>
      </c>
      <c r="M56">
        <f t="shared" si="10"/>
        <v>875.64166666666642</v>
      </c>
      <c r="N56">
        <f t="shared" si="10"/>
        <v>973.50666666666643</v>
      </c>
      <c r="O56">
        <f>MEDIAN(O47:O50)</f>
        <v>920.44666666666649</v>
      </c>
    </row>
    <row r="57" spans="4:20" x14ac:dyDescent="0.25">
      <c r="F57" t="s">
        <v>39</v>
      </c>
      <c r="H57">
        <f>H56/1000</f>
        <v>1.1690016666666661</v>
      </c>
      <c r="I57">
        <f t="shared" ref="I57:O57" si="11">I56/1000</f>
        <v>0.94745666666666628</v>
      </c>
      <c r="J57">
        <f t="shared" si="11"/>
        <v>0.74054166666666632</v>
      </c>
      <c r="K57">
        <f t="shared" si="11"/>
        <v>0.60446666666666649</v>
      </c>
      <c r="L57">
        <f t="shared" si="11"/>
        <v>2.4453966666666664</v>
      </c>
      <c r="M57">
        <f t="shared" si="11"/>
        <v>0.87564166666666643</v>
      </c>
      <c r="N57">
        <f t="shared" si="11"/>
        <v>0.97350666666666641</v>
      </c>
      <c r="O57">
        <f t="shared" si="11"/>
        <v>0.92044666666666652</v>
      </c>
    </row>
    <row r="58" spans="4:20" x14ac:dyDescent="0.25">
      <c r="F58" t="s">
        <v>40</v>
      </c>
      <c r="H58">
        <f>STDEV(H47:H50)</f>
        <v>5768.6252789052778</v>
      </c>
      <c r="I58">
        <f t="shared" ref="I58:O58" si="12">STDEV(I47:I50)</f>
        <v>195.77451885608929</v>
      </c>
      <c r="J58">
        <f t="shared" si="12"/>
        <v>7861.9180212994661</v>
      </c>
      <c r="K58">
        <f t="shared" si="12"/>
        <v>207.68044106270563</v>
      </c>
      <c r="L58">
        <f t="shared" si="12"/>
        <v>3869.2811160418851</v>
      </c>
      <c r="M58">
        <f t="shared" si="12"/>
        <v>154.72068004417952</v>
      </c>
      <c r="N58">
        <f t="shared" si="12"/>
        <v>6696.2069572507489</v>
      </c>
      <c r="O58">
        <f t="shared" si="12"/>
        <v>105.4280188485649</v>
      </c>
    </row>
    <row r="59" spans="4:20" x14ac:dyDescent="0.25">
      <c r="F59" t="s">
        <v>41</v>
      </c>
      <c r="H59">
        <f>H58/H54*100</f>
        <v>147.95712868875057</v>
      </c>
      <c r="I59">
        <f t="shared" ref="I59:O59" si="13">I58/I54*100</f>
        <v>22.10364006978449</v>
      </c>
      <c r="J59">
        <f t="shared" si="13"/>
        <v>171.69089975529022</v>
      </c>
      <c r="K59">
        <f t="shared" si="13"/>
        <v>31.757037728126669</v>
      </c>
      <c r="L59">
        <f t="shared" si="13"/>
        <v>106.51740461377312</v>
      </c>
      <c r="M59">
        <f t="shared" si="13"/>
        <v>17.515780024737637</v>
      </c>
      <c r="N59">
        <f t="shared" si="13"/>
        <v>158.59608647160863</v>
      </c>
      <c r="O59">
        <f t="shared" si="13"/>
        <v>11.562889645087484</v>
      </c>
    </row>
    <row r="62" spans="4:20" x14ac:dyDescent="0.25">
      <c r="D62" t="s">
        <v>44</v>
      </c>
    </row>
    <row r="63" spans="4:20" x14ac:dyDescent="0.25">
      <c r="H63">
        <f>H47/$H$54*100</f>
        <v>321.77973885028894</v>
      </c>
      <c r="I63">
        <f t="shared" ref="H63:O66" si="14">I47/$H$54*100</f>
        <v>15.621190783006686</v>
      </c>
      <c r="J63">
        <f t="shared" si="14"/>
        <v>419.84457379410475</v>
      </c>
      <c r="K63">
        <f t="shared" si="14"/>
        <v>23.967756297317642</v>
      </c>
      <c r="L63">
        <f t="shared" si="14"/>
        <v>17.254749745598001</v>
      </c>
      <c r="M63">
        <f t="shared" si="14"/>
        <v>27.301304081396673</v>
      </c>
      <c r="N63" s="25">
        <f t="shared" si="14"/>
        <v>365.8491533505935</v>
      </c>
      <c r="O63">
        <f>O47/$H$54*100</f>
        <v>25.907046502397392</v>
      </c>
    </row>
    <row r="64" spans="4:20" x14ac:dyDescent="0.25">
      <c r="H64">
        <f t="shared" si="14"/>
        <v>30.505326464924792</v>
      </c>
      <c r="I64">
        <f t="shared" si="14"/>
        <v>25.856005800002084</v>
      </c>
      <c r="J64">
        <f t="shared" si="14"/>
        <v>11.958828021687587</v>
      </c>
      <c r="K64">
        <f t="shared" si="14"/>
        <v>17.561250445911494</v>
      </c>
      <c r="L64">
        <f t="shared" si="14"/>
        <v>102.79640210070538</v>
      </c>
      <c r="M64">
        <f t="shared" si="14"/>
        <v>24.397113763698218</v>
      </c>
      <c r="N64">
        <f t="shared" si="14"/>
        <v>26.854505570981523</v>
      </c>
      <c r="O64">
        <f t="shared" si="14"/>
        <v>21.779931214745204</v>
      </c>
    </row>
    <row r="65" spans="4:17" x14ac:dyDescent="0.25">
      <c r="H65">
        <f t="shared" si="14"/>
        <v>29.461172196325446</v>
      </c>
      <c r="I65">
        <f t="shared" si="14"/>
        <v>26.645982500391675</v>
      </c>
      <c r="J65">
        <f t="shared" si="14"/>
        <v>15.345468395695386</v>
      </c>
      <c r="K65">
        <f t="shared" si="14"/>
        <v>12.118105791473928</v>
      </c>
      <c r="L65">
        <f t="shared" si="14"/>
        <v>229.98085546183611</v>
      </c>
      <c r="M65">
        <f t="shared" si="14"/>
        <v>20.520841727013885</v>
      </c>
      <c r="N65">
        <f t="shared" si="14"/>
        <v>17.384275146148891</v>
      </c>
      <c r="O65">
        <f t="shared" si="14"/>
        <v>20.420042751931703</v>
      </c>
    </row>
    <row r="66" spans="4:17" x14ac:dyDescent="0.25">
      <c r="H66">
        <f t="shared" si="14"/>
        <v>18.253762488460804</v>
      </c>
      <c r="I66">
        <f t="shared" si="14"/>
        <v>22.745857271130646</v>
      </c>
      <c r="J66">
        <f t="shared" si="14"/>
        <v>22.642236950689934</v>
      </c>
      <c r="K66">
        <f t="shared" si="14"/>
        <v>13.446189997518495</v>
      </c>
      <c r="L66">
        <f t="shared" si="14"/>
        <v>22.645571267931842</v>
      </c>
      <c r="M66">
        <f t="shared" si="14"/>
        <v>18.404576222171531</v>
      </c>
      <c r="N66">
        <f t="shared" si="14"/>
        <v>23.083649256329696</v>
      </c>
      <c r="O66">
        <f t="shared" si="14"/>
        <v>25.436394799405548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99.999999999999986</v>
      </c>
      <c r="I70">
        <f t="shared" ref="I70:N70" si="15">AVERAGE(I63:I66)</f>
        <v>22.717259088632773</v>
      </c>
      <c r="J70">
        <f>AVERAGE(J63:J66)</f>
        <v>117.44777679054441</v>
      </c>
      <c r="K70">
        <f t="shared" si="15"/>
        <v>16.773325633055389</v>
      </c>
      <c r="L70">
        <f t="shared" si="15"/>
        <v>93.169394644017842</v>
      </c>
      <c r="M70">
        <f t="shared" si="15"/>
        <v>22.655958948570078</v>
      </c>
      <c r="N70">
        <f t="shared" si="15"/>
        <v>108.2928958310134</v>
      </c>
      <c r="O70">
        <f>AVERAGE(O63:O66)</f>
        <v>23.385853817119962</v>
      </c>
    </row>
    <row r="71" spans="4:17" x14ac:dyDescent="0.25">
      <c r="F71" t="s">
        <v>38</v>
      </c>
      <c r="H71">
        <f>MEDIAN(H63:H66)</f>
        <v>29.983249330625121</v>
      </c>
      <c r="I71">
        <f t="shared" ref="I71:O71" si="16">MEDIAN(I63:I66)</f>
        <v>24.300931535566363</v>
      </c>
      <c r="J71">
        <f t="shared" si="16"/>
        <v>18.993852673192659</v>
      </c>
      <c r="K71">
        <f t="shared" si="16"/>
        <v>15.503720221714994</v>
      </c>
      <c r="L71">
        <f t="shared" si="16"/>
        <v>62.720986684318611</v>
      </c>
      <c r="M71">
        <f t="shared" si="16"/>
        <v>22.458977745356052</v>
      </c>
      <c r="N71">
        <f t="shared" si="16"/>
        <v>24.969077413655612</v>
      </c>
      <c r="O71">
        <f t="shared" si="16"/>
        <v>23.608163007075376</v>
      </c>
    </row>
    <row r="72" spans="4:17" x14ac:dyDescent="0.25">
      <c r="F72" t="s">
        <v>40</v>
      </c>
      <c r="H72">
        <f>STDEV(H63:H66)</f>
        <v>147.95712868875057</v>
      </c>
      <c r="I72">
        <f t="shared" ref="I72:O72" si="17">STDEV(I63:I66)</f>
        <v>5.021341182671792</v>
      </c>
      <c r="J72">
        <f t="shared" si="17"/>
        <v>201.64714471427069</v>
      </c>
      <c r="K72">
        <f t="shared" si="17"/>
        <v>5.3267113495509415</v>
      </c>
      <c r="L72">
        <f t="shared" si="17"/>
        <v>99.241621069171515</v>
      </c>
      <c r="M72">
        <f t="shared" si="17"/>
        <v>3.968367931926394</v>
      </c>
      <c r="N72">
        <f t="shared" si="17"/>
        <v>171.74829471476306</v>
      </c>
      <c r="O72">
        <f t="shared" si="17"/>
        <v>2.7040804694350586</v>
      </c>
    </row>
    <row r="73" spans="4:17" x14ac:dyDescent="0.25">
      <c r="F73" t="s">
        <v>41</v>
      </c>
      <c r="H73">
        <f t="shared" ref="H73:O73" si="18">H72/H70*100</f>
        <v>147.9571286887506</v>
      </c>
      <c r="I73">
        <f t="shared" si="18"/>
        <v>22.10364006978449</v>
      </c>
      <c r="J73">
        <f t="shared" si="18"/>
        <v>171.69089975529027</v>
      </c>
      <c r="K73">
        <f t="shared" si="18"/>
        <v>31.757037728126669</v>
      </c>
      <c r="L73">
        <f t="shared" si="18"/>
        <v>106.51740461377308</v>
      </c>
      <c r="M73">
        <f t="shared" si="18"/>
        <v>17.515780024737623</v>
      </c>
      <c r="N73">
        <f t="shared" si="18"/>
        <v>158.59608647160863</v>
      </c>
      <c r="O73">
        <f t="shared" si="18"/>
        <v>11.562889645087477</v>
      </c>
    </row>
    <row r="76" spans="4:17" x14ac:dyDescent="0.25">
      <c r="D76" t="s">
        <v>45</v>
      </c>
      <c r="H76">
        <f>H47/$S$54*100</f>
        <v>524.42458581621827</v>
      </c>
      <c r="I76">
        <f t="shared" ref="I76:N76" si="19">I47/$S$54*100</f>
        <v>25.458832602713606</v>
      </c>
      <c r="J76">
        <f>J47/$S$54*100</f>
        <v>684.24698679241374</v>
      </c>
      <c r="K76">
        <f t="shared" si="19"/>
        <v>39.061752968271371</v>
      </c>
      <c r="L76">
        <f t="shared" si="19"/>
        <v>28.121145914994273</v>
      </c>
      <c r="M76">
        <f t="shared" si="19"/>
        <v>44.494644492798272</v>
      </c>
      <c r="N76" s="25">
        <f t="shared" si="19"/>
        <v>596.24726964665683</v>
      </c>
      <c r="O76">
        <f>O47/$S$54*100</f>
        <v>42.222335627111704</v>
      </c>
    </row>
    <row r="77" spans="4:17" x14ac:dyDescent="0.25">
      <c r="H77">
        <f t="shared" ref="H77:O79" si="20">H48/$S$54*100</f>
        <v>49.716440362952135</v>
      </c>
      <c r="I77">
        <f t="shared" si="20"/>
        <v>42.139151398952826</v>
      </c>
      <c r="J77">
        <f t="shared" si="20"/>
        <v>19.490050723916998</v>
      </c>
      <c r="K77">
        <f t="shared" si="20"/>
        <v>28.620669295144292</v>
      </c>
      <c r="L77">
        <f t="shared" si="20"/>
        <v>167.53373219729502</v>
      </c>
      <c r="M77">
        <f t="shared" si="20"/>
        <v>39.761503711678166</v>
      </c>
      <c r="N77">
        <f t="shared" si="20"/>
        <v>43.766468988010558</v>
      </c>
      <c r="O77">
        <f t="shared" si="20"/>
        <v>35.496117459752917</v>
      </c>
    </row>
    <row r="78" spans="4:17" x14ac:dyDescent="0.25">
      <c r="H78">
        <f t="shared" si="20"/>
        <v>48.014716780867886</v>
      </c>
      <c r="I78">
        <f>I49/$S$54*100</f>
        <v>43.426625885029843</v>
      </c>
      <c r="J78">
        <f t="shared" si="20"/>
        <v>25.00947056617699</v>
      </c>
      <c r="K78">
        <f t="shared" si="20"/>
        <v>19.749635677116292</v>
      </c>
      <c r="L78">
        <f t="shared" si="20"/>
        <v>374.81419837731539</v>
      </c>
      <c r="M78">
        <f t="shared" si="20"/>
        <v>33.444100494768492</v>
      </c>
      <c r="N78">
        <f t="shared" si="20"/>
        <v>28.332241569367294</v>
      </c>
      <c r="O78">
        <f t="shared" si="20"/>
        <v>33.279822094434628</v>
      </c>
    </row>
    <row r="79" spans="4:17" x14ac:dyDescent="0.25">
      <c r="H79">
        <f t="shared" si="20"/>
        <v>29.749299526445562</v>
      </c>
      <c r="I79">
        <f t="shared" si="20"/>
        <v>37.070347626819796</v>
      </c>
      <c r="J79" s="27">
        <f t="shared" si="20"/>
        <v>36.901471103321384</v>
      </c>
      <c r="K79">
        <f t="shared" si="20"/>
        <v>21.91409765403407</v>
      </c>
      <c r="L79">
        <f t="shared" si="20"/>
        <v>36.906905248879504</v>
      </c>
      <c r="M79">
        <f t="shared" si="20"/>
        <v>29.995090110151157</v>
      </c>
      <c r="N79">
        <f t="shared" si="20"/>
        <v>37.620868372976751</v>
      </c>
      <c r="O79">
        <f t="shared" si="20"/>
        <v>41.455285081023632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26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162.97626062162095</v>
      </c>
      <c r="I83">
        <f t="shared" ref="I83:O83" si="21">AVERAGE(I76:I79)</f>
        <v>37.02373937837902</v>
      </c>
      <c r="J83">
        <f t="shared" si="21"/>
        <v>191.41199479645726</v>
      </c>
      <c r="K83">
        <f t="shared" si="21"/>
        <v>27.336538898641503</v>
      </c>
      <c r="L83">
        <f t="shared" si="21"/>
        <v>151.84399543462106</v>
      </c>
      <c r="M83">
        <f t="shared" si="21"/>
        <v>36.923834702349019</v>
      </c>
      <c r="N83">
        <f t="shared" si="21"/>
        <v>176.49171214425283</v>
      </c>
      <c r="O83" s="27">
        <f t="shared" si="21"/>
        <v>38.113390065580717</v>
      </c>
    </row>
    <row r="84" spans="6:17" x14ac:dyDescent="0.25">
      <c r="F84" t="s">
        <v>38</v>
      </c>
      <c r="H84">
        <f t="shared" ref="H84:O84" si="22">MEDIAN(H76:H79)</f>
        <v>48.865578571910007</v>
      </c>
      <c r="I84">
        <f t="shared" si="22"/>
        <v>39.604749512886315</v>
      </c>
      <c r="J84">
        <f t="shared" si="22"/>
        <v>30.955470834749185</v>
      </c>
      <c r="K84">
        <f t="shared" si="22"/>
        <v>25.267383474589181</v>
      </c>
      <c r="L84">
        <f t="shared" si="22"/>
        <v>102.22031872308727</v>
      </c>
      <c r="M84">
        <f t="shared" si="22"/>
        <v>36.602802103223326</v>
      </c>
      <c r="N84">
        <f t="shared" si="22"/>
        <v>40.693668680493658</v>
      </c>
      <c r="O84" s="27">
        <f t="shared" si="22"/>
        <v>38.475701270388271</v>
      </c>
    </row>
    <row r="85" spans="6:17" x14ac:dyDescent="0.25">
      <c r="F85" t="s">
        <v>40</v>
      </c>
      <c r="H85">
        <f t="shared" ref="H85:O85" si="23">STDEV(H76:H79)</f>
        <v>241.13499566004526</v>
      </c>
      <c r="I85">
        <f t="shared" si="23"/>
        <v>8.1835940925719619</v>
      </c>
      <c r="J85">
        <f t="shared" si="23"/>
        <v>328.63697610558683</v>
      </c>
      <c r="K85">
        <f t="shared" si="23"/>
        <v>8.6812749716056299</v>
      </c>
      <c r="L85">
        <f t="shared" si="23"/>
        <v>161.74028299881445</v>
      </c>
      <c r="M85">
        <f t="shared" si="23"/>
        <v>6.4674976631612244</v>
      </c>
      <c r="N85">
        <f t="shared" si="23"/>
        <v>279.90894840752179</v>
      </c>
      <c r="O85" s="27">
        <f t="shared" si="23"/>
        <v>4.4070092332848345</v>
      </c>
    </row>
    <row r="86" spans="6:17" x14ac:dyDescent="0.25">
      <c r="F86" t="s">
        <v>41</v>
      </c>
      <c r="H86">
        <f t="shared" ref="H86:O86" si="24">H85/H83*100</f>
        <v>147.9571286887506</v>
      </c>
      <c r="I86">
        <f t="shared" si="24"/>
        <v>22.103640069784483</v>
      </c>
      <c r="J86">
        <f t="shared" si="24"/>
        <v>171.69089975529025</v>
      </c>
      <c r="K86">
        <f t="shared" si="24"/>
        <v>31.757037728126758</v>
      </c>
      <c r="L86">
        <f t="shared" si="24"/>
        <v>106.51740461377308</v>
      </c>
      <c r="M86">
        <f t="shared" si="24"/>
        <v>17.515780024737719</v>
      </c>
      <c r="N86">
        <f t="shared" si="24"/>
        <v>158.5960864716086</v>
      </c>
      <c r="O86" s="27">
        <f t="shared" si="24"/>
        <v>11.562889645087484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8"/>
  <sheetViews>
    <sheetView workbookViewId="0">
      <selection activeCell="B9" sqref="B9"/>
    </sheetView>
  </sheetViews>
  <sheetFormatPr baseColWidth="10" defaultRowHeight="15" x14ac:dyDescent="0.25"/>
  <cols>
    <col min="7" max="7" width="12" bestFit="1" customWidth="1"/>
  </cols>
  <sheetData>
    <row r="1" spans="1:3" x14ac:dyDescent="0.25">
      <c r="A1" s="1" t="s">
        <v>59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43855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35</v>
      </c>
    </row>
    <row r="6" spans="1:3" x14ac:dyDescent="0.25">
      <c r="A6" t="s">
        <v>18</v>
      </c>
      <c r="C6" s="2">
        <v>43900</v>
      </c>
    </row>
    <row r="7" spans="1:3" x14ac:dyDescent="0.25">
      <c r="A7" t="s">
        <v>19</v>
      </c>
      <c r="C7" t="s">
        <v>20</v>
      </c>
    </row>
    <row r="8" spans="1:3" x14ac:dyDescent="0.25">
      <c r="A8" t="s">
        <v>60</v>
      </c>
      <c r="B8" t="s">
        <v>61</v>
      </c>
    </row>
    <row r="9" spans="1:3" x14ac:dyDescent="0.25">
      <c r="B9" t="s">
        <v>62</v>
      </c>
      <c r="C9" s="2"/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</row>
    <row r="18" spans="2:15" x14ac:dyDescent="0.25">
      <c r="C18" s="18"/>
    </row>
    <row r="21" spans="2:15" x14ac:dyDescent="0.25">
      <c r="C21" s="1" t="s">
        <v>17</v>
      </c>
    </row>
    <row r="22" spans="2:15" x14ac:dyDescent="0.25">
      <c r="C22" s="1" t="s">
        <v>42</v>
      </c>
    </row>
    <row r="23" spans="2:15" x14ac:dyDescent="0.25">
      <c r="G23" t="s">
        <v>21</v>
      </c>
      <c r="H23" t="s">
        <v>21</v>
      </c>
      <c r="I23" t="s">
        <v>22</v>
      </c>
      <c r="J23" t="s">
        <v>23</v>
      </c>
      <c r="K23" t="s">
        <v>24</v>
      </c>
      <c r="L23" t="s">
        <v>25</v>
      </c>
      <c r="M23" t="s">
        <v>26</v>
      </c>
      <c r="N23" t="s">
        <v>27</v>
      </c>
      <c r="O23" t="s">
        <v>28</v>
      </c>
    </row>
    <row r="26" spans="2:15" x14ac:dyDescent="0.25">
      <c r="G26">
        <v>0.34858788333333335</v>
      </c>
      <c r="H26">
        <v>0.19275998333333333</v>
      </c>
      <c r="I26">
        <v>0.33705468333333333</v>
      </c>
      <c r="J26">
        <v>0.20628388333333336</v>
      </c>
      <c r="K26">
        <v>0.14374768333333335</v>
      </c>
      <c r="L26">
        <v>0.20605708333333334</v>
      </c>
      <c r="M26">
        <v>0.30883688333333331</v>
      </c>
      <c r="N26">
        <v>0.20282218333333335</v>
      </c>
    </row>
    <row r="27" spans="2:15" x14ac:dyDescent="0.25">
      <c r="G27">
        <v>0.22917638333333334</v>
      </c>
      <c r="H27">
        <v>0.21866268333333333</v>
      </c>
      <c r="I27">
        <v>0.21008648333333335</v>
      </c>
      <c r="J27">
        <v>0.20047508333333336</v>
      </c>
      <c r="K27">
        <v>0.27147998333333334</v>
      </c>
      <c r="L27">
        <v>0.18832838333333335</v>
      </c>
      <c r="M27">
        <v>0.19820898333333331</v>
      </c>
      <c r="N27">
        <v>0.17910498333333336</v>
      </c>
    </row>
    <row r="28" spans="2:15" x14ac:dyDescent="0.25">
      <c r="G28">
        <v>0.18459218333333333</v>
      </c>
      <c r="H28">
        <v>0.22683288333333335</v>
      </c>
      <c r="I28">
        <v>0.20155918333333334</v>
      </c>
      <c r="J28">
        <v>0.18257548333333334</v>
      </c>
      <c r="K28">
        <v>0.32615908333333332</v>
      </c>
      <c r="L28">
        <v>0.21101708333333336</v>
      </c>
      <c r="M28">
        <v>0.15946858333333336</v>
      </c>
      <c r="N28">
        <v>0.17920678333333334</v>
      </c>
    </row>
    <row r="29" spans="2:15" x14ac:dyDescent="0.25">
      <c r="G29">
        <v>0.12010808333333334</v>
      </c>
      <c r="H29">
        <v>0.22543208333333331</v>
      </c>
      <c r="I29">
        <v>0.19456218333333336</v>
      </c>
      <c r="J29">
        <v>0.14618178333333334</v>
      </c>
      <c r="K29">
        <v>0.17980798333333331</v>
      </c>
      <c r="L29">
        <v>0.13154848333333333</v>
      </c>
      <c r="M29">
        <v>0.12885618333333335</v>
      </c>
      <c r="N29">
        <v>0.19111338333333333</v>
      </c>
    </row>
    <row r="31" spans="2:15" x14ac:dyDescent="0.25">
      <c r="C31" s="1" t="s">
        <v>55</v>
      </c>
    </row>
    <row r="32" spans="2:15" x14ac:dyDescent="0.25">
      <c r="C32" s="1" t="s">
        <v>42</v>
      </c>
    </row>
    <row r="33" spans="3:16" x14ac:dyDescent="0.25">
      <c r="G33" t="s">
        <v>21</v>
      </c>
      <c r="H33" t="s">
        <v>21</v>
      </c>
      <c r="I33" t="s">
        <v>22</v>
      </c>
      <c r="J33" t="s">
        <v>23</v>
      </c>
      <c r="K33" t="s">
        <v>24</v>
      </c>
      <c r="L33" t="s">
        <v>25</v>
      </c>
      <c r="M33" t="s">
        <v>26</v>
      </c>
      <c r="N33" t="s">
        <v>27</v>
      </c>
      <c r="O33" t="s">
        <v>28</v>
      </c>
    </row>
    <row r="36" spans="3:16" x14ac:dyDescent="0.25">
      <c r="G36">
        <v>12545.706666666665</v>
      </c>
      <c r="H36">
        <v>609.04666666666617</v>
      </c>
      <c r="I36">
        <v>16369.106666666667</v>
      </c>
      <c r="J36">
        <v>934.46666666666624</v>
      </c>
      <c r="K36">
        <v>672.73666666666622</v>
      </c>
      <c r="L36">
        <v>1064.4366666666665</v>
      </c>
      <c r="M36">
        <v>14263.906666666666</v>
      </c>
      <c r="N36">
        <v>1010.0766666666664</v>
      </c>
    </row>
    <row r="37" spans="3:16" x14ac:dyDescent="0.25">
      <c r="G37">
        <v>1189.3566666666661</v>
      </c>
      <c r="H37">
        <v>1008.0866666666661</v>
      </c>
      <c r="I37">
        <v>466.25666666666621</v>
      </c>
      <c r="J37">
        <v>684.6866666666665</v>
      </c>
      <c r="K37">
        <v>4007.8766666666666</v>
      </c>
      <c r="L37">
        <v>951.20666666666648</v>
      </c>
      <c r="M37">
        <v>1047.0166666666664</v>
      </c>
      <c r="N37">
        <v>849.16666666666652</v>
      </c>
    </row>
    <row r="38" spans="3:16" x14ac:dyDescent="0.25">
      <c r="G38">
        <v>1148.6466666666661</v>
      </c>
      <c r="H38">
        <v>1038.8866666666663</v>
      </c>
      <c r="I38">
        <v>598.29666666666617</v>
      </c>
      <c r="J38">
        <v>472.46666666666624</v>
      </c>
      <c r="K38">
        <v>8966.6066666666666</v>
      </c>
      <c r="L38">
        <v>800.07666666666637</v>
      </c>
      <c r="M38">
        <v>677.78666666666641</v>
      </c>
      <c r="N38">
        <v>796.14666666666608</v>
      </c>
    </row>
    <row r="39" spans="3:16" x14ac:dyDescent="0.25">
      <c r="G39">
        <v>711.6866666666665</v>
      </c>
      <c r="H39">
        <v>886.82666666666637</v>
      </c>
      <c r="I39">
        <v>882.78666666666641</v>
      </c>
      <c r="J39">
        <v>524.24666666666644</v>
      </c>
      <c r="K39">
        <v>882.91666666666652</v>
      </c>
      <c r="L39">
        <v>717.56666666666615</v>
      </c>
      <c r="M39">
        <v>899.99666666666644</v>
      </c>
      <c r="N39">
        <v>991.72666666666646</v>
      </c>
    </row>
    <row r="42" spans="3:16" x14ac:dyDescent="0.25">
      <c r="C42" s="1" t="s">
        <v>56</v>
      </c>
      <c r="G42">
        <f>G26/G36</f>
        <v>2.7785432307254121E-5</v>
      </c>
      <c r="H42">
        <f t="shared" ref="H42:N42" si="0">H26/H36</f>
        <v>3.164946035881216E-4</v>
      </c>
      <c r="I42">
        <f t="shared" si="0"/>
        <v>2.0590902741179929E-5</v>
      </c>
      <c r="J42">
        <f t="shared" si="0"/>
        <v>2.2075039238068073E-4</v>
      </c>
      <c r="K42">
        <f t="shared" si="0"/>
        <v>2.1367600497470548E-4</v>
      </c>
      <c r="L42">
        <f t="shared" si="0"/>
        <v>1.935832255559279E-4</v>
      </c>
      <c r="M42">
        <f t="shared" si="0"/>
        <v>2.1651633774010486E-5</v>
      </c>
      <c r="N42">
        <f t="shared" si="0"/>
        <v>2.0079880075109818E-4</v>
      </c>
      <c r="P42" s="1" t="s">
        <v>58</v>
      </c>
    </row>
    <row r="43" spans="3:16" x14ac:dyDescent="0.25">
      <c r="G43">
        <f t="shared" ref="G43:N43" si="1">G27/G37</f>
        <v>1.9268936708080289E-4</v>
      </c>
      <c r="H43">
        <f t="shared" si="1"/>
        <v>2.1690861566135198E-4</v>
      </c>
      <c r="I43">
        <f t="shared" si="1"/>
        <v>4.5058118918764393E-4</v>
      </c>
      <c r="J43">
        <f t="shared" si="1"/>
        <v>2.9279828729443161E-4</v>
      </c>
      <c r="K43">
        <f t="shared" si="1"/>
        <v>6.7736611156530931E-5</v>
      </c>
      <c r="L43">
        <f t="shared" si="1"/>
        <v>1.9798892284186409E-4</v>
      </c>
      <c r="M43">
        <f t="shared" si="1"/>
        <v>1.893083363843301E-4</v>
      </c>
      <c r="N43">
        <f t="shared" si="1"/>
        <v>2.1091852796859673E-4</v>
      </c>
      <c r="P43">
        <f>AVERAGE(G42:H45)</f>
        <v>1.9448632454205529E-4</v>
      </c>
    </row>
    <row r="44" spans="3:16" x14ac:dyDescent="0.25">
      <c r="G44">
        <f t="shared" ref="G44:N44" si="2">G28/G38</f>
        <v>1.6070406043053572E-4</v>
      </c>
      <c r="H44">
        <f t="shared" si="2"/>
        <v>2.1834227987653458E-4</v>
      </c>
      <c r="I44">
        <f t="shared" si="2"/>
        <v>3.3688836084662599E-4</v>
      </c>
      <c r="J44">
        <f t="shared" si="2"/>
        <v>3.8643040073373818E-4</v>
      </c>
      <c r="K44">
        <f t="shared" si="2"/>
        <v>3.6374862359673783E-5</v>
      </c>
      <c r="L44">
        <f t="shared" si="2"/>
        <v>2.6374607850081049E-4</v>
      </c>
      <c r="M44">
        <f t="shared" si="2"/>
        <v>2.3527843077467849E-4</v>
      </c>
      <c r="N44">
        <f t="shared" si="2"/>
        <v>2.250926755539182E-4</v>
      </c>
    </row>
    <row r="45" spans="3:16" x14ac:dyDescent="0.25">
      <c r="G45">
        <f t="shared" ref="G45:N45" si="3">G29/G39</f>
        <v>1.6876539769374168E-4</v>
      </c>
      <c r="H45">
        <f t="shared" si="3"/>
        <v>2.5420083969809963E-4</v>
      </c>
      <c r="I45">
        <f t="shared" si="3"/>
        <v>2.2039547115951014E-4</v>
      </c>
      <c r="J45">
        <f t="shared" si="3"/>
        <v>2.7884160764016951E-4</v>
      </c>
      <c r="K45">
        <f t="shared" si="3"/>
        <v>2.0365226993865031E-4</v>
      </c>
      <c r="L45">
        <f t="shared" si="3"/>
        <v>1.8332580015794131E-4</v>
      </c>
      <c r="M45">
        <f t="shared" si="3"/>
        <v>1.4317406731136046E-4</v>
      </c>
      <c r="N45">
        <f t="shared" si="3"/>
        <v>1.927077185245935E-4</v>
      </c>
    </row>
    <row r="48" spans="3:16" x14ac:dyDescent="0.25">
      <c r="C48" s="1" t="s">
        <v>57</v>
      </c>
      <c r="G48" s="18">
        <f>G42/$P$43*100</f>
        <v>14.286573810615593</v>
      </c>
      <c r="H48">
        <f t="shared" ref="H48:N48" si="4">H42/$P$43*100</f>
        <v>162.73360316379649</v>
      </c>
      <c r="I48" s="18">
        <f t="shared" si="4"/>
        <v>10.587326790027026</v>
      </c>
      <c r="J48">
        <f t="shared" si="4"/>
        <v>113.50432628127854</v>
      </c>
      <c r="K48">
        <f t="shared" si="4"/>
        <v>109.86685335220095</v>
      </c>
      <c r="L48">
        <f t="shared" si="4"/>
        <v>99.535649106304078</v>
      </c>
      <c r="M48" s="18">
        <f t="shared" si="4"/>
        <v>11.132728136537223</v>
      </c>
      <c r="N48">
        <f t="shared" si="4"/>
        <v>103.24571726259235</v>
      </c>
    </row>
    <row r="49" spans="5:16" x14ac:dyDescent="0.25">
      <c r="G49">
        <f t="shared" ref="G49:N49" si="5">G43/$P$43*100</f>
        <v>99.076049452071459</v>
      </c>
      <c r="H49">
        <f t="shared" si="5"/>
        <v>111.52898085358601</v>
      </c>
      <c r="I49">
        <f t="shared" si="5"/>
        <v>231.6775692319751</v>
      </c>
      <c r="J49">
        <f t="shared" si="5"/>
        <v>150.54955045495632</v>
      </c>
      <c r="K49" s="18">
        <f t="shared" si="5"/>
        <v>34.828469979072338</v>
      </c>
      <c r="L49">
        <f t="shared" si="5"/>
        <v>101.80094837416263</v>
      </c>
      <c r="M49">
        <f t="shared" si="5"/>
        <v>97.337608096652815</v>
      </c>
      <c r="N49">
        <f t="shared" si="5"/>
        <v>108.44902769654026</v>
      </c>
    </row>
    <row r="50" spans="5:16" x14ac:dyDescent="0.25">
      <c r="G50">
        <f t="shared" ref="G50:N50" si="6">G44/$P$43*100</f>
        <v>82.630005379008239</v>
      </c>
      <c r="H50">
        <f t="shared" si="6"/>
        <v>112.26613510777759</v>
      </c>
      <c r="I50">
        <f t="shared" si="6"/>
        <v>173.21956268127119</v>
      </c>
      <c r="J50">
        <f t="shared" si="6"/>
        <v>198.69283953184961</v>
      </c>
      <c r="K50" s="18">
        <f t="shared" si="6"/>
        <v>18.703043746301127</v>
      </c>
      <c r="L50">
        <f t="shared" si="6"/>
        <v>135.61163188303175</v>
      </c>
      <c r="M50">
        <f t="shared" si="6"/>
        <v>120.97427998018566</v>
      </c>
      <c r="N50">
        <f t="shared" si="6"/>
        <v>115.73701959967096</v>
      </c>
    </row>
    <row r="51" spans="5:16" x14ac:dyDescent="0.25">
      <c r="G51">
        <f t="shared" ref="G51:N51" si="7">G45/$P$43*100</f>
        <v>86.774943220878356</v>
      </c>
      <c r="H51">
        <f t="shared" si="7"/>
        <v>130.70370901226619</v>
      </c>
      <c r="I51">
        <f t="shared" si="7"/>
        <v>113.32183467318922</v>
      </c>
      <c r="J51">
        <f t="shared" si="7"/>
        <v>143.37337511865695</v>
      </c>
      <c r="K51">
        <f t="shared" si="7"/>
        <v>104.71289969522405</v>
      </c>
      <c r="L51">
        <f t="shared" si="7"/>
        <v>94.261537714596145</v>
      </c>
      <c r="M51">
        <f t="shared" si="7"/>
        <v>73.616521700681744</v>
      </c>
      <c r="N51">
        <f t="shared" si="7"/>
        <v>99.085485305123754</v>
      </c>
    </row>
    <row r="54" spans="5:16" x14ac:dyDescent="0.25">
      <c r="E54" s="3"/>
      <c r="F54" s="3"/>
      <c r="G54" s="3" t="s">
        <v>21</v>
      </c>
      <c r="H54" s="3" t="s">
        <v>21</v>
      </c>
      <c r="I54" s="3" t="s">
        <v>22</v>
      </c>
      <c r="J54" s="3" t="s">
        <v>23</v>
      </c>
      <c r="K54" s="3" t="s">
        <v>24</v>
      </c>
      <c r="L54" s="3" t="s">
        <v>25</v>
      </c>
      <c r="M54" s="3" t="s">
        <v>26</v>
      </c>
      <c r="N54" s="26" t="s">
        <v>27</v>
      </c>
      <c r="O54" s="3" t="s">
        <v>28</v>
      </c>
      <c r="P54" s="3"/>
    </row>
    <row r="55" spans="5:16" x14ac:dyDescent="0.25">
      <c r="E55" t="s">
        <v>36</v>
      </c>
      <c r="G55">
        <f>AVERAGE(G48:G51)</f>
        <v>70.691892965643405</v>
      </c>
      <c r="H55">
        <f t="shared" ref="H55:N55" si="8">AVERAGE(H48:H51)</f>
        <v>129.30810703435657</v>
      </c>
      <c r="I55">
        <f t="shared" si="8"/>
        <v>132.20157334411562</v>
      </c>
      <c r="J55">
        <f t="shared" si="8"/>
        <v>151.53002284668537</v>
      </c>
      <c r="K55">
        <f t="shared" si="8"/>
        <v>67.027816693199611</v>
      </c>
      <c r="L55">
        <f t="shared" si="8"/>
        <v>107.80244176952365</v>
      </c>
      <c r="M55">
        <f t="shared" si="8"/>
        <v>75.76528447851436</v>
      </c>
      <c r="N55" s="27">
        <f t="shared" si="8"/>
        <v>106.62931246598184</v>
      </c>
    </row>
    <row r="56" spans="5:16" x14ac:dyDescent="0.25">
      <c r="E56" t="s">
        <v>38</v>
      </c>
      <c r="G56">
        <f t="shared" ref="G56:N56" si="9">MEDIAN(G48:G51)</f>
        <v>84.702474299943304</v>
      </c>
      <c r="H56">
        <f t="shared" si="9"/>
        <v>121.48492206002189</v>
      </c>
      <c r="I56">
        <f t="shared" si="9"/>
        <v>143.2706986772302</v>
      </c>
      <c r="J56">
        <f t="shared" si="9"/>
        <v>146.96146278680663</v>
      </c>
      <c r="K56">
        <f t="shared" si="9"/>
        <v>69.770684837148195</v>
      </c>
      <c r="L56">
        <f t="shared" si="9"/>
        <v>100.66829874023335</v>
      </c>
      <c r="M56">
        <f t="shared" si="9"/>
        <v>85.47706489866728</v>
      </c>
      <c r="N56" s="27">
        <f t="shared" si="9"/>
        <v>105.8473724795663</v>
      </c>
    </row>
    <row r="57" spans="5:16" x14ac:dyDescent="0.25">
      <c r="E57" t="s">
        <v>40</v>
      </c>
      <c r="G57">
        <f t="shared" ref="G57:N57" si="10">STDEV(G48:G51)</f>
        <v>38.246583298089668</v>
      </c>
      <c r="H57">
        <f t="shared" si="10"/>
        <v>23.984283960391025</v>
      </c>
      <c r="I57">
        <f t="shared" si="10"/>
        <v>94.382941086380626</v>
      </c>
      <c r="J57">
        <f t="shared" si="10"/>
        <v>35.297672752524164</v>
      </c>
      <c r="K57">
        <f t="shared" si="10"/>
        <v>47.001525336690243</v>
      </c>
      <c r="L57">
        <f t="shared" si="10"/>
        <v>18.806602752802974</v>
      </c>
      <c r="M57">
        <f t="shared" si="10"/>
        <v>47.227121238154659</v>
      </c>
      <c r="N57" s="27">
        <f t="shared" si="10"/>
        <v>7.1791303439594607</v>
      </c>
    </row>
    <row r="58" spans="5:16" x14ac:dyDescent="0.25">
      <c r="E58" t="s">
        <v>41</v>
      </c>
      <c r="G58">
        <f t="shared" ref="G58:N58" si="11">G57/G55*100</f>
        <v>54.103209991388532</v>
      </c>
      <c r="H58">
        <f t="shared" si="11"/>
        <v>18.548167249883655</v>
      </c>
      <c r="I58">
        <f t="shared" si="11"/>
        <v>71.393205616929734</v>
      </c>
      <c r="J58">
        <f t="shared" si="11"/>
        <v>23.294177674768481</v>
      </c>
      <c r="K58">
        <f t="shared" si="11"/>
        <v>70.12241731194392</v>
      </c>
      <c r="L58">
        <f t="shared" si="11"/>
        <v>17.445433001425485</v>
      </c>
      <c r="M58">
        <f t="shared" si="11"/>
        <v>62.333457286163032</v>
      </c>
      <c r="N58" s="27">
        <f t="shared" si="11"/>
        <v>6.7327924919799447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C466F-DB8D-4534-9D8B-1062254FAE3B}">
  <dimension ref="A1:Z86"/>
  <sheetViews>
    <sheetView topLeftCell="A13" workbookViewId="0">
      <selection activeCell="A25" sqref="A25:D32"/>
    </sheetView>
  </sheetViews>
  <sheetFormatPr baseColWidth="10" defaultRowHeight="15" x14ac:dyDescent="0.25"/>
  <cols>
    <col min="5" max="5" width="13.140625" customWidth="1"/>
  </cols>
  <sheetData>
    <row r="1" spans="1:26" x14ac:dyDescent="0.25">
      <c r="B1" t="s">
        <v>0</v>
      </c>
    </row>
    <row r="2" spans="1:26" x14ac:dyDescent="0.25">
      <c r="A2" t="s">
        <v>1</v>
      </c>
    </row>
    <row r="3" spans="1:26" x14ac:dyDescent="0.25">
      <c r="A3" t="s">
        <v>2</v>
      </c>
      <c r="S3" s="28"/>
      <c r="T3" s="28"/>
      <c r="U3" s="28"/>
      <c r="V3" s="28"/>
      <c r="W3" s="28"/>
      <c r="X3" s="28"/>
      <c r="Y3" s="28"/>
      <c r="Z3" s="28"/>
    </row>
    <row r="4" spans="1:26" x14ac:dyDescent="0.25">
      <c r="A4" t="s">
        <v>3</v>
      </c>
      <c r="S4" s="28"/>
      <c r="T4" s="28"/>
      <c r="U4" s="28"/>
      <c r="V4" s="28"/>
      <c r="W4" s="28"/>
      <c r="X4" s="28"/>
      <c r="Y4" s="29"/>
      <c r="Z4" s="28"/>
    </row>
    <row r="5" spans="1:26" x14ac:dyDescent="0.25">
      <c r="S5" s="28"/>
      <c r="T5" s="28"/>
      <c r="U5" s="28"/>
      <c r="V5" s="28"/>
      <c r="W5" s="28"/>
      <c r="X5" s="28"/>
      <c r="Y5" s="28"/>
      <c r="Z5" s="28"/>
    </row>
    <row r="6" spans="1:26" x14ac:dyDescent="0.25">
      <c r="A6" t="s">
        <v>4</v>
      </c>
      <c r="S6" s="28"/>
      <c r="T6" s="28"/>
      <c r="U6" s="28"/>
      <c r="V6" s="28"/>
      <c r="W6" s="28"/>
      <c r="X6" s="28"/>
      <c r="Y6" s="28"/>
      <c r="Z6" s="28"/>
    </row>
    <row r="7" spans="1:26" x14ac:dyDescent="0.25">
      <c r="A7" t="s">
        <v>5</v>
      </c>
      <c r="S7" s="28"/>
      <c r="T7" s="28"/>
      <c r="U7" s="29"/>
      <c r="V7" s="28"/>
      <c r="W7" s="28"/>
      <c r="X7" s="28"/>
      <c r="Y7" s="28"/>
      <c r="Z7" s="28"/>
    </row>
    <row r="8" spans="1:26" x14ac:dyDescent="0.25">
      <c r="S8" s="28"/>
      <c r="T8" s="28"/>
      <c r="U8" s="28"/>
      <c r="V8" s="28"/>
      <c r="W8" s="28"/>
      <c r="X8" s="28"/>
      <c r="Y8" s="28"/>
      <c r="Z8" s="28"/>
    </row>
    <row r="9" spans="1:26" x14ac:dyDescent="0.25">
      <c r="A9" t="s">
        <v>6</v>
      </c>
      <c r="S9" s="28"/>
      <c r="T9" s="28"/>
      <c r="U9" s="28"/>
      <c r="V9" s="28"/>
      <c r="W9" s="28"/>
      <c r="X9" s="28"/>
      <c r="Y9" s="28"/>
      <c r="Z9" s="28"/>
    </row>
    <row r="10" spans="1:26" x14ac:dyDescent="0.25">
      <c r="A10" t="s">
        <v>7</v>
      </c>
      <c r="S10" s="28"/>
      <c r="T10" s="28"/>
      <c r="U10" s="28"/>
      <c r="V10" s="28"/>
      <c r="W10" s="28"/>
      <c r="X10" s="28"/>
      <c r="Y10" s="28"/>
      <c r="Z10" s="28"/>
    </row>
    <row r="11" spans="1:26" x14ac:dyDescent="0.25">
      <c r="A11" t="s">
        <v>8</v>
      </c>
      <c r="S11" s="28"/>
      <c r="T11" s="28"/>
      <c r="U11" s="28"/>
      <c r="V11" s="28"/>
      <c r="W11" s="29"/>
      <c r="X11" s="28"/>
      <c r="Y11" s="28"/>
      <c r="Z11" s="28"/>
    </row>
    <row r="12" spans="1:26" x14ac:dyDescent="0.25">
      <c r="A12" t="s">
        <v>9</v>
      </c>
      <c r="S12" s="28"/>
      <c r="T12" s="28"/>
      <c r="U12" s="28"/>
      <c r="V12" s="28"/>
      <c r="W12" s="28"/>
      <c r="X12" s="28"/>
      <c r="Y12" s="28"/>
      <c r="Z12" s="28"/>
    </row>
    <row r="13" spans="1:26" x14ac:dyDescent="0.25">
      <c r="A13" t="s">
        <v>10</v>
      </c>
      <c r="S13" s="28"/>
      <c r="T13" s="28"/>
      <c r="U13" s="28"/>
      <c r="V13" s="28"/>
      <c r="W13" s="28"/>
      <c r="X13" s="28"/>
      <c r="Y13" s="28"/>
      <c r="Z13" s="28"/>
    </row>
    <row r="14" spans="1:26" x14ac:dyDescent="0.25">
      <c r="A14" t="s">
        <v>11</v>
      </c>
      <c r="S14" s="28"/>
      <c r="T14" s="28"/>
      <c r="U14" s="28"/>
      <c r="V14" s="28"/>
      <c r="W14" s="28"/>
      <c r="X14" s="28"/>
      <c r="Y14" s="28"/>
      <c r="Z14" s="28"/>
    </row>
    <row r="15" spans="1:26" x14ac:dyDescent="0.25">
      <c r="A15" t="s">
        <v>12</v>
      </c>
      <c r="S15" s="28"/>
      <c r="T15" s="29"/>
      <c r="U15" s="28"/>
      <c r="V15" s="28"/>
      <c r="W15" s="28"/>
      <c r="X15" s="28"/>
      <c r="Y15" s="28"/>
      <c r="Z15" s="28"/>
    </row>
    <row r="16" spans="1:26" x14ac:dyDescent="0.25">
      <c r="A16" t="s">
        <v>13</v>
      </c>
      <c r="S16" s="28"/>
      <c r="T16" s="28"/>
      <c r="U16" s="28"/>
      <c r="V16" s="28"/>
      <c r="W16" s="28"/>
      <c r="X16" s="28"/>
      <c r="Y16" s="28"/>
      <c r="Z16" s="28"/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59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43855</v>
      </c>
      <c r="F27" s="5"/>
      <c r="G27" s="6">
        <v>5.0443630000000003E-2</v>
      </c>
      <c r="H27" s="6">
        <v>5.4033949999999997E-2</v>
      </c>
      <c r="I27" s="6">
        <v>5.3386059999999999E-2</v>
      </c>
      <c r="J27" s="6">
        <v>5.2931359999999997E-2</v>
      </c>
      <c r="K27" s="6">
        <v>5.3458369999999998E-2</v>
      </c>
      <c r="L27" s="6">
        <v>5.3014119999999998E-2</v>
      </c>
      <c r="M27" s="6">
        <v>5.3976700000000002E-2</v>
      </c>
      <c r="N27" s="6">
        <v>5.3767639999999998E-2</v>
      </c>
      <c r="O27" s="6">
        <v>5.3950999999999999E-2</v>
      </c>
      <c r="P27" s="6">
        <v>5.3729119999999998E-2</v>
      </c>
      <c r="Q27" s="7"/>
    </row>
    <row r="28" spans="1:17" x14ac:dyDescent="0.25">
      <c r="A28" t="s">
        <v>32</v>
      </c>
      <c r="C28" t="s">
        <v>33</v>
      </c>
      <c r="F28" s="6"/>
      <c r="G28" s="6">
        <v>5.2658799999999999E-2</v>
      </c>
      <c r="H28" s="8"/>
      <c r="I28" s="9">
        <v>0.28329409999999999</v>
      </c>
      <c r="J28" s="9"/>
      <c r="K28" s="9">
        <v>0.29681800000000003</v>
      </c>
      <c r="L28" s="9">
        <v>0.23428180000000001</v>
      </c>
      <c r="M28" s="9">
        <v>0.2965912</v>
      </c>
      <c r="N28" s="9"/>
      <c r="O28" s="9">
        <v>0.29335630000000001</v>
      </c>
      <c r="P28" s="10">
        <v>8.6280640000000006E-2</v>
      </c>
      <c r="Q28" s="7"/>
    </row>
    <row r="29" spans="1:17" x14ac:dyDescent="0.25">
      <c r="A29" t="s">
        <v>34</v>
      </c>
      <c r="C29" t="s">
        <v>35</v>
      </c>
      <c r="F29" s="6"/>
      <c r="G29" s="6">
        <v>5.2789210000000003E-2</v>
      </c>
      <c r="H29" s="11">
        <v>0.31971050000000001</v>
      </c>
      <c r="I29" s="4">
        <v>0.30919679999999999</v>
      </c>
      <c r="J29" s="4">
        <v>0.30062060000000002</v>
      </c>
      <c r="K29" s="4">
        <v>0.29100920000000002</v>
      </c>
      <c r="L29" s="4">
        <v>0.36201410000000001</v>
      </c>
      <c r="M29" s="4">
        <v>0.27886250000000001</v>
      </c>
      <c r="N29" s="4">
        <v>0.28874309999999997</v>
      </c>
      <c r="O29" s="4">
        <v>0.26963910000000002</v>
      </c>
      <c r="P29" s="12">
        <v>9.2489089999999996E-2</v>
      </c>
      <c r="Q29" s="7"/>
    </row>
    <row r="30" spans="1:17" x14ac:dyDescent="0.25">
      <c r="A30" t="s">
        <v>18</v>
      </c>
      <c r="C30" s="2">
        <v>43900</v>
      </c>
      <c r="F30" s="6"/>
      <c r="G30" s="6">
        <v>5.2260639999999997E-2</v>
      </c>
      <c r="H30" s="11">
        <v>0.27512629999999999</v>
      </c>
      <c r="I30" s="4">
        <v>0.31736700000000001</v>
      </c>
      <c r="J30" s="4">
        <v>0.2920933</v>
      </c>
      <c r="K30" s="4">
        <v>0.27310960000000001</v>
      </c>
      <c r="L30" s="4">
        <v>0.41669319999999999</v>
      </c>
      <c r="M30" s="4">
        <v>0.30155120000000002</v>
      </c>
      <c r="N30" s="4">
        <v>0.25000270000000002</v>
      </c>
      <c r="O30" s="4">
        <v>0.26974090000000001</v>
      </c>
      <c r="P30" s="12">
        <v>9.2832620000000005E-2</v>
      </c>
      <c r="Q30" s="7"/>
    </row>
    <row r="31" spans="1:17" x14ac:dyDescent="0.25">
      <c r="A31" t="s">
        <v>19</v>
      </c>
      <c r="C31" t="s">
        <v>20</v>
      </c>
      <c r="F31" s="6"/>
      <c r="G31" s="6">
        <v>5.1385470000000003E-2</v>
      </c>
      <c r="H31" s="13">
        <v>0.2106422</v>
      </c>
      <c r="I31" s="14">
        <v>0.31596619999999997</v>
      </c>
      <c r="J31" s="14">
        <v>0.28509630000000002</v>
      </c>
      <c r="K31" s="14">
        <v>0.23671590000000001</v>
      </c>
      <c r="L31" s="14">
        <v>0.27034209999999997</v>
      </c>
      <c r="M31" s="14">
        <v>0.22208259999999999</v>
      </c>
      <c r="N31" s="14">
        <v>0.21939030000000001</v>
      </c>
      <c r="O31" s="14">
        <v>0.2816475</v>
      </c>
      <c r="P31" s="15">
        <v>5.1496930000000003E-2</v>
      </c>
      <c r="Q31" s="7"/>
    </row>
    <row r="32" spans="1:17" x14ac:dyDescent="0.25">
      <c r="A32" t="s">
        <v>60</v>
      </c>
      <c r="B32" t="s">
        <v>61</v>
      </c>
      <c r="G32" s="16">
        <v>5.166656E-2</v>
      </c>
      <c r="H32" s="16">
        <v>5.1775759999999997E-2</v>
      </c>
      <c r="I32" s="16">
        <v>5.1961750000000001E-2</v>
      </c>
      <c r="J32" s="16">
        <v>5.140753E-2</v>
      </c>
      <c r="K32" s="16">
        <v>4.3292770000000001E-2</v>
      </c>
      <c r="L32" s="16">
        <v>5.3328899999999999E-2</v>
      </c>
      <c r="M32" s="16">
        <v>5.2703020000000003E-2</v>
      </c>
      <c r="N32" s="16">
        <v>5.1170720000000003E-2</v>
      </c>
      <c r="O32" s="16">
        <v>5.1631690000000001E-2</v>
      </c>
      <c r="P32" s="16">
        <v>5.2425920000000001E-2</v>
      </c>
      <c r="Q32" s="17"/>
    </row>
    <row r="33" spans="1:17" x14ac:dyDescent="0.25">
      <c r="Q33" s="17"/>
    </row>
    <row r="35" spans="1:17" x14ac:dyDescent="0.25">
      <c r="A35" s="1"/>
      <c r="B35" s="18"/>
      <c r="C35" s="19"/>
      <c r="F35" t="s">
        <v>36</v>
      </c>
      <c r="H35">
        <f>AVERAGE(H28:H31)</f>
        <v>0.26849299999999998</v>
      </c>
      <c r="I35">
        <f t="shared" ref="I35:N35" si="0">AVERAGE(I28:I31)</f>
        <v>0.30645602500000002</v>
      </c>
      <c r="J35">
        <f t="shared" si="0"/>
        <v>0.29260340000000001</v>
      </c>
      <c r="K35">
        <f t="shared" si="0"/>
        <v>0.27441317500000001</v>
      </c>
      <c r="L35">
        <f t="shared" si="0"/>
        <v>0.32083279999999997</v>
      </c>
      <c r="M35">
        <f t="shared" si="0"/>
        <v>0.274771875</v>
      </c>
      <c r="N35">
        <f t="shared" si="0"/>
        <v>0.25271203333333336</v>
      </c>
      <c r="O35">
        <f>AVERAGE(O28:O31)</f>
        <v>0.27859595000000004</v>
      </c>
      <c r="P35">
        <f>AVERAGE(P28:P30)</f>
        <v>9.0534116666666664E-2</v>
      </c>
    </row>
    <row r="36" spans="1:17" x14ac:dyDescent="0.25">
      <c r="B36" s="18"/>
      <c r="F36" t="s">
        <v>37</v>
      </c>
      <c r="H36">
        <f>H35/1000</f>
        <v>2.6849299999999997E-4</v>
      </c>
      <c r="I36">
        <f t="shared" ref="I36:P36" si="1">I35/1000</f>
        <v>3.0645602500000004E-4</v>
      </c>
      <c r="J36">
        <f t="shared" si="1"/>
        <v>2.9260340000000003E-4</v>
      </c>
      <c r="K36">
        <f t="shared" si="1"/>
        <v>2.74413175E-4</v>
      </c>
      <c r="L36">
        <f t="shared" si="1"/>
        <v>3.2083279999999995E-4</v>
      </c>
      <c r="M36">
        <f t="shared" si="1"/>
        <v>2.7477187500000002E-4</v>
      </c>
      <c r="N36">
        <f t="shared" si="1"/>
        <v>2.5271203333333337E-4</v>
      </c>
      <c r="O36">
        <f t="shared" si="1"/>
        <v>2.7859595000000002E-4</v>
      </c>
      <c r="P36">
        <f t="shared" si="1"/>
        <v>9.0534116666666668E-5</v>
      </c>
    </row>
    <row r="37" spans="1:17" x14ac:dyDescent="0.25">
      <c r="B37" s="20"/>
      <c r="F37" t="s">
        <v>38</v>
      </c>
      <c r="H37">
        <f>MEDIAN(H28:H31)</f>
        <v>0.27512629999999999</v>
      </c>
      <c r="I37">
        <f t="shared" ref="I37:P37" si="2">MEDIAN(I28:I31)</f>
        <v>0.31258149999999996</v>
      </c>
      <c r="J37">
        <f t="shared" si="2"/>
        <v>0.2920933</v>
      </c>
      <c r="K37">
        <f t="shared" si="2"/>
        <v>0.28205940000000002</v>
      </c>
      <c r="L37">
        <f t="shared" si="2"/>
        <v>0.31617810000000002</v>
      </c>
      <c r="M37">
        <f t="shared" si="2"/>
        <v>0.28772684999999998</v>
      </c>
      <c r="N37">
        <f t="shared" si="2"/>
        <v>0.25000270000000002</v>
      </c>
      <c r="O37">
        <f t="shared" si="2"/>
        <v>0.2756942</v>
      </c>
      <c r="P37">
        <f t="shared" si="2"/>
        <v>8.9384865000000008E-2</v>
      </c>
    </row>
    <row r="38" spans="1:17" x14ac:dyDescent="0.25">
      <c r="B38" s="18"/>
      <c r="F38" t="s">
        <v>39</v>
      </c>
      <c r="H38">
        <f>H37/1000</f>
        <v>2.7512629999999999E-4</v>
      </c>
      <c r="I38">
        <f t="shared" ref="I38:P38" si="3">I37/1000</f>
        <v>3.1258149999999993E-4</v>
      </c>
      <c r="J38">
        <f t="shared" si="3"/>
        <v>2.9209329999999999E-4</v>
      </c>
      <c r="K38">
        <f t="shared" si="3"/>
        <v>2.8205940000000001E-4</v>
      </c>
      <c r="L38">
        <f t="shared" si="3"/>
        <v>3.161781E-4</v>
      </c>
      <c r="M38">
        <f t="shared" si="3"/>
        <v>2.8772684999999999E-4</v>
      </c>
      <c r="N38">
        <f t="shared" si="3"/>
        <v>2.500027E-4</v>
      </c>
      <c r="O38">
        <f t="shared" si="3"/>
        <v>2.7569420000000001E-4</v>
      </c>
      <c r="P38">
        <f t="shared" si="3"/>
        <v>8.938486500000001E-5</v>
      </c>
    </row>
    <row r="39" spans="1:17" x14ac:dyDescent="0.25">
      <c r="C39" s="18"/>
      <c r="F39" t="s">
        <v>40</v>
      </c>
      <c r="H39">
        <f>STDEV(H28:H31)</f>
        <v>5.4835882576010686E-2</v>
      </c>
      <c r="I39">
        <f t="shared" ref="I39:P39" si="4">STDEV(I28:I31)</f>
        <v>1.5848022182462812E-2</v>
      </c>
      <c r="J39">
        <f t="shared" si="4"/>
        <v>7.7747105495960386E-3</v>
      </c>
      <c r="K39">
        <f t="shared" si="4"/>
        <v>2.7081285538710441E-2</v>
      </c>
      <c r="L39">
        <f t="shared" si="4"/>
        <v>8.3517467524943559E-2</v>
      </c>
      <c r="M39">
        <f t="shared" si="4"/>
        <v>3.6451374477183281E-2</v>
      </c>
      <c r="N39">
        <f t="shared" si="4"/>
        <v>3.475569136549158E-2</v>
      </c>
      <c r="O39">
        <f t="shared" si="4"/>
        <v>1.1340443288660868E-2</v>
      </c>
      <c r="P39">
        <f t="shared" si="4"/>
        <v>1.9749460407796817E-2</v>
      </c>
    </row>
    <row r="40" spans="1:17" x14ac:dyDescent="0.25">
      <c r="F40" t="s">
        <v>41</v>
      </c>
      <c r="H40">
        <f>H39/H35*100</f>
        <v>20.423579972666211</v>
      </c>
      <c r="I40">
        <f t="shared" ref="I40:P40" si="5">I39/I35*100</f>
        <v>5.1713854157257346</v>
      </c>
      <c r="J40">
        <f t="shared" si="5"/>
        <v>2.6570814110827277</v>
      </c>
      <c r="K40">
        <f t="shared" si="5"/>
        <v>9.868799316472483</v>
      </c>
      <c r="L40">
        <f t="shared" si="5"/>
        <v>26.031461722412285</v>
      </c>
      <c r="M40">
        <f t="shared" si="5"/>
        <v>13.266050055953974</v>
      </c>
      <c r="N40">
        <f t="shared" si="5"/>
        <v>13.753081286654828</v>
      </c>
      <c r="O40">
        <f t="shared" si="5"/>
        <v>4.0705700454945113</v>
      </c>
      <c r="P40">
        <f t="shared" si="5"/>
        <v>21.814384604327046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I47">
        <f t="shared" ref="I47:M47" si="6">I28-$P$35</f>
        <v>0.19275998333333333</v>
      </c>
      <c r="K47">
        <f t="shared" si="6"/>
        <v>0.20628388333333336</v>
      </c>
      <c r="L47">
        <f t="shared" si="6"/>
        <v>0.14374768333333335</v>
      </c>
      <c r="M47">
        <f t="shared" si="6"/>
        <v>0.20605708333333334</v>
      </c>
      <c r="O47">
        <f>O28-$P$35</f>
        <v>0.20282218333333335</v>
      </c>
    </row>
    <row r="48" spans="1:17" x14ac:dyDescent="0.25">
      <c r="H48">
        <f t="shared" ref="H48:O50" si="7">H29-$P$35</f>
        <v>0.22917638333333334</v>
      </c>
      <c r="I48">
        <f t="shared" si="7"/>
        <v>0.21866268333333333</v>
      </c>
      <c r="J48">
        <f t="shared" si="7"/>
        <v>0.21008648333333335</v>
      </c>
      <c r="K48">
        <f t="shared" si="7"/>
        <v>0.20047508333333336</v>
      </c>
      <c r="L48">
        <f t="shared" si="7"/>
        <v>0.27147998333333334</v>
      </c>
      <c r="M48">
        <f t="shared" si="7"/>
        <v>0.18832838333333335</v>
      </c>
      <c r="N48">
        <f t="shared" si="7"/>
        <v>0.19820898333333331</v>
      </c>
      <c r="O48">
        <f t="shared" si="7"/>
        <v>0.17910498333333336</v>
      </c>
    </row>
    <row r="49" spans="4:20" x14ac:dyDescent="0.25">
      <c r="H49">
        <f t="shared" si="7"/>
        <v>0.18459218333333333</v>
      </c>
      <c r="I49">
        <f t="shared" si="7"/>
        <v>0.22683288333333335</v>
      </c>
      <c r="J49">
        <f t="shared" si="7"/>
        <v>0.20155918333333334</v>
      </c>
      <c r="K49">
        <f t="shared" si="7"/>
        <v>0.18257548333333334</v>
      </c>
      <c r="L49">
        <f>L30-$P$35</f>
        <v>0.32615908333333332</v>
      </c>
      <c r="M49">
        <f t="shared" si="7"/>
        <v>0.21101708333333336</v>
      </c>
      <c r="N49">
        <f t="shared" si="7"/>
        <v>0.15946858333333336</v>
      </c>
      <c r="O49">
        <f>O30-$P$35</f>
        <v>0.17920678333333334</v>
      </c>
    </row>
    <row r="50" spans="4:20" x14ac:dyDescent="0.25">
      <c r="H50">
        <f t="shared" si="7"/>
        <v>0.12010808333333334</v>
      </c>
      <c r="I50">
        <f t="shared" si="7"/>
        <v>0.22543208333333331</v>
      </c>
      <c r="J50">
        <f t="shared" si="7"/>
        <v>0.19456218333333336</v>
      </c>
      <c r="K50">
        <f t="shared" si="7"/>
        <v>0.14618178333333334</v>
      </c>
      <c r="L50">
        <f t="shared" si="7"/>
        <v>0.17980798333333331</v>
      </c>
      <c r="M50">
        <f t="shared" si="7"/>
        <v>0.13154848333333333</v>
      </c>
      <c r="N50">
        <f t="shared" si="7"/>
        <v>0.12885618333333335</v>
      </c>
      <c r="O50">
        <f t="shared" si="7"/>
        <v>0.19111338333333333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0.17795888333333335</v>
      </c>
      <c r="I54">
        <f>AVERAGE(I47:I50)</f>
        <v>0.21592190833333333</v>
      </c>
      <c r="J54">
        <f t="shared" ref="J54:N54" si="8">AVERAGE(J47:J50)</f>
        <v>0.20206928333333338</v>
      </c>
      <c r="K54">
        <f t="shared" si="8"/>
        <v>0.18387905833333335</v>
      </c>
      <c r="L54">
        <f t="shared" si="8"/>
        <v>0.23029868333333331</v>
      </c>
      <c r="M54">
        <f t="shared" si="8"/>
        <v>0.18423775833333333</v>
      </c>
      <c r="N54">
        <f t="shared" si="8"/>
        <v>0.16217791666666667</v>
      </c>
      <c r="O54">
        <f>AVERAGE(O47:O50)</f>
        <v>0.18806183333333337</v>
      </c>
      <c r="S54" s="23">
        <f>AVERAGE(H47:I50)</f>
        <v>0.19965204047619048</v>
      </c>
      <c r="T54" s="24"/>
    </row>
    <row r="55" spans="4:20" x14ac:dyDescent="0.25">
      <c r="F55" t="s">
        <v>37</v>
      </c>
      <c r="H55">
        <f>H54/1000</f>
        <v>1.7795888333333335E-4</v>
      </c>
      <c r="I55">
        <f t="shared" ref="I55:O55" si="9">I54/1000</f>
        <v>2.1592190833333332E-4</v>
      </c>
      <c r="J55">
        <f t="shared" si="9"/>
        <v>2.0206928333333336E-4</v>
      </c>
      <c r="K55">
        <f t="shared" si="9"/>
        <v>1.8387905833333335E-4</v>
      </c>
      <c r="L55">
        <f t="shared" si="9"/>
        <v>2.3029868333333331E-4</v>
      </c>
      <c r="M55">
        <f t="shared" si="9"/>
        <v>1.8423775833333332E-4</v>
      </c>
      <c r="N55">
        <f t="shared" si="9"/>
        <v>1.6217791666666667E-4</v>
      </c>
      <c r="O55">
        <f t="shared" si="9"/>
        <v>1.8806183333333338E-4</v>
      </c>
    </row>
    <row r="56" spans="4:20" x14ac:dyDescent="0.25">
      <c r="F56" t="s">
        <v>38</v>
      </c>
      <c r="H56">
        <f>MEDIAN(H47:H50)</f>
        <v>0.18459218333333333</v>
      </c>
      <c r="I56">
        <f t="shared" ref="I56:N56" si="10">MEDIAN(I47:I50)</f>
        <v>0.22204738333333332</v>
      </c>
      <c r="J56">
        <f>MEDIAN(J47:J50)</f>
        <v>0.20155918333333334</v>
      </c>
      <c r="K56">
        <f t="shared" si="10"/>
        <v>0.19152528333333335</v>
      </c>
      <c r="L56">
        <f t="shared" si="10"/>
        <v>0.22564398333333333</v>
      </c>
      <c r="M56">
        <f t="shared" si="10"/>
        <v>0.19719273333333334</v>
      </c>
      <c r="N56">
        <f t="shared" si="10"/>
        <v>0.15946858333333336</v>
      </c>
      <c r="O56">
        <f>MEDIAN(O47:O50)</f>
        <v>0.18516008333333334</v>
      </c>
    </row>
    <row r="57" spans="4:20" x14ac:dyDescent="0.25">
      <c r="F57" t="s">
        <v>39</v>
      </c>
      <c r="H57">
        <f>H56/1000</f>
        <v>1.8459218333333332E-4</v>
      </c>
      <c r="I57">
        <f t="shared" ref="I57:O57" si="11">I56/1000</f>
        <v>2.2204738333333332E-4</v>
      </c>
      <c r="J57">
        <f t="shared" si="11"/>
        <v>2.0155918333333332E-4</v>
      </c>
      <c r="K57">
        <f t="shared" si="11"/>
        <v>1.9152528333333336E-4</v>
      </c>
      <c r="L57">
        <f t="shared" si="11"/>
        <v>2.2564398333333333E-4</v>
      </c>
      <c r="M57">
        <f t="shared" si="11"/>
        <v>1.9719273333333335E-4</v>
      </c>
      <c r="N57">
        <f t="shared" si="11"/>
        <v>1.5946858333333336E-4</v>
      </c>
      <c r="O57">
        <f t="shared" si="11"/>
        <v>1.8516008333333334E-4</v>
      </c>
    </row>
    <row r="58" spans="4:20" x14ac:dyDescent="0.25">
      <c r="F58" t="s">
        <v>40</v>
      </c>
      <c r="H58">
        <f>STDEV(H47:H50)</f>
        <v>5.4835882576010304E-2</v>
      </c>
      <c r="I58">
        <f t="shared" ref="I58:O58" si="12">STDEV(I47:I50)</f>
        <v>1.5848022182462812E-2</v>
      </c>
      <c r="J58">
        <f t="shared" si="12"/>
        <v>7.7747105495960386E-3</v>
      </c>
      <c r="K58">
        <f t="shared" si="12"/>
        <v>2.7081285538710507E-2</v>
      </c>
      <c r="L58">
        <f t="shared" si="12"/>
        <v>8.3517467524943614E-2</v>
      </c>
      <c r="M58">
        <f t="shared" si="12"/>
        <v>3.6451374477183156E-2</v>
      </c>
      <c r="N58">
        <f t="shared" si="12"/>
        <v>3.4755691365491982E-2</v>
      </c>
      <c r="O58">
        <f t="shared" si="12"/>
        <v>1.1340443288660868E-2</v>
      </c>
    </row>
    <row r="59" spans="4:20" x14ac:dyDescent="0.25">
      <c r="F59" t="s">
        <v>41</v>
      </c>
      <c r="H59">
        <f>H58/H54*100</f>
        <v>30.813793359951386</v>
      </c>
      <c r="I59">
        <f t="shared" ref="I59:O59" si="13">I58/I54*100</f>
        <v>7.3397008690739911</v>
      </c>
      <c r="J59">
        <f t="shared" si="13"/>
        <v>3.8475469508994498</v>
      </c>
      <c r="K59">
        <f t="shared" si="13"/>
        <v>14.727770407447888</v>
      </c>
      <c r="L59">
        <f t="shared" si="13"/>
        <v>36.264848029574182</v>
      </c>
      <c r="M59">
        <f t="shared" si="13"/>
        <v>19.78496417180309</v>
      </c>
      <c r="N59">
        <f t="shared" si="13"/>
        <v>21.430594300287687</v>
      </c>
      <c r="O59">
        <f t="shared" si="13"/>
        <v>6.0301673591367724</v>
      </c>
    </row>
    <row r="62" spans="4:20" x14ac:dyDescent="0.25">
      <c r="D62" t="s">
        <v>44</v>
      </c>
    </row>
    <row r="63" spans="4:20" x14ac:dyDescent="0.25">
      <c r="I63">
        <f t="shared" ref="H63:O66" si="14">I47/$H$54*100</f>
        <v>108.31714591750735</v>
      </c>
      <c r="K63">
        <f t="shared" si="14"/>
        <v>115.91659796321866</v>
      </c>
      <c r="L63">
        <f t="shared" si="14"/>
        <v>80.775784069222738</v>
      </c>
      <c r="M63">
        <f t="shared" si="14"/>
        <v>115.78915279400212</v>
      </c>
      <c r="N63" s="25"/>
      <c r="O63">
        <f>O47/$H$54*100</f>
        <v>113.97137335000511</v>
      </c>
    </row>
    <row r="64" spans="4:20" x14ac:dyDescent="0.25">
      <c r="H64">
        <f t="shared" si="14"/>
        <v>128.78052449006714</v>
      </c>
      <c r="I64">
        <f t="shared" si="14"/>
        <v>122.87258676699943</v>
      </c>
      <c r="J64">
        <f t="shared" si="14"/>
        <v>118.05338367954469</v>
      </c>
      <c r="K64">
        <f t="shared" si="14"/>
        <v>112.65247318832918</v>
      </c>
      <c r="L64">
        <f t="shared" si="14"/>
        <v>152.5520829577394</v>
      </c>
      <c r="M64">
        <f t="shared" si="14"/>
        <v>105.8269077698004</v>
      </c>
      <c r="N64">
        <f t="shared" si="14"/>
        <v>111.37908915851628</v>
      </c>
      <c r="O64">
        <f t="shared" si="14"/>
        <v>100.64402516948438</v>
      </c>
    </row>
    <row r="65" spans="4:17" x14ac:dyDescent="0.25">
      <c r="H65">
        <f t="shared" si="14"/>
        <v>103.72743404305093</v>
      </c>
      <c r="I65">
        <f t="shared" si="14"/>
        <v>127.46364726758512</v>
      </c>
      <c r="J65">
        <f t="shared" si="14"/>
        <v>113.26165884947392</v>
      </c>
      <c r="K65">
        <f t="shared" si="14"/>
        <v>102.59419474517195</v>
      </c>
      <c r="L65">
        <f t="shared" si="14"/>
        <v>183.27777586826468</v>
      </c>
      <c r="M65">
        <f t="shared" si="14"/>
        <v>118.57631346117124</v>
      </c>
      <c r="N65">
        <f t="shared" si="14"/>
        <v>89.609790950774865</v>
      </c>
      <c r="O65">
        <f t="shared" si="14"/>
        <v>100.70122939446779</v>
      </c>
    </row>
    <row r="66" spans="4:17" x14ac:dyDescent="0.25">
      <c r="H66">
        <f t="shared" si="14"/>
        <v>67.492041466881901</v>
      </c>
      <c r="I66">
        <f t="shared" si="14"/>
        <v>126.67649915013138</v>
      </c>
      <c r="J66">
        <f t="shared" si="14"/>
        <v>109.32985175508239</v>
      </c>
      <c r="K66">
        <f t="shared" si="14"/>
        <v>82.143571928084896</v>
      </c>
      <c r="L66">
        <f t="shared" si="14"/>
        <v>101.03906023985128</v>
      </c>
      <c r="M66">
        <f t="shared" si="14"/>
        <v>73.92071745411603</v>
      </c>
      <c r="N66">
        <f t="shared" si="14"/>
        <v>72.407839900846014</v>
      </c>
      <c r="O66">
        <f t="shared" si="14"/>
        <v>107.39187600731366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100</v>
      </c>
      <c r="I70">
        <f t="shared" ref="I70:N70" si="15">AVERAGE(I63:I66)</f>
        <v>121.33246977555581</v>
      </c>
      <c r="J70">
        <f>AVERAGE(J63:J66)</f>
        <v>113.54829809470034</v>
      </c>
      <c r="K70">
        <f t="shared" si="15"/>
        <v>103.32670945620117</v>
      </c>
      <c r="L70">
        <f t="shared" si="15"/>
        <v>129.41117578376952</v>
      </c>
      <c r="M70">
        <f t="shared" si="15"/>
        <v>103.52827286977245</v>
      </c>
      <c r="N70">
        <f t="shared" si="15"/>
        <v>91.132240003379039</v>
      </c>
      <c r="O70">
        <f>AVERAGE(O63:O66)</f>
        <v>105.67712598031774</v>
      </c>
    </row>
    <row r="71" spans="4:17" x14ac:dyDescent="0.25">
      <c r="F71" t="s">
        <v>38</v>
      </c>
      <c r="H71">
        <f>MEDIAN(H63:H66)</f>
        <v>103.72743404305093</v>
      </c>
      <c r="I71">
        <f t="shared" ref="I71:O71" si="16">MEDIAN(I63:I66)</f>
        <v>124.77454295856541</v>
      </c>
      <c r="J71">
        <f t="shared" si="16"/>
        <v>113.26165884947392</v>
      </c>
      <c r="K71">
        <f t="shared" si="16"/>
        <v>107.62333396675056</v>
      </c>
      <c r="L71">
        <f t="shared" si="16"/>
        <v>126.79557159879533</v>
      </c>
      <c r="M71">
        <f t="shared" si="16"/>
        <v>110.80803028190127</v>
      </c>
      <c r="N71">
        <f t="shared" si="16"/>
        <v>89.609790950774865</v>
      </c>
      <c r="O71">
        <f t="shared" si="16"/>
        <v>104.04655270089071</v>
      </c>
    </row>
    <row r="72" spans="4:17" x14ac:dyDescent="0.25">
      <c r="F72" t="s">
        <v>40</v>
      </c>
      <c r="H72">
        <f>STDEV(H63:H66)</f>
        <v>30.813793359951411</v>
      </c>
      <c r="I72">
        <f t="shared" ref="I72:O72" si="17">STDEV(I63:I66)</f>
        <v>8.9054403385854002</v>
      </c>
      <c r="J72">
        <f t="shared" si="17"/>
        <v>4.3688240811408559</v>
      </c>
      <c r="K72">
        <f t="shared" si="17"/>
        <v>15.217720538280082</v>
      </c>
      <c r="L72">
        <f t="shared" si="17"/>
        <v>46.930766231269111</v>
      </c>
      <c r="M72">
        <f t="shared" si="17"/>
        <v>20.483031694970908</v>
      </c>
      <c r="N72">
        <f t="shared" si="17"/>
        <v>19.53018063188874</v>
      </c>
      <c r="O72">
        <f t="shared" si="17"/>
        <v>6.3725075569389746</v>
      </c>
    </row>
    <row r="73" spans="4:17" x14ac:dyDescent="0.25">
      <c r="F73" t="s">
        <v>41</v>
      </c>
      <c r="H73">
        <f t="shared" ref="H73:O73" si="18">H72/H70*100</f>
        <v>30.813793359951415</v>
      </c>
      <c r="I73">
        <f t="shared" si="18"/>
        <v>7.3397008690739858</v>
      </c>
      <c r="J73">
        <f t="shared" si="18"/>
        <v>3.8475469508994449</v>
      </c>
      <c r="K73">
        <f t="shared" si="18"/>
        <v>14.727770407447915</v>
      </c>
      <c r="L73">
        <f t="shared" si="18"/>
        <v>36.264848029574168</v>
      </c>
      <c r="M73">
        <f t="shared" si="18"/>
        <v>19.784964171802983</v>
      </c>
      <c r="N73">
        <f t="shared" si="18"/>
        <v>21.43059430028779</v>
      </c>
      <c r="O73">
        <f t="shared" si="18"/>
        <v>6.0301673591367804</v>
      </c>
    </row>
    <row r="76" spans="4:17" x14ac:dyDescent="0.25">
      <c r="D76" t="s">
        <v>45</v>
      </c>
      <c r="I76">
        <f t="shared" ref="I76:M76" si="19">I47/$S$54*100</f>
        <v>96.547965587319368</v>
      </c>
      <c r="K76">
        <f t="shared" si="19"/>
        <v>103.32170051521901</v>
      </c>
      <c r="L76">
        <f t="shared" si="19"/>
        <v>71.999105539057084</v>
      </c>
      <c r="M76">
        <f t="shared" si="19"/>
        <v>103.20810287832079</v>
      </c>
      <c r="N76" s="25"/>
      <c r="O76">
        <f>O47/$S$54*100</f>
        <v>101.58783393827669</v>
      </c>
    </row>
    <row r="77" spans="4:17" x14ac:dyDescent="0.25">
      <c r="H77">
        <f t="shared" ref="H77:O79" si="20">H48/$S$54*100</f>
        <v>114.7878993807047</v>
      </c>
      <c r="I77">
        <f t="shared" si="20"/>
        <v>109.52188758592226</v>
      </c>
      <c r="J77">
        <f t="shared" si="20"/>
        <v>105.22631415749906</v>
      </c>
      <c r="K77">
        <f t="shared" si="20"/>
        <v>100.41223864037644</v>
      </c>
      <c r="L77">
        <f t="shared" si="20"/>
        <v>135.97656336786034</v>
      </c>
      <c r="M77">
        <f t="shared" si="20"/>
        <v>94.328303825070336</v>
      </c>
      <c r="N77">
        <f t="shared" si="20"/>
        <v>99.27721392708267</v>
      </c>
      <c r="O77">
        <f t="shared" si="20"/>
        <v>89.708566416927027</v>
      </c>
    </row>
    <row r="78" spans="4:17" x14ac:dyDescent="0.25">
      <c r="H78">
        <f t="shared" si="20"/>
        <v>92.456948044739306</v>
      </c>
      <c r="I78">
        <f>I49/$S$54*100</f>
        <v>113.61410721989806</v>
      </c>
      <c r="J78">
        <f t="shared" si="20"/>
        <v>100.95523334126419</v>
      </c>
      <c r="K78">
        <f t="shared" si="20"/>
        <v>91.446840662320412</v>
      </c>
      <c r="L78">
        <f t="shared" si="20"/>
        <v>163.3637615500501</v>
      </c>
      <c r="M78">
        <f t="shared" si="20"/>
        <v>105.69242509620041</v>
      </c>
      <c r="N78">
        <f t="shared" si="20"/>
        <v>79.873254965481209</v>
      </c>
      <c r="O78">
        <f t="shared" si="20"/>
        <v>89.759555126963335</v>
      </c>
    </row>
    <row r="79" spans="4:17" x14ac:dyDescent="0.25">
      <c r="H79">
        <f t="shared" si="20"/>
        <v>60.15870563950326</v>
      </c>
      <c r="I79">
        <f t="shared" si="20"/>
        <v>112.91248654191301</v>
      </c>
      <c r="J79" s="27">
        <f t="shared" si="20"/>
        <v>97.450636051243308</v>
      </c>
      <c r="K79">
        <f t="shared" si="20"/>
        <v>73.218276650053198</v>
      </c>
      <c r="L79">
        <f t="shared" si="20"/>
        <v>90.060679021598247</v>
      </c>
      <c r="M79">
        <f t="shared" si="20"/>
        <v>65.888874974468976</v>
      </c>
      <c r="N79">
        <f t="shared" si="20"/>
        <v>64.540378864146945</v>
      </c>
      <c r="O79">
        <f t="shared" si="20"/>
        <v>95.723230715553129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89.134517688315739</v>
      </c>
      <c r="I83">
        <f t="shared" ref="I83:O83" si="21">AVERAGE(I76:I79)</f>
        <v>108.14911173376316</v>
      </c>
      <c r="J83">
        <f t="shared" si="21"/>
        <v>101.21072785000219</v>
      </c>
      <c r="K83">
        <f t="shared" si="21"/>
        <v>92.099764116992276</v>
      </c>
      <c r="L83">
        <f t="shared" si="21"/>
        <v>115.35002736964145</v>
      </c>
      <c r="M83">
        <f t="shared" si="21"/>
        <v>92.279426693515134</v>
      </c>
      <c r="N83">
        <f t="shared" si="21"/>
        <v>81.230282585570265</v>
      </c>
      <c r="O83" s="27">
        <f t="shared" si="21"/>
        <v>94.194796549430052</v>
      </c>
    </row>
    <row r="84" spans="6:17" x14ac:dyDescent="0.25">
      <c r="F84" t="s">
        <v>38</v>
      </c>
      <c r="H84">
        <f t="shared" ref="H84:O84" si="22">MEDIAN(H76:H79)</f>
        <v>92.456948044739306</v>
      </c>
      <c r="I84">
        <f t="shared" si="22"/>
        <v>111.21718706391763</v>
      </c>
      <c r="J84">
        <f t="shared" si="22"/>
        <v>100.95523334126419</v>
      </c>
      <c r="K84">
        <f t="shared" si="22"/>
        <v>95.929539651348421</v>
      </c>
      <c r="L84">
        <f t="shared" si="22"/>
        <v>113.01862119472929</v>
      </c>
      <c r="M84">
        <f t="shared" si="22"/>
        <v>98.768203351695561</v>
      </c>
      <c r="N84">
        <f t="shared" si="22"/>
        <v>79.873254965481209</v>
      </c>
      <c r="O84" s="27">
        <f t="shared" si="22"/>
        <v>92.741392921258239</v>
      </c>
    </row>
    <row r="85" spans="6:17" x14ac:dyDescent="0.25">
      <c r="F85" t="s">
        <v>40</v>
      </c>
      <c r="H85">
        <f t="shared" ref="H85:O85" si="23">STDEV(H76:H79)</f>
        <v>27.465726092867012</v>
      </c>
      <c r="I85">
        <f t="shared" si="23"/>
        <v>7.937821293818816</v>
      </c>
      <c r="J85">
        <f t="shared" si="23"/>
        <v>3.8941302733759073</v>
      </c>
      <c r="K85">
        <f t="shared" si="23"/>
        <v>13.564241804951504</v>
      </c>
      <c r="L85">
        <f t="shared" si="23"/>
        <v>41.831512127672603</v>
      </c>
      <c r="M85">
        <f t="shared" si="23"/>
        <v>18.257451509257187</v>
      </c>
      <c r="N85">
        <f t="shared" si="23"/>
        <v>17.408132309890867</v>
      </c>
      <c r="O85" s="27">
        <f t="shared" si="23"/>
        <v>5.680103875529019</v>
      </c>
    </row>
    <row r="86" spans="6:17" x14ac:dyDescent="0.25">
      <c r="F86" t="s">
        <v>41</v>
      </c>
      <c r="H86">
        <f t="shared" ref="H86:O86" si="24">H85/H83*100</f>
        <v>30.813793359951479</v>
      </c>
      <c r="I86">
        <f t="shared" si="24"/>
        <v>7.3397008690739911</v>
      </c>
      <c r="J86">
        <f t="shared" si="24"/>
        <v>3.8475469508994573</v>
      </c>
      <c r="K86">
        <f t="shared" si="24"/>
        <v>14.727770407447677</v>
      </c>
      <c r="L86">
        <f t="shared" si="24"/>
        <v>36.264848029574097</v>
      </c>
      <c r="M86">
        <f t="shared" si="24"/>
        <v>19.784964171803004</v>
      </c>
      <c r="N86">
        <f t="shared" si="24"/>
        <v>21.430594300287765</v>
      </c>
      <c r="O86" s="27">
        <f t="shared" si="24"/>
        <v>6.0301673591367688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07A63-17FA-42A9-8665-34755345C061}">
  <dimension ref="A1:AA86"/>
  <sheetViews>
    <sheetView topLeftCell="A10" workbookViewId="0">
      <selection activeCell="D19" sqref="D19"/>
    </sheetView>
  </sheetViews>
  <sheetFormatPr baseColWidth="10" defaultRowHeight="15" x14ac:dyDescent="0.25"/>
  <cols>
    <col min="5" max="5" width="15" customWidth="1"/>
  </cols>
  <sheetData>
    <row r="1" spans="1:27" x14ac:dyDescent="0.25">
      <c r="A1" t="s">
        <v>1</v>
      </c>
    </row>
    <row r="2" spans="1:27" x14ac:dyDescent="0.25">
      <c r="A2" t="s">
        <v>46</v>
      </c>
    </row>
    <row r="3" spans="1:27" x14ac:dyDescent="0.25">
      <c r="A3" t="s">
        <v>47</v>
      </c>
    </row>
    <row r="4" spans="1:27" x14ac:dyDescent="0.25">
      <c r="S4" s="28"/>
      <c r="T4" s="28"/>
      <c r="U4" s="28"/>
      <c r="V4" s="28"/>
      <c r="W4" s="28"/>
      <c r="X4" s="28"/>
      <c r="Y4" s="28"/>
      <c r="Z4" s="28"/>
      <c r="AA4" s="28"/>
    </row>
    <row r="5" spans="1:27" x14ac:dyDescent="0.25">
      <c r="A5" t="s">
        <v>4</v>
      </c>
      <c r="S5" s="28"/>
      <c r="T5" s="28"/>
      <c r="U5" s="28"/>
      <c r="V5" s="28"/>
      <c r="W5" s="28"/>
      <c r="X5" s="28"/>
      <c r="Y5" s="29"/>
      <c r="Z5" s="28"/>
      <c r="AA5" s="28"/>
    </row>
    <row r="6" spans="1:27" x14ac:dyDescent="0.25">
      <c r="A6" t="s">
        <v>5</v>
      </c>
      <c r="S6" s="28"/>
      <c r="T6" s="28"/>
      <c r="U6" s="28"/>
      <c r="V6" s="28"/>
      <c r="W6" s="28"/>
      <c r="X6" s="28"/>
      <c r="Y6" s="28"/>
      <c r="Z6" s="28"/>
      <c r="AA6" s="28"/>
    </row>
    <row r="7" spans="1:27" x14ac:dyDescent="0.25">
      <c r="S7" s="28"/>
      <c r="T7" s="28"/>
      <c r="U7" s="28"/>
      <c r="V7" s="28"/>
      <c r="W7" s="28"/>
      <c r="X7" s="28"/>
      <c r="Y7" s="28"/>
      <c r="Z7" s="28"/>
      <c r="AA7" s="28"/>
    </row>
    <row r="8" spans="1:27" x14ac:dyDescent="0.25">
      <c r="A8" t="s">
        <v>6</v>
      </c>
      <c r="S8" s="28"/>
      <c r="T8" s="28"/>
      <c r="U8" s="29"/>
      <c r="V8" s="28"/>
      <c r="W8" s="28"/>
      <c r="X8" s="28"/>
      <c r="Y8" s="28"/>
      <c r="Z8" s="28"/>
      <c r="AA8" s="28"/>
    </row>
    <row r="9" spans="1:27" x14ac:dyDescent="0.25">
      <c r="A9" t="s">
        <v>48</v>
      </c>
      <c r="S9" s="28"/>
      <c r="T9" s="28"/>
      <c r="U9" s="28"/>
      <c r="V9" s="28"/>
      <c r="W9" s="28"/>
      <c r="X9" s="28"/>
      <c r="Y9" s="28"/>
      <c r="Z9" s="28"/>
      <c r="AA9" s="28"/>
    </row>
    <row r="10" spans="1:27" x14ac:dyDescent="0.25">
      <c r="A10" t="s">
        <v>8</v>
      </c>
      <c r="S10" s="28"/>
      <c r="T10" s="28"/>
      <c r="U10" s="28"/>
      <c r="V10" s="28"/>
      <c r="W10" s="28"/>
      <c r="X10" s="28"/>
      <c r="Y10" s="28"/>
      <c r="Z10" s="28"/>
      <c r="AA10" s="28"/>
    </row>
    <row r="11" spans="1:27" x14ac:dyDescent="0.25">
      <c r="A11" t="s">
        <v>9</v>
      </c>
      <c r="S11" s="28"/>
      <c r="T11" s="28"/>
      <c r="U11" s="28"/>
      <c r="V11" s="28"/>
      <c r="W11" s="28"/>
      <c r="X11" s="28"/>
      <c r="Y11" s="28"/>
      <c r="Z11" s="28"/>
      <c r="AA11" s="28"/>
    </row>
    <row r="12" spans="1:27" x14ac:dyDescent="0.25">
      <c r="A12" t="s">
        <v>49</v>
      </c>
      <c r="S12" s="28"/>
      <c r="T12" s="28"/>
      <c r="U12" s="28"/>
      <c r="V12" s="28"/>
      <c r="W12" s="29"/>
      <c r="X12" s="28"/>
      <c r="Y12" s="28"/>
      <c r="Z12" s="28"/>
      <c r="AA12" s="28"/>
    </row>
    <row r="13" spans="1:27" x14ac:dyDescent="0.25">
      <c r="A13" t="s">
        <v>50</v>
      </c>
      <c r="S13" s="28"/>
      <c r="T13" s="28"/>
      <c r="U13" s="28"/>
      <c r="V13" s="28"/>
      <c r="W13" s="28"/>
      <c r="X13" s="28"/>
      <c r="Y13" s="28"/>
      <c r="Z13" s="28"/>
      <c r="AA13" s="28"/>
    </row>
    <row r="14" spans="1:27" x14ac:dyDescent="0.25">
      <c r="A14" t="s">
        <v>51</v>
      </c>
      <c r="S14" s="28"/>
      <c r="T14" s="28"/>
      <c r="U14" s="28"/>
      <c r="V14" s="28"/>
      <c r="W14" s="28"/>
      <c r="X14" s="28"/>
      <c r="Y14" s="28"/>
      <c r="Z14" s="28"/>
      <c r="AA14" s="28"/>
    </row>
    <row r="15" spans="1:27" x14ac:dyDescent="0.25">
      <c r="A15" t="s">
        <v>52</v>
      </c>
      <c r="S15" s="28"/>
      <c r="T15" s="28"/>
      <c r="U15" s="28"/>
      <c r="V15" s="28"/>
      <c r="W15" s="28"/>
      <c r="X15" s="28"/>
      <c r="Y15" s="28"/>
      <c r="Z15" s="28"/>
      <c r="AA15" s="28"/>
    </row>
    <row r="16" spans="1:27" x14ac:dyDescent="0.25">
      <c r="A16" t="s">
        <v>53</v>
      </c>
      <c r="S16" s="28"/>
      <c r="T16" s="29"/>
      <c r="U16" s="28"/>
      <c r="V16" s="28"/>
      <c r="W16" s="28"/>
      <c r="X16" s="28"/>
      <c r="Y16" s="28"/>
      <c r="Z16" s="28"/>
      <c r="AA16" s="28"/>
    </row>
    <row r="17" spans="1:27" x14ac:dyDescent="0.25">
      <c r="A17" t="s">
        <v>54</v>
      </c>
      <c r="S17" s="28"/>
      <c r="T17" s="28"/>
      <c r="U17" s="28"/>
      <c r="V17" s="28"/>
      <c r="W17" s="28"/>
      <c r="X17" s="28"/>
      <c r="Y17" s="28"/>
      <c r="Z17" s="28"/>
      <c r="AA17" s="28"/>
    </row>
    <row r="18" spans="1:27" x14ac:dyDescent="0.25">
      <c r="A18" t="s">
        <v>16</v>
      </c>
    </row>
    <row r="22" spans="1:27" x14ac:dyDescent="0.25">
      <c r="A22" s="1"/>
    </row>
    <row r="23" spans="1:27" x14ac:dyDescent="0.25">
      <c r="C23" s="2"/>
    </row>
    <row r="24" spans="1:27" x14ac:dyDescent="0.25">
      <c r="C24" s="2"/>
    </row>
    <row r="25" spans="1:27" x14ac:dyDescent="0.25">
      <c r="A25" s="1" t="s">
        <v>59</v>
      </c>
      <c r="F25" s="3"/>
      <c r="G25" s="3"/>
      <c r="H25" s="3" t="s">
        <v>21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2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27" x14ac:dyDescent="0.25">
      <c r="A27" t="s">
        <v>31</v>
      </c>
      <c r="C27" s="2">
        <v>43855</v>
      </c>
      <c r="F27" s="5"/>
      <c r="G27" s="6">
        <v>551.28700000000003</v>
      </c>
      <c r="H27" s="6">
        <v>548.80799999999999</v>
      </c>
      <c r="I27" s="6">
        <v>549.88</v>
      </c>
      <c r="J27" s="6">
        <v>550.03899999999999</v>
      </c>
      <c r="K27" s="6">
        <v>550.06100000000004</v>
      </c>
      <c r="L27" s="6">
        <v>549.56500000000005</v>
      </c>
      <c r="M27" s="6">
        <v>548.35199999999998</v>
      </c>
      <c r="N27" s="6">
        <v>550.08100000000002</v>
      </c>
      <c r="O27" s="6">
        <v>549.44000000000005</v>
      </c>
      <c r="P27" s="6">
        <v>550.05100000000004</v>
      </c>
      <c r="Q27" s="7"/>
    </row>
    <row r="28" spans="1:27" x14ac:dyDescent="0.25">
      <c r="A28" t="s">
        <v>32</v>
      </c>
      <c r="C28" t="s">
        <v>33</v>
      </c>
      <c r="F28" s="6"/>
      <c r="G28" s="6">
        <v>549.64200000000005</v>
      </c>
      <c r="H28" s="8"/>
      <c r="I28" s="9">
        <v>3340.14</v>
      </c>
      <c r="J28" s="9"/>
      <c r="K28" s="9">
        <v>3665.56</v>
      </c>
      <c r="L28" s="9">
        <v>3403.83</v>
      </c>
      <c r="M28" s="9">
        <v>3795.53</v>
      </c>
      <c r="N28" s="9"/>
      <c r="O28" s="9">
        <v>3741.17</v>
      </c>
      <c r="P28" s="10">
        <v>2754</v>
      </c>
      <c r="Q28" s="7"/>
    </row>
    <row r="29" spans="1:27" x14ac:dyDescent="0.25">
      <c r="A29" t="s">
        <v>34</v>
      </c>
      <c r="C29" t="s">
        <v>35</v>
      </c>
      <c r="F29" s="6"/>
      <c r="G29" s="6">
        <v>547.80700000000002</v>
      </c>
      <c r="H29" s="11">
        <v>3920.45</v>
      </c>
      <c r="I29" s="4">
        <v>3739.18</v>
      </c>
      <c r="J29" s="4">
        <v>3197.35</v>
      </c>
      <c r="K29" s="4">
        <v>3415.78</v>
      </c>
      <c r="L29" s="4">
        <v>6738.97</v>
      </c>
      <c r="M29" s="4">
        <v>3682.3</v>
      </c>
      <c r="N29" s="4">
        <v>3778.11</v>
      </c>
      <c r="O29" s="4">
        <v>3580.26</v>
      </c>
      <c r="P29" s="12">
        <v>2705.3</v>
      </c>
      <c r="Q29" s="7"/>
    </row>
    <row r="30" spans="1:27" x14ac:dyDescent="0.25">
      <c r="A30" t="s">
        <v>18</v>
      </c>
      <c r="C30" s="2">
        <v>43900</v>
      </c>
      <c r="F30" s="6"/>
      <c r="G30" s="6">
        <v>548.82399999999996</v>
      </c>
      <c r="H30" s="11">
        <v>3879.74</v>
      </c>
      <c r="I30" s="4">
        <v>3769.98</v>
      </c>
      <c r="J30" s="4">
        <v>3329.39</v>
      </c>
      <c r="K30" s="4">
        <v>3203.56</v>
      </c>
      <c r="L30" s="4">
        <v>11697.7</v>
      </c>
      <c r="M30" s="4">
        <v>3531.17</v>
      </c>
      <c r="N30" s="4">
        <v>3408.88</v>
      </c>
      <c r="O30" s="4">
        <v>3527.24</v>
      </c>
      <c r="P30" s="12">
        <v>2733.98</v>
      </c>
      <c r="Q30" s="7"/>
    </row>
    <row r="31" spans="1:27" x14ac:dyDescent="0.25">
      <c r="A31" t="s">
        <v>19</v>
      </c>
      <c r="C31" t="s">
        <v>20</v>
      </c>
      <c r="F31" s="6"/>
      <c r="G31" s="6">
        <v>550.24099999999999</v>
      </c>
      <c r="H31" s="13">
        <v>3442.78</v>
      </c>
      <c r="I31" s="14">
        <v>3617.92</v>
      </c>
      <c r="J31" s="14">
        <v>3613.88</v>
      </c>
      <c r="K31" s="14">
        <v>3255.34</v>
      </c>
      <c r="L31" s="14">
        <v>3614.01</v>
      </c>
      <c r="M31" s="14">
        <v>3448.66</v>
      </c>
      <c r="N31" s="14">
        <v>3631.09</v>
      </c>
      <c r="O31" s="14">
        <v>3722.82</v>
      </c>
      <c r="P31" s="15">
        <v>547.39</v>
      </c>
      <c r="Q31" s="7"/>
    </row>
    <row r="32" spans="1:27" x14ac:dyDescent="0.25">
      <c r="A32" t="s">
        <v>60</v>
      </c>
      <c r="B32" t="s">
        <v>61</v>
      </c>
      <c r="G32" s="16">
        <v>549.40300000000002</v>
      </c>
      <c r="H32" s="16">
        <v>549.07799999999997</v>
      </c>
      <c r="I32" s="16">
        <v>548.505</v>
      </c>
      <c r="J32" s="16">
        <v>549.36800000000005</v>
      </c>
      <c r="K32" s="16">
        <v>547.63599999999997</v>
      </c>
      <c r="L32" s="16">
        <v>548.17499999999995</v>
      </c>
      <c r="M32" s="16">
        <v>547.85799999999995</v>
      </c>
      <c r="N32" s="16">
        <v>548.50599999999997</v>
      </c>
      <c r="O32" s="16">
        <v>547.59699999999998</v>
      </c>
      <c r="P32" s="16">
        <v>547.01099999999997</v>
      </c>
      <c r="Q32" s="17"/>
    </row>
    <row r="33" spans="1:17" x14ac:dyDescent="0.25">
      <c r="Q33" s="17"/>
    </row>
    <row r="35" spans="1:17" x14ac:dyDescent="0.25">
      <c r="A35" s="1"/>
      <c r="B35" s="18"/>
      <c r="C35" s="19"/>
      <c r="F35" t="s">
        <v>36</v>
      </c>
      <c r="H35">
        <f>AVERAGE(H28:H31)</f>
        <v>3747.6566666666663</v>
      </c>
      <c r="I35">
        <f t="shared" ref="I35:N35" si="0">AVERAGE(I28:I31)</f>
        <v>3616.8049999999998</v>
      </c>
      <c r="J35">
        <f t="shared" si="0"/>
        <v>3380.2066666666665</v>
      </c>
      <c r="K35">
        <f t="shared" si="0"/>
        <v>3385.06</v>
      </c>
      <c r="L35">
        <f t="shared" si="0"/>
        <v>6363.6275000000005</v>
      </c>
      <c r="M35">
        <f t="shared" si="0"/>
        <v>3614.415</v>
      </c>
      <c r="N35">
        <f t="shared" si="0"/>
        <v>3606.0266666666666</v>
      </c>
      <c r="O35">
        <f>AVERAGE(O28:O31)</f>
        <v>3642.8724999999999</v>
      </c>
      <c r="P35">
        <f>AVERAGE(P28:P30)</f>
        <v>2731.0933333333337</v>
      </c>
    </row>
    <row r="36" spans="1:17" x14ac:dyDescent="0.25">
      <c r="B36" s="18"/>
      <c r="F36" t="s">
        <v>37</v>
      </c>
      <c r="H36">
        <f>H35/1000</f>
        <v>3.7476566666666664</v>
      </c>
      <c r="I36">
        <f t="shared" ref="I36:P36" si="1">I35/1000</f>
        <v>3.6168049999999998</v>
      </c>
      <c r="J36">
        <f t="shared" si="1"/>
        <v>3.3802066666666666</v>
      </c>
      <c r="K36">
        <f t="shared" si="1"/>
        <v>3.3850599999999997</v>
      </c>
      <c r="L36">
        <f t="shared" si="1"/>
        <v>6.3636275000000007</v>
      </c>
      <c r="M36">
        <f t="shared" si="1"/>
        <v>3.6144150000000002</v>
      </c>
      <c r="N36">
        <f t="shared" si="1"/>
        <v>3.6060266666666667</v>
      </c>
      <c r="O36">
        <f t="shared" si="1"/>
        <v>3.6428724999999997</v>
      </c>
      <c r="P36">
        <f t="shared" si="1"/>
        <v>2.7310933333333338</v>
      </c>
    </row>
    <row r="37" spans="1:17" x14ac:dyDescent="0.25">
      <c r="B37" s="20"/>
      <c r="F37" t="s">
        <v>38</v>
      </c>
      <c r="H37">
        <f>MEDIAN(H28:H31)</f>
        <v>3879.74</v>
      </c>
      <c r="I37">
        <f t="shared" ref="I37:P37" si="2">MEDIAN(I28:I31)</f>
        <v>3678.55</v>
      </c>
      <c r="J37">
        <f t="shared" si="2"/>
        <v>3329.39</v>
      </c>
      <c r="K37">
        <f t="shared" si="2"/>
        <v>3335.5600000000004</v>
      </c>
      <c r="L37">
        <f t="shared" si="2"/>
        <v>5176.49</v>
      </c>
      <c r="M37">
        <f t="shared" si="2"/>
        <v>3606.7350000000001</v>
      </c>
      <c r="N37">
        <f t="shared" si="2"/>
        <v>3631.09</v>
      </c>
      <c r="O37">
        <f t="shared" si="2"/>
        <v>3651.54</v>
      </c>
      <c r="P37">
        <f t="shared" si="2"/>
        <v>2719.6400000000003</v>
      </c>
    </row>
    <row r="38" spans="1:17" x14ac:dyDescent="0.25">
      <c r="B38" s="18"/>
      <c r="F38" t="s">
        <v>39</v>
      </c>
      <c r="H38">
        <f>H37/1000</f>
        <v>3.87974</v>
      </c>
      <c r="I38">
        <f t="shared" ref="I38:P38" si="3">I37/1000</f>
        <v>3.67855</v>
      </c>
      <c r="J38">
        <f t="shared" si="3"/>
        <v>3.3293900000000001</v>
      </c>
      <c r="K38">
        <f t="shared" si="3"/>
        <v>3.3355600000000005</v>
      </c>
      <c r="L38">
        <f t="shared" si="3"/>
        <v>5.1764899999999994</v>
      </c>
      <c r="M38">
        <f t="shared" si="3"/>
        <v>3.606735</v>
      </c>
      <c r="N38">
        <f t="shared" si="3"/>
        <v>3.6310899999999999</v>
      </c>
      <c r="O38">
        <f t="shared" si="3"/>
        <v>3.6515399999999998</v>
      </c>
      <c r="P38">
        <f t="shared" si="3"/>
        <v>2.7196400000000005</v>
      </c>
    </row>
    <row r="39" spans="1:17" x14ac:dyDescent="0.25">
      <c r="C39" s="18"/>
      <c r="F39" t="s">
        <v>40</v>
      </c>
      <c r="H39">
        <f>STDEV(H28:H31)</f>
        <v>264.81439242105631</v>
      </c>
      <c r="I39">
        <f t="shared" ref="I39:P39" si="4">STDEV(I28:I31)</f>
        <v>195.77451885608951</v>
      </c>
      <c r="J39">
        <f t="shared" si="4"/>
        <v>212.86394817660735</v>
      </c>
      <c r="K39">
        <f t="shared" si="4"/>
        <v>207.68044106270571</v>
      </c>
      <c r="L39">
        <f t="shared" si="4"/>
        <v>3869.2811160418851</v>
      </c>
      <c r="M39">
        <f t="shared" si="4"/>
        <v>154.72068004417955</v>
      </c>
      <c r="N39">
        <f t="shared" si="4"/>
        <v>185.88659508779364</v>
      </c>
      <c r="O39">
        <f t="shared" si="4"/>
        <v>105.4280188485649</v>
      </c>
      <c r="P39">
        <f t="shared" si="4"/>
        <v>1092.0345736704796</v>
      </c>
    </row>
    <row r="40" spans="1:17" x14ac:dyDescent="0.25">
      <c r="F40" t="s">
        <v>41</v>
      </c>
      <c r="H40">
        <f>H39/H35*100</f>
        <v>7.0661326790267074</v>
      </c>
      <c r="I40">
        <f t="shared" ref="I40:P40" si="5">I39/I35*100</f>
        <v>5.4129132993371094</v>
      </c>
      <c r="J40">
        <f t="shared" si="5"/>
        <v>6.2973649000733891</v>
      </c>
      <c r="K40">
        <f t="shared" si="5"/>
        <v>6.1352070882851617</v>
      </c>
      <c r="L40">
        <f t="shared" si="5"/>
        <v>60.803073656367921</v>
      </c>
      <c r="M40">
        <f t="shared" si="5"/>
        <v>4.280656206998354</v>
      </c>
      <c r="N40">
        <f t="shared" si="5"/>
        <v>5.1548868677563942</v>
      </c>
      <c r="O40">
        <f t="shared" si="5"/>
        <v>2.894090277619239</v>
      </c>
      <c r="P40">
        <f t="shared" si="5"/>
        <v>39.985252804877149</v>
      </c>
    </row>
    <row r="43" spans="1:17" x14ac:dyDescent="0.25">
      <c r="D43" t="s">
        <v>42</v>
      </c>
    </row>
    <row r="44" spans="1:17" x14ac:dyDescent="0.25">
      <c r="F44" s="3"/>
      <c r="G44" s="3"/>
      <c r="H44" s="3" t="s">
        <v>21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I47">
        <f t="shared" ref="I47:M47" si="6">I28-$P$35</f>
        <v>609.04666666666617</v>
      </c>
      <c r="K47">
        <f t="shared" si="6"/>
        <v>934.46666666666624</v>
      </c>
      <c r="L47">
        <f t="shared" si="6"/>
        <v>672.73666666666622</v>
      </c>
      <c r="M47">
        <f t="shared" si="6"/>
        <v>1064.4366666666665</v>
      </c>
      <c r="O47">
        <f>O28-$P$35</f>
        <v>1010.0766666666664</v>
      </c>
    </row>
    <row r="48" spans="1:17" x14ac:dyDescent="0.25">
      <c r="H48">
        <f t="shared" ref="H48:O50" si="7">H29-$P$35</f>
        <v>1189.3566666666661</v>
      </c>
      <c r="I48">
        <f t="shared" si="7"/>
        <v>1008.0866666666661</v>
      </c>
      <c r="J48">
        <f t="shared" si="7"/>
        <v>466.25666666666621</v>
      </c>
      <c r="K48">
        <f t="shared" si="7"/>
        <v>684.6866666666665</v>
      </c>
      <c r="L48">
        <f t="shared" si="7"/>
        <v>4007.8766666666666</v>
      </c>
      <c r="M48">
        <f t="shared" si="7"/>
        <v>951.20666666666648</v>
      </c>
      <c r="N48">
        <f t="shared" si="7"/>
        <v>1047.0166666666664</v>
      </c>
      <c r="O48">
        <f t="shared" si="7"/>
        <v>849.16666666666652</v>
      </c>
    </row>
    <row r="49" spans="4:20" x14ac:dyDescent="0.25">
      <c r="H49">
        <f t="shared" si="7"/>
        <v>1148.6466666666661</v>
      </c>
      <c r="I49">
        <f t="shared" si="7"/>
        <v>1038.8866666666663</v>
      </c>
      <c r="J49">
        <f t="shared" si="7"/>
        <v>598.29666666666617</v>
      </c>
      <c r="K49">
        <f t="shared" si="7"/>
        <v>472.46666666666624</v>
      </c>
      <c r="L49">
        <f>L30-$P$35</f>
        <v>8966.6066666666666</v>
      </c>
      <c r="M49">
        <f t="shared" si="7"/>
        <v>800.07666666666637</v>
      </c>
      <c r="N49">
        <f t="shared" si="7"/>
        <v>677.78666666666641</v>
      </c>
      <c r="O49">
        <f>O30-$P$35</f>
        <v>796.14666666666608</v>
      </c>
    </row>
    <row r="50" spans="4:20" x14ac:dyDescent="0.25">
      <c r="H50">
        <f t="shared" si="7"/>
        <v>711.6866666666665</v>
      </c>
      <c r="I50">
        <f t="shared" si="7"/>
        <v>886.82666666666637</v>
      </c>
      <c r="J50">
        <f t="shared" si="7"/>
        <v>882.78666666666641</v>
      </c>
      <c r="K50">
        <f t="shared" si="7"/>
        <v>524.24666666666644</v>
      </c>
      <c r="L50">
        <f t="shared" si="7"/>
        <v>882.91666666666652</v>
      </c>
      <c r="M50">
        <f t="shared" si="7"/>
        <v>717.56666666666615</v>
      </c>
      <c r="N50">
        <f t="shared" si="7"/>
        <v>899.99666666666644</v>
      </c>
      <c r="O50">
        <f t="shared" si="7"/>
        <v>991.72666666666646</v>
      </c>
    </row>
    <row r="53" spans="4:20" x14ac:dyDescent="0.25">
      <c r="F53" s="3"/>
      <c r="G53" s="3"/>
      <c r="H53" s="3" t="s">
        <v>21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 t="s">
        <v>28</v>
      </c>
      <c r="Q53" s="3"/>
      <c r="S53" s="21" t="s">
        <v>43</v>
      </c>
      <c r="T53" s="22"/>
    </row>
    <row r="54" spans="4:20" x14ac:dyDescent="0.25">
      <c r="F54" t="s">
        <v>36</v>
      </c>
      <c r="H54">
        <f>AVERAGE(H47:H50)</f>
        <v>1016.5633333333329</v>
      </c>
      <c r="I54">
        <f>AVERAGE(I47:I50)</f>
        <v>885.71166666666625</v>
      </c>
      <c r="J54">
        <f t="shared" ref="J54:N54" si="8">AVERAGE(J47:J50)</f>
        <v>649.11333333333289</v>
      </c>
      <c r="K54">
        <f t="shared" si="8"/>
        <v>653.96666666666636</v>
      </c>
      <c r="L54">
        <f t="shared" si="8"/>
        <v>3632.5341666666664</v>
      </c>
      <c r="M54">
        <f t="shared" si="8"/>
        <v>883.32166666666637</v>
      </c>
      <c r="N54">
        <f t="shared" si="8"/>
        <v>874.93333333333305</v>
      </c>
      <c r="O54">
        <f>AVERAGE(O47:O50)</f>
        <v>911.77916666666636</v>
      </c>
      <c r="S54" s="23">
        <f>AVERAGE(H47:I50)</f>
        <v>941.79095238095192</v>
      </c>
      <c r="T54" s="24"/>
    </row>
    <row r="55" spans="4:20" x14ac:dyDescent="0.25">
      <c r="F55" t="s">
        <v>37</v>
      </c>
      <c r="H55">
        <f>H54/1000</f>
        <v>1.016563333333333</v>
      </c>
      <c r="I55">
        <f t="shared" ref="I55:O55" si="9">I54/1000</f>
        <v>0.88571166666666623</v>
      </c>
      <c r="J55">
        <f t="shared" si="9"/>
        <v>0.64911333333333288</v>
      </c>
      <c r="K55">
        <f t="shared" si="9"/>
        <v>0.65396666666666636</v>
      </c>
      <c r="L55">
        <f t="shared" si="9"/>
        <v>3.6325341666666664</v>
      </c>
      <c r="M55">
        <f t="shared" si="9"/>
        <v>0.88332166666666634</v>
      </c>
      <c r="N55">
        <f t="shared" si="9"/>
        <v>0.87493333333333301</v>
      </c>
      <c r="O55">
        <f t="shared" si="9"/>
        <v>0.91177916666666636</v>
      </c>
    </row>
    <row r="56" spans="4:20" x14ac:dyDescent="0.25">
      <c r="F56" t="s">
        <v>38</v>
      </c>
      <c r="H56">
        <f>MEDIAN(H47:H50)</f>
        <v>1148.6466666666661</v>
      </c>
      <c r="I56">
        <f t="shared" ref="I56:N56" si="10">MEDIAN(I47:I50)</f>
        <v>947.45666666666625</v>
      </c>
      <c r="J56">
        <f>MEDIAN(J47:J50)</f>
        <v>598.29666666666617</v>
      </c>
      <c r="K56">
        <f t="shared" si="10"/>
        <v>604.46666666666647</v>
      </c>
      <c r="L56">
        <f t="shared" si="10"/>
        <v>2445.3966666666665</v>
      </c>
      <c r="M56">
        <f t="shared" si="10"/>
        <v>875.64166666666642</v>
      </c>
      <c r="N56">
        <f t="shared" si="10"/>
        <v>899.99666666666644</v>
      </c>
      <c r="O56">
        <f>MEDIAN(O47:O50)</f>
        <v>920.44666666666649</v>
      </c>
    </row>
    <row r="57" spans="4:20" x14ac:dyDescent="0.25">
      <c r="F57" t="s">
        <v>39</v>
      </c>
      <c r="H57">
        <f>H56/1000</f>
        <v>1.1486466666666661</v>
      </c>
      <c r="I57">
        <f t="shared" ref="I57:O57" si="11">I56/1000</f>
        <v>0.94745666666666628</v>
      </c>
      <c r="J57">
        <f t="shared" si="11"/>
        <v>0.59829666666666614</v>
      </c>
      <c r="K57">
        <f t="shared" si="11"/>
        <v>0.60446666666666649</v>
      </c>
      <c r="L57">
        <f t="shared" si="11"/>
        <v>2.4453966666666664</v>
      </c>
      <c r="M57">
        <f t="shared" si="11"/>
        <v>0.87564166666666643</v>
      </c>
      <c r="N57">
        <f t="shared" si="11"/>
        <v>0.89999666666666644</v>
      </c>
      <c r="O57">
        <f t="shared" si="11"/>
        <v>0.92044666666666652</v>
      </c>
    </row>
    <row r="58" spans="4:20" x14ac:dyDescent="0.25">
      <c r="F58" t="s">
        <v>40</v>
      </c>
      <c r="H58">
        <f>STDEV(H47:H50)</f>
        <v>264.81439242105677</v>
      </c>
      <c r="I58">
        <f t="shared" ref="I58:O58" si="12">STDEV(I47:I50)</f>
        <v>195.77451885608929</v>
      </c>
      <c r="J58">
        <f t="shared" si="12"/>
        <v>212.86394817660738</v>
      </c>
      <c r="K58">
        <f t="shared" si="12"/>
        <v>207.68044106270563</v>
      </c>
      <c r="L58">
        <f t="shared" si="12"/>
        <v>3869.2811160418851</v>
      </c>
      <c r="M58">
        <f t="shared" si="12"/>
        <v>154.72068004417952</v>
      </c>
      <c r="N58">
        <f t="shared" si="12"/>
        <v>185.88659508779327</v>
      </c>
      <c r="O58">
        <f t="shared" si="12"/>
        <v>105.4280188485649</v>
      </c>
    </row>
    <row r="59" spans="4:20" x14ac:dyDescent="0.25">
      <c r="F59" t="s">
        <v>41</v>
      </c>
      <c r="H59">
        <f>H58/H54*100</f>
        <v>26.049964988676571</v>
      </c>
      <c r="I59">
        <f t="shared" ref="I59:O59" si="13">I58/I54*100</f>
        <v>22.10364006978449</v>
      </c>
      <c r="J59">
        <f t="shared" si="13"/>
        <v>32.793032779577402</v>
      </c>
      <c r="K59">
        <f t="shared" si="13"/>
        <v>31.757037728126669</v>
      </c>
      <c r="L59">
        <f t="shared" si="13"/>
        <v>106.51740461377312</v>
      </c>
      <c r="M59">
        <f t="shared" si="13"/>
        <v>17.515780024737637</v>
      </c>
      <c r="N59">
        <f t="shared" si="13"/>
        <v>21.245801023444834</v>
      </c>
      <c r="O59">
        <f t="shared" si="13"/>
        <v>11.562889645087484</v>
      </c>
    </row>
    <row r="62" spans="4:20" x14ac:dyDescent="0.25">
      <c r="D62" t="s">
        <v>44</v>
      </c>
    </row>
    <row r="63" spans="4:20" x14ac:dyDescent="0.25">
      <c r="I63">
        <f t="shared" ref="H63:O66" si="14">I47/$H$54*100</f>
        <v>59.912318957008715</v>
      </c>
      <c r="K63">
        <f t="shared" si="14"/>
        <v>91.92409720332229</v>
      </c>
      <c r="L63">
        <f t="shared" si="14"/>
        <v>66.177545914502772</v>
      </c>
      <c r="M63">
        <f t="shared" si="14"/>
        <v>104.7093311123426</v>
      </c>
      <c r="N63" s="25"/>
      <c r="O63">
        <f>O47/$H$54*100</f>
        <v>99.361902357288784</v>
      </c>
    </row>
    <row r="64" spans="4:20" x14ac:dyDescent="0.25">
      <c r="H64">
        <f t="shared" si="14"/>
        <v>116.9977932183271</v>
      </c>
      <c r="I64">
        <f t="shared" si="14"/>
        <v>99.166144755696479</v>
      </c>
      <c r="J64">
        <f t="shared" si="14"/>
        <v>45.865973262856194</v>
      </c>
      <c r="K64">
        <f t="shared" si="14"/>
        <v>67.353075230597213</v>
      </c>
      <c r="L64">
        <f t="shared" si="14"/>
        <v>394.25744911777929</v>
      </c>
      <c r="M64">
        <f t="shared" si="14"/>
        <v>93.570821952395178</v>
      </c>
      <c r="N64">
        <f t="shared" si="14"/>
        <v>102.99571431850451</v>
      </c>
      <c r="O64">
        <f t="shared" si="14"/>
        <v>83.533080411451678</v>
      </c>
    </row>
    <row r="65" spans="4:17" x14ac:dyDescent="0.25">
      <c r="H65">
        <f t="shared" si="14"/>
        <v>112.99312389128073</v>
      </c>
      <c r="I65">
        <f t="shared" si="14"/>
        <v>102.19596090094403</v>
      </c>
      <c r="J65">
        <f t="shared" si="14"/>
        <v>58.854834425794067</v>
      </c>
      <c r="K65">
        <f t="shared" si="14"/>
        <v>46.476855024609037</v>
      </c>
      <c r="L65">
        <f t="shared" si="14"/>
        <v>882.05096255685032</v>
      </c>
      <c r="M65">
        <f t="shared" si="14"/>
        <v>78.704065003328211</v>
      </c>
      <c r="N65">
        <f t="shared" si="14"/>
        <v>66.6743177175385</v>
      </c>
      <c r="O65">
        <f t="shared" si="14"/>
        <v>78.317468332846914</v>
      </c>
    </row>
    <row r="66" spans="4:17" x14ac:dyDescent="0.25">
      <c r="H66">
        <f t="shared" si="14"/>
        <v>70.00908289039215</v>
      </c>
      <c r="I66">
        <f t="shared" si="14"/>
        <v>87.237719243595251</v>
      </c>
      <c r="J66">
        <f t="shared" si="14"/>
        <v>86.840301801166689</v>
      </c>
      <c r="K66">
        <f t="shared" si="14"/>
        <v>51.570487492171338</v>
      </c>
      <c r="L66">
        <f t="shared" si="14"/>
        <v>86.853089986195343</v>
      </c>
      <c r="M66">
        <f t="shared" si="14"/>
        <v>70.587502336303004</v>
      </c>
      <c r="N66">
        <f t="shared" si="14"/>
        <v>88.533260757650794</v>
      </c>
      <c r="O66">
        <f t="shared" si="14"/>
        <v>97.556800855168902</v>
      </c>
    </row>
    <row r="69" spans="4:17" x14ac:dyDescent="0.25">
      <c r="F69" s="3"/>
      <c r="G69" s="3"/>
      <c r="H69" s="3" t="s">
        <v>21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 t="s">
        <v>28</v>
      </c>
      <c r="Q69" s="3"/>
    </row>
    <row r="70" spans="4:17" x14ac:dyDescent="0.25">
      <c r="F70" t="s">
        <v>36</v>
      </c>
      <c r="H70">
        <f>AVERAGE(H63:H66)</f>
        <v>100</v>
      </c>
      <c r="I70">
        <f t="shared" ref="I70:N70" si="15">AVERAGE(I63:I66)</f>
        <v>87.128035964311124</v>
      </c>
      <c r="J70">
        <f>AVERAGE(J63:J66)</f>
        <v>63.853703163272314</v>
      </c>
      <c r="K70">
        <f t="shared" si="15"/>
        <v>64.331128737674959</v>
      </c>
      <c r="L70">
        <f t="shared" si="15"/>
        <v>357.33476189383191</v>
      </c>
      <c r="M70">
        <f t="shared" si="15"/>
        <v>86.892930101092247</v>
      </c>
      <c r="N70">
        <f t="shared" si="15"/>
        <v>86.067764264564588</v>
      </c>
      <c r="O70">
        <f>AVERAGE(O63:O66)</f>
        <v>89.692312989189062</v>
      </c>
    </row>
    <row r="71" spans="4:17" x14ac:dyDescent="0.25">
      <c r="F71" t="s">
        <v>38</v>
      </c>
      <c r="H71">
        <f>MEDIAN(H63:H66)</f>
        <v>112.99312389128073</v>
      </c>
      <c r="I71">
        <f t="shared" ref="I71:O71" si="16">MEDIAN(I63:I66)</f>
        <v>93.201931999645865</v>
      </c>
      <c r="J71">
        <f t="shared" si="16"/>
        <v>58.854834425794067</v>
      </c>
      <c r="K71">
        <f t="shared" si="16"/>
        <v>59.461781361384276</v>
      </c>
      <c r="L71">
        <f t="shared" si="16"/>
        <v>240.55526955198729</v>
      </c>
      <c r="M71">
        <f t="shared" si="16"/>
        <v>86.137443477861694</v>
      </c>
      <c r="N71">
        <f t="shared" si="16"/>
        <v>88.533260757650794</v>
      </c>
      <c r="O71">
        <f t="shared" si="16"/>
        <v>90.54494063331029</v>
      </c>
    </row>
    <row r="72" spans="4:17" x14ac:dyDescent="0.25">
      <c r="F72" t="s">
        <v>40</v>
      </c>
      <c r="H72">
        <f>STDEV(H63:H66)</f>
        <v>26.049964988676503</v>
      </c>
      <c r="I72">
        <f t="shared" ref="I72:O72" si="17">STDEV(I63:I66)</f>
        <v>19.258467469423707</v>
      </c>
      <c r="J72">
        <f t="shared" si="17"/>
        <v>20.939565809305943</v>
      </c>
      <c r="K72">
        <f t="shared" si="17"/>
        <v>20.429660824153203</v>
      </c>
      <c r="L72">
        <f t="shared" si="17"/>
        <v>380.62371415211572</v>
      </c>
      <c r="M72">
        <f t="shared" si="17"/>
        <v>15.219974493556364</v>
      </c>
      <c r="N72">
        <f t="shared" si="17"/>
        <v>18.285785940977082</v>
      </c>
      <c r="O72">
        <f t="shared" si="17"/>
        <v>10.371023171066398</v>
      </c>
    </row>
    <row r="73" spans="4:17" x14ac:dyDescent="0.25">
      <c r="F73" t="s">
        <v>41</v>
      </c>
      <c r="H73">
        <f t="shared" ref="H73:O73" si="18">H72/H70*100</f>
        <v>26.049964988676503</v>
      </c>
      <c r="I73">
        <f t="shared" si="18"/>
        <v>22.103640069784479</v>
      </c>
      <c r="J73">
        <f t="shared" si="18"/>
        <v>32.793032779577402</v>
      </c>
      <c r="K73">
        <f t="shared" si="18"/>
        <v>31.757037728126715</v>
      </c>
      <c r="L73">
        <f t="shared" si="18"/>
        <v>106.51740461377312</v>
      </c>
      <c r="M73">
        <f t="shared" si="18"/>
        <v>17.515780024737651</v>
      </c>
      <c r="N73">
        <f t="shared" si="18"/>
        <v>21.245801023444987</v>
      </c>
      <c r="O73">
        <f t="shared" si="18"/>
        <v>11.562889645087484</v>
      </c>
    </row>
    <row r="76" spans="4:17" x14ac:dyDescent="0.25">
      <c r="D76" t="s">
        <v>45</v>
      </c>
      <c r="I76">
        <f t="shared" ref="I76:M76" si="19">I47/$S$54*100</f>
        <v>64.668986798708218</v>
      </c>
      <c r="K76">
        <f t="shared" si="19"/>
        <v>99.222302391441644</v>
      </c>
      <c r="L76">
        <f t="shared" si="19"/>
        <v>71.431634054873143</v>
      </c>
      <c r="M76">
        <f t="shared" si="19"/>
        <v>113.02260485468167</v>
      </c>
      <c r="N76" s="25"/>
      <c r="O76">
        <f>O47/$S$54*100</f>
        <v>107.25062330584943</v>
      </c>
    </row>
    <row r="77" spans="4:17" x14ac:dyDescent="0.25">
      <c r="H77">
        <f t="shared" ref="H77:O79" si="20">H48/$S$54*100</f>
        <v>126.28669490398485</v>
      </c>
      <c r="I77">
        <f t="shared" si="20"/>
        <v>107.03932376055549</v>
      </c>
      <c r="J77">
        <f t="shared" si="20"/>
        <v>49.507448068801011</v>
      </c>
      <c r="K77">
        <f t="shared" si="20"/>
        <v>72.700493133396833</v>
      </c>
      <c r="M77">
        <f t="shared" si="20"/>
        <v>100.99976690813503</v>
      </c>
      <c r="N77">
        <f t="shared" si="20"/>
        <v>111.17293747828987</v>
      </c>
      <c r="O77">
        <f t="shared" si="20"/>
        <v>90.165090726331471</v>
      </c>
    </row>
    <row r="78" spans="4:17" x14ac:dyDescent="0.25">
      <c r="H78">
        <f t="shared" si="20"/>
        <v>121.9640795829223</v>
      </c>
      <c r="I78">
        <f>I49/$S$54*100</f>
        <v>110.30968858218968</v>
      </c>
      <c r="J78">
        <f t="shared" si="20"/>
        <v>63.527544531417071</v>
      </c>
      <c r="K78">
        <f t="shared" si="20"/>
        <v>50.166830066929201</v>
      </c>
      <c r="M78">
        <f t="shared" si="20"/>
        <v>84.952681340161945</v>
      </c>
      <c r="N78">
        <f t="shared" si="20"/>
        <v>71.967846468809938</v>
      </c>
      <c r="O78">
        <f t="shared" si="20"/>
        <v>84.535391283375475</v>
      </c>
    </row>
    <row r="79" spans="4:17" x14ac:dyDescent="0.25">
      <c r="H79">
        <f t="shared" si="20"/>
        <v>75.567371386128073</v>
      </c>
      <c r="I79">
        <f t="shared" si="20"/>
        <v>94.163854985511406</v>
      </c>
      <c r="J79" s="25">
        <f t="shared" si="20"/>
        <v>93.734885054361996</v>
      </c>
      <c r="K79">
        <f t="shared" si="20"/>
        <v>55.664865471611591</v>
      </c>
      <c r="L79">
        <f t="shared" si="20"/>
        <v>93.748688542245532</v>
      </c>
      <c r="M79">
        <f t="shared" si="20"/>
        <v>76.191713761167279</v>
      </c>
      <c r="N79">
        <f t="shared" si="20"/>
        <v>95.562254488788099</v>
      </c>
      <c r="O79">
        <f t="shared" si="20"/>
        <v>105.30220790075245</v>
      </c>
    </row>
    <row r="82" spans="6:17" x14ac:dyDescent="0.25">
      <c r="F82" s="3"/>
      <c r="G82" s="3"/>
      <c r="H82" s="3" t="s">
        <v>21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26" t="s">
        <v>27</v>
      </c>
      <c r="P82" s="3" t="s">
        <v>28</v>
      </c>
      <c r="Q82" s="3"/>
    </row>
    <row r="83" spans="6:17" x14ac:dyDescent="0.25">
      <c r="F83" t="s">
        <v>36</v>
      </c>
      <c r="H83">
        <f>AVERAGE(H76:H79)</f>
        <v>107.93938195767841</v>
      </c>
      <c r="I83">
        <f t="shared" ref="I83:O83" si="21">AVERAGE(I76:I79)</f>
        <v>94.045463531741206</v>
      </c>
      <c r="J83">
        <f t="shared" si="21"/>
        <v>68.9232925515267</v>
      </c>
      <c r="K83">
        <f t="shared" si="21"/>
        <v>69.438622765844826</v>
      </c>
      <c r="L83">
        <f t="shared" si="21"/>
        <v>82.590161298559337</v>
      </c>
      <c r="M83">
        <f t="shared" si="21"/>
        <v>93.791691716036496</v>
      </c>
      <c r="N83">
        <f t="shared" si="21"/>
        <v>92.90101281196263</v>
      </c>
      <c r="O83" s="27">
        <f t="shared" si="21"/>
        <v>96.813328304077203</v>
      </c>
    </row>
    <row r="84" spans="6:17" x14ac:dyDescent="0.25">
      <c r="F84" t="s">
        <v>38</v>
      </c>
      <c r="H84">
        <f t="shared" ref="H84:O84" si="22">MEDIAN(H76:H79)</f>
        <v>121.9640795829223</v>
      </c>
      <c r="I84">
        <f t="shared" si="22"/>
        <v>100.60158937303345</v>
      </c>
      <c r="J84">
        <f t="shared" si="22"/>
        <v>63.527544531417071</v>
      </c>
      <c r="K84">
        <f t="shared" si="22"/>
        <v>64.182679302504212</v>
      </c>
      <c r="L84">
        <f t="shared" si="22"/>
        <v>82.590161298559337</v>
      </c>
      <c r="M84">
        <f t="shared" si="22"/>
        <v>92.976224124148487</v>
      </c>
      <c r="N84">
        <f t="shared" si="22"/>
        <v>95.562254488788099</v>
      </c>
      <c r="O84" s="27">
        <f t="shared" si="22"/>
        <v>97.73364931354196</v>
      </c>
    </row>
    <row r="85" spans="6:17" x14ac:dyDescent="0.25">
      <c r="F85" t="s">
        <v>40</v>
      </c>
      <c r="H85">
        <f t="shared" ref="H85:O85" si="23">STDEV(H76:H79)</f>
        <v>28.118171208969052</v>
      </c>
      <c r="I85">
        <f t="shared" si="23"/>
        <v>20.787470761016532</v>
      </c>
      <c r="J85">
        <f t="shared" si="23"/>
        <v>22.602037919186156</v>
      </c>
      <c r="K85">
        <f t="shared" si="23"/>
        <v>22.051649629640849</v>
      </c>
      <c r="L85">
        <f t="shared" si="23"/>
        <v>15.780540564130678</v>
      </c>
      <c r="M85">
        <f t="shared" si="23"/>
        <v>16.428346402460907</v>
      </c>
      <c r="N85">
        <f t="shared" si="23"/>
        <v>19.737564330794658</v>
      </c>
      <c r="O85" s="27">
        <f t="shared" si="23"/>
        <v>11.194418313536696</v>
      </c>
    </row>
    <row r="86" spans="6:17" x14ac:dyDescent="0.25">
      <c r="F86" t="s">
        <v>41</v>
      </c>
      <c r="H86">
        <f t="shared" ref="H86:O86" si="24">H85/H83*100</f>
        <v>26.049964988676528</v>
      </c>
      <c r="I86">
        <f t="shared" si="24"/>
        <v>22.103640069784515</v>
      </c>
      <c r="J86">
        <f t="shared" si="24"/>
        <v>32.793032779577366</v>
      </c>
      <c r="K86">
        <f t="shared" si="24"/>
        <v>31.757037728126601</v>
      </c>
      <c r="L86">
        <f t="shared" si="24"/>
        <v>19.107046548904062</v>
      </c>
      <c r="M86">
        <f t="shared" si="24"/>
        <v>17.515780024737509</v>
      </c>
      <c r="N86">
        <f t="shared" si="24"/>
        <v>21.245801023444926</v>
      </c>
      <c r="O86" s="27">
        <f t="shared" si="24"/>
        <v>11.562889645087488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5873-4514-4435-83E2-339A0D3F7521}">
  <dimension ref="A1:P58"/>
  <sheetViews>
    <sheetView tabSelected="1" workbookViewId="0">
      <selection activeCell="J22" sqref="J22"/>
    </sheetView>
  </sheetViews>
  <sheetFormatPr baseColWidth="10" defaultRowHeight="15" x14ac:dyDescent="0.25"/>
  <sheetData>
    <row r="1" spans="1:3" x14ac:dyDescent="0.25">
      <c r="A1" s="1" t="s">
        <v>59</v>
      </c>
    </row>
    <row r="2" spans="1:3" x14ac:dyDescent="0.25">
      <c r="A2" t="s">
        <v>29</v>
      </c>
      <c r="C2" t="s">
        <v>30</v>
      </c>
    </row>
    <row r="3" spans="1:3" x14ac:dyDescent="0.25">
      <c r="A3" t="s">
        <v>31</v>
      </c>
      <c r="C3" s="2">
        <v>43855</v>
      </c>
    </row>
    <row r="4" spans="1:3" x14ac:dyDescent="0.25">
      <c r="A4" t="s">
        <v>32</v>
      </c>
      <c r="C4" t="s">
        <v>33</v>
      </c>
    </row>
    <row r="5" spans="1:3" x14ac:dyDescent="0.25">
      <c r="A5" t="s">
        <v>34</v>
      </c>
      <c r="C5" t="s">
        <v>35</v>
      </c>
    </row>
    <row r="6" spans="1:3" x14ac:dyDescent="0.25">
      <c r="A6" t="s">
        <v>18</v>
      </c>
      <c r="C6" s="2">
        <v>43900</v>
      </c>
    </row>
    <row r="7" spans="1:3" x14ac:dyDescent="0.25">
      <c r="A7" t="s">
        <v>19</v>
      </c>
      <c r="C7" t="s">
        <v>20</v>
      </c>
    </row>
    <row r="8" spans="1:3" x14ac:dyDescent="0.25">
      <c r="A8" t="s">
        <v>60</v>
      </c>
      <c r="B8" t="s">
        <v>61</v>
      </c>
    </row>
    <row r="9" spans="1:3" x14ac:dyDescent="0.25">
      <c r="B9" t="s">
        <v>63</v>
      </c>
      <c r="C9" s="2"/>
    </row>
    <row r="14" spans="1:3" x14ac:dyDescent="0.25">
      <c r="A14" s="1"/>
      <c r="B14" s="18"/>
      <c r="C14" s="19"/>
    </row>
    <row r="15" spans="1:3" x14ac:dyDescent="0.25">
      <c r="B15" s="18"/>
    </row>
    <row r="16" spans="1:3" x14ac:dyDescent="0.25">
      <c r="B16" s="20"/>
    </row>
    <row r="17" spans="2:15" x14ac:dyDescent="0.25">
      <c r="B17" s="18"/>
    </row>
    <row r="18" spans="2:15" x14ac:dyDescent="0.25">
      <c r="C18" s="18"/>
    </row>
    <row r="21" spans="2:15" x14ac:dyDescent="0.25">
      <c r="C21" s="1"/>
    </row>
    <row r="22" spans="2:15" x14ac:dyDescent="0.25">
      <c r="C22" s="1"/>
    </row>
    <row r="23" spans="2:15" x14ac:dyDescent="0.25">
      <c r="G23" s="3" t="s">
        <v>21</v>
      </c>
      <c r="H23" s="3" t="s">
        <v>21</v>
      </c>
      <c r="I23" s="3" t="s">
        <v>22</v>
      </c>
      <c r="J23" s="3" t="s">
        <v>23</v>
      </c>
      <c r="K23" s="3" t="s">
        <v>24</v>
      </c>
      <c r="L23" s="3" t="s">
        <v>25</v>
      </c>
      <c r="M23" s="3" t="s">
        <v>26</v>
      </c>
      <c r="N23" s="3" t="s">
        <v>27</v>
      </c>
      <c r="O23" s="3" t="s">
        <v>28</v>
      </c>
    </row>
    <row r="26" spans="2:15" x14ac:dyDescent="0.25">
      <c r="H26">
        <v>0.19275998333333333</v>
      </c>
      <c r="J26">
        <v>0.20628388333333336</v>
      </c>
      <c r="K26">
        <v>0.14374768333333335</v>
      </c>
      <c r="L26">
        <v>0.20605708333333334</v>
      </c>
      <c r="N26">
        <v>0.20282218333333335</v>
      </c>
    </row>
    <row r="27" spans="2:15" x14ac:dyDescent="0.25">
      <c r="G27">
        <v>0.22917638333333334</v>
      </c>
      <c r="H27">
        <v>0.21866268333333333</v>
      </c>
      <c r="I27">
        <v>0.21008648333333335</v>
      </c>
      <c r="J27">
        <v>0.20047508333333336</v>
      </c>
      <c r="K27">
        <v>0.27147998333333334</v>
      </c>
      <c r="L27">
        <v>0.18832838333333335</v>
      </c>
      <c r="M27">
        <v>0.19820898333333331</v>
      </c>
      <c r="N27">
        <v>0.17910498333333336</v>
      </c>
    </row>
    <row r="28" spans="2:15" x14ac:dyDescent="0.25">
      <c r="G28">
        <v>0.18459218333333333</v>
      </c>
      <c r="H28">
        <v>0.22683288333333335</v>
      </c>
      <c r="I28">
        <v>0.20155918333333334</v>
      </c>
      <c r="J28">
        <v>0.18257548333333334</v>
      </c>
      <c r="K28">
        <v>0.32615908333333332</v>
      </c>
      <c r="L28">
        <v>0.21101708333333336</v>
      </c>
      <c r="M28">
        <v>0.15946858333333336</v>
      </c>
      <c r="N28">
        <v>0.17920678333333334</v>
      </c>
    </row>
    <row r="29" spans="2:15" x14ac:dyDescent="0.25">
      <c r="G29">
        <v>0.12010808333333334</v>
      </c>
      <c r="H29">
        <v>0.22543208333333331</v>
      </c>
      <c r="I29">
        <v>0.19456218333333336</v>
      </c>
      <c r="J29">
        <v>0.14618178333333334</v>
      </c>
      <c r="K29">
        <v>0.17980798333333331</v>
      </c>
      <c r="L29">
        <v>0.13154848333333333</v>
      </c>
      <c r="M29">
        <v>0.12885618333333335</v>
      </c>
      <c r="N29">
        <v>0.19111338333333333</v>
      </c>
    </row>
    <row r="31" spans="2:15" x14ac:dyDescent="0.25">
      <c r="C31" s="1" t="s">
        <v>55</v>
      </c>
    </row>
    <row r="32" spans="2:15" x14ac:dyDescent="0.25">
      <c r="C32" s="1" t="s">
        <v>42</v>
      </c>
    </row>
    <row r="33" spans="3:16" x14ac:dyDescent="0.25">
      <c r="G33" s="3" t="s">
        <v>21</v>
      </c>
      <c r="H33" s="3" t="s">
        <v>21</v>
      </c>
      <c r="I33" s="3" t="s">
        <v>22</v>
      </c>
      <c r="J33" s="3" t="s">
        <v>23</v>
      </c>
      <c r="K33" s="3" t="s">
        <v>24</v>
      </c>
      <c r="L33" s="3" t="s">
        <v>25</v>
      </c>
      <c r="M33" s="3" t="s">
        <v>26</v>
      </c>
      <c r="N33" s="3" t="s">
        <v>27</v>
      </c>
      <c r="O33" s="3" t="s">
        <v>28</v>
      </c>
    </row>
    <row r="36" spans="3:16" x14ac:dyDescent="0.25">
      <c r="H36">
        <v>609.04666666666617</v>
      </c>
      <c r="J36">
        <v>934.46666666666624</v>
      </c>
      <c r="K36">
        <v>672.73666666666622</v>
      </c>
      <c r="L36">
        <v>1064.4366666666665</v>
      </c>
      <c r="N36">
        <v>1010.0766666666664</v>
      </c>
    </row>
    <row r="37" spans="3:16" x14ac:dyDescent="0.25">
      <c r="G37">
        <v>1189.3566666666661</v>
      </c>
      <c r="H37">
        <v>1008.0866666666661</v>
      </c>
      <c r="I37">
        <v>466.25666666666621</v>
      </c>
      <c r="J37">
        <v>684.6866666666665</v>
      </c>
      <c r="L37">
        <v>951.20666666666648</v>
      </c>
      <c r="M37">
        <v>1047.0166666666664</v>
      </c>
      <c r="N37">
        <v>849.16666666666652</v>
      </c>
    </row>
    <row r="38" spans="3:16" x14ac:dyDescent="0.25">
      <c r="G38">
        <v>1148.6466666666661</v>
      </c>
      <c r="H38">
        <v>1038.8866666666663</v>
      </c>
      <c r="I38">
        <v>598.29666666666617</v>
      </c>
      <c r="J38">
        <v>472.46666666666624</v>
      </c>
      <c r="L38">
        <v>800.07666666666637</v>
      </c>
      <c r="M38">
        <v>677.78666666666641</v>
      </c>
      <c r="N38">
        <v>796.14666666666608</v>
      </c>
    </row>
    <row r="39" spans="3:16" x14ac:dyDescent="0.25">
      <c r="G39">
        <v>711.6866666666665</v>
      </c>
      <c r="H39">
        <v>886.82666666666637</v>
      </c>
      <c r="I39">
        <v>882.78666666666641</v>
      </c>
      <c r="J39">
        <v>524.24666666666644</v>
      </c>
      <c r="K39">
        <v>882.91666666666652</v>
      </c>
      <c r="L39">
        <v>717.56666666666615</v>
      </c>
      <c r="M39">
        <v>899.99666666666644</v>
      </c>
      <c r="N39">
        <v>991.72666666666646</v>
      </c>
    </row>
    <row r="41" spans="3:16" x14ac:dyDescent="0.25">
      <c r="G41" s="3" t="s">
        <v>21</v>
      </c>
      <c r="H41" s="3" t="s">
        <v>21</v>
      </c>
      <c r="I41" s="3" t="s">
        <v>22</v>
      </c>
      <c r="J41" s="3" t="s">
        <v>23</v>
      </c>
      <c r="K41" s="3" t="s">
        <v>24</v>
      </c>
      <c r="L41" s="3" t="s">
        <v>25</v>
      </c>
      <c r="M41" s="3" t="s">
        <v>26</v>
      </c>
      <c r="N41" s="3" t="s">
        <v>27</v>
      </c>
      <c r="O41" s="3" t="s">
        <v>28</v>
      </c>
    </row>
    <row r="42" spans="3:16" x14ac:dyDescent="0.25">
      <c r="C42" s="1" t="s">
        <v>56</v>
      </c>
      <c r="H42">
        <f t="shared" ref="H42:N42" si="0">H26/H36</f>
        <v>3.164946035881216E-4</v>
      </c>
      <c r="J42">
        <f t="shared" si="0"/>
        <v>2.2075039238068073E-4</v>
      </c>
      <c r="K42">
        <f t="shared" si="0"/>
        <v>2.1367600497470548E-4</v>
      </c>
      <c r="L42">
        <f t="shared" si="0"/>
        <v>1.935832255559279E-4</v>
      </c>
      <c r="N42">
        <f t="shared" si="0"/>
        <v>2.0079880075109818E-4</v>
      </c>
      <c r="P42" s="1" t="s">
        <v>58</v>
      </c>
    </row>
    <row r="43" spans="3:16" x14ac:dyDescent="0.25">
      <c r="G43">
        <f t="shared" ref="G43:N45" si="1">G27/G37</f>
        <v>1.9268936708080289E-4</v>
      </c>
      <c r="H43">
        <f t="shared" si="1"/>
        <v>2.1690861566135198E-4</v>
      </c>
      <c r="I43">
        <f t="shared" si="1"/>
        <v>4.5058118918764393E-4</v>
      </c>
      <c r="J43">
        <f t="shared" si="1"/>
        <v>2.9279828729443161E-4</v>
      </c>
      <c r="L43">
        <f t="shared" si="1"/>
        <v>1.9798892284186409E-4</v>
      </c>
      <c r="M43">
        <f t="shared" si="1"/>
        <v>1.893083363843301E-4</v>
      </c>
      <c r="N43">
        <f t="shared" si="1"/>
        <v>2.1091852796859673E-4</v>
      </c>
      <c r="P43">
        <f>AVERAGE(G42:H45)</f>
        <v>2.1830073771845544E-4</v>
      </c>
    </row>
    <row r="44" spans="3:16" x14ac:dyDescent="0.25">
      <c r="G44">
        <f t="shared" si="1"/>
        <v>1.6070406043053572E-4</v>
      </c>
      <c r="H44">
        <f t="shared" si="1"/>
        <v>2.1834227987653458E-4</v>
      </c>
      <c r="I44">
        <f t="shared" si="1"/>
        <v>3.3688836084662599E-4</v>
      </c>
      <c r="J44">
        <f t="shared" si="1"/>
        <v>3.8643040073373818E-4</v>
      </c>
      <c r="L44">
        <f t="shared" si="1"/>
        <v>2.6374607850081049E-4</v>
      </c>
      <c r="M44">
        <f t="shared" si="1"/>
        <v>2.3527843077467849E-4</v>
      </c>
      <c r="N44">
        <f t="shared" si="1"/>
        <v>2.250926755539182E-4</v>
      </c>
    </row>
    <row r="45" spans="3:16" x14ac:dyDescent="0.25">
      <c r="G45">
        <f t="shared" si="1"/>
        <v>1.6876539769374168E-4</v>
      </c>
      <c r="H45">
        <f t="shared" si="1"/>
        <v>2.5420083969809963E-4</v>
      </c>
      <c r="I45">
        <f t="shared" si="1"/>
        <v>2.2039547115951014E-4</v>
      </c>
      <c r="J45">
        <f t="shared" si="1"/>
        <v>2.7884160764016951E-4</v>
      </c>
      <c r="K45">
        <f t="shared" si="1"/>
        <v>2.0365226993865031E-4</v>
      </c>
      <c r="L45">
        <f t="shared" si="1"/>
        <v>1.8332580015794131E-4</v>
      </c>
      <c r="M45">
        <f t="shared" si="1"/>
        <v>1.4317406731136046E-4</v>
      </c>
      <c r="N45">
        <f t="shared" si="1"/>
        <v>1.927077185245935E-4</v>
      </c>
    </row>
    <row r="47" spans="3:16" x14ac:dyDescent="0.25">
      <c r="G47" s="3" t="s">
        <v>21</v>
      </c>
      <c r="H47" s="3" t="s">
        <v>21</v>
      </c>
      <c r="I47" s="3" t="s">
        <v>22</v>
      </c>
      <c r="J47" s="3" t="s">
        <v>23</v>
      </c>
      <c r="K47" s="3" t="s">
        <v>24</v>
      </c>
      <c r="L47" s="3" t="s">
        <v>25</v>
      </c>
      <c r="M47" s="3" t="s">
        <v>26</v>
      </c>
      <c r="N47" s="3" t="s">
        <v>27</v>
      </c>
      <c r="O47" s="3" t="s">
        <v>28</v>
      </c>
    </row>
    <row r="48" spans="3:16" x14ac:dyDescent="0.25">
      <c r="C48" s="1" t="s">
        <v>57</v>
      </c>
      <c r="H48">
        <f t="shared" ref="H48:N48" si="2">H42/$P$43*100</f>
        <v>144.98100505565296</v>
      </c>
      <c r="J48">
        <f t="shared" si="2"/>
        <v>101.12214676314318</v>
      </c>
      <c r="K48">
        <f t="shared" si="2"/>
        <v>97.881485517600723</v>
      </c>
      <c r="L48">
        <f t="shared" si="2"/>
        <v>88.677311666071446</v>
      </c>
      <c r="N48">
        <f t="shared" si="2"/>
        <v>91.982648730244023</v>
      </c>
    </row>
    <row r="49" spans="5:16" x14ac:dyDescent="0.25">
      <c r="G49">
        <f t="shared" ref="G49:N51" si="3">G43/$P$43*100</f>
        <v>88.267849708009791</v>
      </c>
      <c r="H49">
        <f t="shared" si="3"/>
        <v>99.362291638748886</v>
      </c>
      <c r="I49">
        <f t="shared" si="3"/>
        <v>206.40387838210734</v>
      </c>
      <c r="J49">
        <f t="shared" si="3"/>
        <v>134.12610985861917</v>
      </c>
      <c r="L49">
        <f t="shared" si="3"/>
        <v>90.695489585203475</v>
      </c>
      <c r="M49">
        <f t="shared" si="3"/>
        <v>86.71905480616509</v>
      </c>
      <c r="N49">
        <f t="shared" si="3"/>
        <v>96.61833036983154</v>
      </c>
    </row>
    <row r="50" spans="5:16" x14ac:dyDescent="0.25">
      <c r="G50">
        <f t="shared" si="3"/>
        <v>73.615903505464701</v>
      </c>
      <c r="H50">
        <f t="shared" si="3"/>
        <v>100.01902978364312</v>
      </c>
      <c r="I50">
        <f t="shared" si="3"/>
        <v>154.32305193632197</v>
      </c>
      <c r="J50">
        <f t="shared" si="3"/>
        <v>177.01745068407473</v>
      </c>
      <c r="L50">
        <f t="shared" si="3"/>
        <v>120.81776784509375</v>
      </c>
      <c r="M50">
        <f t="shared" si="3"/>
        <v>107.7772037024077</v>
      </c>
      <c r="N50">
        <f t="shared" si="3"/>
        <v>103.11127571370025</v>
      </c>
    </row>
    <row r="51" spans="5:16" x14ac:dyDescent="0.25">
      <c r="G51">
        <f t="shared" si="3"/>
        <v>77.308670349708137</v>
      </c>
      <c r="H51">
        <f t="shared" si="3"/>
        <v>116.44524995877244</v>
      </c>
      <c r="I51">
        <f t="shared" si="3"/>
        <v>100.95956315262494</v>
      </c>
      <c r="J51">
        <f t="shared" si="3"/>
        <v>127.73278301963148</v>
      </c>
      <c r="K51">
        <f t="shared" si="3"/>
        <v>93.289776327417911</v>
      </c>
      <c r="L51">
        <f t="shared" si="3"/>
        <v>83.978552740567636</v>
      </c>
      <c r="M51">
        <f t="shared" si="3"/>
        <v>65.585700171115974</v>
      </c>
      <c r="N51">
        <f t="shared" si="3"/>
        <v>88.276256204470783</v>
      </c>
    </row>
    <row r="54" spans="5:16" x14ac:dyDescent="0.25">
      <c r="E54" s="3"/>
      <c r="F54" s="3"/>
      <c r="G54" s="3" t="s">
        <v>21</v>
      </c>
      <c r="H54" s="3" t="s">
        <v>21</v>
      </c>
      <c r="I54" s="3" t="s">
        <v>22</v>
      </c>
      <c r="J54" s="3" t="s">
        <v>23</v>
      </c>
      <c r="K54" s="3" t="s">
        <v>24</v>
      </c>
      <c r="L54" s="3" t="s">
        <v>25</v>
      </c>
      <c r="M54" s="3" t="s">
        <v>26</v>
      </c>
      <c r="N54" s="26" t="s">
        <v>27</v>
      </c>
      <c r="O54" s="3" t="s">
        <v>28</v>
      </c>
      <c r="P54" s="3"/>
    </row>
    <row r="55" spans="5:16" x14ac:dyDescent="0.25">
      <c r="E55" t="s">
        <v>36</v>
      </c>
      <c r="G55">
        <f>AVERAGE(G48:G51)</f>
        <v>79.730807854394214</v>
      </c>
      <c r="H55">
        <f>AVERAGE(H48:H51)</f>
        <v>115.20189410920435</v>
      </c>
      <c r="I55">
        <f t="shared" ref="I55:N55" si="4">AVERAGE(I48:I51)</f>
        <v>153.89549782368474</v>
      </c>
      <c r="J55">
        <f t="shared" si="4"/>
        <v>134.99962258136713</v>
      </c>
      <c r="K55">
        <f t="shared" si="4"/>
        <v>95.585630922509324</v>
      </c>
      <c r="L55">
        <f t="shared" si="4"/>
        <v>96.042280459234078</v>
      </c>
      <c r="M55">
        <f t="shared" si="4"/>
        <v>86.693986226562927</v>
      </c>
      <c r="N55" s="27">
        <f t="shared" si="4"/>
        <v>94.997127754561646</v>
      </c>
    </row>
    <row r="56" spans="5:16" x14ac:dyDescent="0.25">
      <c r="E56" t="s">
        <v>38</v>
      </c>
      <c r="G56">
        <f t="shared" ref="G56:N56" si="5">MEDIAN(G48:G51)</f>
        <v>77.308670349708137</v>
      </c>
      <c r="H56">
        <f t="shared" si="5"/>
        <v>108.23213987120778</v>
      </c>
      <c r="I56">
        <f t="shared" si="5"/>
        <v>154.32305193632197</v>
      </c>
      <c r="J56">
        <f t="shared" si="5"/>
        <v>130.92944643912534</v>
      </c>
      <c r="K56">
        <f t="shared" si="5"/>
        <v>95.585630922509324</v>
      </c>
      <c r="L56">
        <f t="shared" si="5"/>
        <v>89.686400625637461</v>
      </c>
      <c r="M56">
        <f t="shared" si="5"/>
        <v>86.71905480616509</v>
      </c>
      <c r="N56" s="27">
        <f t="shared" si="5"/>
        <v>94.300489550037781</v>
      </c>
    </row>
    <row r="57" spans="5:16" x14ac:dyDescent="0.25">
      <c r="E57" t="s">
        <v>40</v>
      </c>
      <c r="G57">
        <f t="shared" ref="G57:N57" si="6">STDEV(G48:G51)</f>
        <v>7.6203638003230552</v>
      </c>
      <c r="H57">
        <f t="shared" si="6"/>
        <v>21.367839994409142</v>
      </c>
      <c r="I57">
        <f t="shared" si="6"/>
        <v>52.723457828968698</v>
      </c>
      <c r="J57">
        <f t="shared" si="6"/>
        <v>31.447051944370649</v>
      </c>
      <c r="K57">
        <f t="shared" si="6"/>
        <v>3.2468287056148566</v>
      </c>
      <c r="L57">
        <f t="shared" si="6"/>
        <v>16.754991690556867</v>
      </c>
      <c r="M57">
        <f t="shared" si="6"/>
        <v>21.095762936737092</v>
      </c>
      <c r="N57" s="27">
        <f t="shared" si="6"/>
        <v>6.3959594850557231</v>
      </c>
    </row>
    <row r="58" spans="5:16" x14ac:dyDescent="0.25">
      <c r="E58" t="s">
        <v>41</v>
      </c>
      <c r="G58">
        <f t="shared" ref="G58:N58" si="7">G57/G55*100</f>
        <v>9.5576151871425861</v>
      </c>
      <c r="H58">
        <f t="shared" si="7"/>
        <v>18.548167249883701</v>
      </c>
      <c r="I58">
        <f t="shared" si="7"/>
        <v>34.259259416005136</v>
      </c>
      <c r="J58">
        <f t="shared" si="7"/>
        <v>23.294177674768569</v>
      </c>
      <c r="K58">
        <f t="shared" si="7"/>
        <v>3.3967748858058386</v>
      </c>
      <c r="L58">
        <f t="shared" si="7"/>
        <v>17.44543300142551</v>
      </c>
      <c r="M58">
        <f t="shared" si="7"/>
        <v>24.333594352907234</v>
      </c>
      <c r="N58" s="27">
        <f t="shared" si="7"/>
        <v>6.7327924919799456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11</xdr:col>
                <xdr:colOff>228600</xdr:colOff>
                <xdr:row>0</xdr:row>
                <xdr:rowOff>114300</xdr:rowOff>
              </from>
              <to>
                <xdr:col>16</xdr:col>
                <xdr:colOff>571500</xdr:colOff>
                <xdr:row>17</xdr:row>
                <xdr:rowOff>104775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MTT</vt:lpstr>
      <vt:lpstr>Cytotox</vt:lpstr>
      <vt:lpstr>Combined</vt:lpstr>
      <vt:lpstr>MTT_Corrected</vt:lpstr>
      <vt:lpstr>Cytotox_Corrected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2020-03-15T11:33:43Z</dcterms:created>
  <dcterms:modified xsi:type="dcterms:W3CDTF">2021-07-16T21:23:29Z</dcterms:modified>
</cp:coreProperties>
</file>