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AB089103-0B0D-4244-B6A9-621D28C278BF}" xr6:coauthVersionLast="45" xr6:coauthVersionMax="45" xr10:uidLastSave="{AE97A035-22C9-49FA-9373-697D640DAAD2}"/>
  <bookViews>
    <workbookView xWindow="-120" yWindow="-120" windowWidth="29040" windowHeight="15840" activeTab="5" xr2:uid="{00000000-000D-0000-FFFF-FFFF00000000}"/>
  </bookViews>
  <sheets>
    <sheet name="MTT" sheetId="1" r:id="rId1"/>
    <sheet name="Cytotox" sheetId="2" r:id="rId2"/>
    <sheet name="MTT_Cytotox" sheetId="3" r:id="rId3"/>
    <sheet name="MTT_corrected" sheetId="5" r:id="rId4"/>
    <sheet name="Cytotox_corrected" sheetId="6" r:id="rId5"/>
    <sheet name="Combined_Corrected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9" i="6" l="1"/>
  <c r="O39" i="6"/>
  <c r="N39" i="6"/>
  <c r="M39" i="6"/>
  <c r="L39" i="6"/>
  <c r="K39" i="6"/>
  <c r="J39" i="6"/>
  <c r="I39" i="6"/>
  <c r="H39" i="6"/>
  <c r="P37" i="6"/>
  <c r="P38" i="6" s="1"/>
  <c r="O37" i="6"/>
  <c r="O38" i="6" s="1"/>
  <c r="N37" i="6"/>
  <c r="N38" i="6" s="1"/>
  <c r="M37" i="6"/>
  <c r="M38" i="6" s="1"/>
  <c r="L37" i="6"/>
  <c r="L38" i="6" s="1"/>
  <c r="K37" i="6"/>
  <c r="K38" i="6" s="1"/>
  <c r="J37" i="6"/>
  <c r="J38" i="6" s="1"/>
  <c r="I37" i="6"/>
  <c r="I38" i="6" s="1"/>
  <c r="H37" i="6"/>
  <c r="H38" i="6" s="1"/>
  <c r="P35" i="6"/>
  <c r="O35" i="6"/>
  <c r="O36" i="6" s="1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P39" i="5"/>
  <c r="O39" i="5"/>
  <c r="N39" i="5"/>
  <c r="M39" i="5"/>
  <c r="L39" i="5"/>
  <c r="K39" i="5"/>
  <c r="J39" i="5"/>
  <c r="I39" i="5"/>
  <c r="H39" i="5"/>
  <c r="P37" i="5"/>
  <c r="P38" i="5" s="1"/>
  <c r="O37" i="5"/>
  <c r="O38" i="5" s="1"/>
  <c r="N37" i="5"/>
  <c r="N38" i="5" s="1"/>
  <c r="M37" i="5"/>
  <c r="M38" i="5" s="1"/>
  <c r="L37" i="5"/>
  <c r="L38" i="5" s="1"/>
  <c r="K37" i="5"/>
  <c r="K38" i="5" s="1"/>
  <c r="J37" i="5"/>
  <c r="J38" i="5" s="1"/>
  <c r="I37" i="5"/>
  <c r="I38" i="5" s="1"/>
  <c r="H37" i="5"/>
  <c r="H38" i="5" s="1"/>
  <c r="O36" i="5"/>
  <c r="P35" i="5"/>
  <c r="O35" i="5"/>
  <c r="N35" i="5"/>
  <c r="N36" i="5" s="1"/>
  <c r="M35" i="5"/>
  <c r="M36" i="5" s="1"/>
  <c r="L35" i="5"/>
  <c r="L36" i="5" s="1"/>
  <c r="K35" i="5"/>
  <c r="K36" i="5" s="1"/>
  <c r="J35" i="5"/>
  <c r="J36" i="5" s="1"/>
  <c r="I35" i="5"/>
  <c r="I36" i="5" s="1"/>
  <c r="H35" i="5"/>
  <c r="H36" i="5" s="1"/>
  <c r="O40" i="5" l="1"/>
  <c r="P40" i="5"/>
  <c r="O40" i="6"/>
  <c r="P40" i="6"/>
  <c r="I40" i="6"/>
  <c r="K40" i="6"/>
  <c r="M40" i="6"/>
  <c r="H40" i="6"/>
  <c r="J40" i="6"/>
  <c r="L40" i="6"/>
  <c r="N40" i="6"/>
  <c r="P36" i="6"/>
  <c r="I47" i="6"/>
  <c r="K47" i="6"/>
  <c r="O47" i="6"/>
  <c r="M48" i="6"/>
  <c r="O48" i="6"/>
  <c r="I49" i="6"/>
  <c r="M49" i="6"/>
  <c r="O49" i="6"/>
  <c r="I50" i="6"/>
  <c r="K50" i="6"/>
  <c r="M50" i="6"/>
  <c r="O50" i="6"/>
  <c r="L47" i="6"/>
  <c r="N47" i="6"/>
  <c r="H48" i="6"/>
  <c r="J48" i="6"/>
  <c r="N48" i="6"/>
  <c r="H49" i="6"/>
  <c r="J49" i="6"/>
  <c r="L49" i="6"/>
  <c r="N49" i="6"/>
  <c r="H50" i="6"/>
  <c r="L50" i="6"/>
  <c r="H40" i="5"/>
  <c r="J40" i="5"/>
  <c r="L40" i="5"/>
  <c r="N40" i="5"/>
  <c r="I40" i="5"/>
  <c r="K40" i="5"/>
  <c r="M40" i="5"/>
  <c r="P36" i="5"/>
  <c r="I47" i="5"/>
  <c r="K47" i="5"/>
  <c r="O47" i="5"/>
  <c r="M48" i="5"/>
  <c r="O48" i="5"/>
  <c r="I49" i="5"/>
  <c r="K49" i="5"/>
  <c r="M49" i="5"/>
  <c r="O49" i="5"/>
  <c r="I50" i="5"/>
  <c r="K50" i="5"/>
  <c r="M50" i="5"/>
  <c r="O50" i="5"/>
  <c r="L47" i="5"/>
  <c r="N47" i="5"/>
  <c r="H48" i="5"/>
  <c r="J48" i="5"/>
  <c r="N48" i="5"/>
  <c r="H49" i="5"/>
  <c r="J49" i="5"/>
  <c r="L49" i="5"/>
  <c r="N49" i="5"/>
  <c r="H50" i="5"/>
  <c r="L50" i="5"/>
  <c r="O44" i="4"/>
  <c r="M44" i="4"/>
  <c r="L44" i="4"/>
  <c r="K44" i="4"/>
  <c r="I44" i="4"/>
  <c r="H44" i="4"/>
  <c r="O43" i="4"/>
  <c r="N43" i="4"/>
  <c r="M43" i="4"/>
  <c r="L43" i="4"/>
  <c r="J43" i="4"/>
  <c r="H43" i="4"/>
  <c r="O42" i="4"/>
  <c r="N42" i="4"/>
  <c r="M42" i="4"/>
  <c r="J42" i="4"/>
  <c r="H42" i="4"/>
  <c r="O41" i="4"/>
  <c r="N41" i="4"/>
  <c r="L41" i="4"/>
  <c r="K41" i="4"/>
  <c r="I41" i="4"/>
  <c r="Q42" i="4" s="1"/>
  <c r="L58" i="6" l="1"/>
  <c r="L56" i="6"/>
  <c r="L57" i="6" s="1"/>
  <c r="L54" i="6"/>
  <c r="L55" i="6" s="1"/>
  <c r="S54" i="6"/>
  <c r="N78" i="6" s="1"/>
  <c r="H58" i="6"/>
  <c r="H56" i="6"/>
  <c r="H57" i="6" s="1"/>
  <c r="H54" i="6"/>
  <c r="L66" i="6" s="1"/>
  <c r="M79" i="6"/>
  <c r="I79" i="6"/>
  <c r="M78" i="6"/>
  <c r="I78" i="6"/>
  <c r="M77" i="6"/>
  <c r="M58" i="6"/>
  <c r="M56" i="6"/>
  <c r="M57" i="6" s="1"/>
  <c r="M54" i="6"/>
  <c r="M55" i="6" s="1"/>
  <c r="I76" i="6"/>
  <c r="I58" i="6"/>
  <c r="I56" i="6"/>
  <c r="I57" i="6" s="1"/>
  <c r="I54" i="6"/>
  <c r="I55" i="6" s="1"/>
  <c r="J78" i="6"/>
  <c r="N77" i="6"/>
  <c r="J77" i="6"/>
  <c r="J64" i="6"/>
  <c r="N58" i="6"/>
  <c r="N56" i="6"/>
  <c r="N57" i="6" s="1"/>
  <c r="N54" i="6"/>
  <c r="N55" i="6" s="1"/>
  <c r="J58" i="6"/>
  <c r="J56" i="6"/>
  <c r="J57" i="6" s="1"/>
  <c r="J54" i="6"/>
  <c r="J55" i="6" s="1"/>
  <c r="K79" i="6"/>
  <c r="O78" i="6"/>
  <c r="O77" i="6"/>
  <c r="O64" i="6"/>
  <c r="O58" i="6"/>
  <c r="O56" i="6"/>
  <c r="O57" i="6" s="1"/>
  <c r="O54" i="6"/>
  <c r="O55" i="6" s="1"/>
  <c r="K76" i="6"/>
  <c r="K58" i="6"/>
  <c r="K56" i="6"/>
  <c r="K57" i="6" s="1"/>
  <c r="K54" i="6"/>
  <c r="K55" i="6" s="1"/>
  <c r="L58" i="5"/>
  <c r="L56" i="5"/>
  <c r="L57" i="5" s="1"/>
  <c r="L54" i="5"/>
  <c r="L55" i="5" s="1"/>
  <c r="S54" i="5"/>
  <c r="M79" i="5" s="1"/>
  <c r="H58" i="5"/>
  <c r="H56" i="5"/>
  <c r="H57" i="5" s="1"/>
  <c r="H54" i="5"/>
  <c r="L66" i="5" s="1"/>
  <c r="I79" i="5"/>
  <c r="M78" i="5"/>
  <c r="I78" i="5"/>
  <c r="M58" i="5"/>
  <c r="M56" i="5"/>
  <c r="M57" i="5" s="1"/>
  <c r="M54" i="5"/>
  <c r="M55" i="5" s="1"/>
  <c r="I76" i="5"/>
  <c r="I58" i="5"/>
  <c r="I56" i="5"/>
  <c r="I57" i="5" s="1"/>
  <c r="I54" i="5"/>
  <c r="I55" i="5" s="1"/>
  <c r="H79" i="5"/>
  <c r="N78" i="5"/>
  <c r="J78" i="5"/>
  <c r="J77" i="5"/>
  <c r="N76" i="5"/>
  <c r="N58" i="5"/>
  <c r="N56" i="5"/>
  <c r="N57" i="5" s="1"/>
  <c r="N54" i="5"/>
  <c r="N55" i="5" s="1"/>
  <c r="J58" i="5"/>
  <c r="J56" i="5"/>
  <c r="J57" i="5" s="1"/>
  <c r="J54" i="5"/>
  <c r="J55" i="5" s="1"/>
  <c r="O79" i="5"/>
  <c r="K79" i="5"/>
  <c r="K78" i="5"/>
  <c r="O77" i="5"/>
  <c r="O76" i="5"/>
  <c r="O63" i="5"/>
  <c r="O58" i="5"/>
  <c r="O56" i="5"/>
  <c r="O57" i="5" s="1"/>
  <c r="O54" i="5"/>
  <c r="O55" i="5" s="1"/>
  <c r="K76" i="5"/>
  <c r="K58" i="5"/>
  <c r="K56" i="5"/>
  <c r="K57" i="5" s="1"/>
  <c r="K54" i="5"/>
  <c r="K55" i="5" s="1"/>
  <c r="N48" i="4"/>
  <c r="J48" i="4"/>
  <c r="H48" i="4"/>
  <c r="N47" i="4"/>
  <c r="L47" i="4"/>
  <c r="J49" i="4"/>
  <c r="L49" i="4"/>
  <c r="N49" i="4"/>
  <c r="H50" i="4"/>
  <c r="L50" i="4"/>
  <c r="H49" i="4"/>
  <c r="I47" i="4"/>
  <c r="K47" i="4"/>
  <c r="O47" i="4"/>
  <c r="M48" i="4"/>
  <c r="O48" i="4"/>
  <c r="M49" i="4"/>
  <c r="O49" i="4"/>
  <c r="I50" i="4"/>
  <c r="K50" i="4"/>
  <c r="M50" i="4"/>
  <c r="O50" i="4"/>
  <c r="O44" i="3"/>
  <c r="N44" i="3"/>
  <c r="M44" i="3"/>
  <c r="L44" i="3"/>
  <c r="K44" i="3"/>
  <c r="J44" i="3"/>
  <c r="I44" i="3"/>
  <c r="H44" i="3"/>
  <c r="O43" i="3"/>
  <c r="N43" i="3"/>
  <c r="M43" i="3"/>
  <c r="L43" i="3"/>
  <c r="K43" i="3"/>
  <c r="J43" i="3"/>
  <c r="I43" i="3"/>
  <c r="H43" i="3"/>
  <c r="O42" i="3"/>
  <c r="N42" i="3"/>
  <c r="M42" i="3"/>
  <c r="L42" i="3"/>
  <c r="K42" i="3"/>
  <c r="J42" i="3"/>
  <c r="I42" i="3"/>
  <c r="H42" i="3"/>
  <c r="O41" i="3"/>
  <c r="N41" i="3"/>
  <c r="M41" i="3"/>
  <c r="L41" i="3"/>
  <c r="K41" i="3"/>
  <c r="J41" i="3"/>
  <c r="I41" i="3"/>
  <c r="H41" i="3"/>
  <c r="M47" i="3" l="1"/>
  <c r="O50" i="3"/>
  <c r="O64" i="5"/>
  <c r="O66" i="5"/>
  <c r="N63" i="5"/>
  <c r="N65" i="5"/>
  <c r="N72" i="5" s="1"/>
  <c r="M65" i="5"/>
  <c r="O65" i="6"/>
  <c r="N64" i="6"/>
  <c r="K66" i="5"/>
  <c r="I65" i="5"/>
  <c r="K63" i="5"/>
  <c r="M65" i="6"/>
  <c r="M72" i="6" s="1"/>
  <c r="J65" i="5"/>
  <c r="J72" i="5" s="1"/>
  <c r="K65" i="5"/>
  <c r="J64" i="5"/>
  <c r="H66" i="5"/>
  <c r="I66" i="5"/>
  <c r="K66" i="6"/>
  <c r="J65" i="6"/>
  <c r="I65" i="6"/>
  <c r="I72" i="6" s="1"/>
  <c r="I66" i="6"/>
  <c r="Q42" i="3"/>
  <c r="J50" i="3" s="1"/>
  <c r="O65" i="5"/>
  <c r="N64" i="5"/>
  <c r="M64" i="5"/>
  <c r="M66" i="5"/>
  <c r="O63" i="6"/>
  <c r="O66" i="6"/>
  <c r="O72" i="6" s="1"/>
  <c r="N63" i="6"/>
  <c r="N71" i="6" s="1"/>
  <c r="N65" i="6"/>
  <c r="I63" i="5"/>
  <c r="O78" i="5"/>
  <c r="N77" i="5"/>
  <c r="M77" i="5"/>
  <c r="O76" i="6"/>
  <c r="O79" i="6"/>
  <c r="O85" i="6" s="1"/>
  <c r="N76" i="6"/>
  <c r="N84" i="6" s="1"/>
  <c r="M64" i="6"/>
  <c r="M66" i="6"/>
  <c r="K63" i="6"/>
  <c r="J71" i="6"/>
  <c r="I63" i="6"/>
  <c r="K72" i="6"/>
  <c r="K71" i="6"/>
  <c r="K70" i="6"/>
  <c r="O59" i="6"/>
  <c r="J72" i="6"/>
  <c r="J70" i="6"/>
  <c r="N59" i="6"/>
  <c r="N85" i="6"/>
  <c r="M59" i="6"/>
  <c r="M85" i="6"/>
  <c r="M84" i="6"/>
  <c r="M83" i="6"/>
  <c r="L63" i="6"/>
  <c r="H64" i="6"/>
  <c r="H65" i="6"/>
  <c r="L65" i="6"/>
  <c r="H66" i="6"/>
  <c r="K59" i="6"/>
  <c r="K85" i="6"/>
  <c r="K84" i="6"/>
  <c r="K83" i="6"/>
  <c r="J59" i="6"/>
  <c r="J85" i="6"/>
  <c r="J84" i="6"/>
  <c r="J83" i="6"/>
  <c r="I59" i="6"/>
  <c r="I85" i="6"/>
  <c r="I84" i="6"/>
  <c r="I83" i="6"/>
  <c r="M71" i="6"/>
  <c r="M70" i="6"/>
  <c r="H55" i="6"/>
  <c r="H59" i="6"/>
  <c r="L59" i="6"/>
  <c r="L76" i="6"/>
  <c r="H77" i="6"/>
  <c r="H78" i="6"/>
  <c r="L78" i="6"/>
  <c r="H79" i="6"/>
  <c r="L79" i="6"/>
  <c r="K72" i="5"/>
  <c r="K71" i="5"/>
  <c r="K70" i="5"/>
  <c r="O59" i="5"/>
  <c r="O85" i="5"/>
  <c r="O84" i="5"/>
  <c r="O83" i="5"/>
  <c r="N59" i="5"/>
  <c r="N85" i="5"/>
  <c r="N84" i="5"/>
  <c r="N83" i="5"/>
  <c r="I72" i="5"/>
  <c r="I71" i="5"/>
  <c r="I70" i="5"/>
  <c r="M59" i="5"/>
  <c r="M85" i="5"/>
  <c r="M84" i="5"/>
  <c r="M83" i="5"/>
  <c r="L63" i="5"/>
  <c r="H64" i="5"/>
  <c r="H65" i="5"/>
  <c r="L65" i="5"/>
  <c r="K59" i="5"/>
  <c r="K85" i="5"/>
  <c r="K84" i="5"/>
  <c r="K83" i="5"/>
  <c r="O72" i="5"/>
  <c r="O71" i="5"/>
  <c r="O70" i="5"/>
  <c r="J59" i="5"/>
  <c r="J85" i="5"/>
  <c r="J84" i="5"/>
  <c r="J83" i="5"/>
  <c r="I59" i="5"/>
  <c r="I85" i="5"/>
  <c r="I84" i="5"/>
  <c r="I83" i="5"/>
  <c r="M72" i="5"/>
  <c r="M71" i="5"/>
  <c r="M70" i="5"/>
  <c r="H55" i="5"/>
  <c r="H59" i="5"/>
  <c r="L59" i="5"/>
  <c r="L76" i="5"/>
  <c r="H77" i="5"/>
  <c r="H78" i="5"/>
  <c r="L78" i="5"/>
  <c r="L79" i="5"/>
  <c r="O56" i="4"/>
  <c r="O55" i="4"/>
  <c r="O54" i="4"/>
  <c r="K56" i="4"/>
  <c r="K55" i="4"/>
  <c r="K54" i="4"/>
  <c r="H56" i="4"/>
  <c r="H55" i="4"/>
  <c r="H54" i="4"/>
  <c r="L56" i="4"/>
  <c r="L55" i="4"/>
  <c r="L54" i="4"/>
  <c r="M56" i="4"/>
  <c r="M55" i="4"/>
  <c r="M54" i="4"/>
  <c r="I56" i="4"/>
  <c r="I55" i="4"/>
  <c r="I54" i="4"/>
  <c r="J56" i="4"/>
  <c r="J55" i="4"/>
  <c r="J54" i="4"/>
  <c r="N56" i="4"/>
  <c r="N55" i="4"/>
  <c r="N54" i="4"/>
  <c r="J47" i="3"/>
  <c r="L47" i="3"/>
  <c r="N47" i="3"/>
  <c r="H48" i="3"/>
  <c r="J48" i="3"/>
  <c r="L48" i="3"/>
  <c r="N48" i="3"/>
  <c r="H49" i="3"/>
  <c r="J49" i="3"/>
  <c r="M49" i="3"/>
  <c r="O49" i="3"/>
  <c r="I50" i="3"/>
  <c r="L50" i="3"/>
  <c r="N50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N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I47" i="3" l="1"/>
  <c r="O70" i="6"/>
  <c r="I70" i="6"/>
  <c r="L49" i="3"/>
  <c r="H40" i="1"/>
  <c r="P40" i="1"/>
  <c r="J70" i="5"/>
  <c r="J73" i="5" s="1"/>
  <c r="O71" i="6"/>
  <c r="I71" i="6"/>
  <c r="O83" i="6"/>
  <c r="N49" i="3"/>
  <c r="K49" i="3"/>
  <c r="J71" i="5"/>
  <c r="O84" i="6"/>
  <c r="M50" i="3"/>
  <c r="M54" i="3" s="1"/>
  <c r="K48" i="3"/>
  <c r="N83" i="6"/>
  <c r="M48" i="3"/>
  <c r="O48" i="3"/>
  <c r="O47" i="3"/>
  <c r="O54" i="3" s="1"/>
  <c r="K50" i="3"/>
  <c r="H50" i="3"/>
  <c r="K47" i="3"/>
  <c r="H47" i="3"/>
  <c r="I48" i="3"/>
  <c r="I49" i="3"/>
  <c r="I56" i="3" s="1"/>
  <c r="H71" i="6"/>
  <c r="I86" i="6"/>
  <c r="N70" i="6"/>
  <c r="N72" i="6"/>
  <c r="K86" i="6"/>
  <c r="H70" i="6"/>
  <c r="H72" i="6"/>
  <c r="N86" i="6"/>
  <c r="J73" i="6"/>
  <c r="L85" i="6"/>
  <c r="L84" i="6"/>
  <c r="L83" i="6"/>
  <c r="H85" i="6"/>
  <c r="H84" i="6"/>
  <c r="H83" i="6"/>
  <c r="M73" i="6"/>
  <c r="J86" i="6"/>
  <c r="O73" i="6"/>
  <c r="L72" i="6"/>
  <c r="L71" i="6"/>
  <c r="L70" i="6"/>
  <c r="M86" i="6"/>
  <c r="I73" i="6"/>
  <c r="O86" i="6"/>
  <c r="K73" i="6"/>
  <c r="H71" i="5"/>
  <c r="L85" i="5"/>
  <c r="L84" i="5"/>
  <c r="L83" i="5"/>
  <c r="H85" i="5"/>
  <c r="H84" i="5"/>
  <c r="H83" i="5"/>
  <c r="M73" i="5"/>
  <c r="N71" i="5"/>
  <c r="J86" i="5"/>
  <c r="O73" i="5"/>
  <c r="H70" i="5"/>
  <c r="H72" i="5"/>
  <c r="N86" i="5"/>
  <c r="I86" i="5"/>
  <c r="N70" i="5"/>
  <c r="N73" i="5" s="1"/>
  <c r="K86" i="5"/>
  <c r="L72" i="5"/>
  <c r="L71" i="5"/>
  <c r="L70" i="5"/>
  <c r="M86" i="5"/>
  <c r="I73" i="5"/>
  <c r="O86" i="5"/>
  <c r="K73" i="5"/>
  <c r="N57" i="4"/>
  <c r="I57" i="4"/>
  <c r="L57" i="4"/>
  <c r="K57" i="4"/>
  <c r="J57" i="4"/>
  <c r="M57" i="4"/>
  <c r="H57" i="4"/>
  <c r="O57" i="4"/>
  <c r="N56" i="3"/>
  <c r="N54" i="3"/>
  <c r="N55" i="3"/>
  <c r="J55" i="3"/>
  <c r="J56" i="3"/>
  <c r="J54" i="3"/>
  <c r="O56" i="3"/>
  <c r="I55" i="3"/>
  <c r="L56" i="3"/>
  <c r="L54" i="3"/>
  <c r="L55" i="3"/>
  <c r="H54" i="3"/>
  <c r="H55" i="3"/>
  <c r="H56" i="3"/>
  <c r="H57" i="3" s="1"/>
  <c r="P36" i="1"/>
  <c r="L40" i="1"/>
  <c r="O48" i="1"/>
  <c r="O50" i="1"/>
  <c r="H40" i="2"/>
  <c r="P40" i="2"/>
  <c r="O47" i="1"/>
  <c r="O56" i="1" s="1"/>
  <c r="O57" i="1" s="1"/>
  <c r="O49" i="1"/>
  <c r="P36" i="2"/>
  <c r="L40" i="2"/>
  <c r="O48" i="2"/>
  <c r="O50" i="2"/>
  <c r="O47" i="2"/>
  <c r="O58" i="2" s="1"/>
  <c r="O49" i="2"/>
  <c r="O56" i="2" s="1"/>
  <c r="O57" i="2" s="1"/>
  <c r="J40" i="2"/>
  <c r="N40" i="2"/>
  <c r="K47" i="2"/>
  <c r="K48" i="2"/>
  <c r="K49" i="2"/>
  <c r="K50" i="2"/>
  <c r="I40" i="2"/>
  <c r="K40" i="2"/>
  <c r="M40" i="2"/>
  <c r="O40" i="2"/>
  <c r="I47" i="2"/>
  <c r="I54" i="2" s="1"/>
  <c r="I55" i="2" s="1"/>
  <c r="M47" i="2"/>
  <c r="I48" i="2"/>
  <c r="M48" i="2"/>
  <c r="M54" i="2" s="1"/>
  <c r="M55" i="2" s="1"/>
  <c r="I49" i="2"/>
  <c r="I58" i="2" s="1"/>
  <c r="M49" i="2"/>
  <c r="I50" i="2"/>
  <c r="M5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J40" i="1"/>
  <c r="N40" i="1"/>
  <c r="K47" i="1"/>
  <c r="K48" i="1"/>
  <c r="K49" i="1"/>
  <c r="K50" i="1"/>
  <c r="I40" i="1"/>
  <c r="K40" i="1"/>
  <c r="M40" i="1"/>
  <c r="O40" i="1"/>
  <c r="I47" i="1"/>
  <c r="M47" i="1"/>
  <c r="I48" i="1"/>
  <c r="I54" i="1" s="1"/>
  <c r="I55" i="1" s="1"/>
  <c r="M48" i="1"/>
  <c r="I49" i="1"/>
  <c r="M49" i="1"/>
  <c r="M54" i="1" s="1"/>
  <c r="M55" i="1" s="1"/>
  <c r="I50" i="1"/>
  <c r="M5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I59" i="2" l="1"/>
  <c r="I56" i="1"/>
  <c r="I57" i="1" s="1"/>
  <c r="M55" i="3"/>
  <c r="I56" i="2"/>
  <c r="I57" i="2" s="1"/>
  <c r="J57" i="3"/>
  <c r="M58" i="1"/>
  <c r="M59" i="1" s="1"/>
  <c r="O55" i="3"/>
  <c r="K54" i="3"/>
  <c r="K56" i="3"/>
  <c r="K55" i="3"/>
  <c r="O57" i="3"/>
  <c r="M56" i="1"/>
  <c r="M57" i="1" s="1"/>
  <c r="O58" i="1"/>
  <c r="O59" i="1" s="1"/>
  <c r="M56" i="3"/>
  <c r="M57" i="3" s="1"/>
  <c r="I54" i="3"/>
  <c r="I57" i="3" s="1"/>
  <c r="N73" i="6"/>
  <c r="L73" i="6"/>
  <c r="H86" i="6"/>
  <c r="H73" i="6"/>
  <c r="L86" i="6"/>
  <c r="H73" i="5"/>
  <c r="L86" i="5"/>
  <c r="L73" i="5"/>
  <c r="H86" i="5"/>
  <c r="L57" i="3"/>
  <c r="N57" i="3"/>
  <c r="K54" i="1"/>
  <c r="K55" i="1" s="1"/>
  <c r="I58" i="1"/>
  <c r="I59" i="1" s="1"/>
  <c r="O54" i="2"/>
  <c r="O55" i="2" s="1"/>
  <c r="O54" i="1"/>
  <c r="O55" i="1" s="1"/>
  <c r="K54" i="2"/>
  <c r="K55" i="2" s="1"/>
  <c r="M58" i="2"/>
  <c r="M59" i="2" s="1"/>
  <c r="M56" i="2"/>
  <c r="M57" i="2" s="1"/>
  <c r="K58" i="2"/>
  <c r="K59" i="2" s="1"/>
  <c r="K56" i="2"/>
  <c r="K57" i="2" s="1"/>
  <c r="L58" i="2"/>
  <c r="L56" i="2"/>
  <c r="L57" i="2" s="1"/>
  <c r="L54" i="2"/>
  <c r="L55" i="2" s="1"/>
  <c r="H58" i="2"/>
  <c r="H56" i="2"/>
  <c r="H57" i="2" s="1"/>
  <c r="H54" i="2"/>
  <c r="N65" i="2" s="1"/>
  <c r="S54" i="2"/>
  <c r="N76" i="2" s="1"/>
  <c r="J66" i="2"/>
  <c r="J65" i="2"/>
  <c r="J64" i="2"/>
  <c r="N63" i="2"/>
  <c r="N58" i="2"/>
  <c r="N56" i="2"/>
  <c r="N57" i="2" s="1"/>
  <c r="N54" i="2"/>
  <c r="N55" i="2" s="1"/>
  <c r="J58" i="2"/>
  <c r="J56" i="2"/>
  <c r="J57" i="2" s="1"/>
  <c r="J54" i="2"/>
  <c r="J55" i="2" s="1"/>
  <c r="K58" i="1"/>
  <c r="K56" i="1"/>
  <c r="K57" i="1" s="1"/>
  <c r="N58" i="1"/>
  <c r="N56" i="1"/>
  <c r="N57" i="1" s="1"/>
  <c r="N54" i="1"/>
  <c r="N55" i="1" s="1"/>
  <c r="J58" i="1"/>
  <c r="J56" i="1"/>
  <c r="J57" i="1" s="1"/>
  <c r="J54" i="1"/>
  <c r="J55" i="1" s="1"/>
  <c r="L58" i="1"/>
  <c r="L56" i="1"/>
  <c r="L57" i="1" s="1"/>
  <c r="L54" i="1"/>
  <c r="L55" i="1" s="1"/>
  <c r="H58" i="1"/>
  <c r="H56" i="1"/>
  <c r="H57" i="1" s="1"/>
  <c r="H54" i="1"/>
  <c r="H63" i="1" s="1"/>
  <c r="S54" i="1"/>
  <c r="N79" i="1" s="1"/>
  <c r="K57" i="3" l="1"/>
  <c r="K59" i="1"/>
  <c r="J79" i="1"/>
  <c r="O59" i="2"/>
  <c r="L77" i="1"/>
  <c r="H76" i="2"/>
  <c r="N79" i="2"/>
  <c r="K78" i="2"/>
  <c r="O79" i="2"/>
  <c r="M76" i="2"/>
  <c r="J79" i="2"/>
  <c r="J76" i="2"/>
  <c r="J85" i="2" s="1"/>
  <c r="L77" i="2"/>
  <c r="O78" i="2"/>
  <c r="N78" i="2"/>
  <c r="J63" i="2"/>
  <c r="J72" i="2" s="1"/>
  <c r="N64" i="2"/>
  <c r="J77" i="2"/>
  <c r="N59" i="2"/>
  <c r="N77" i="2"/>
  <c r="J78" i="2"/>
  <c r="H55" i="2"/>
  <c r="K63" i="2"/>
  <c r="K64" i="2"/>
  <c r="K65" i="2"/>
  <c r="K66" i="2"/>
  <c r="I63" i="2"/>
  <c r="I64" i="2"/>
  <c r="I65" i="2"/>
  <c r="I66" i="2"/>
  <c r="N66" i="2"/>
  <c r="N72" i="2" s="1"/>
  <c r="O63" i="2"/>
  <c r="O64" i="2"/>
  <c r="O65" i="2"/>
  <c r="O66" i="2"/>
  <c r="M63" i="2"/>
  <c r="M64" i="2"/>
  <c r="M65" i="2"/>
  <c r="M66" i="2"/>
  <c r="H59" i="2"/>
  <c r="L63" i="2"/>
  <c r="H64" i="2"/>
  <c r="L64" i="2"/>
  <c r="H65" i="2"/>
  <c r="L65" i="2"/>
  <c r="H66" i="2"/>
  <c r="L66" i="2"/>
  <c r="J59" i="2"/>
  <c r="I76" i="2"/>
  <c r="I77" i="2"/>
  <c r="I78" i="2"/>
  <c r="I79" i="2"/>
  <c r="K76" i="2"/>
  <c r="O77" i="2"/>
  <c r="O76" i="2"/>
  <c r="M77" i="2"/>
  <c r="M78" i="2"/>
  <c r="M79" i="2"/>
  <c r="K77" i="2"/>
  <c r="K79" i="2"/>
  <c r="H63" i="2"/>
  <c r="L59" i="2"/>
  <c r="L76" i="2"/>
  <c r="H77" i="2"/>
  <c r="H78" i="2"/>
  <c r="L78" i="2"/>
  <c r="H79" i="2"/>
  <c r="L79" i="2"/>
  <c r="J63" i="1"/>
  <c r="K77" i="1"/>
  <c r="K78" i="1"/>
  <c r="K79" i="1"/>
  <c r="I76" i="1"/>
  <c r="I77" i="1"/>
  <c r="I78" i="1"/>
  <c r="I79" i="1"/>
  <c r="K76" i="1"/>
  <c r="O77" i="1"/>
  <c r="O78" i="1"/>
  <c r="O79" i="1"/>
  <c r="M76" i="1"/>
  <c r="M77" i="1"/>
  <c r="M78" i="1"/>
  <c r="M79" i="1"/>
  <c r="O76" i="1"/>
  <c r="L59" i="1"/>
  <c r="L76" i="1"/>
  <c r="H77" i="1"/>
  <c r="H78" i="1"/>
  <c r="L78" i="1"/>
  <c r="H79" i="1"/>
  <c r="L79" i="1"/>
  <c r="N59" i="1"/>
  <c r="N76" i="1"/>
  <c r="J77" i="1"/>
  <c r="N77" i="1"/>
  <c r="J78" i="1"/>
  <c r="N78" i="1"/>
  <c r="H55" i="1"/>
  <c r="O63" i="1"/>
  <c r="O64" i="1"/>
  <c r="O65" i="1"/>
  <c r="O66" i="1"/>
  <c r="M63" i="1"/>
  <c r="M64" i="1"/>
  <c r="M65" i="1"/>
  <c r="M66" i="1"/>
  <c r="N66" i="1"/>
  <c r="K63" i="1"/>
  <c r="K64" i="1"/>
  <c r="K65" i="1"/>
  <c r="K66" i="1"/>
  <c r="I63" i="1"/>
  <c r="I64" i="1"/>
  <c r="I65" i="1"/>
  <c r="I66" i="1"/>
  <c r="H59" i="1"/>
  <c r="H76" i="1"/>
  <c r="L63" i="1"/>
  <c r="H64" i="1"/>
  <c r="H71" i="1" s="1"/>
  <c r="L64" i="1"/>
  <c r="H65" i="1"/>
  <c r="L65" i="1"/>
  <c r="H66" i="1"/>
  <c r="L66" i="1"/>
  <c r="J59" i="1"/>
  <c r="J76" i="1"/>
  <c r="N63" i="1"/>
  <c r="J64" i="1"/>
  <c r="N64" i="1"/>
  <c r="J65" i="1"/>
  <c r="N65" i="1"/>
  <c r="J66" i="1"/>
  <c r="N71" i="2" l="1"/>
  <c r="J84" i="2"/>
  <c r="J83" i="2"/>
  <c r="J86" i="2" s="1"/>
  <c r="J71" i="2"/>
  <c r="H85" i="2"/>
  <c r="N70" i="2"/>
  <c r="N73" i="2" s="1"/>
  <c r="N84" i="2"/>
  <c r="J70" i="2"/>
  <c r="J73" i="2" s="1"/>
  <c r="M85" i="2"/>
  <c r="M84" i="2"/>
  <c r="M83" i="2"/>
  <c r="L72" i="2"/>
  <c r="L71" i="2"/>
  <c r="L70" i="2"/>
  <c r="I72" i="2"/>
  <c r="I71" i="2"/>
  <c r="I70" i="2"/>
  <c r="K72" i="2"/>
  <c r="K71" i="2"/>
  <c r="K70" i="2"/>
  <c r="N83" i="2"/>
  <c r="N85" i="2"/>
  <c r="H84" i="2"/>
  <c r="L85" i="2"/>
  <c r="L84" i="2"/>
  <c r="L83" i="2"/>
  <c r="H72" i="2"/>
  <c r="H71" i="2"/>
  <c r="H70" i="2"/>
  <c r="O85" i="2"/>
  <c r="O84" i="2"/>
  <c r="O83" i="2"/>
  <c r="K85" i="2"/>
  <c r="K84" i="2"/>
  <c r="K83" i="2"/>
  <c r="I85" i="2"/>
  <c r="I84" i="2"/>
  <c r="I83" i="2"/>
  <c r="M72" i="2"/>
  <c r="M71" i="2"/>
  <c r="M70" i="2"/>
  <c r="O72" i="2"/>
  <c r="O71" i="2"/>
  <c r="O70" i="2"/>
  <c r="H83" i="2"/>
  <c r="J71" i="1"/>
  <c r="H72" i="1"/>
  <c r="J85" i="1"/>
  <c r="J84" i="1"/>
  <c r="J83" i="1"/>
  <c r="L72" i="1"/>
  <c r="L71" i="1"/>
  <c r="L70" i="1"/>
  <c r="I72" i="1"/>
  <c r="I71" i="1"/>
  <c r="I70" i="1"/>
  <c r="K72" i="1"/>
  <c r="K71" i="1"/>
  <c r="K70" i="1"/>
  <c r="N85" i="1"/>
  <c r="N84" i="1"/>
  <c r="N83" i="1"/>
  <c r="J70" i="1"/>
  <c r="J72" i="1"/>
  <c r="O85" i="1"/>
  <c r="O84" i="1"/>
  <c r="O83" i="1"/>
  <c r="M85" i="1"/>
  <c r="M84" i="1"/>
  <c r="M83" i="1"/>
  <c r="K85" i="1"/>
  <c r="K84" i="1"/>
  <c r="K83" i="1"/>
  <c r="I85" i="1"/>
  <c r="I84" i="1"/>
  <c r="I83" i="1"/>
  <c r="N72" i="1"/>
  <c r="N71" i="1"/>
  <c r="N70" i="1"/>
  <c r="H85" i="1"/>
  <c r="H84" i="1"/>
  <c r="H83" i="1"/>
  <c r="M72" i="1"/>
  <c r="M71" i="1"/>
  <c r="M70" i="1"/>
  <c r="O72" i="1"/>
  <c r="O71" i="1"/>
  <c r="O70" i="1"/>
  <c r="L85" i="1"/>
  <c r="L84" i="1"/>
  <c r="L83" i="1"/>
  <c r="H70" i="1"/>
  <c r="H73" i="1" l="1"/>
  <c r="H86" i="2"/>
  <c r="O73" i="2"/>
  <c r="K86" i="2"/>
  <c r="H73" i="2"/>
  <c r="N86" i="2"/>
  <c r="K73" i="2"/>
  <c r="L73" i="2"/>
  <c r="M86" i="2"/>
  <c r="M73" i="2"/>
  <c r="I86" i="2"/>
  <c r="O86" i="2"/>
  <c r="L86" i="2"/>
  <c r="I73" i="2"/>
  <c r="L86" i="1"/>
  <c r="M73" i="1"/>
  <c r="N73" i="1"/>
  <c r="K86" i="1"/>
  <c r="O86" i="1"/>
  <c r="K73" i="1"/>
  <c r="L73" i="1"/>
  <c r="O73" i="1"/>
  <c r="H86" i="1"/>
  <c r="I86" i="1"/>
  <c r="M86" i="1"/>
  <c r="J73" i="1"/>
  <c r="N86" i="1"/>
  <c r="I73" i="1"/>
  <c r="J86" i="1"/>
</calcChain>
</file>

<file path=xl/sharedStrings.xml><?xml version="1.0" encoding="utf-8"?>
<sst xmlns="http://schemas.openxmlformats.org/spreadsheetml/2006/main" count="500" uniqueCount="62">
  <si>
    <t>version,4</t>
  </si>
  <si>
    <t>ProtocolHeader</t>
  </si>
  <si>
    <t>,Version,1.0,Label,Temp Protocol,ReaderType,0,DateRead,3/12/2020 11:10:00 PM,InstrumentSN,SN: 512734004,</t>
  </si>
  <si>
    <t xml:space="preserve">,Result,0,Prefix,3c_Vinc,WellMap,0007FE7FE7FE7FE7FE7FE000,RefWellMap,000000000000000000000000,RunCount,1,Kinetics,False,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</si>
  <si>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</si>
  <si>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</si>
  <si>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</si>
  <si>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</si>
  <si>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</si>
  <si>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</si>
  <si>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,B,X,0.05211072,0.05695712,0.06000673,0.05708154,0.05765254,0.05727885,0.05828667,0.05739518,0.05733878,0.05789128,X</t>
  </si>
  <si>
    <t>,C,X,0.05569127,0.496351,0.4719124,0.5398815,0.4082808,0.4070175,0.2008777,0.2961401,0.3120965,0.1024311,X</t>
  </si>
  <si>
    <t>,D,X,0.0566579,0.3228767,0.5963514,0.3621593,0.4163363,0.03047423,0.2857676,0.2718258,0.2488008,0.1085595,X</t>
  </si>
  <si>
    <t>,E,X,0.0555403,0.3346136,0.453641,0.3797027,0.3747702,0.3239476,0.2649293,0.28326,0.2775112,0.1017968,X</t>
  </si>
  <si>
    <t>,F,X,0.05463337,0.3463817,0.4255769,0.07376277,0.3610823,0.2954464,0.2359464,0.03323951,0.2621001,0.05501884,X</t>
  </si>
  <si>
    <t>,G,X,0.05508425,0.05389613,0.05537771,0.05665318,0.05438359,0.05801715,0.05544206,0.0542681,0.05535201,0.05561521,X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</si>
  <si>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</si>
  <si>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</si>
  <si>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</si>
  <si>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</si>
  <si>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</si>
  <si>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</si>
  <si>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</si>
  <si>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</si>
  <si>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</si>
  <si>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</si>
  <si>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</si>
  <si>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</si>
  <si>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</si>
  <si>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</si>
  <si>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</si>
  <si>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iPSC_DSN_004b_20200125_d45</t>
  </si>
  <si>
    <t>Differentiation started</t>
  </si>
  <si>
    <t>Age of cells</t>
  </si>
  <si>
    <t>45d</t>
  </si>
  <si>
    <t>Agent</t>
  </si>
  <si>
    <t>Vincristine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</si>
  <si>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</si>
  <si>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</si>
  <si>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</si>
  <si>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</si>
  <si>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</si>
  <si>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</si>
  <si>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</si>
  <si>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</si>
  <si>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</si>
  <si>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</si>
  <si>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 1/2 pooled]</t>
  </si>
  <si>
    <t>,Version,1,Label,CytoTox-Fluor,ReaderType,2,DateRead,3/12/2020 12:48:36 AM,InstrumentSN,SN: 512734004,FluoOpticalKitID,PN:9300-046 SN:31000001DD35142D SIG:BLUE,</t>
  </si>
  <si>
    <t xml:space="preserve">,Result,0,Prefix,3c_Vinc,WellMap,0007FE7FE7FE7FE7FE7FE000,RunCount,1,Kinetics,False, </t>
  </si>
  <si>
    <t>,Read 1</t>
  </si>
  <si>
    <t>,B,X,545.838,545.324,544.879,546.049,545.509,544.705,544.146,546.198,544.707,544.938,X</t>
  </si>
  <si>
    <t>,C,X,547.564,11316.4,4301.09,9210.33,4383.21,4066.29,818.103,5065.35,5945.31,2648,X</t>
  </si>
  <si>
    <t>,D,X,544.525,4459.2,8412.13,3879.44,7253.97,545.385,4148.55,4360.09,4355.08,2729.94,X</t>
  </si>
  <si>
    <t>,E,X,543.227,3769.15,8998.73,4114.99,2511.05,3578.91,4179.72,4227.95,4303.95,2740.29,X</t>
  </si>
  <si>
    <t>,F,X,544.908,3773.72,4495.36,544.039,4299.52,3920.51,4140.8,544.198,4470.97,542.968,X</t>
  </si>
  <si>
    <t>,G,X,543.586,544.552,543.951,543.359,543.792,543.428,544.557,543.327,542.348,545.084,X</t>
  </si>
  <si>
    <t>Live/Dead</t>
  </si>
  <si>
    <t>% of Vehicle</t>
  </si>
  <si>
    <t>Red square with a dot in the center indicates contamination,</t>
  </si>
  <si>
    <t xml:space="preserve">x indicates detached cells. </t>
  </si>
  <si>
    <t>25) Exp_20200310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</si>
</sst>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0" fontId="23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5" fillId="0" borderId="0" xfId="0" applyFont="1"/>
    <xf numFmtId="0" fontId="22" fillId="0" borderId="0" xfId="0" applyFont="1"/>
    <xf numFmtId="0" fontId="22" fillId="0" borderId="0" xfId="0" quotePrefix="1" applyFont="1"/>
    <xf numFmtId="0" fontId="0" fillId="0" borderId="0" xfId="0" applyBorder="1"/>
    <xf numFmtId="0" fontId="22" fillId="0" borderId="0" xfId="0" applyFont="1" applyBorder="1"/>
    <xf numFmtId="0" fontId="25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409575</xdr:colOff>
      <xdr:row>4</xdr:row>
      <xdr:rowOff>38100</xdr:rowOff>
    </xdr:from>
    <xdr:to>
      <xdr:col>15</xdr:col>
      <xdr:colOff>752475</xdr:colOff>
      <xdr:row>23</xdr:row>
      <xdr:rowOff>104775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7575" y="800100"/>
          <a:ext cx="4914900" cy="3686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3</xdr:row>
      <xdr:rowOff>19050</xdr:rowOff>
    </xdr:from>
    <xdr:to>
      <xdr:col>13</xdr:col>
      <xdr:colOff>333375</xdr:colOff>
      <xdr:row>22</xdr:row>
      <xdr:rowOff>85725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5" y="590550"/>
          <a:ext cx="4914900" cy="3686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0</xdr:row>
      <xdr:rowOff>76200</xdr:rowOff>
    </xdr:from>
    <xdr:to>
      <xdr:col>12</xdr:col>
      <xdr:colOff>28575</xdr:colOff>
      <xdr:row>18</xdr:row>
      <xdr:rowOff>47625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6200"/>
          <a:ext cx="4533900" cy="34004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457200</xdr:colOff>
      <xdr:row>4</xdr:row>
      <xdr:rowOff>76200</xdr:rowOff>
    </xdr:from>
    <xdr:to>
      <xdr:col>16</xdr:col>
      <xdr:colOff>38100</xdr:colOff>
      <xdr:row>23</xdr:row>
      <xdr:rowOff>142875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200" y="838200"/>
          <a:ext cx="4914900" cy="36861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3</xdr:row>
      <xdr:rowOff>19050</xdr:rowOff>
    </xdr:from>
    <xdr:to>
      <xdr:col>13</xdr:col>
      <xdr:colOff>333375</xdr:colOff>
      <xdr:row>22</xdr:row>
      <xdr:rowOff>85725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5" y="590550"/>
          <a:ext cx="4914900" cy="36861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0</xdr:row>
      <xdr:rowOff>76200</xdr:rowOff>
    </xdr:from>
    <xdr:to>
      <xdr:col>12</xdr:col>
      <xdr:colOff>19050</xdr:colOff>
      <xdr:row>18</xdr:row>
      <xdr:rowOff>19050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98346E2-3AED-4716-9158-CAED10A057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76200"/>
          <a:ext cx="4495800" cy="33718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0</xdr:row>
          <xdr:rowOff>95250</xdr:rowOff>
        </xdr:from>
        <xdr:to>
          <xdr:col>17</xdr:col>
          <xdr:colOff>607102</xdr:colOff>
          <xdr:row>18</xdr:row>
          <xdr:rowOff>9525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9DBC9B33-7BED-4114-8DC6-6EB8D4ED73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7" workbookViewId="0">
      <selection activeCell="A25" sqref="A25:D33"/>
    </sheetView>
  </sheetViews>
  <sheetFormatPr baseColWidth="10" defaultRowHeight="15" x14ac:dyDescent="0.25"/>
  <cols>
    <col min="5" max="5" width="22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5.2110719999999999E-2</v>
      </c>
      <c r="H27" s="6">
        <v>5.695712E-2</v>
      </c>
      <c r="I27" s="6">
        <v>6.0006730000000001E-2</v>
      </c>
      <c r="J27" s="6">
        <v>5.708154E-2</v>
      </c>
      <c r="K27" s="6">
        <v>5.7652540000000002E-2</v>
      </c>
      <c r="L27" s="6">
        <v>5.7278849999999999E-2</v>
      </c>
      <c r="M27" s="6">
        <v>5.8286669999999999E-2</v>
      </c>
      <c r="N27" s="6">
        <v>5.7395179999999997E-2</v>
      </c>
      <c r="O27" s="6">
        <v>5.7338779999999999E-2</v>
      </c>
      <c r="P27" s="6">
        <v>5.7891280000000003E-2</v>
      </c>
      <c r="Q27" s="7"/>
    </row>
    <row r="28" spans="1:17" x14ac:dyDescent="0.25">
      <c r="A28" t="s">
        <v>33</v>
      </c>
      <c r="C28" t="s">
        <v>34</v>
      </c>
      <c r="F28" s="6"/>
      <c r="G28" s="6">
        <v>5.5691270000000001E-2</v>
      </c>
      <c r="H28" s="8">
        <v>0.49635099999999999</v>
      </c>
      <c r="I28" s="9">
        <v>0.47191240000000001</v>
      </c>
      <c r="J28" s="9">
        <v>0.53988150000000001</v>
      </c>
      <c r="K28" s="9">
        <v>0.4082808</v>
      </c>
      <c r="L28" s="9">
        <v>0.40701749999999998</v>
      </c>
      <c r="M28" s="9">
        <v>0.20087769999999999</v>
      </c>
      <c r="N28" s="9">
        <v>0.29614010000000002</v>
      </c>
      <c r="O28" s="9">
        <v>0.3120965</v>
      </c>
      <c r="P28" s="10">
        <v>0.1024311</v>
      </c>
      <c r="Q28" s="7"/>
    </row>
    <row r="29" spans="1:17" x14ac:dyDescent="0.25">
      <c r="A29" t="s">
        <v>35</v>
      </c>
      <c r="C29" t="s">
        <v>36</v>
      </c>
      <c r="F29" s="6"/>
      <c r="G29" s="6">
        <v>5.6657899999999997E-2</v>
      </c>
      <c r="H29" s="11">
        <v>0.32287670000000002</v>
      </c>
      <c r="I29" s="4">
        <v>0.59635139999999998</v>
      </c>
      <c r="J29" s="4">
        <v>0.36215930000000002</v>
      </c>
      <c r="K29" s="4">
        <v>0.41633629999999999</v>
      </c>
      <c r="L29" s="4">
        <v>3.0474230000000001E-2</v>
      </c>
      <c r="M29" s="4">
        <v>0.28576760000000001</v>
      </c>
      <c r="N29" s="4">
        <v>0.27182580000000001</v>
      </c>
      <c r="O29" s="4">
        <v>0.24880079999999999</v>
      </c>
      <c r="P29" s="12">
        <v>0.1085595</v>
      </c>
      <c r="Q29" s="7"/>
    </row>
    <row r="30" spans="1:17" x14ac:dyDescent="0.25">
      <c r="A30" t="s">
        <v>19</v>
      </c>
      <c r="C30" s="2">
        <v>43900</v>
      </c>
      <c r="F30" s="6"/>
      <c r="G30" s="6">
        <v>5.5540300000000001E-2</v>
      </c>
      <c r="H30" s="11">
        <v>0.33461360000000001</v>
      </c>
      <c r="I30" s="4">
        <v>0.45364100000000002</v>
      </c>
      <c r="J30" s="4">
        <v>0.3797027</v>
      </c>
      <c r="K30" s="4">
        <v>0.3747702</v>
      </c>
      <c r="L30" s="4">
        <v>0.3239476</v>
      </c>
      <c r="M30" s="4">
        <v>0.26492929999999998</v>
      </c>
      <c r="N30" s="4">
        <v>0.28326000000000001</v>
      </c>
      <c r="O30" s="4">
        <v>0.27751120000000001</v>
      </c>
      <c r="P30" s="12">
        <v>0.10179680000000001</v>
      </c>
      <c r="Q30" s="7"/>
    </row>
    <row r="31" spans="1:17" x14ac:dyDescent="0.25">
      <c r="A31" t="s">
        <v>20</v>
      </c>
      <c r="C31" t="s">
        <v>21</v>
      </c>
      <c r="F31" s="6"/>
      <c r="G31" s="6">
        <v>5.4633370000000001E-2</v>
      </c>
      <c r="H31" s="13">
        <v>0.34638170000000001</v>
      </c>
      <c r="I31" s="14">
        <v>0.42557689999999998</v>
      </c>
      <c r="J31" s="14">
        <v>7.3762770000000005E-2</v>
      </c>
      <c r="K31" s="14">
        <v>0.36108230000000002</v>
      </c>
      <c r="L31" s="14">
        <v>0.2954464</v>
      </c>
      <c r="M31" s="14">
        <v>0.2359464</v>
      </c>
      <c r="N31" s="14">
        <v>3.323951E-2</v>
      </c>
      <c r="O31" s="14">
        <v>0.2621001</v>
      </c>
      <c r="P31" s="15">
        <v>5.5018839999999999E-2</v>
      </c>
      <c r="Q31" s="7"/>
    </row>
    <row r="32" spans="1:17" x14ac:dyDescent="0.25">
      <c r="A32" s="1" t="s">
        <v>37</v>
      </c>
      <c r="B32" s="26" t="s">
        <v>59</v>
      </c>
      <c r="G32" s="16">
        <v>5.5084250000000001E-2</v>
      </c>
      <c r="H32" s="16">
        <v>5.389613E-2</v>
      </c>
      <c r="I32" s="16">
        <v>5.5377709999999997E-2</v>
      </c>
      <c r="J32" s="16">
        <v>5.6653179999999997E-2</v>
      </c>
      <c r="K32" s="16">
        <v>5.4383590000000002E-2</v>
      </c>
      <c r="L32" s="16">
        <v>5.8017150000000003E-2</v>
      </c>
      <c r="M32" s="16">
        <v>5.5442060000000001E-2</v>
      </c>
      <c r="N32" s="16">
        <v>5.42681E-2</v>
      </c>
      <c r="O32" s="16">
        <v>5.535201E-2</v>
      </c>
      <c r="P32" s="16">
        <v>5.5615209999999998E-2</v>
      </c>
      <c r="Q32" s="17"/>
    </row>
    <row r="33" spans="2:17" x14ac:dyDescent="0.25">
      <c r="B33" s="26" t="s">
        <v>60</v>
      </c>
      <c r="C33" s="26"/>
      <c r="D33" s="26"/>
      <c r="Q33" s="17"/>
    </row>
    <row r="35" spans="2:17" x14ac:dyDescent="0.25">
      <c r="F35" t="s">
        <v>38</v>
      </c>
      <c r="H35">
        <f>AVERAGE(H28:H31)</f>
        <v>0.37505575000000002</v>
      </c>
      <c r="I35">
        <f t="shared" ref="I35:N35" si="0">AVERAGE(I28:I31)</f>
        <v>0.486870425</v>
      </c>
      <c r="J35">
        <f t="shared" si="0"/>
        <v>0.3388765675</v>
      </c>
      <c r="K35">
        <f t="shared" si="0"/>
        <v>0.3901174</v>
      </c>
      <c r="L35">
        <f t="shared" si="0"/>
        <v>0.26422143249999996</v>
      </c>
      <c r="M35">
        <f t="shared" si="0"/>
        <v>0.24688025</v>
      </c>
      <c r="N35">
        <f t="shared" si="0"/>
        <v>0.2211163525</v>
      </c>
      <c r="O35">
        <f>AVERAGE(O28:O31)</f>
        <v>0.27512714999999999</v>
      </c>
      <c r="P35">
        <f>AVERAGE(P28:P30)</f>
        <v>0.10426246666666666</v>
      </c>
    </row>
    <row r="36" spans="2:17" x14ac:dyDescent="0.25">
      <c r="C36" s="26"/>
      <c r="D36" s="26"/>
      <c r="F36" t="s">
        <v>39</v>
      </c>
      <c r="H36">
        <f>H35/1000</f>
        <v>3.7505575000000005E-4</v>
      </c>
      <c r="I36">
        <f t="shared" ref="I36:P36" si="1">I35/1000</f>
        <v>4.8687042500000002E-4</v>
      </c>
      <c r="J36">
        <f t="shared" si="1"/>
        <v>3.3887656750000001E-4</v>
      </c>
      <c r="K36">
        <f t="shared" si="1"/>
        <v>3.9011740000000002E-4</v>
      </c>
      <c r="L36">
        <f t="shared" si="1"/>
        <v>2.6422143249999998E-4</v>
      </c>
      <c r="M36">
        <f t="shared" si="1"/>
        <v>2.4688024999999997E-4</v>
      </c>
      <c r="N36">
        <f t="shared" si="1"/>
        <v>2.2111635249999999E-4</v>
      </c>
      <c r="O36">
        <f t="shared" si="1"/>
        <v>2.7512715000000001E-4</v>
      </c>
      <c r="P36">
        <f t="shared" si="1"/>
        <v>1.0426246666666667E-4</v>
      </c>
    </row>
    <row r="37" spans="2:17" x14ac:dyDescent="0.25">
      <c r="B37" s="27"/>
      <c r="C37" s="26"/>
      <c r="D37" s="26"/>
      <c r="F37" t="s">
        <v>40</v>
      </c>
      <c r="H37">
        <f>MEDIAN(H28:H31)</f>
        <v>0.34049764999999999</v>
      </c>
      <c r="I37">
        <f t="shared" ref="I37:P37" si="2">MEDIAN(I28:I31)</f>
        <v>0.46277670000000004</v>
      </c>
      <c r="J37">
        <f t="shared" si="2"/>
        <v>0.37093100000000001</v>
      </c>
      <c r="K37">
        <f t="shared" si="2"/>
        <v>0.39152549999999997</v>
      </c>
      <c r="L37">
        <f t="shared" si="2"/>
        <v>0.309697</v>
      </c>
      <c r="M37">
        <f t="shared" si="2"/>
        <v>0.25043784999999996</v>
      </c>
      <c r="N37">
        <f t="shared" si="2"/>
        <v>0.27754290000000004</v>
      </c>
      <c r="O37">
        <f t="shared" si="2"/>
        <v>0.26980565000000001</v>
      </c>
      <c r="P37">
        <f t="shared" si="2"/>
        <v>0.10211395000000001</v>
      </c>
    </row>
    <row r="38" spans="2:17" x14ac:dyDescent="0.25">
      <c r="B38" s="26"/>
      <c r="C38" s="26"/>
      <c r="D38" s="26"/>
      <c r="F38" t="s">
        <v>41</v>
      </c>
      <c r="H38">
        <f>H37/1000</f>
        <v>3.4049764999999999E-4</v>
      </c>
      <c r="I38">
        <f t="shared" ref="I38:P38" si="3">I37/1000</f>
        <v>4.6277670000000005E-4</v>
      </c>
      <c r="J38">
        <f t="shared" si="3"/>
        <v>3.7093100000000002E-4</v>
      </c>
      <c r="K38">
        <f t="shared" si="3"/>
        <v>3.915255E-4</v>
      </c>
      <c r="L38">
        <f t="shared" si="3"/>
        <v>3.09697E-4</v>
      </c>
      <c r="M38">
        <f t="shared" si="3"/>
        <v>2.5043784999999997E-4</v>
      </c>
      <c r="N38">
        <f t="shared" si="3"/>
        <v>2.7754290000000002E-4</v>
      </c>
      <c r="O38">
        <f t="shared" si="3"/>
        <v>2.6980565000000003E-4</v>
      </c>
      <c r="P38">
        <f t="shared" si="3"/>
        <v>1.0211395000000002E-4</v>
      </c>
    </row>
    <row r="39" spans="2:17" x14ac:dyDescent="0.25">
      <c r="F39" t="s">
        <v>42</v>
      </c>
      <c r="H39">
        <f>STDEV(H28:H31)</f>
        <v>8.1430869600109174E-2</v>
      </c>
      <c r="I39">
        <f t="shared" ref="I39:P39" si="4">STDEV(I28:I31)</f>
        <v>7.5434115384679867E-2</v>
      </c>
      <c r="J39">
        <f t="shared" si="4"/>
        <v>0.19399069328344484</v>
      </c>
      <c r="K39">
        <f t="shared" si="4"/>
        <v>2.6431757392828284E-2</v>
      </c>
      <c r="L39">
        <f t="shared" si="4"/>
        <v>0.1628605592213318</v>
      </c>
      <c r="M39">
        <f t="shared" si="4"/>
        <v>3.6850046939138036E-2</v>
      </c>
      <c r="N39">
        <f t="shared" si="4"/>
        <v>0.1256444077904956</v>
      </c>
      <c r="O39">
        <f t="shared" si="4"/>
        <v>2.7295892669349852E-2</v>
      </c>
      <c r="P39">
        <f t="shared" si="4"/>
        <v>2.4809937437185639E-2</v>
      </c>
    </row>
    <row r="40" spans="2:17" x14ac:dyDescent="0.25">
      <c r="F40" t="s">
        <v>43</v>
      </c>
      <c r="H40">
        <f>H39/H35*100</f>
        <v>21.711670758309708</v>
      </c>
      <c r="I40">
        <f t="shared" ref="I40:P40" si="5">I39/I35*100</f>
        <v>15.493673780796987</v>
      </c>
      <c r="J40">
        <f t="shared" si="5"/>
        <v>57.245236728693214</v>
      </c>
      <c r="K40">
        <f t="shared" si="5"/>
        <v>6.775334141165783</v>
      </c>
      <c r="L40">
        <f t="shared" si="5"/>
        <v>61.637906387980777</v>
      </c>
      <c r="M40">
        <f t="shared" si="5"/>
        <v>14.926283872095089</v>
      </c>
      <c r="N40">
        <f t="shared" si="5"/>
        <v>56.822757055245653</v>
      </c>
      <c r="O40">
        <f t="shared" si="5"/>
        <v>9.9211919541018965</v>
      </c>
      <c r="P40">
        <f t="shared" si="5"/>
        <v>23.795655551200888</v>
      </c>
    </row>
    <row r="43" spans="2:17" x14ac:dyDescent="0.25">
      <c r="D43" t="s">
        <v>44</v>
      </c>
    </row>
    <row r="44" spans="2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2:17" x14ac:dyDescent="0.25">
      <c r="H47">
        <f>H28-$P$35</f>
        <v>0.39208853333333332</v>
      </c>
      <c r="I47">
        <f t="shared" ref="I47:N47" si="6">I28-$P$35</f>
        <v>0.36764993333333335</v>
      </c>
      <c r="J47">
        <f t="shared" si="6"/>
        <v>0.43561903333333335</v>
      </c>
      <c r="K47">
        <f t="shared" si="6"/>
        <v>0.30401833333333333</v>
      </c>
      <c r="L47">
        <f t="shared" si="6"/>
        <v>0.30275503333333331</v>
      </c>
      <c r="M47">
        <f t="shared" si="6"/>
        <v>9.6615233333333328E-2</v>
      </c>
      <c r="N47">
        <f t="shared" si="6"/>
        <v>0.19187763333333335</v>
      </c>
      <c r="O47">
        <f>O28-$P$35</f>
        <v>0.20783403333333333</v>
      </c>
    </row>
    <row r="48" spans="2:17" x14ac:dyDescent="0.25">
      <c r="H48">
        <f t="shared" ref="H48:O50" si="7">H29-$P$35</f>
        <v>0.21861423333333335</v>
      </c>
      <c r="I48">
        <f t="shared" si="7"/>
        <v>0.49208893333333331</v>
      </c>
      <c r="J48">
        <f t="shared" si="7"/>
        <v>0.25789683333333335</v>
      </c>
      <c r="K48">
        <f t="shared" si="7"/>
        <v>0.31207383333333333</v>
      </c>
      <c r="L48">
        <f t="shared" si="7"/>
        <v>-7.3788236666666659E-2</v>
      </c>
      <c r="M48">
        <f t="shared" si="7"/>
        <v>0.18150513333333335</v>
      </c>
      <c r="N48">
        <f t="shared" si="7"/>
        <v>0.16756333333333334</v>
      </c>
      <c r="O48">
        <f t="shared" si="7"/>
        <v>0.14453833333333332</v>
      </c>
    </row>
    <row r="49" spans="4:20" x14ac:dyDescent="0.25">
      <c r="H49">
        <f t="shared" si="7"/>
        <v>0.23035113333333335</v>
      </c>
      <c r="I49">
        <f t="shared" si="7"/>
        <v>0.34937853333333335</v>
      </c>
      <c r="J49">
        <f t="shared" si="7"/>
        <v>0.27544023333333334</v>
      </c>
      <c r="K49">
        <f t="shared" si="7"/>
        <v>0.27050773333333333</v>
      </c>
      <c r="L49">
        <f>L30-$P$35</f>
        <v>0.21968513333333334</v>
      </c>
      <c r="M49">
        <f t="shared" si="7"/>
        <v>0.16066683333333331</v>
      </c>
      <c r="N49">
        <f t="shared" si="7"/>
        <v>0.17899753333333335</v>
      </c>
      <c r="O49">
        <f>O30-$P$35</f>
        <v>0.17324873333333335</v>
      </c>
    </row>
    <row r="50" spans="4:20" x14ac:dyDescent="0.25">
      <c r="H50">
        <f t="shared" si="7"/>
        <v>0.24211923333333335</v>
      </c>
      <c r="I50">
        <f t="shared" si="7"/>
        <v>0.32131443333333332</v>
      </c>
      <c r="J50">
        <f t="shared" si="7"/>
        <v>-3.0499696666666659E-2</v>
      </c>
      <c r="K50">
        <f t="shared" si="7"/>
        <v>0.25681983333333336</v>
      </c>
      <c r="L50">
        <f t="shared" si="7"/>
        <v>0.19118393333333333</v>
      </c>
      <c r="M50">
        <f t="shared" si="7"/>
        <v>0.13168393333333334</v>
      </c>
      <c r="N50">
        <f t="shared" si="7"/>
        <v>-7.1022956666666665E-2</v>
      </c>
      <c r="O50">
        <f t="shared" si="7"/>
        <v>0.15783763333333334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45</v>
      </c>
      <c r="T53" s="22"/>
    </row>
    <row r="54" spans="4:20" x14ac:dyDescent="0.25">
      <c r="F54" t="s">
        <v>38</v>
      </c>
      <c r="H54">
        <f>AVERAGE(H47:H50)</f>
        <v>0.27079328333333336</v>
      </c>
      <c r="I54">
        <f>AVERAGE(I47:I50)</f>
        <v>0.38260795833333333</v>
      </c>
      <c r="J54">
        <f t="shared" ref="J54:N54" si="8">AVERAGE(J47:J50)</f>
        <v>0.23461410083333337</v>
      </c>
      <c r="K54">
        <f t="shared" si="8"/>
        <v>0.28585493333333334</v>
      </c>
      <c r="L54">
        <f t="shared" si="8"/>
        <v>0.15995896583333333</v>
      </c>
      <c r="M54">
        <f t="shared" si="8"/>
        <v>0.14261778333333333</v>
      </c>
      <c r="N54">
        <f t="shared" si="8"/>
        <v>0.11685388583333334</v>
      </c>
      <c r="O54">
        <f>AVERAGE(O47:O50)</f>
        <v>0.17086468333333332</v>
      </c>
      <c r="S54" s="23">
        <f>AVERAGE(H47:I50)</f>
        <v>0.32670062083333334</v>
      </c>
      <c r="T54" s="24"/>
    </row>
    <row r="55" spans="4:20" x14ac:dyDescent="0.25">
      <c r="F55" t="s">
        <v>39</v>
      </c>
      <c r="H55">
        <f>H54/1000</f>
        <v>2.7079328333333338E-4</v>
      </c>
      <c r="I55">
        <f t="shared" ref="I55:O55" si="9">I54/1000</f>
        <v>3.8260795833333335E-4</v>
      </c>
      <c r="J55">
        <f t="shared" si="9"/>
        <v>2.3461410083333337E-4</v>
      </c>
      <c r="K55">
        <f t="shared" si="9"/>
        <v>2.8585493333333335E-4</v>
      </c>
      <c r="L55">
        <f t="shared" si="9"/>
        <v>1.5995896583333332E-4</v>
      </c>
      <c r="M55">
        <f t="shared" si="9"/>
        <v>1.4261778333333333E-4</v>
      </c>
      <c r="N55">
        <f t="shared" si="9"/>
        <v>1.1685388583333334E-4</v>
      </c>
      <c r="O55">
        <f t="shared" si="9"/>
        <v>1.7086468333333331E-4</v>
      </c>
    </row>
    <row r="56" spans="4:20" x14ac:dyDescent="0.25">
      <c r="F56" t="s">
        <v>40</v>
      </c>
      <c r="H56">
        <f>MEDIAN(H47:H50)</f>
        <v>0.23623518333333335</v>
      </c>
      <c r="I56">
        <f t="shared" ref="I56:N56" si="10">MEDIAN(I47:I50)</f>
        <v>0.35851423333333332</v>
      </c>
      <c r="J56">
        <f>MEDIAN(J47:J50)</f>
        <v>0.26666853333333335</v>
      </c>
      <c r="K56">
        <f t="shared" si="10"/>
        <v>0.28726303333333336</v>
      </c>
      <c r="L56">
        <f t="shared" si="10"/>
        <v>0.20543453333333334</v>
      </c>
      <c r="M56">
        <f t="shared" si="10"/>
        <v>0.14617538333333333</v>
      </c>
      <c r="N56">
        <f t="shared" si="10"/>
        <v>0.17328043333333334</v>
      </c>
      <c r="O56">
        <f>MEDIAN(O47:O50)</f>
        <v>0.16554318333333334</v>
      </c>
    </row>
    <row r="57" spans="4:20" x14ac:dyDescent="0.25">
      <c r="F57" t="s">
        <v>41</v>
      </c>
      <c r="H57">
        <f>H56/1000</f>
        <v>2.3623518333333335E-4</v>
      </c>
      <c r="I57">
        <f t="shared" ref="I57:O57" si="11">I56/1000</f>
        <v>3.5851423333333333E-4</v>
      </c>
      <c r="J57">
        <f t="shared" si="11"/>
        <v>2.6666853333333335E-4</v>
      </c>
      <c r="K57">
        <f t="shared" si="11"/>
        <v>2.8726303333333338E-4</v>
      </c>
      <c r="L57">
        <f t="shared" si="11"/>
        <v>2.0543453333333333E-4</v>
      </c>
      <c r="M57">
        <f t="shared" si="11"/>
        <v>1.4617538333333333E-4</v>
      </c>
      <c r="N57">
        <f t="shared" si="11"/>
        <v>1.7328043333333335E-4</v>
      </c>
      <c r="O57">
        <f t="shared" si="11"/>
        <v>1.6554318333333333E-4</v>
      </c>
    </row>
    <row r="58" spans="4:20" x14ac:dyDescent="0.25">
      <c r="F58" t="s">
        <v>42</v>
      </c>
      <c r="H58">
        <f>STDEV(H47:H50)</f>
        <v>8.1430869600109285E-2</v>
      </c>
      <c r="I58">
        <f t="shared" ref="I58:O58" si="12">STDEV(I47:I50)</f>
        <v>7.5434115384679631E-2</v>
      </c>
      <c r="J58">
        <f t="shared" si="12"/>
        <v>0.19399069328344479</v>
      </c>
      <c r="K58">
        <f t="shared" si="12"/>
        <v>2.6431757392828284E-2</v>
      </c>
      <c r="L58">
        <f t="shared" si="12"/>
        <v>0.16286055922133169</v>
      </c>
      <c r="M58">
        <f t="shared" si="12"/>
        <v>3.6850046939137911E-2</v>
      </c>
      <c r="N58">
        <f t="shared" si="12"/>
        <v>0.12564440779049565</v>
      </c>
      <c r="O58">
        <f t="shared" si="12"/>
        <v>2.7295892669349918E-2</v>
      </c>
    </row>
    <row r="59" spans="4:20" x14ac:dyDescent="0.25">
      <c r="F59" t="s">
        <v>43</v>
      </c>
      <c r="H59">
        <f>H58/H54*100</f>
        <v>30.07122946246486</v>
      </c>
      <c r="I59">
        <f t="shared" ref="I59:O59" si="13">I58/I54*100</f>
        <v>19.715772696750964</v>
      </c>
      <c r="J59">
        <f t="shared" si="13"/>
        <v>82.685010233572058</v>
      </c>
      <c r="K59">
        <f t="shared" si="13"/>
        <v>9.2465633125898883</v>
      </c>
      <c r="L59">
        <f t="shared" si="13"/>
        <v>101.8139610823826</v>
      </c>
      <c r="M59">
        <f t="shared" si="13"/>
        <v>25.83832540224676</v>
      </c>
      <c r="N59">
        <f t="shared" si="13"/>
        <v>107.52266122300809</v>
      </c>
      <c r="O59">
        <f t="shared" si="13"/>
        <v>15.975151878577162</v>
      </c>
    </row>
    <row r="62" spans="4:20" x14ac:dyDescent="0.25">
      <c r="D62" t="s">
        <v>46</v>
      </c>
    </row>
    <row r="63" spans="4:20" x14ac:dyDescent="0.25">
      <c r="H63">
        <f>H47/$H$54*100</f>
        <v>144.79256224782037</v>
      </c>
      <c r="I63">
        <f t="shared" ref="H63:O66" si="14">I47/$H$54*100</f>
        <v>135.76774460863351</v>
      </c>
      <c r="J63">
        <f t="shared" si="14"/>
        <v>160.86773939555491</v>
      </c>
      <c r="K63">
        <f t="shared" si="14"/>
        <v>112.2695251488574</v>
      </c>
      <c r="L63">
        <f t="shared" si="14"/>
        <v>111.80300693080952</v>
      </c>
      <c r="M63">
        <f t="shared" si="14"/>
        <v>35.678592963624098</v>
      </c>
      <c r="N63" s="25">
        <f t="shared" si="14"/>
        <v>70.857604358355275</v>
      </c>
      <c r="O63">
        <f>O47/$H$54*100</f>
        <v>76.750069564133071</v>
      </c>
    </row>
    <row r="64" spans="4:20" x14ac:dyDescent="0.25">
      <c r="H64">
        <f t="shared" si="14"/>
        <v>80.731039796223399</v>
      </c>
      <c r="I64">
        <f t="shared" si="14"/>
        <v>181.72124776359232</v>
      </c>
      <c r="J64">
        <f t="shared" si="14"/>
        <v>95.237529586682882</v>
      </c>
      <c r="K64">
        <f t="shared" si="14"/>
        <v>115.24430351146695</v>
      </c>
      <c r="L64">
        <f t="shared" si="14"/>
        <v>-27.248916870599381</v>
      </c>
      <c r="M64">
        <f t="shared" si="14"/>
        <v>67.027191774882155</v>
      </c>
      <c r="N64">
        <f t="shared" si="14"/>
        <v>61.878688891655784</v>
      </c>
      <c r="O64">
        <f t="shared" si="14"/>
        <v>53.375893062832603</v>
      </c>
    </row>
    <row r="65" spans="4:17" x14ac:dyDescent="0.25">
      <c r="H65">
        <f t="shared" si="14"/>
        <v>85.065305349461823</v>
      </c>
      <c r="I65">
        <f t="shared" si="14"/>
        <v>129.02038375274819</v>
      </c>
      <c r="J65">
        <f t="shared" si="14"/>
        <v>101.71605068737242</v>
      </c>
      <c r="K65">
        <f t="shared" si="14"/>
        <v>99.894550560307465</v>
      </c>
      <c r="L65">
        <f t="shared" si="14"/>
        <v>81.126507507540964</v>
      </c>
      <c r="M65">
        <f t="shared" si="14"/>
        <v>59.331912282167011</v>
      </c>
      <c r="N65">
        <f t="shared" si="14"/>
        <v>66.101171760968711</v>
      </c>
      <c r="O65">
        <f t="shared" si="14"/>
        <v>63.978223979829139</v>
      </c>
    </row>
    <row r="66" spans="4:17" x14ac:dyDescent="0.25">
      <c r="H66">
        <f t="shared" si="14"/>
        <v>89.411092606494364</v>
      </c>
      <c r="I66">
        <f t="shared" si="14"/>
        <v>118.65672197556351</v>
      </c>
      <c r="J66">
        <f t="shared" si="14"/>
        <v>-11.263092012929663</v>
      </c>
      <c r="K66">
        <f t="shared" si="14"/>
        <v>94.839809234559425</v>
      </c>
      <c r="L66">
        <f t="shared" si="14"/>
        <v>70.601431091625415</v>
      </c>
      <c r="M66">
        <f t="shared" si="14"/>
        <v>48.628951099661073</v>
      </c>
      <c r="N66">
        <f t="shared" si="14"/>
        <v>-26.227739400478729</v>
      </c>
      <c r="O66">
        <f t="shared" si="14"/>
        <v>58.287130090683561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38</v>
      </c>
      <c r="H70">
        <f>AVERAGE(H63:H66)</f>
        <v>99.999999999999986</v>
      </c>
      <c r="I70">
        <f t="shared" ref="I70:N70" si="15">AVERAGE(I63:I66)</f>
        <v>141.29152452513438</v>
      </c>
      <c r="J70">
        <f>AVERAGE(J63:J66)</f>
        <v>86.639556914170143</v>
      </c>
      <c r="K70">
        <f t="shared" si="15"/>
        <v>105.5620471137978</v>
      </c>
      <c r="L70">
        <f t="shared" si="15"/>
        <v>59.07050716484413</v>
      </c>
      <c r="M70">
        <f t="shared" si="15"/>
        <v>52.666662030083579</v>
      </c>
      <c r="N70">
        <f t="shared" si="15"/>
        <v>43.152431402625261</v>
      </c>
      <c r="O70">
        <f>AVERAGE(O63:O66)</f>
        <v>63.097829174369593</v>
      </c>
    </row>
    <row r="71" spans="4:17" x14ac:dyDescent="0.25">
      <c r="F71" t="s">
        <v>40</v>
      </c>
      <c r="H71">
        <f>MEDIAN(H63:H66)</f>
        <v>87.238198977978101</v>
      </c>
      <c r="I71">
        <f t="shared" ref="I71:O71" si="16">MEDIAN(I63:I66)</f>
        <v>132.39406418069086</v>
      </c>
      <c r="J71">
        <f t="shared" si="16"/>
        <v>98.476790137027649</v>
      </c>
      <c r="K71">
        <f t="shared" si="16"/>
        <v>106.08203785458244</v>
      </c>
      <c r="L71">
        <f t="shared" si="16"/>
        <v>75.863969299583189</v>
      </c>
      <c r="M71">
        <f t="shared" si="16"/>
        <v>53.980431690914045</v>
      </c>
      <c r="N71">
        <f t="shared" si="16"/>
        <v>63.989930326312248</v>
      </c>
      <c r="O71">
        <f t="shared" si="16"/>
        <v>61.13267703525635</v>
      </c>
    </row>
    <row r="72" spans="4:17" x14ac:dyDescent="0.25">
      <c r="F72" t="s">
        <v>42</v>
      </c>
      <c r="H72">
        <f>STDEV(H63:H66)</f>
        <v>30.071229462464881</v>
      </c>
      <c r="I72">
        <f t="shared" ref="I72:O72" si="17">STDEV(I63:I66)</f>
        <v>27.856715815149659</v>
      </c>
      <c r="J72">
        <f t="shared" si="17"/>
        <v>71.63792650080309</v>
      </c>
      <c r="K72">
        <f t="shared" si="17"/>
        <v>9.7608615204432851</v>
      </c>
      <c r="L72">
        <f t="shared" si="17"/>
        <v>60.142023175980434</v>
      </c>
      <c r="M72">
        <f t="shared" si="17"/>
        <v>13.608183513834556</v>
      </c>
      <c r="N72">
        <f t="shared" si="17"/>
        <v>46.398642626535704</v>
      </c>
      <c r="O72">
        <f t="shared" si="17"/>
        <v>10.079974042690669</v>
      </c>
    </row>
    <row r="73" spans="4:17" x14ac:dyDescent="0.25">
      <c r="F73" t="s">
        <v>43</v>
      </c>
      <c r="H73">
        <f t="shared" ref="H73:O73" si="18">H72/H70*100</f>
        <v>30.071229462464888</v>
      </c>
      <c r="I73">
        <f t="shared" si="18"/>
        <v>19.715772696750982</v>
      </c>
      <c r="J73">
        <f t="shared" si="18"/>
        <v>82.685010233572072</v>
      </c>
      <c r="K73">
        <f t="shared" si="18"/>
        <v>9.2465633125898918</v>
      </c>
      <c r="L73">
        <f t="shared" si="18"/>
        <v>101.8139610823826</v>
      </c>
      <c r="M73">
        <f t="shared" si="18"/>
        <v>25.838325402246799</v>
      </c>
      <c r="N73">
        <f t="shared" si="18"/>
        <v>107.52266122300807</v>
      </c>
      <c r="O73">
        <f t="shared" si="18"/>
        <v>15.975151878577092</v>
      </c>
    </row>
    <row r="76" spans="4:17" x14ac:dyDescent="0.25">
      <c r="D76" t="s">
        <v>47</v>
      </c>
      <c r="H76">
        <f>H47/$S$54*100</f>
        <v>120.01462756122451</v>
      </c>
      <c r="I76">
        <f t="shared" ref="I76:N76" si="19">I47/$S$54*100</f>
        <v>112.53420100505113</v>
      </c>
      <c r="J76">
        <f>J47/$S$54*100</f>
        <v>133.33890588336678</v>
      </c>
      <c r="K76">
        <f t="shared" si="19"/>
        <v>93.057164249598586</v>
      </c>
      <c r="L76">
        <f t="shared" si="19"/>
        <v>92.670479952281482</v>
      </c>
      <c r="M76">
        <f t="shared" si="19"/>
        <v>29.573017978016541</v>
      </c>
      <c r="N76" s="26">
        <f t="shared" si="19"/>
        <v>58.731946343995446</v>
      </c>
      <c r="O76">
        <f>O47/$S$54*100</f>
        <v>63.616050928583967</v>
      </c>
    </row>
    <row r="77" spans="4:17" x14ac:dyDescent="0.25">
      <c r="H77">
        <f t="shared" ref="H77:O79" si="20">H48/$S$54*100</f>
        <v>66.91576917598195</v>
      </c>
      <c r="I77">
        <f t="shared" si="20"/>
        <v>150.6238133487885</v>
      </c>
      <c r="J77">
        <f t="shared" si="20"/>
        <v>78.939805096023889</v>
      </c>
      <c r="K77">
        <f t="shared" si="20"/>
        <v>95.522877347863428</v>
      </c>
      <c r="L77">
        <f t="shared" si="20"/>
        <v>-22.585888107114986</v>
      </c>
      <c r="M77">
        <f t="shared" si="20"/>
        <v>55.557021247880755</v>
      </c>
      <c r="N77">
        <f t="shared" si="20"/>
        <v>51.289566853567734</v>
      </c>
      <c r="O77">
        <f t="shared" si="20"/>
        <v>44.241830016928468</v>
      </c>
    </row>
    <row r="78" spans="4:17" x14ac:dyDescent="0.25">
      <c r="H78">
        <f t="shared" si="20"/>
        <v>70.508324332461925</v>
      </c>
      <c r="I78">
        <f>I49/$S$54*100</f>
        <v>106.9414966038798</v>
      </c>
      <c r="J78">
        <f t="shared" si="20"/>
        <v>84.309675515997711</v>
      </c>
      <c r="K78">
        <f t="shared" si="20"/>
        <v>82.799883466194316</v>
      </c>
      <c r="L78">
        <f t="shared" si="20"/>
        <v>67.243561635411126</v>
      </c>
      <c r="M78">
        <f t="shared" si="20"/>
        <v>49.178612799544588</v>
      </c>
      <c r="N78">
        <f t="shared" si="20"/>
        <v>54.789468375283292</v>
      </c>
      <c r="O78">
        <f t="shared" si="20"/>
        <v>53.029814541343143</v>
      </c>
    </row>
    <row r="79" spans="4:17" x14ac:dyDescent="0.25">
      <c r="H79">
        <f t="shared" si="20"/>
        <v>74.110429516707512</v>
      </c>
      <c r="I79">
        <f t="shared" si="20"/>
        <v>98.351338455904624</v>
      </c>
      <c r="J79" s="25">
        <f t="shared" si="20"/>
        <v>-9.3356714746575609</v>
      </c>
      <c r="K79">
        <f t="shared" si="20"/>
        <v>78.610145483730278</v>
      </c>
      <c r="L79">
        <f t="shared" si="20"/>
        <v>58.519611271527403</v>
      </c>
      <c r="M79">
        <f t="shared" si="20"/>
        <v>40.307218577497601</v>
      </c>
      <c r="N79">
        <f t="shared" si="20"/>
        <v>-21.739461800073869</v>
      </c>
      <c r="O79">
        <f t="shared" si="20"/>
        <v>48.312621179209323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38</v>
      </c>
      <c r="H83">
        <f>AVERAGE(H76:H79)</f>
        <v>82.88728764659399</v>
      </c>
      <c r="I83">
        <f t="shared" ref="I83:O83" si="21">AVERAGE(I76:I79)</f>
        <v>117.11271235340601</v>
      </c>
      <c r="J83">
        <f t="shared" si="21"/>
        <v>71.813178755182705</v>
      </c>
      <c r="K83">
        <f t="shared" si="21"/>
        <v>87.497517636846652</v>
      </c>
      <c r="L83">
        <f t="shared" si="21"/>
        <v>48.961941188026252</v>
      </c>
      <c r="M83">
        <f t="shared" si="21"/>
        <v>43.65396765073487</v>
      </c>
      <c r="N83">
        <f t="shared" si="21"/>
        <v>35.767879943193151</v>
      </c>
      <c r="O83" s="26">
        <f t="shared" si="21"/>
        <v>52.300079166516227</v>
      </c>
    </row>
    <row r="84" spans="6:17" x14ac:dyDescent="0.25">
      <c r="F84" t="s">
        <v>40</v>
      </c>
      <c r="H84">
        <f t="shared" ref="H84:O84" si="22">MEDIAN(H76:H79)</f>
        <v>72.309376924584711</v>
      </c>
      <c r="I84">
        <f t="shared" si="22"/>
        <v>109.73784880446547</v>
      </c>
      <c r="J84">
        <f t="shared" si="22"/>
        <v>81.624740306010807</v>
      </c>
      <c r="K84">
        <f t="shared" si="22"/>
        <v>87.928523857896451</v>
      </c>
      <c r="L84">
        <f t="shared" si="22"/>
        <v>62.881586453469268</v>
      </c>
      <c r="M84">
        <f t="shared" si="22"/>
        <v>44.742915688521094</v>
      </c>
      <c r="N84">
        <f t="shared" si="22"/>
        <v>53.039517614425513</v>
      </c>
      <c r="O84" s="26">
        <f t="shared" si="22"/>
        <v>50.671217860276229</v>
      </c>
    </row>
    <row r="85" spans="6:17" x14ac:dyDescent="0.25">
      <c r="F85" t="s">
        <v>42</v>
      </c>
      <c r="H85">
        <f t="shared" ref="H85:O85" si="23">STDEV(H76:H79)</f>
        <v>24.925226463420508</v>
      </c>
      <c r="I85">
        <f t="shared" si="23"/>
        <v>23.089676166597396</v>
      </c>
      <c r="J85">
        <f t="shared" si="23"/>
        <v>59.378734202776229</v>
      </c>
      <c r="K85">
        <f t="shared" si="23"/>
        <v>8.0905133652355286</v>
      </c>
      <c r="L85">
        <f t="shared" si="23"/>
        <v>49.850091746356128</v>
      </c>
      <c r="M85">
        <f t="shared" si="23"/>
        <v>11.279454212588401</v>
      </c>
      <c r="N85">
        <f t="shared" si="23"/>
        <v>38.458576377971831</v>
      </c>
      <c r="O85" s="26">
        <f t="shared" si="23"/>
        <v>8.3550170794669949</v>
      </c>
    </row>
    <row r="86" spans="6:17" x14ac:dyDescent="0.25">
      <c r="F86" t="s">
        <v>43</v>
      </c>
      <c r="H86">
        <f t="shared" ref="H86:O86" si="24">H85/H83*100</f>
        <v>30.071229462464789</v>
      </c>
      <c r="I86">
        <f t="shared" si="24"/>
        <v>19.715772696751031</v>
      </c>
      <c r="J86">
        <f t="shared" si="24"/>
        <v>82.685010233572072</v>
      </c>
      <c r="K86">
        <f t="shared" si="24"/>
        <v>9.2465633125898865</v>
      </c>
      <c r="L86">
        <f t="shared" si="24"/>
        <v>101.81396108238265</v>
      </c>
      <c r="M86">
        <f t="shared" si="24"/>
        <v>25.838325402246738</v>
      </c>
      <c r="N86">
        <f t="shared" si="24"/>
        <v>107.52266122300809</v>
      </c>
      <c r="O86" s="26">
        <f t="shared" si="24"/>
        <v>15.975151878577037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3" workbookViewId="0">
      <selection activeCell="A25" sqref="A25:D33"/>
    </sheetView>
  </sheetViews>
  <sheetFormatPr baseColWidth="10" defaultRowHeight="15" x14ac:dyDescent="0.25"/>
  <cols>
    <col min="5" max="5" width="22.140625" customWidth="1"/>
  </cols>
  <sheetData>
    <row r="1" spans="1:1" x14ac:dyDescent="0.25">
      <c r="A1" t="s">
        <v>1</v>
      </c>
    </row>
    <row r="2" spans="1:1" x14ac:dyDescent="0.25">
      <c r="A2" t="s">
        <v>48</v>
      </c>
    </row>
    <row r="3" spans="1:1" x14ac:dyDescent="0.25">
      <c r="A3" t="s">
        <v>49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50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51</v>
      </c>
    </row>
    <row r="13" spans="1:1" x14ac:dyDescent="0.25">
      <c r="A13" t="s">
        <v>52</v>
      </c>
    </row>
    <row r="14" spans="1:1" x14ac:dyDescent="0.25">
      <c r="A14" t="s">
        <v>53</v>
      </c>
    </row>
    <row r="15" spans="1:1" x14ac:dyDescent="0.25">
      <c r="A15" t="s">
        <v>54</v>
      </c>
    </row>
    <row r="16" spans="1:1" x14ac:dyDescent="0.25">
      <c r="A16" t="s">
        <v>55</v>
      </c>
    </row>
    <row r="17" spans="1:17" x14ac:dyDescent="0.25">
      <c r="A17" t="s">
        <v>56</v>
      </c>
    </row>
    <row r="18" spans="1:17" x14ac:dyDescent="0.25">
      <c r="A18" t="s">
        <v>16</v>
      </c>
    </row>
    <row r="20" spans="1:17" x14ac:dyDescent="0.25">
      <c r="A20" t="s">
        <v>17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545.83799999999997</v>
      </c>
      <c r="H27" s="6">
        <v>545.32399999999996</v>
      </c>
      <c r="I27" s="6">
        <v>544.87900000000002</v>
      </c>
      <c r="J27" s="6">
        <v>546.04899999999998</v>
      </c>
      <c r="K27" s="6">
        <v>545.50900000000001</v>
      </c>
      <c r="L27" s="6">
        <v>544.70500000000004</v>
      </c>
      <c r="M27" s="6">
        <v>544.14599999999996</v>
      </c>
      <c r="N27" s="6">
        <v>546.19799999999998</v>
      </c>
      <c r="O27" s="6">
        <v>544.70699999999999</v>
      </c>
      <c r="P27" s="6">
        <v>544.93799999999999</v>
      </c>
      <c r="Q27" s="7"/>
    </row>
    <row r="28" spans="1:17" x14ac:dyDescent="0.25">
      <c r="A28" t="s">
        <v>33</v>
      </c>
      <c r="C28" t="s">
        <v>34</v>
      </c>
      <c r="F28" s="6"/>
      <c r="G28" s="6">
        <v>547.56399999999996</v>
      </c>
      <c r="H28" s="8">
        <v>11316.4</v>
      </c>
      <c r="I28" s="9">
        <v>4301.09</v>
      </c>
      <c r="J28" s="9">
        <v>9210.33</v>
      </c>
      <c r="K28" s="9">
        <v>4383.21</v>
      </c>
      <c r="L28" s="9">
        <v>4066.29</v>
      </c>
      <c r="M28" s="9">
        <v>818.10299999999995</v>
      </c>
      <c r="N28" s="9">
        <v>5065.3500000000004</v>
      </c>
      <c r="O28" s="9">
        <v>5945.31</v>
      </c>
      <c r="P28" s="10">
        <v>2648</v>
      </c>
      <c r="Q28" s="7"/>
    </row>
    <row r="29" spans="1:17" x14ac:dyDescent="0.25">
      <c r="A29" t="s">
        <v>35</v>
      </c>
      <c r="C29" t="s">
        <v>36</v>
      </c>
      <c r="F29" s="6"/>
      <c r="G29" s="6">
        <v>544.52499999999998</v>
      </c>
      <c r="H29" s="11">
        <v>4459.2</v>
      </c>
      <c r="I29" s="4">
        <v>8412.1299999999992</v>
      </c>
      <c r="J29" s="4">
        <v>3879.44</v>
      </c>
      <c r="K29" s="4">
        <v>7253.97</v>
      </c>
      <c r="L29" s="4">
        <v>545.38499999999999</v>
      </c>
      <c r="M29" s="4">
        <v>4148.55</v>
      </c>
      <c r="N29" s="4">
        <v>4360.09</v>
      </c>
      <c r="O29" s="4">
        <v>4355.08</v>
      </c>
      <c r="P29" s="12">
        <v>2729.94</v>
      </c>
      <c r="Q29" s="7"/>
    </row>
    <row r="30" spans="1:17" x14ac:dyDescent="0.25">
      <c r="A30" t="s">
        <v>19</v>
      </c>
      <c r="C30" s="2">
        <v>43900</v>
      </c>
      <c r="F30" s="6"/>
      <c r="G30" s="6">
        <v>543.22699999999998</v>
      </c>
      <c r="H30" s="11">
        <v>3769.15</v>
      </c>
      <c r="I30" s="4">
        <v>8998.73</v>
      </c>
      <c r="J30" s="4">
        <v>4114.99</v>
      </c>
      <c r="K30" s="4">
        <v>2511.0500000000002</v>
      </c>
      <c r="L30" s="4">
        <v>3578.91</v>
      </c>
      <c r="M30" s="4">
        <v>4179.72</v>
      </c>
      <c r="N30" s="4">
        <v>4227.95</v>
      </c>
      <c r="O30" s="4">
        <v>4303.95</v>
      </c>
      <c r="P30" s="12">
        <v>2740.29</v>
      </c>
      <c r="Q30" s="7"/>
    </row>
    <row r="31" spans="1:17" x14ac:dyDescent="0.25">
      <c r="A31" t="s">
        <v>20</v>
      </c>
      <c r="C31" t="s">
        <v>21</v>
      </c>
      <c r="F31" s="6"/>
      <c r="G31" s="6">
        <v>544.90800000000002</v>
      </c>
      <c r="H31" s="13">
        <v>3773.72</v>
      </c>
      <c r="I31" s="14">
        <v>4495.3599999999997</v>
      </c>
      <c r="J31" s="14">
        <v>544.03899999999999</v>
      </c>
      <c r="K31" s="14">
        <v>4299.5200000000004</v>
      </c>
      <c r="L31" s="14">
        <v>3920.51</v>
      </c>
      <c r="M31" s="14">
        <v>4140.8</v>
      </c>
      <c r="N31" s="14">
        <v>544.19799999999998</v>
      </c>
      <c r="O31" s="14">
        <v>4470.97</v>
      </c>
      <c r="P31" s="15">
        <v>542.96799999999996</v>
      </c>
      <c r="Q31" s="7"/>
    </row>
    <row r="32" spans="1:17" x14ac:dyDescent="0.25">
      <c r="A32" s="1" t="s">
        <v>37</v>
      </c>
      <c r="B32" s="26" t="s">
        <v>59</v>
      </c>
      <c r="G32" s="16">
        <v>543.58600000000001</v>
      </c>
      <c r="H32" s="16">
        <v>544.55200000000002</v>
      </c>
      <c r="I32" s="16">
        <v>543.95100000000002</v>
      </c>
      <c r="J32" s="16">
        <v>543.35900000000004</v>
      </c>
      <c r="K32" s="16">
        <v>543.79200000000003</v>
      </c>
      <c r="L32" s="16">
        <v>543.428</v>
      </c>
      <c r="M32" s="16">
        <v>544.55700000000002</v>
      </c>
      <c r="N32" s="16">
        <v>543.327</v>
      </c>
      <c r="O32" s="16">
        <v>542.34799999999996</v>
      </c>
      <c r="P32" s="16">
        <v>545.08399999999995</v>
      </c>
      <c r="Q32" s="17"/>
    </row>
    <row r="33" spans="1:17" x14ac:dyDescent="0.25">
      <c r="B33" s="26" t="s">
        <v>60</v>
      </c>
      <c r="C33" s="26"/>
      <c r="D33" s="26"/>
      <c r="Q33" s="17"/>
    </row>
    <row r="35" spans="1:17" x14ac:dyDescent="0.25">
      <c r="A35" s="1"/>
      <c r="B35" s="18"/>
      <c r="C35" s="19"/>
      <c r="F35" t="s">
        <v>38</v>
      </c>
      <c r="H35">
        <f>AVERAGE(H28:H31)</f>
        <v>5829.6175000000003</v>
      </c>
      <c r="I35">
        <f t="shared" ref="I35:N35" si="0">AVERAGE(I28:I31)</f>
        <v>6551.8274999999994</v>
      </c>
      <c r="J35">
        <f t="shared" si="0"/>
        <v>4437.1997500000007</v>
      </c>
      <c r="K35">
        <f t="shared" si="0"/>
        <v>4611.9375</v>
      </c>
      <c r="L35">
        <f t="shared" si="0"/>
        <v>3027.7737500000003</v>
      </c>
      <c r="M35">
        <f t="shared" si="0"/>
        <v>3321.7932499999997</v>
      </c>
      <c r="N35">
        <f t="shared" si="0"/>
        <v>3549.3969999999999</v>
      </c>
      <c r="O35">
        <f>AVERAGE(O28:O31)</f>
        <v>4768.8275000000003</v>
      </c>
      <c r="P35">
        <f>AVERAGE(P28:P30)</f>
        <v>2706.0766666666668</v>
      </c>
    </row>
    <row r="36" spans="1:17" x14ac:dyDescent="0.25">
      <c r="B36" s="18"/>
      <c r="F36" t="s">
        <v>39</v>
      </c>
      <c r="H36">
        <f>H35/1000</f>
        <v>5.8296175000000003</v>
      </c>
      <c r="I36">
        <f t="shared" ref="I36:P36" si="1">I35/1000</f>
        <v>6.551827499999999</v>
      </c>
      <c r="J36">
        <f t="shared" si="1"/>
        <v>4.4371997500000004</v>
      </c>
      <c r="K36">
        <f t="shared" si="1"/>
        <v>4.6119374999999998</v>
      </c>
      <c r="L36">
        <f t="shared" si="1"/>
        <v>3.0277737500000002</v>
      </c>
      <c r="M36">
        <f t="shared" si="1"/>
        <v>3.3217932499999998</v>
      </c>
      <c r="N36">
        <f t="shared" si="1"/>
        <v>3.5493969999999999</v>
      </c>
      <c r="O36">
        <f t="shared" si="1"/>
        <v>4.7688275000000004</v>
      </c>
      <c r="P36">
        <f t="shared" si="1"/>
        <v>2.7060766666666667</v>
      </c>
    </row>
    <row r="37" spans="1:17" x14ac:dyDescent="0.25">
      <c r="B37" s="20"/>
      <c r="F37" t="s">
        <v>40</v>
      </c>
      <c r="H37">
        <f>MEDIAN(H28:H31)</f>
        <v>4116.46</v>
      </c>
      <c r="I37">
        <f t="shared" ref="I37:P37" si="2">MEDIAN(I28:I31)</f>
        <v>6453.744999999999</v>
      </c>
      <c r="J37">
        <f t="shared" si="2"/>
        <v>3997.2150000000001</v>
      </c>
      <c r="K37">
        <f t="shared" si="2"/>
        <v>4341.3649999999998</v>
      </c>
      <c r="L37">
        <f t="shared" si="2"/>
        <v>3749.71</v>
      </c>
      <c r="M37">
        <f t="shared" si="2"/>
        <v>4144.6750000000002</v>
      </c>
      <c r="N37">
        <f t="shared" si="2"/>
        <v>4294.0200000000004</v>
      </c>
      <c r="O37">
        <f t="shared" si="2"/>
        <v>4413.0249999999996</v>
      </c>
      <c r="P37">
        <f t="shared" si="2"/>
        <v>2688.9700000000003</v>
      </c>
    </row>
    <row r="38" spans="1:17" x14ac:dyDescent="0.25">
      <c r="B38" s="18"/>
      <c r="C38" s="18"/>
      <c r="F38" t="s">
        <v>41</v>
      </c>
      <c r="H38">
        <f>H37/1000</f>
        <v>4.11646</v>
      </c>
      <c r="I38">
        <f t="shared" ref="I38:P38" si="3">I37/1000</f>
        <v>6.4537449999999987</v>
      </c>
      <c r="J38">
        <f t="shared" si="3"/>
        <v>3.9972150000000002</v>
      </c>
      <c r="K38">
        <f t="shared" si="3"/>
        <v>4.3413649999999997</v>
      </c>
      <c r="L38">
        <f t="shared" si="3"/>
        <v>3.7497099999999999</v>
      </c>
      <c r="M38">
        <f t="shared" si="3"/>
        <v>4.1446750000000003</v>
      </c>
      <c r="N38">
        <f t="shared" si="3"/>
        <v>4.2940200000000006</v>
      </c>
      <c r="O38">
        <f t="shared" si="3"/>
        <v>4.4130249999999993</v>
      </c>
      <c r="P38">
        <f t="shared" si="3"/>
        <v>2.6889700000000003</v>
      </c>
    </row>
    <row r="39" spans="1:17" x14ac:dyDescent="0.25">
      <c r="F39" t="s">
        <v>42</v>
      </c>
      <c r="H39">
        <f>STDEV(H28:H31)</f>
        <v>3672.1958542392122</v>
      </c>
      <c r="I39">
        <f t="shared" ref="I39:P39" si="4">STDEV(I28:I31)</f>
        <v>2499.5289628564688</v>
      </c>
      <c r="J39">
        <f t="shared" si="4"/>
        <v>3575.583312343163</v>
      </c>
      <c r="K39">
        <f t="shared" si="4"/>
        <v>1961.6306976828409</v>
      </c>
      <c r="L39">
        <f t="shared" si="4"/>
        <v>1667.4830419696166</v>
      </c>
      <c r="M39">
        <f t="shared" si="4"/>
        <v>1669.2115860016831</v>
      </c>
      <c r="N39">
        <f t="shared" si="4"/>
        <v>2036.9087560866997</v>
      </c>
      <c r="O39">
        <f t="shared" si="4"/>
        <v>787.4279325489631</v>
      </c>
      <c r="P39">
        <f t="shared" si="4"/>
        <v>1082.341941951649</v>
      </c>
    </row>
    <row r="40" spans="1:17" x14ac:dyDescent="0.25">
      <c r="F40" t="s">
        <v>43</v>
      </c>
      <c r="H40">
        <f>H39/H35*100</f>
        <v>62.992054868766466</v>
      </c>
      <c r="I40">
        <f t="shared" ref="I40:P40" si="5">I39/I35*100</f>
        <v>38.150103354468186</v>
      </c>
      <c r="J40">
        <f t="shared" si="5"/>
        <v>80.581977684082446</v>
      </c>
      <c r="K40">
        <f t="shared" si="5"/>
        <v>42.533765856168714</v>
      </c>
      <c r="L40">
        <f t="shared" si="5"/>
        <v>55.072907675800295</v>
      </c>
      <c r="M40">
        <f t="shared" si="5"/>
        <v>50.250315428321237</v>
      </c>
      <c r="N40">
        <f t="shared" si="5"/>
        <v>57.387459224389367</v>
      </c>
      <c r="O40">
        <f t="shared" si="5"/>
        <v>16.511981877074881</v>
      </c>
      <c r="P40">
        <f t="shared" si="5"/>
        <v>39.996721278590861</v>
      </c>
    </row>
    <row r="43" spans="1:17" x14ac:dyDescent="0.25">
      <c r="D43" t="s">
        <v>44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8610.3233333333337</v>
      </c>
      <c r="I47">
        <f t="shared" ref="I47:N47" si="6">I28-$P$35</f>
        <v>1595.0133333333333</v>
      </c>
      <c r="J47">
        <f t="shared" si="6"/>
        <v>6504.2533333333331</v>
      </c>
      <c r="K47">
        <f t="shared" si="6"/>
        <v>1677.1333333333332</v>
      </c>
      <c r="L47">
        <f t="shared" si="6"/>
        <v>1360.2133333333331</v>
      </c>
      <c r="M47">
        <f t="shared" si="6"/>
        <v>-1887.9736666666668</v>
      </c>
      <c r="N47">
        <f t="shared" si="6"/>
        <v>2359.2733333333335</v>
      </c>
      <c r="O47">
        <f>O28-$P$35</f>
        <v>3239.2333333333336</v>
      </c>
    </row>
    <row r="48" spans="1:17" x14ac:dyDescent="0.25">
      <c r="H48">
        <f t="shared" ref="H48:O50" si="7">H29-$P$35</f>
        <v>1753.123333333333</v>
      </c>
      <c r="I48">
        <f t="shared" si="7"/>
        <v>5706.0533333333324</v>
      </c>
      <c r="J48">
        <f t="shared" si="7"/>
        <v>1173.3633333333332</v>
      </c>
      <c r="K48">
        <f t="shared" si="7"/>
        <v>4547.8933333333334</v>
      </c>
      <c r="L48">
        <f t="shared" si="7"/>
        <v>-2160.6916666666666</v>
      </c>
      <c r="M48">
        <f t="shared" si="7"/>
        <v>1442.4733333333334</v>
      </c>
      <c r="N48">
        <f t="shared" si="7"/>
        <v>1654.0133333333333</v>
      </c>
      <c r="O48">
        <f t="shared" si="7"/>
        <v>1649.0033333333331</v>
      </c>
    </row>
    <row r="49" spans="4:20" x14ac:dyDescent="0.25">
      <c r="H49">
        <f t="shared" si="7"/>
        <v>1063.0733333333333</v>
      </c>
      <c r="I49">
        <f t="shared" si="7"/>
        <v>6292.6533333333327</v>
      </c>
      <c r="J49">
        <f t="shared" si="7"/>
        <v>1408.913333333333</v>
      </c>
      <c r="K49">
        <f t="shared" si="7"/>
        <v>-195.02666666666664</v>
      </c>
      <c r="L49">
        <f>L30-$P$35</f>
        <v>872.83333333333303</v>
      </c>
      <c r="M49">
        <f t="shared" si="7"/>
        <v>1473.6433333333334</v>
      </c>
      <c r="N49">
        <f t="shared" si="7"/>
        <v>1521.873333333333</v>
      </c>
      <c r="O49">
        <f>O30-$P$35</f>
        <v>1597.873333333333</v>
      </c>
    </row>
    <row r="50" spans="4:20" x14ac:dyDescent="0.25">
      <c r="H50">
        <f t="shared" si="7"/>
        <v>1067.643333333333</v>
      </c>
      <c r="I50">
        <f t="shared" si="7"/>
        <v>1789.2833333333328</v>
      </c>
      <c r="J50">
        <f t="shared" si="7"/>
        <v>-2162.0376666666671</v>
      </c>
      <c r="K50">
        <f t="shared" si="7"/>
        <v>1593.4433333333336</v>
      </c>
      <c r="L50">
        <f t="shared" si="7"/>
        <v>1214.4333333333334</v>
      </c>
      <c r="M50">
        <f t="shared" si="7"/>
        <v>1434.7233333333334</v>
      </c>
      <c r="N50">
        <f t="shared" si="7"/>
        <v>-2161.878666666667</v>
      </c>
      <c r="O50">
        <f t="shared" si="7"/>
        <v>1764.8933333333334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45</v>
      </c>
      <c r="T53" s="22"/>
    </row>
    <row r="54" spans="4:20" x14ac:dyDescent="0.25">
      <c r="F54" t="s">
        <v>38</v>
      </c>
      <c r="H54">
        <f>AVERAGE(H47:H50)</f>
        <v>3123.5408333333335</v>
      </c>
      <c r="I54">
        <f>AVERAGE(I47:I50)</f>
        <v>3845.7508333333326</v>
      </c>
      <c r="J54">
        <f t="shared" ref="J54:N54" si="8">AVERAGE(J47:J50)</f>
        <v>1731.1230833333329</v>
      </c>
      <c r="K54">
        <f t="shared" si="8"/>
        <v>1905.8608333333334</v>
      </c>
      <c r="L54">
        <f t="shared" si="8"/>
        <v>321.69708333333324</v>
      </c>
      <c r="M54">
        <f t="shared" si="8"/>
        <v>615.71658333333335</v>
      </c>
      <c r="N54">
        <f t="shared" si="8"/>
        <v>843.32033333333322</v>
      </c>
      <c r="O54">
        <f>AVERAGE(O47:O50)</f>
        <v>2062.7508333333335</v>
      </c>
      <c r="S54" s="23">
        <f>AVERAGE(H47:I50)</f>
        <v>3484.645833333333</v>
      </c>
      <c r="T54" s="24"/>
    </row>
    <row r="55" spans="4:20" x14ac:dyDescent="0.25">
      <c r="F55" t="s">
        <v>39</v>
      </c>
      <c r="H55">
        <f>H54/1000</f>
        <v>3.1235408333333337</v>
      </c>
      <c r="I55">
        <f t="shared" ref="I55:O55" si="9">I54/1000</f>
        <v>3.8457508333333328</v>
      </c>
      <c r="J55">
        <f t="shared" si="9"/>
        <v>1.7311230833333329</v>
      </c>
      <c r="K55">
        <f t="shared" si="9"/>
        <v>1.9058608333333333</v>
      </c>
      <c r="L55">
        <f t="shared" si="9"/>
        <v>0.32169708333333324</v>
      </c>
      <c r="M55">
        <f t="shared" si="9"/>
        <v>0.61571658333333334</v>
      </c>
      <c r="N55">
        <f t="shared" si="9"/>
        <v>0.84332033333333323</v>
      </c>
      <c r="O55">
        <f t="shared" si="9"/>
        <v>2.0627508333333333</v>
      </c>
    </row>
    <row r="56" spans="4:20" x14ac:dyDescent="0.25">
      <c r="F56" t="s">
        <v>40</v>
      </c>
      <c r="H56">
        <f>MEDIAN(H47:H50)</f>
        <v>1410.383333333333</v>
      </c>
      <c r="I56">
        <f t="shared" ref="I56:N56" si="10">MEDIAN(I47:I50)</f>
        <v>3747.6683333333326</v>
      </c>
      <c r="J56">
        <f>MEDIAN(J47:J50)</f>
        <v>1291.1383333333331</v>
      </c>
      <c r="K56">
        <f t="shared" si="10"/>
        <v>1635.2883333333334</v>
      </c>
      <c r="L56">
        <f t="shared" si="10"/>
        <v>1043.6333333333332</v>
      </c>
      <c r="M56">
        <f t="shared" si="10"/>
        <v>1438.5983333333334</v>
      </c>
      <c r="N56">
        <f t="shared" si="10"/>
        <v>1587.9433333333332</v>
      </c>
      <c r="O56">
        <f>MEDIAN(O47:O50)</f>
        <v>1706.9483333333333</v>
      </c>
    </row>
    <row r="57" spans="4:20" x14ac:dyDescent="0.25">
      <c r="F57" t="s">
        <v>41</v>
      </c>
      <c r="H57">
        <f>H56/1000</f>
        <v>1.4103833333333329</v>
      </c>
      <c r="I57">
        <f t="shared" ref="I57:O57" si="11">I56/1000</f>
        <v>3.7476683333333325</v>
      </c>
      <c r="J57">
        <f t="shared" si="11"/>
        <v>1.2911383333333331</v>
      </c>
      <c r="K57">
        <f t="shared" si="11"/>
        <v>1.6352883333333335</v>
      </c>
      <c r="L57">
        <f t="shared" si="11"/>
        <v>1.0436333333333332</v>
      </c>
      <c r="M57">
        <f t="shared" si="11"/>
        <v>1.4385983333333334</v>
      </c>
      <c r="N57">
        <f t="shared" si="11"/>
        <v>1.5879433333333333</v>
      </c>
      <c r="O57">
        <f t="shared" si="11"/>
        <v>1.7069483333333333</v>
      </c>
    </row>
    <row r="58" spans="4:20" x14ac:dyDescent="0.25">
      <c r="F58" t="s">
        <v>42</v>
      </c>
      <c r="H58">
        <f>STDEV(H47:H50)</f>
        <v>3672.1958542392135</v>
      </c>
      <c r="I58">
        <f t="shared" ref="I58:O58" si="12">STDEV(I47:I50)</f>
        <v>2499.5289628564688</v>
      </c>
      <c r="J58">
        <f t="shared" si="12"/>
        <v>3575.5833123431648</v>
      </c>
      <c r="K58">
        <f t="shared" si="12"/>
        <v>1961.6306976828405</v>
      </c>
      <c r="L58">
        <f t="shared" si="12"/>
        <v>1667.4830419696177</v>
      </c>
      <c r="M58">
        <f t="shared" si="12"/>
        <v>1669.211586001682</v>
      </c>
      <c r="N58">
        <f t="shared" si="12"/>
        <v>2036.9087560867001</v>
      </c>
      <c r="O58">
        <f t="shared" si="12"/>
        <v>787.4279325489623</v>
      </c>
    </row>
    <row r="59" spans="4:20" x14ac:dyDescent="0.25">
      <c r="F59" t="s">
        <v>43</v>
      </c>
      <c r="H59">
        <f>H58/H54*100</f>
        <v>117.5651624288316</v>
      </c>
      <c r="I59">
        <f t="shared" ref="I59:O59" si="13">I58/I54*100</f>
        <v>64.994563381267838</v>
      </c>
      <c r="J59">
        <f t="shared" si="13"/>
        <v>206.54702988872776</v>
      </c>
      <c r="K59">
        <f t="shared" si="13"/>
        <v>102.92622962674385</v>
      </c>
      <c r="L59">
        <f t="shared" si="13"/>
        <v>518.33949648894384</v>
      </c>
      <c r="M59">
        <f t="shared" si="13"/>
        <v>271.10063805086975</v>
      </c>
      <c r="N59">
        <f t="shared" si="13"/>
        <v>241.53440579756372</v>
      </c>
      <c r="O59">
        <f t="shared" si="13"/>
        <v>38.173681465759302</v>
      </c>
    </row>
    <row r="62" spans="4:20" x14ac:dyDescent="0.25">
      <c r="D62" t="s">
        <v>46</v>
      </c>
    </row>
    <row r="63" spans="4:20" x14ac:dyDescent="0.25">
      <c r="H63">
        <f>H47/$H$54*100</f>
        <v>275.6590610709161</v>
      </c>
      <c r="I63">
        <f t="shared" ref="H63:O66" si="14">I47/$H$54*100</f>
        <v>51.064270276601157</v>
      </c>
      <c r="J63">
        <f t="shared" si="14"/>
        <v>208.23333775317488</v>
      </c>
      <c r="K63">
        <f t="shared" si="14"/>
        <v>53.693337875898848</v>
      </c>
      <c r="L63">
        <f t="shared" si="14"/>
        <v>43.547160287376848</v>
      </c>
      <c r="M63">
        <f t="shared" si="14"/>
        <v>-60.443380362403886</v>
      </c>
      <c r="N63" s="26">
        <f t="shared" si="14"/>
        <v>75.53201508224241</v>
      </c>
      <c r="O63">
        <f>O47/$H$54*100</f>
        <v>103.70388946945627</v>
      </c>
    </row>
    <row r="64" spans="4:20" x14ac:dyDescent="0.25">
      <c r="H64">
        <f t="shared" si="14"/>
        <v>56.126153838765767</v>
      </c>
      <c r="I64">
        <f t="shared" si="14"/>
        <v>182.67900558367381</v>
      </c>
      <c r="J64">
        <f t="shared" si="14"/>
        <v>37.565167095355726</v>
      </c>
      <c r="K64">
        <f t="shared" si="14"/>
        <v>145.60057242728536</v>
      </c>
      <c r="L64">
        <f t="shared" si="14"/>
        <v>-69.174433182000442</v>
      </c>
      <c r="M64">
        <f t="shared" si="14"/>
        <v>46.180709979513104</v>
      </c>
      <c r="N64">
        <f t="shared" si="14"/>
        <v>52.953152258561268</v>
      </c>
      <c r="O64">
        <f t="shared" si="14"/>
        <v>52.792757364838884</v>
      </c>
    </row>
    <row r="65" spans="4:17" x14ac:dyDescent="0.25">
      <c r="H65">
        <f t="shared" si="14"/>
        <v>34.034238387044184</v>
      </c>
      <c r="I65">
        <f t="shared" si="14"/>
        <v>201.45897457719587</v>
      </c>
      <c r="J65">
        <f t="shared" si="14"/>
        <v>45.106288296215098</v>
      </c>
      <c r="K65">
        <f t="shared" si="14"/>
        <v>-6.2437687570916438</v>
      </c>
      <c r="L65">
        <f t="shared" si="14"/>
        <v>27.943714518432461</v>
      </c>
      <c r="M65">
        <f t="shared" si="14"/>
        <v>47.178615935067278</v>
      </c>
      <c r="N65">
        <f t="shared" si="14"/>
        <v>48.722696917947538</v>
      </c>
      <c r="O65">
        <f t="shared" si="14"/>
        <v>51.155833030302929</v>
      </c>
    </row>
    <row r="66" spans="4:17" x14ac:dyDescent="0.25">
      <c r="H66">
        <f t="shared" si="14"/>
        <v>34.180546703273968</v>
      </c>
      <c r="I66">
        <f t="shared" si="14"/>
        <v>57.283814389065377</v>
      </c>
      <c r="J66">
        <f t="shared" si="14"/>
        <v>-69.217525303148236</v>
      </c>
      <c r="K66">
        <f t="shared" si="14"/>
        <v>51.014006806911716</v>
      </c>
      <c r="L66">
        <f t="shared" si="14"/>
        <v>38.880021044493041</v>
      </c>
      <c r="M66">
        <f t="shared" si="14"/>
        <v>45.932594125950544</v>
      </c>
      <c r="N66">
        <f t="shared" si="14"/>
        <v>-69.212434926281588</v>
      </c>
      <c r="O66">
        <f t="shared" si="14"/>
        <v>56.502969786692404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38</v>
      </c>
      <c r="H70">
        <f>AVERAGE(H63:H66)</f>
        <v>100.00000000000001</v>
      </c>
      <c r="I70">
        <f t="shared" ref="I70:N70" si="15">AVERAGE(I63:I66)</f>
        <v>123.12151620663406</v>
      </c>
      <c r="J70">
        <f>AVERAGE(J63:J66)</f>
        <v>55.421816960399354</v>
      </c>
      <c r="K70">
        <f t="shared" si="15"/>
        <v>61.016037088251068</v>
      </c>
      <c r="L70">
        <f t="shared" si="15"/>
        <v>10.299115667075476</v>
      </c>
      <c r="M70">
        <f t="shared" si="15"/>
        <v>19.71213491953176</v>
      </c>
      <c r="N70">
        <f t="shared" si="15"/>
        <v>26.998857333117407</v>
      </c>
      <c r="O70">
        <f>AVERAGE(O63:O66)</f>
        <v>66.038862412822624</v>
      </c>
    </row>
    <row r="71" spans="4:17" x14ac:dyDescent="0.25">
      <c r="F71" t="s">
        <v>40</v>
      </c>
      <c r="H71">
        <f>MEDIAN(H63:H66)</f>
        <v>45.153350271019868</v>
      </c>
      <c r="I71">
        <f t="shared" ref="I71:O71" si="16">MEDIAN(I63:I66)</f>
        <v>119.98140998636958</v>
      </c>
      <c r="J71">
        <f t="shared" si="16"/>
        <v>41.335727695785408</v>
      </c>
      <c r="K71">
        <f t="shared" si="16"/>
        <v>52.353672341405286</v>
      </c>
      <c r="L71">
        <f t="shared" si="16"/>
        <v>33.411867781462753</v>
      </c>
      <c r="M71">
        <f t="shared" si="16"/>
        <v>46.05665205273182</v>
      </c>
      <c r="N71">
        <f t="shared" si="16"/>
        <v>50.837924588254403</v>
      </c>
      <c r="O71">
        <f t="shared" si="16"/>
        <v>54.647863575765641</v>
      </c>
    </row>
    <row r="72" spans="4:17" x14ac:dyDescent="0.25">
      <c r="F72" t="s">
        <v>42</v>
      </c>
      <c r="H72">
        <f>STDEV(H63:H66)</f>
        <v>117.5651624288316</v>
      </c>
      <c r="I72">
        <f t="shared" ref="I72:O72" si="17">STDEV(I63:I66)</f>
        <v>80.022291886898714</v>
      </c>
      <c r="J72">
        <f t="shared" si="17"/>
        <v>114.47211684207207</v>
      </c>
      <c r="K72">
        <f t="shared" si="17"/>
        <v>62.801506442592469</v>
      </c>
      <c r="L72">
        <f t="shared" si="17"/>
        <v>53.384384291532953</v>
      </c>
      <c r="M72">
        <f t="shared" si="17"/>
        <v>53.439723540298907</v>
      </c>
      <c r="N72">
        <f t="shared" si="17"/>
        <v>65.211529631677081</v>
      </c>
      <c r="O72">
        <f t="shared" si="17"/>
        <v>25.209464981081961</v>
      </c>
    </row>
    <row r="73" spans="4:17" x14ac:dyDescent="0.25">
      <c r="F73" t="s">
        <v>43</v>
      </c>
      <c r="H73">
        <f t="shared" ref="H73:O73" si="18">H72/H70*100</f>
        <v>117.56516242883157</v>
      </c>
      <c r="I73">
        <f t="shared" si="18"/>
        <v>64.994563381267838</v>
      </c>
      <c r="J73">
        <f t="shared" si="18"/>
        <v>206.54702988872779</v>
      </c>
      <c r="K73">
        <f t="shared" si="18"/>
        <v>102.92622962674383</v>
      </c>
      <c r="L73">
        <f t="shared" si="18"/>
        <v>518.33949648894384</v>
      </c>
      <c r="M73">
        <f t="shared" si="18"/>
        <v>271.10063805086975</v>
      </c>
      <c r="N73">
        <f t="shared" si="18"/>
        <v>241.53440579756369</v>
      </c>
      <c r="O73">
        <f t="shared" si="18"/>
        <v>38.173681465759309</v>
      </c>
    </row>
    <row r="76" spans="4:17" x14ac:dyDescent="0.25">
      <c r="D76" t="s">
        <v>47</v>
      </c>
      <c r="H76">
        <f>H47/$S$54*100</f>
        <v>247.0932124857261</v>
      </c>
      <c r="I76">
        <f t="shared" ref="I76:N76" si="19">I47/$S$54*100</f>
        <v>45.772609602841044</v>
      </c>
      <c r="J76">
        <f>J47/$S$54*100</f>
        <v>186.65464567776496</v>
      </c>
      <c r="K76">
        <f t="shared" si="19"/>
        <v>48.129233602171432</v>
      </c>
      <c r="L76">
        <f t="shared" si="19"/>
        <v>39.034478635442383</v>
      </c>
      <c r="M76">
        <f t="shared" si="19"/>
        <v>-54.179786324530831</v>
      </c>
      <c r="N76" s="26">
        <f t="shared" si="19"/>
        <v>67.704824139229842</v>
      </c>
      <c r="O76">
        <f>O47/$S$54*100</f>
        <v>92.957318713642607</v>
      </c>
    </row>
    <row r="77" spans="4:17" x14ac:dyDescent="0.25">
      <c r="H77">
        <f t="shared" ref="H77:O79" si="20">H48/$S$54*100</f>
        <v>50.309943023860626</v>
      </c>
      <c r="I77">
        <f t="shared" si="20"/>
        <v>163.74844406712782</v>
      </c>
      <c r="J77">
        <f t="shared" si="20"/>
        <v>33.672384209299125</v>
      </c>
      <c r="K77">
        <f t="shared" si="20"/>
        <v>130.51235479454513</v>
      </c>
      <c r="L77">
        <f t="shared" si="20"/>
        <v>-62.006062309058194</v>
      </c>
      <c r="M77">
        <f t="shared" si="20"/>
        <v>41.395120259710758</v>
      </c>
      <c r="N77">
        <f t="shared" si="20"/>
        <v>47.465751540986354</v>
      </c>
      <c r="O77">
        <f t="shared" si="20"/>
        <v>47.321977962848926</v>
      </c>
    </row>
    <row r="78" spans="4:17" x14ac:dyDescent="0.25">
      <c r="H78">
        <f t="shared" si="20"/>
        <v>30.507356677806808</v>
      </c>
      <c r="I78">
        <f>I49/$S$54*100</f>
        <v>180.58229255723023</v>
      </c>
      <c r="J78">
        <f t="shared" si="20"/>
        <v>40.4320381674369</v>
      </c>
      <c r="K78">
        <f t="shared" si="20"/>
        <v>-5.5967428540681441</v>
      </c>
      <c r="L78">
        <f t="shared" si="20"/>
        <v>25.047978333522646</v>
      </c>
      <c r="M78">
        <f t="shared" si="20"/>
        <v>42.289615754829228</v>
      </c>
      <c r="N78">
        <f t="shared" si="20"/>
        <v>43.673687545960547</v>
      </c>
      <c r="O78">
        <f t="shared" si="20"/>
        <v>45.854683940859594</v>
      </c>
    </row>
    <row r="79" spans="4:17" x14ac:dyDescent="0.25">
      <c r="H79">
        <f t="shared" si="20"/>
        <v>30.638503434710596</v>
      </c>
      <c r="I79">
        <f t="shared" si="20"/>
        <v>51.347638150696795</v>
      </c>
      <c r="J79" s="26">
        <f t="shared" si="20"/>
        <v>-62.044688903104706</v>
      </c>
      <c r="K79">
        <f t="shared" si="20"/>
        <v>45.727554808893785</v>
      </c>
      <c r="L79">
        <f t="shared" si="20"/>
        <v>34.850983182174183</v>
      </c>
      <c r="M79">
        <f t="shared" si="20"/>
        <v>41.172716022073025</v>
      </c>
      <c r="N79">
        <f t="shared" si="20"/>
        <v>-62.040126029068013</v>
      </c>
      <c r="O79">
        <f t="shared" si="20"/>
        <v>50.647710491860131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38</v>
      </c>
      <c r="H83">
        <f>AVERAGE(H76:H79)</f>
        <v>89.637253905526023</v>
      </c>
      <c r="I83">
        <f t="shared" ref="I83:O83" si="21">AVERAGE(I76:I79)</f>
        <v>110.36274609447398</v>
      </c>
      <c r="J83">
        <f t="shared" si="21"/>
        <v>49.678594787849065</v>
      </c>
      <c r="K83">
        <f t="shared" si="21"/>
        <v>54.693100087885554</v>
      </c>
      <c r="L83">
        <f t="shared" si="21"/>
        <v>9.2318444605202536</v>
      </c>
      <c r="M83">
        <f t="shared" si="21"/>
        <v>17.669416428020547</v>
      </c>
      <c r="N83">
        <f t="shared" si="21"/>
        <v>24.201034299277183</v>
      </c>
      <c r="O83" s="26">
        <f t="shared" si="21"/>
        <v>59.195422777302809</v>
      </c>
    </row>
    <row r="84" spans="6:17" x14ac:dyDescent="0.25">
      <c r="F84" t="s">
        <v>40</v>
      </c>
      <c r="H84">
        <f t="shared" ref="H84:O84" si="22">MEDIAN(H76:H79)</f>
        <v>40.474223229285613</v>
      </c>
      <c r="I84">
        <f t="shared" si="22"/>
        <v>107.54804110891232</v>
      </c>
      <c r="J84">
        <f t="shared" si="22"/>
        <v>37.052211188368013</v>
      </c>
      <c r="K84">
        <f t="shared" si="22"/>
        <v>46.928394205532612</v>
      </c>
      <c r="L84">
        <f t="shared" si="22"/>
        <v>29.949480757848413</v>
      </c>
      <c r="M84">
        <f t="shared" si="22"/>
        <v>41.283918140891892</v>
      </c>
      <c r="N84">
        <f t="shared" si="22"/>
        <v>45.569719543473454</v>
      </c>
      <c r="O84" s="26">
        <f t="shared" si="22"/>
        <v>48.984844227354529</v>
      </c>
    </row>
    <row r="85" spans="6:17" x14ac:dyDescent="0.25">
      <c r="F85" t="s">
        <v>42</v>
      </c>
      <c r="H85">
        <f t="shared" ref="H85:O85" si="23">STDEV(H76:H79)</f>
        <v>105.3821831507759</v>
      </c>
      <c r="I85">
        <f t="shared" si="23"/>
        <v>71.729784959680529</v>
      </c>
      <c r="J85">
        <f t="shared" si="23"/>
        <v>102.60966202475856</v>
      </c>
      <c r="K85">
        <f t="shared" si="23"/>
        <v>56.293545786441918</v>
      </c>
      <c r="L85">
        <f t="shared" si="23"/>
        <v>47.852296093303153</v>
      </c>
      <c r="M85">
        <f t="shared" si="23"/>
        <v>47.901900676228891</v>
      </c>
      <c r="N85">
        <f t="shared" si="23"/>
        <v>58.453824391623733</v>
      </c>
      <c r="O85" s="26">
        <f t="shared" si="23"/>
        <v>22.597072133317141</v>
      </c>
    </row>
    <row r="86" spans="6:17" x14ac:dyDescent="0.25">
      <c r="F86" t="s">
        <v>43</v>
      </c>
      <c r="H86">
        <f t="shared" ref="H86:O86" si="24">H85/H83*100</f>
        <v>117.56516242883164</v>
      </c>
      <c r="I86">
        <f t="shared" si="24"/>
        <v>64.994563381267795</v>
      </c>
      <c r="J86">
        <f t="shared" si="24"/>
        <v>206.54702988872776</v>
      </c>
      <c r="K86">
        <f t="shared" si="24"/>
        <v>102.92622962674383</v>
      </c>
      <c r="L86">
        <f t="shared" si="24"/>
        <v>518.33949648894406</v>
      </c>
      <c r="M86">
        <f t="shared" si="24"/>
        <v>271.10063805086969</v>
      </c>
      <c r="N86">
        <f t="shared" si="24"/>
        <v>241.53440579756372</v>
      </c>
      <c r="O86" s="26">
        <f t="shared" si="24"/>
        <v>38.173681465759365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4309A-2A5C-42AA-BADA-DCE27681251B}">
  <dimension ref="A1:Q57"/>
  <sheetViews>
    <sheetView workbookViewId="0">
      <selection sqref="A1:C9"/>
    </sheetView>
  </sheetViews>
  <sheetFormatPr baseColWidth="10" defaultRowHeight="15" x14ac:dyDescent="0.25"/>
  <cols>
    <col min="4" max="4" width="11.42578125" style="1"/>
  </cols>
  <sheetData>
    <row r="1" spans="1:4" x14ac:dyDescent="0.25">
      <c r="A1" s="1" t="s">
        <v>61</v>
      </c>
      <c r="D1"/>
    </row>
    <row r="2" spans="1:4" x14ac:dyDescent="0.25">
      <c r="A2" t="s">
        <v>30</v>
      </c>
      <c r="C2" t="s">
        <v>31</v>
      </c>
      <c r="D2"/>
    </row>
    <row r="3" spans="1:4" x14ac:dyDescent="0.25">
      <c r="A3" t="s">
        <v>32</v>
      </c>
      <c r="C3" s="2">
        <v>43855</v>
      </c>
      <c r="D3"/>
    </row>
    <row r="4" spans="1:4" x14ac:dyDescent="0.25">
      <c r="A4" t="s">
        <v>33</v>
      </c>
      <c r="C4" t="s">
        <v>34</v>
      </c>
      <c r="D4"/>
    </row>
    <row r="5" spans="1:4" x14ac:dyDescent="0.25">
      <c r="A5" t="s">
        <v>35</v>
      </c>
      <c r="C5" t="s">
        <v>36</v>
      </c>
      <c r="D5"/>
    </row>
    <row r="6" spans="1:4" x14ac:dyDescent="0.25">
      <c r="A6" t="s">
        <v>19</v>
      </c>
      <c r="C6" s="2">
        <v>43900</v>
      </c>
      <c r="D6"/>
    </row>
    <row r="7" spans="1:4" x14ac:dyDescent="0.25">
      <c r="A7" t="s">
        <v>20</v>
      </c>
      <c r="C7" t="s">
        <v>21</v>
      </c>
      <c r="D7"/>
    </row>
    <row r="8" spans="1:4" x14ac:dyDescent="0.25">
      <c r="A8" s="1" t="s">
        <v>37</v>
      </c>
      <c r="B8" s="26" t="s">
        <v>59</v>
      </c>
      <c r="D8"/>
    </row>
    <row r="9" spans="1:4" x14ac:dyDescent="0.25">
      <c r="B9" s="26" t="s">
        <v>60</v>
      </c>
      <c r="C9" s="26"/>
      <c r="D9" s="26"/>
    </row>
    <row r="10" spans="1:4" x14ac:dyDescent="0.25">
      <c r="D10"/>
    </row>
    <row r="11" spans="1:4" x14ac:dyDescent="0.25">
      <c r="D11"/>
    </row>
    <row r="12" spans="1:4" x14ac:dyDescent="0.25">
      <c r="D12"/>
    </row>
    <row r="13" spans="1:4" x14ac:dyDescent="0.25">
      <c r="D13"/>
    </row>
    <row r="14" spans="1:4" x14ac:dyDescent="0.25">
      <c r="A14" s="1"/>
      <c r="B14" s="18"/>
      <c r="C14" s="19"/>
      <c r="D14"/>
    </row>
    <row r="15" spans="1:4" x14ac:dyDescent="0.25">
      <c r="B15" s="18"/>
      <c r="D15"/>
    </row>
    <row r="16" spans="1:4" x14ac:dyDescent="0.25">
      <c r="B16" s="20"/>
      <c r="D16"/>
    </row>
    <row r="17" spans="2:16" x14ac:dyDescent="0.25">
      <c r="B17" s="18"/>
      <c r="C17" s="18"/>
      <c r="D17"/>
    </row>
    <row r="18" spans="2:16" x14ac:dyDescent="0.25">
      <c r="D18"/>
    </row>
    <row r="19" spans="2:16" x14ac:dyDescent="0.25">
      <c r="D19" s="1" t="s">
        <v>18</v>
      </c>
    </row>
    <row r="20" spans="2:16" x14ac:dyDescent="0.25">
      <c r="D20" s="1" t="s">
        <v>44</v>
      </c>
    </row>
    <row r="21" spans="2:16" x14ac:dyDescent="0.25">
      <c r="H21" t="s">
        <v>22</v>
      </c>
      <c r="I21" t="s">
        <v>22</v>
      </c>
      <c r="J21" t="s">
        <v>23</v>
      </c>
      <c r="K21" t="s">
        <v>24</v>
      </c>
      <c r="L21" t="s">
        <v>25</v>
      </c>
      <c r="M21" t="s">
        <v>26</v>
      </c>
      <c r="N21" t="s">
        <v>27</v>
      </c>
      <c r="O21" t="s">
        <v>28</v>
      </c>
      <c r="P21" t="s">
        <v>29</v>
      </c>
    </row>
    <row r="24" spans="2:16" x14ac:dyDescent="0.25">
      <c r="H24">
        <v>0.39208853333333332</v>
      </c>
      <c r="I24">
        <v>0.36764993333333335</v>
      </c>
      <c r="J24">
        <v>0.43561903333333335</v>
      </c>
      <c r="K24">
        <v>0.30401833333333333</v>
      </c>
      <c r="L24">
        <v>0.30275503333333331</v>
      </c>
      <c r="M24">
        <v>9.6615233333333328E-2</v>
      </c>
      <c r="N24">
        <v>0.19187763333333335</v>
      </c>
      <c r="O24">
        <v>0.20783403333333333</v>
      </c>
    </row>
    <row r="25" spans="2:16" x14ac:dyDescent="0.25">
      <c r="H25">
        <v>0.21861423333333335</v>
      </c>
      <c r="I25">
        <v>0.49208893333333331</v>
      </c>
      <c r="J25">
        <v>0.25789683333333335</v>
      </c>
      <c r="K25">
        <v>0.31207383333333333</v>
      </c>
      <c r="L25">
        <v>-7.3788236666666659E-2</v>
      </c>
      <c r="M25">
        <v>0.18150513333333335</v>
      </c>
      <c r="N25">
        <v>0.16756333333333334</v>
      </c>
      <c r="O25">
        <v>0.14453833333333332</v>
      </c>
    </row>
    <row r="26" spans="2:16" x14ac:dyDescent="0.25">
      <c r="H26">
        <v>0.23035113333333335</v>
      </c>
      <c r="I26">
        <v>0.34937853333333335</v>
      </c>
      <c r="J26">
        <v>0.27544023333333334</v>
      </c>
      <c r="K26">
        <v>0.27050773333333333</v>
      </c>
      <c r="L26">
        <v>0.21968513333333334</v>
      </c>
      <c r="M26">
        <v>0.16066683333333331</v>
      </c>
      <c r="N26">
        <v>0.17899753333333335</v>
      </c>
      <c r="O26">
        <v>0.17324873333333335</v>
      </c>
    </row>
    <row r="27" spans="2:16" x14ac:dyDescent="0.25">
      <c r="H27">
        <v>0.24211923333333335</v>
      </c>
      <c r="I27">
        <v>0.32131443333333332</v>
      </c>
      <c r="J27">
        <v>-3.0499696666666659E-2</v>
      </c>
      <c r="K27">
        <v>0.25681983333333336</v>
      </c>
      <c r="L27">
        <v>0.19118393333333333</v>
      </c>
      <c r="M27">
        <v>0.13168393333333334</v>
      </c>
      <c r="N27">
        <v>-7.1022956666666665E-2</v>
      </c>
      <c r="O27">
        <v>0.15783763333333334</v>
      </c>
    </row>
    <row r="30" spans="2:16" x14ac:dyDescent="0.25">
      <c r="D30" s="1" t="s">
        <v>44</v>
      </c>
    </row>
    <row r="31" spans="2:16" x14ac:dyDescent="0.25">
      <c r="H31" t="s">
        <v>22</v>
      </c>
      <c r="I31" t="s">
        <v>22</v>
      </c>
      <c r="J31" t="s">
        <v>23</v>
      </c>
      <c r="K31" t="s">
        <v>24</v>
      </c>
      <c r="L31" t="s">
        <v>25</v>
      </c>
      <c r="M31" t="s">
        <v>26</v>
      </c>
      <c r="N31" t="s">
        <v>27</v>
      </c>
      <c r="O31" t="s">
        <v>28</v>
      </c>
      <c r="P31" t="s">
        <v>29</v>
      </c>
    </row>
    <row r="34" spans="4:17" x14ac:dyDescent="0.25">
      <c r="H34">
        <v>8610.3233333333337</v>
      </c>
      <c r="I34">
        <v>1595.0133333333333</v>
      </c>
      <c r="J34">
        <v>6504.2533333333331</v>
      </c>
      <c r="K34">
        <v>1677.1333333333332</v>
      </c>
      <c r="L34">
        <v>1360.2133333333331</v>
      </c>
      <c r="M34">
        <v>-1887.9736666666668</v>
      </c>
      <c r="N34">
        <v>2359.2733333333335</v>
      </c>
      <c r="O34">
        <v>3239.2333333333336</v>
      </c>
    </row>
    <row r="35" spans="4:17" x14ac:dyDescent="0.25">
      <c r="H35">
        <v>1753.123333333333</v>
      </c>
      <c r="I35">
        <v>5706.0533333333324</v>
      </c>
      <c r="J35">
        <v>1173.3633333333332</v>
      </c>
      <c r="K35">
        <v>4547.8933333333334</v>
      </c>
      <c r="L35">
        <v>-2160.6916666666666</v>
      </c>
      <c r="M35">
        <v>1442.4733333333334</v>
      </c>
      <c r="N35">
        <v>1654.0133333333333</v>
      </c>
      <c r="O35">
        <v>1649.0033333333331</v>
      </c>
    </row>
    <row r="36" spans="4:17" x14ac:dyDescent="0.25">
      <c r="H36">
        <v>1063.0733333333333</v>
      </c>
      <c r="I36">
        <v>6292.6533333333327</v>
      </c>
      <c r="J36">
        <v>1408.913333333333</v>
      </c>
      <c r="K36">
        <v>-195.02666666666664</v>
      </c>
      <c r="L36">
        <v>872.83333333333303</v>
      </c>
      <c r="M36">
        <v>1473.6433333333334</v>
      </c>
      <c r="N36">
        <v>1521.873333333333</v>
      </c>
      <c r="O36">
        <v>1597.873333333333</v>
      </c>
    </row>
    <row r="37" spans="4:17" x14ac:dyDescent="0.25">
      <c r="H37">
        <v>1067.643333333333</v>
      </c>
      <c r="I37">
        <v>1789.2833333333328</v>
      </c>
      <c r="J37">
        <v>-2162.0376666666671</v>
      </c>
      <c r="K37">
        <v>1593.4433333333336</v>
      </c>
      <c r="L37">
        <v>1214.4333333333334</v>
      </c>
      <c r="M37">
        <v>1434.7233333333334</v>
      </c>
      <c r="N37">
        <v>-2161.878666666667</v>
      </c>
      <c r="O37">
        <v>1764.8933333333334</v>
      </c>
    </row>
    <row r="40" spans="4:17" x14ac:dyDescent="0.25">
      <c r="D40" s="1" t="s">
        <v>57</v>
      </c>
    </row>
    <row r="41" spans="4:17" x14ac:dyDescent="0.25">
      <c r="H41">
        <f>H24/H34</f>
        <v>4.5537027839062952E-5</v>
      </c>
      <c r="I41">
        <f t="shared" ref="I41:O41" si="0">I24/I34</f>
        <v>2.3049959874943575E-4</v>
      </c>
      <c r="J41">
        <f t="shared" si="0"/>
        <v>6.697448746358794E-5</v>
      </c>
      <c r="K41">
        <f t="shared" si="0"/>
        <v>1.8127260802162421E-4</v>
      </c>
      <c r="L41">
        <f t="shared" si="0"/>
        <v>2.2257908073243415E-4</v>
      </c>
      <c r="M41">
        <f t="shared" si="0"/>
        <v>-5.1174036502274654E-5</v>
      </c>
      <c r="N41">
        <f t="shared" si="0"/>
        <v>8.1329123939292037E-5</v>
      </c>
      <c r="O41">
        <f t="shared" si="0"/>
        <v>6.4161488829661331E-5</v>
      </c>
      <c r="Q41" s="1" t="s">
        <v>22</v>
      </c>
    </row>
    <row r="42" spans="4:17" x14ac:dyDescent="0.25">
      <c r="H42">
        <f t="shared" ref="H42:O42" si="1">H25/H35</f>
        <v>1.2469985948887418E-4</v>
      </c>
      <c r="I42">
        <f t="shared" si="1"/>
        <v>8.6239806147389686E-5</v>
      </c>
      <c r="J42">
        <f t="shared" si="1"/>
        <v>2.1979281779727227E-4</v>
      </c>
      <c r="K42">
        <f t="shared" si="1"/>
        <v>6.86194267235819E-5</v>
      </c>
      <c r="L42">
        <f t="shared" si="1"/>
        <v>3.4150285209597235E-5</v>
      </c>
      <c r="M42">
        <f t="shared" si="1"/>
        <v>1.2582910833706921E-4</v>
      </c>
      <c r="N42">
        <f t="shared" si="1"/>
        <v>1.0130712368300135E-4</v>
      </c>
      <c r="O42">
        <f t="shared" si="1"/>
        <v>8.7651935209348688E-5</v>
      </c>
      <c r="Q42">
        <f>AVERAGE(H41:I44)</f>
        <v>1.4569229934260675E-4</v>
      </c>
    </row>
    <row r="43" spans="4:17" x14ac:dyDescent="0.25">
      <c r="H43">
        <f t="shared" ref="H43:O43" si="2">H26/H36</f>
        <v>2.1668414220404991E-4</v>
      </c>
      <c r="I43">
        <f t="shared" si="2"/>
        <v>5.552165594163777E-5</v>
      </c>
      <c r="J43">
        <f t="shared" si="2"/>
        <v>1.9549835097498313E-4</v>
      </c>
      <c r="K43">
        <f t="shared" si="2"/>
        <v>-1.3870294660559242E-3</v>
      </c>
      <c r="L43">
        <f t="shared" si="2"/>
        <v>2.5169196104640068E-4</v>
      </c>
      <c r="M43">
        <f t="shared" si="2"/>
        <v>1.0902694681888197E-4</v>
      </c>
      <c r="N43">
        <f t="shared" si="2"/>
        <v>1.1761657781418519E-4</v>
      </c>
      <c r="O43">
        <f t="shared" si="2"/>
        <v>1.0842457266116216E-4</v>
      </c>
    </row>
    <row r="44" spans="4:17" x14ac:dyDescent="0.25">
      <c r="H44">
        <f t="shared" ref="H44:O44" si="3">H27/H37</f>
        <v>2.2677913660304792E-4</v>
      </c>
      <c r="I44">
        <f t="shared" si="3"/>
        <v>1.7957716776735569E-4</v>
      </c>
      <c r="J44">
        <f t="shared" si="3"/>
        <v>1.4106921973144772E-5</v>
      </c>
      <c r="K44">
        <f t="shared" si="3"/>
        <v>1.6117286881867988E-4</v>
      </c>
      <c r="L44">
        <f t="shared" si="3"/>
        <v>1.5742645403892075E-4</v>
      </c>
      <c r="M44">
        <f t="shared" si="3"/>
        <v>9.1783502975021901E-5</v>
      </c>
      <c r="N44">
        <f t="shared" si="3"/>
        <v>3.2852424958785842E-5</v>
      </c>
      <c r="O44">
        <f t="shared" si="3"/>
        <v>8.9431825908270192E-5</v>
      </c>
    </row>
    <row r="47" spans="4:17" x14ac:dyDescent="0.25">
      <c r="D47" s="1" t="s">
        <v>58</v>
      </c>
      <c r="H47">
        <f>H41/$Q$42*100</f>
        <v>31.255617520304966</v>
      </c>
      <c r="I47">
        <f t="shared" ref="I47:O47" si="4">I41/$Q$42*100</f>
        <v>158.20987093312192</v>
      </c>
      <c r="J47">
        <f t="shared" si="4"/>
        <v>45.969819795411588</v>
      </c>
      <c r="K47">
        <f t="shared" si="4"/>
        <v>124.42154378753239</v>
      </c>
      <c r="L47">
        <f t="shared" si="4"/>
        <v>152.77340102171232</v>
      </c>
      <c r="M47">
        <f t="shared" si="4"/>
        <v>-35.124736676668775</v>
      </c>
      <c r="N47">
        <f t="shared" si="4"/>
        <v>55.822527550368527</v>
      </c>
      <c r="O47">
        <f t="shared" si="4"/>
        <v>44.039039207405608</v>
      </c>
    </row>
    <row r="48" spans="4:17" x14ac:dyDescent="0.25">
      <c r="H48">
        <f t="shared" ref="H48:O48" si="5">H42/$Q$42*100</f>
        <v>85.591249538613411</v>
      </c>
      <c r="I48">
        <f t="shared" si="5"/>
        <v>59.193112152475599</v>
      </c>
      <c r="J48">
        <f t="shared" si="5"/>
        <v>150.86097123116465</v>
      </c>
      <c r="K48">
        <f t="shared" si="5"/>
        <v>47.09887003857218</v>
      </c>
      <c r="L48">
        <f t="shared" si="5"/>
        <v>23.44000703104437</v>
      </c>
      <c r="M48">
        <f t="shared" si="5"/>
        <v>86.366341189503984</v>
      </c>
      <c r="N48">
        <f t="shared" si="5"/>
        <v>69.534988561591575</v>
      </c>
      <c r="O48">
        <f t="shared" si="5"/>
        <v>60.162366580012829</v>
      </c>
    </row>
    <row r="49" spans="6:15" x14ac:dyDescent="0.25">
      <c r="H49">
        <f t="shared" ref="H49:O49" si="6">H43/$Q$42*100</f>
        <v>148.7272444609446</v>
      </c>
      <c r="I49">
        <f t="shared" si="6"/>
        <v>38.108847339332804</v>
      </c>
      <c r="J49">
        <f t="shared" si="6"/>
        <v>134.18578185471119</v>
      </c>
      <c r="K49">
        <f t="shared" si="6"/>
        <v>-952.02661521197956</v>
      </c>
      <c r="L49">
        <f t="shared" si="6"/>
        <v>172.7558437762915</v>
      </c>
      <c r="M49">
        <f t="shared" si="6"/>
        <v>74.833705906786903</v>
      </c>
      <c r="N49">
        <f t="shared" si="6"/>
        <v>80.729440296360949</v>
      </c>
      <c r="O49">
        <f t="shared" si="6"/>
        <v>74.420249491837154</v>
      </c>
    </row>
    <row r="50" spans="6:15" x14ac:dyDescent="0.25">
      <c r="H50">
        <f t="shared" ref="H50:O50" si="7">H44/$Q$42*100</f>
        <v>155.6562272860827</v>
      </c>
      <c r="I50">
        <f t="shared" si="7"/>
        <v>123.25783076912393</v>
      </c>
      <c r="J50">
        <f t="shared" si="7"/>
        <v>9.6826819514813547</v>
      </c>
      <c r="K50">
        <f t="shared" si="7"/>
        <v>110.62552348059891</v>
      </c>
      <c r="L50">
        <f t="shared" si="7"/>
        <v>108.05406651501892</v>
      </c>
      <c r="M50">
        <f t="shared" si="7"/>
        <v>62.998184110737299</v>
      </c>
      <c r="N50">
        <f t="shared" si="7"/>
        <v>22.549184210162554</v>
      </c>
      <c r="O50">
        <f t="shared" si="7"/>
        <v>61.384044532075308</v>
      </c>
    </row>
    <row r="53" spans="6:15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</row>
    <row r="54" spans="6:15" x14ac:dyDescent="0.25">
      <c r="F54" t="s">
        <v>38</v>
      </c>
      <c r="H54">
        <f>AVERAGE(H47:H50)</f>
        <v>105.30758470148642</v>
      </c>
      <c r="I54">
        <f t="shared" ref="I54:O54" si="8">AVERAGE(I47:I50)</f>
        <v>94.692415298513566</v>
      </c>
      <c r="J54">
        <f t="shared" si="8"/>
        <v>85.17481370819219</v>
      </c>
      <c r="K54">
        <f t="shared" si="8"/>
        <v>-167.47016947631903</v>
      </c>
      <c r="L54">
        <f t="shared" si="8"/>
        <v>114.25582958601677</v>
      </c>
      <c r="M54">
        <f t="shared" si="8"/>
        <v>47.268373632589856</v>
      </c>
      <c r="N54">
        <f t="shared" si="8"/>
        <v>57.159035154620902</v>
      </c>
      <c r="O54" s="26">
        <f t="shared" si="8"/>
        <v>60.001424952832728</v>
      </c>
    </row>
    <row r="55" spans="6:15" x14ac:dyDescent="0.25">
      <c r="F55" t="s">
        <v>40</v>
      </c>
      <c r="H55">
        <f t="shared" ref="H55:O55" si="9">MEDIAN(H47:H50)</f>
        <v>117.15924699977901</v>
      </c>
      <c r="I55">
        <f t="shared" si="9"/>
        <v>91.225471460799753</v>
      </c>
      <c r="J55">
        <f t="shared" si="9"/>
        <v>90.077800825061388</v>
      </c>
      <c r="K55">
        <f t="shared" si="9"/>
        <v>78.862196759585544</v>
      </c>
      <c r="L55">
        <f t="shared" si="9"/>
        <v>130.4137337683656</v>
      </c>
      <c r="M55">
        <f t="shared" si="9"/>
        <v>68.915945008762094</v>
      </c>
      <c r="N55">
        <f t="shared" si="9"/>
        <v>62.678758055980055</v>
      </c>
      <c r="O55" s="26">
        <f t="shared" si="9"/>
        <v>60.773205556044068</v>
      </c>
    </row>
    <row r="56" spans="6:15" x14ac:dyDescent="0.25">
      <c r="F56" t="s">
        <v>42</v>
      </c>
      <c r="H56">
        <f t="shared" ref="H56:O56" si="10">STDEV(H47:H50)</f>
        <v>58.573829137240836</v>
      </c>
      <c r="I56">
        <f t="shared" si="10"/>
        <v>55.714602568652062</v>
      </c>
      <c r="J56">
        <f t="shared" si="10"/>
        <v>68.197848924203868</v>
      </c>
      <c r="K56">
        <f t="shared" si="10"/>
        <v>524.12043017389624</v>
      </c>
      <c r="L56">
        <f t="shared" si="10"/>
        <v>66.311965891260982</v>
      </c>
      <c r="M56">
        <f t="shared" si="10"/>
        <v>55.751084218397331</v>
      </c>
      <c r="N56">
        <f t="shared" si="10"/>
        <v>25.22139472915223</v>
      </c>
      <c r="O56" s="26">
        <f t="shared" si="10"/>
        <v>12.445049871075572</v>
      </c>
    </row>
    <row r="57" spans="6:15" x14ac:dyDescent="0.25">
      <c r="F57" t="s">
        <v>43</v>
      </c>
      <c r="H57">
        <f t="shared" ref="H57:O57" si="11">H56/H54*100</f>
        <v>55.621662298379604</v>
      </c>
      <c r="I57">
        <f t="shared" si="11"/>
        <v>58.837450067161448</v>
      </c>
      <c r="J57">
        <f t="shared" si="11"/>
        <v>80.068092849429433</v>
      </c>
      <c r="K57">
        <f t="shared" si="11"/>
        <v>-312.96345600701682</v>
      </c>
      <c r="L57">
        <f t="shared" si="11"/>
        <v>58.038146614951003</v>
      </c>
      <c r="M57">
        <f t="shared" si="11"/>
        <v>117.94584821500807</v>
      </c>
      <c r="N57">
        <f t="shared" si="11"/>
        <v>44.124948332185518</v>
      </c>
      <c r="O57" s="26">
        <f t="shared" si="11"/>
        <v>20.741257196572676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E2A7F-80F4-45E6-8157-6717AB1E44B7}">
  <dimension ref="A1:Y86"/>
  <sheetViews>
    <sheetView topLeftCell="A19" workbookViewId="0">
      <selection activeCell="A25" sqref="A25:D33"/>
    </sheetView>
  </sheetViews>
  <sheetFormatPr baseColWidth="10" defaultRowHeight="15" x14ac:dyDescent="0.25"/>
  <sheetData>
    <row r="1" spans="1:25" x14ac:dyDescent="0.25">
      <c r="B1" t="s">
        <v>0</v>
      </c>
    </row>
    <row r="2" spans="1:25" x14ac:dyDescent="0.25">
      <c r="A2" t="s">
        <v>1</v>
      </c>
      <c r="R2" s="28"/>
      <c r="S2" s="28"/>
      <c r="T2" s="28"/>
      <c r="U2" s="28"/>
      <c r="V2" s="28"/>
      <c r="W2" s="28"/>
      <c r="X2" s="28"/>
      <c r="Y2" s="28"/>
    </row>
    <row r="3" spans="1:25" x14ac:dyDescent="0.25">
      <c r="A3" t="s">
        <v>2</v>
      </c>
      <c r="R3" s="28"/>
      <c r="S3" s="28"/>
      <c r="T3" s="28"/>
      <c r="U3" s="28"/>
      <c r="V3" s="28"/>
      <c r="W3" s="28"/>
      <c r="X3" s="29"/>
      <c r="Y3" s="28"/>
    </row>
    <row r="4" spans="1:25" x14ac:dyDescent="0.25">
      <c r="A4" t="s">
        <v>3</v>
      </c>
      <c r="R4" s="28"/>
      <c r="S4" s="28"/>
      <c r="T4" s="28"/>
      <c r="U4" s="28"/>
      <c r="V4" s="28"/>
      <c r="W4" s="28"/>
      <c r="X4" s="28"/>
      <c r="Y4" s="28"/>
    </row>
    <row r="5" spans="1:25" x14ac:dyDescent="0.25">
      <c r="R5" s="28"/>
      <c r="S5" s="28"/>
      <c r="T5" s="28"/>
      <c r="U5" s="28"/>
      <c r="V5" s="28"/>
      <c r="W5" s="28"/>
      <c r="X5" s="28"/>
      <c r="Y5" s="28"/>
    </row>
    <row r="6" spans="1:25" x14ac:dyDescent="0.25">
      <c r="A6" t="s">
        <v>4</v>
      </c>
      <c r="R6" s="28"/>
      <c r="S6" s="28"/>
      <c r="T6" s="30"/>
      <c r="U6" s="28"/>
      <c r="V6" s="28"/>
      <c r="W6" s="28"/>
      <c r="X6" s="28"/>
      <c r="Y6" s="28"/>
    </row>
    <row r="7" spans="1:25" x14ac:dyDescent="0.25">
      <c r="A7" t="s">
        <v>5</v>
      </c>
      <c r="R7" s="28"/>
      <c r="S7" s="28"/>
      <c r="T7" s="28"/>
      <c r="U7" s="28"/>
      <c r="V7" s="28"/>
      <c r="W7" s="28"/>
      <c r="X7" s="28"/>
      <c r="Y7" s="28"/>
    </row>
    <row r="8" spans="1:25" x14ac:dyDescent="0.25">
      <c r="R8" s="28"/>
      <c r="S8" s="28"/>
      <c r="T8" s="28"/>
      <c r="U8" s="28"/>
      <c r="V8" s="28"/>
      <c r="W8" s="28"/>
      <c r="X8" s="28"/>
      <c r="Y8" s="28"/>
    </row>
    <row r="9" spans="1:25" x14ac:dyDescent="0.25">
      <c r="A9" t="s">
        <v>6</v>
      </c>
      <c r="R9" s="28"/>
      <c r="S9" s="28"/>
      <c r="T9" s="28"/>
      <c r="U9" s="28"/>
      <c r="V9" s="30"/>
      <c r="W9" s="28"/>
      <c r="X9" s="28"/>
      <c r="Y9" s="28"/>
    </row>
    <row r="10" spans="1:25" x14ac:dyDescent="0.25">
      <c r="A10" t="s">
        <v>7</v>
      </c>
      <c r="R10" s="28"/>
      <c r="S10" s="28"/>
      <c r="T10" s="28"/>
      <c r="U10" s="28"/>
      <c r="V10" s="28"/>
      <c r="W10" s="28"/>
      <c r="X10" s="28"/>
      <c r="Y10" s="28"/>
    </row>
    <row r="11" spans="1:25" x14ac:dyDescent="0.25">
      <c r="A11" t="s">
        <v>8</v>
      </c>
      <c r="R11" s="28"/>
      <c r="S11" s="28"/>
      <c r="T11" s="28"/>
      <c r="U11" s="28"/>
      <c r="V11" s="28"/>
      <c r="W11" s="28"/>
      <c r="X11" s="28"/>
      <c r="Y11" s="28"/>
    </row>
    <row r="12" spans="1:25" x14ac:dyDescent="0.25">
      <c r="A12" t="s">
        <v>9</v>
      </c>
      <c r="R12" s="28"/>
      <c r="S12" s="28"/>
      <c r="T12" s="28"/>
      <c r="U12" s="28"/>
      <c r="V12" s="28"/>
      <c r="W12" s="28"/>
      <c r="X12" s="28"/>
      <c r="Y12" s="28"/>
    </row>
    <row r="13" spans="1:25" x14ac:dyDescent="0.25">
      <c r="A13" t="s">
        <v>10</v>
      </c>
      <c r="R13" s="28"/>
      <c r="S13" s="29"/>
      <c r="T13" s="28"/>
      <c r="U13" s="28"/>
      <c r="V13" s="28"/>
      <c r="W13" s="28"/>
      <c r="X13" s="28"/>
      <c r="Y13" s="28"/>
    </row>
    <row r="14" spans="1:25" x14ac:dyDescent="0.25">
      <c r="A14" t="s">
        <v>11</v>
      </c>
      <c r="R14" s="28"/>
      <c r="S14" s="28"/>
      <c r="T14" s="28"/>
      <c r="U14" s="28"/>
      <c r="V14" s="28"/>
      <c r="W14" s="28"/>
      <c r="X14" s="28"/>
      <c r="Y14" s="28"/>
    </row>
    <row r="15" spans="1:25" x14ac:dyDescent="0.25">
      <c r="A15" t="s">
        <v>12</v>
      </c>
    </row>
    <row r="16" spans="1:25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5.2110719999999999E-2</v>
      </c>
      <c r="H27" s="6">
        <v>5.695712E-2</v>
      </c>
      <c r="I27" s="6">
        <v>6.0006730000000001E-2</v>
      </c>
      <c r="J27" s="6">
        <v>5.708154E-2</v>
      </c>
      <c r="K27" s="6">
        <v>5.7652540000000002E-2</v>
      </c>
      <c r="L27" s="6">
        <v>5.7278849999999999E-2</v>
      </c>
      <c r="M27" s="6">
        <v>5.8286669999999999E-2</v>
      </c>
      <c r="N27" s="6">
        <v>5.7395179999999997E-2</v>
      </c>
      <c r="O27" s="6">
        <v>5.7338779999999999E-2</v>
      </c>
      <c r="P27" s="6">
        <v>5.7891280000000003E-2</v>
      </c>
      <c r="Q27" s="7"/>
    </row>
    <row r="28" spans="1:17" x14ac:dyDescent="0.25">
      <c r="A28" t="s">
        <v>33</v>
      </c>
      <c r="C28" t="s">
        <v>34</v>
      </c>
      <c r="F28" s="6"/>
      <c r="G28" s="6">
        <v>5.5691270000000001E-2</v>
      </c>
      <c r="H28" s="8"/>
      <c r="I28" s="9">
        <v>0.47191240000000001</v>
      </c>
      <c r="J28" s="9"/>
      <c r="K28" s="9">
        <v>0.4082808</v>
      </c>
      <c r="L28" s="9">
        <v>0.40701749999999998</v>
      </c>
      <c r="M28" s="9"/>
      <c r="N28" s="9">
        <v>0.29614010000000002</v>
      </c>
      <c r="O28" s="9">
        <v>0.3120965</v>
      </c>
      <c r="P28" s="10">
        <v>0.1024311</v>
      </c>
      <c r="Q28" s="7"/>
    </row>
    <row r="29" spans="1:17" x14ac:dyDescent="0.25">
      <c r="A29" t="s">
        <v>35</v>
      </c>
      <c r="C29" t="s">
        <v>36</v>
      </c>
      <c r="F29" s="6"/>
      <c r="G29" s="6">
        <v>5.6657899999999997E-2</v>
      </c>
      <c r="H29" s="11">
        <v>0.32287670000000002</v>
      </c>
      <c r="I29" s="4"/>
      <c r="J29" s="4">
        <v>0.36215930000000002</v>
      </c>
      <c r="K29" s="4"/>
      <c r="L29" s="4"/>
      <c r="M29" s="4">
        <v>0.28576760000000001</v>
      </c>
      <c r="N29" s="4">
        <v>0.27182580000000001</v>
      </c>
      <c r="O29" s="4">
        <v>0.24880079999999999</v>
      </c>
      <c r="P29" s="12">
        <v>0.1085595</v>
      </c>
      <c r="Q29" s="7"/>
    </row>
    <row r="30" spans="1:17" x14ac:dyDescent="0.25">
      <c r="A30" t="s">
        <v>19</v>
      </c>
      <c r="C30" s="2">
        <v>43900</v>
      </c>
      <c r="F30" s="6"/>
      <c r="G30" s="6">
        <v>5.5540300000000001E-2</v>
      </c>
      <c r="H30" s="11">
        <v>0.33461360000000001</v>
      </c>
      <c r="I30" s="4">
        <v>0.45364100000000002</v>
      </c>
      <c r="J30" s="4">
        <v>0.3797027</v>
      </c>
      <c r="K30" s="4">
        <v>0.3747702</v>
      </c>
      <c r="L30" s="4">
        <v>0.3239476</v>
      </c>
      <c r="M30" s="4">
        <v>0.26492929999999998</v>
      </c>
      <c r="N30" s="4">
        <v>0.28326000000000001</v>
      </c>
      <c r="O30" s="4">
        <v>0.27751120000000001</v>
      </c>
      <c r="P30" s="12">
        <v>0.10179680000000001</v>
      </c>
      <c r="Q30" s="7"/>
    </row>
    <row r="31" spans="1:17" x14ac:dyDescent="0.25">
      <c r="A31" t="s">
        <v>20</v>
      </c>
      <c r="C31" t="s">
        <v>21</v>
      </c>
      <c r="F31" s="6"/>
      <c r="G31" s="6">
        <v>5.4633370000000001E-2</v>
      </c>
      <c r="H31" s="13">
        <v>0.34638170000000001</v>
      </c>
      <c r="I31" s="14">
        <v>0.42557689999999998</v>
      </c>
      <c r="J31" s="14"/>
      <c r="K31" s="14">
        <v>0.36108230000000002</v>
      </c>
      <c r="L31" s="14">
        <v>0.2954464</v>
      </c>
      <c r="M31" s="14">
        <v>0.2359464</v>
      </c>
      <c r="N31" s="14"/>
      <c r="O31" s="14">
        <v>0.2621001</v>
      </c>
      <c r="P31" s="15">
        <v>5.5018839999999999E-2</v>
      </c>
      <c r="Q31" s="7"/>
    </row>
    <row r="32" spans="1:17" x14ac:dyDescent="0.25">
      <c r="A32" s="1" t="s">
        <v>37</v>
      </c>
      <c r="B32" s="26" t="s">
        <v>59</v>
      </c>
      <c r="G32" s="16">
        <v>5.5084250000000001E-2</v>
      </c>
      <c r="H32" s="16">
        <v>5.389613E-2</v>
      </c>
      <c r="I32" s="16">
        <v>5.5377709999999997E-2</v>
      </c>
      <c r="J32" s="16">
        <v>5.6653179999999997E-2</v>
      </c>
      <c r="K32" s="16">
        <v>5.4383590000000002E-2</v>
      </c>
      <c r="L32" s="16">
        <v>5.8017150000000003E-2</v>
      </c>
      <c r="M32" s="16">
        <v>5.5442060000000001E-2</v>
      </c>
      <c r="N32" s="16">
        <v>5.42681E-2</v>
      </c>
      <c r="O32" s="16">
        <v>5.535201E-2</v>
      </c>
      <c r="P32" s="16">
        <v>5.5615209999999998E-2</v>
      </c>
      <c r="Q32" s="17"/>
    </row>
    <row r="33" spans="1:17" x14ac:dyDescent="0.25">
      <c r="B33" s="26" t="s">
        <v>60</v>
      </c>
      <c r="C33" s="26"/>
      <c r="Q33" s="17"/>
    </row>
    <row r="35" spans="1:17" x14ac:dyDescent="0.25">
      <c r="A35" s="1"/>
      <c r="B35" s="18"/>
      <c r="C35" s="19"/>
      <c r="F35" t="s">
        <v>38</v>
      </c>
      <c r="H35">
        <f>AVERAGE(H28:H31)</f>
        <v>0.33462400000000003</v>
      </c>
      <c r="I35">
        <f t="shared" ref="I35:N35" si="0">AVERAGE(I28:I31)</f>
        <v>0.45037676666666671</v>
      </c>
      <c r="J35">
        <f t="shared" si="0"/>
        <v>0.37093100000000001</v>
      </c>
      <c r="K35">
        <f t="shared" si="0"/>
        <v>0.38137776666666667</v>
      </c>
      <c r="L35">
        <f t="shared" si="0"/>
        <v>0.34213716666666666</v>
      </c>
      <c r="M35">
        <f t="shared" si="0"/>
        <v>0.26221443333333333</v>
      </c>
      <c r="N35">
        <f t="shared" si="0"/>
        <v>0.28374196666666668</v>
      </c>
      <c r="O35">
        <f>AVERAGE(O28:O31)</f>
        <v>0.27512714999999999</v>
      </c>
      <c r="P35">
        <f>AVERAGE(P28:P30)</f>
        <v>0.10426246666666666</v>
      </c>
    </row>
    <row r="36" spans="1:17" x14ac:dyDescent="0.25">
      <c r="B36" s="18"/>
      <c r="F36" t="s">
        <v>39</v>
      </c>
      <c r="H36">
        <f>H35/1000</f>
        <v>3.3462400000000005E-4</v>
      </c>
      <c r="I36">
        <f t="shared" ref="I36:P36" si="1">I35/1000</f>
        <v>4.5037676666666673E-4</v>
      </c>
      <c r="J36">
        <f t="shared" si="1"/>
        <v>3.7093100000000002E-4</v>
      </c>
      <c r="K36">
        <f t="shared" si="1"/>
        <v>3.8137776666666669E-4</v>
      </c>
      <c r="L36">
        <f t="shared" si="1"/>
        <v>3.4213716666666664E-4</v>
      </c>
      <c r="M36">
        <f t="shared" si="1"/>
        <v>2.6221443333333333E-4</v>
      </c>
      <c r="N36">
        <f t="shared" si="1"/>
        <v>2.837419666666667E-4</v>
      </c>
      <c r="O36">
        <f t="shared" si="1"/>
        <v>2.7512715000000001E-4</v>
      </c>
      <c r="P36">
        <f t="shared" si="1"/>
        <v>1.0426246666666667E-4</v>
      </c>
    </row>
    <row r="37" spans="1:17" x14ac:dyDescent="0.25">
      <c r="B37" s="20"/>
      <c r="F37" t="s">
        <v>40</v>
      </c>
      <c r="H37">
        <f>MEDIAN(H28:H31)</f>
        <v>0.33461360000000001</v>
      </c>
      <c r="I37">
        <f t="shared" ref="I37:P37" si="2">MEDIAN(I28:I31)</f>
        <v>0.45364100000000002</v>
      </c>
      <c r="J37">
        <f t="shared" si="2"/>
        <v>0.37093100000000001</v>
      </c>
      <c r="K37">
        <f t="shared" si="2"/>
        <v>0.3747702</v>
      </c>
      <c r="L37">
        <f t="shared" si="2"/>
        <v>0.3239476</v>
      </c>
      <c r="M37">
        <f t="shared" si="2"/>
        <v>0.26492929999999998</v>
      </c>
      <c r="N37">
        <f t="shared" si="2"/>
        <v>0.28326000000000001</v>
      </c>
      <c r="O37">
        <f t="shared" si="2"/>
        <v>0.26980565000000001</v>
      </c>
      <c r="P37">
        <f t="shared" si="2"/>
        <v>0.10211395000000001</v>
      </c>
    </row>
    <row r="38" spans="1:17" x14ac:dyDescent="0.25">
      <c r="B38" s="18"/>
      <c r="C38" s="18"/>
      <c r="F38" t="s">
        <v>41</v>
      </c>
      <c r="H38">
        <f>H37/1000</f>
        <v>3.3461360000000003E-4</v>
      </c>
      <c r="I38">
        <f t="shared" ref="I38:P38" si="3">I37/1000</f>
        <v>4.5364100000000002E-4</v>
      </c>
      <c r="J38">
        <f t="shared" si="3"/>
        <v>3.7093100000000002E-4</v>
      </c>
      <c r="K38">
        <f t="shared" si="3"/>
        <v>3.7477019999999998E-4</v>
      </c>
      <c r="L38">
        <f t="shared" si="3"/>
        <v>3.2394759999999998E-4</v>
      </c>
      <c r="M38">
        <f t="shared" si="3"/>
        <v>2.649293E-4</v>
      </c>
      <c r="N38">
        <f t="shared" si="3"/>
        <v>2.8326000000000002E-4</v>
      </c>
      <c r="O38">
        <f t="shared" si="3"/>
        <v>2.6980565000000003E-4</v>
      </c>
      <c r="P38">
        <f t="shared" si="3"/>
        <v>1.0211395000000002E-4</v>
      </c>
    </row>
    <row r="39" spans="1:17" x14ac:dyDescent="0.25">
      <c r="F39" t="s">
        <v>42</v>
      </c>
      <c r="H39">
        <f>STDEV(H28:H31)</f>
        <v>1.1752503451180093E-2</v>
      </c>
      <c r="I39">
        <f t="shared" ref="I39:P39" si="4">STDEV(I28:I31)</f>
        <v>2.3339581283804856E-2</v>
      </c>
      <c r="J39">
        <f t="shared" si="4"/>
        <v>1.2405057105068069E-2</v>
      </c>
      <c r="K39">
        <f t="shared" si="4"/>
        <v>2.428311251679514E-2</v>
      </c>
      <c r="L39">
        <f t="shared" si="4"/>
        <v>5.796699785604989E-2</v>
      </c>
      <c r="M39">
        <f t="shared" si="4"/>
        <v>2.5021308281609367E-2</v>
      </c>
      <c r="N39">
        <f t="shared" si="4"/>
        <v>1.2164313175158451E-2</v>
      </c>
      <c r="O39">
        <f t="shared" si="4"/>
        <v>2.7295892669349852E-2</v>
      </c>
      <c r="P39">
        <f t="shared" si="4"/>
        <v>2.4809937437185639E-2</v>
      </c>
    </row>
    <row r="40" spans="1:17" x14ac:dyDescent="0.25">
      <c r="F40" t="s">
        <v>43</v>
      </c>
      <c r="H40">
        <f>H39/H35*100</f>
        <v>3.5121519828763303</v>
      </c>
      <c r="I40">
        <f t="shared" ref="I40:P40" si="5">I39/I35*100</f>
        <v>5.1822347445997297</v>
      </c>
      <c r="J40">
        <f t="shared" si="5"/>
        <v>3.3443031466952258</v>
      </c>
      <c r="K40">
        <f t="shared" si="5"/>
        <v>6.3672071733586826</v>
      </c>
      <c r="L40">
        <f t="shared" si="5"/>
        <v>16.942619365444529</v>
      </c>
      <c r="M40">
        <f t="shared" si="5"/>
        <v>9.542307783569516</v>
      </c>
      <c r="N40">
        <f t="shared" si="5"/>
        <v>4.287103990312719</v>
      </c>
      <c r="O40">
        <f t="shared" si="5"/>
        <v>9.9211919541018965</v>
      </c>
      <c r="P40">
        <f t="shared" si="5"/>
        <v>23.795655551200888</v>
      </c>
    </row>
    <row r="43" spans="1:17" x14ac:dyDescent="0.25">
      <c r="D43" t="s">
        <v>44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I47">
        <f t="shared" ref="I47:N47" si="6">I28-$P$35</f>
        <v>0.36764993333333335</v>
      </c>
      <c r="K47">
        <f t="shared" si="6"/>
        <v>0.30401833333333333</v>
      </c>
      <c r="L47">
        <f t="shared" si="6"/>
        <v>0.30275503333333331</v>
      </c>
      <c r="N47">
        <f t="shared" si="6"/>
        <v>0.19187763333333335</v>
      </c>
      <c r="O47">
        <f>O28-$P$35</f>
        <v>0.20783403333333333</v>
      </c>
    </row>
    <row r="48" spans="1:17" x14ac:dyDescent="0.25">
      <c r="H48">
        <f t="shared" ref="H48:O50" si="7">H29-$P$35</f>
        <v>0.21861423333333335</v>
      </c>
      <c r="J48">
        <f t="shared" si="7"/>
        <v>0.25789683333333335</v>
      </c>
      <c r="M48">
        <f t="shared" si="7"/>
        <v>0.18150513333333335</v>
      </c>
      <c r="N48">
        <f t="shared" si="7"/>
        <v>0.16756333333333334</v>
      </c>
      <c r="O48">
        <f t="shared" si="7"/>
        <v>0.14453833333333332</v>
      </c>
    </row>
    <row r="49" spans="4:20" x14ac:dyDescent="0.25">
      <c r="H49">
        <f t="shared" si="7"/>
        <v>0.23035113333333335</v>
      </c>
      <c r="I49">
        <f t="shared" si="7"/>
        <v>0.34937853333333335</v>
      </c>
      <c r="J49">
        <f t="shared" si="7"/>
        <v>0.27544023333333334</v>
      </c>
      <c r="K49">
        <f t="shared" si="7"/>
        <v>0.27050773333333333</v>
      </c>
      <c r="L49">
        <f>L30-$P$35</f>
        <v>0.21968513333333334</v>
      </c>
      <c r="M49">
        <f t="shared" si="7"/>
        <v>0.16066683333333331</v>
      </c>
      <c r="N49">
        <f t="shared" si="7"/>
        <v>0.17899753333333335</v>
      </c>
      <c r="O49">
        <f>O30-$P$35</f>
        <v>0.17324873333333335</v>
      </c>
    </row>
    <row r="50" spans="4:20" x14ac:dyDescent="0.25">
      <c r="H50">
        <f t="shared" si="7"/>
        <v>0.24211923333333335</v>
      </c>
      <c r="I50">
        <f t="shared" si="7"/>
        <v>0.32131443333333332</v>
      </c>
      <c r="K50">
        <f t="shared" si="7"/>
        <v>0.25681983333333336</v>
      </c>
      <c r="L50">
        <f t="shared" si="7"/>
        <v>0.19118393333333333</v>
      </c>
      <c r="M50">
        <f t="shared" si="7"/>
        <v>0.13168393333333334</v>
      </c>
      <c r="O50">
        <f t="shared" si="7"/>
        <v>0.15783763333333334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45</v>
      </c>
      <c r="T53" s="22"/>
    </row>
    <row r="54" spans="4:20" x14ac:dyDescent="0.25">
      <c r="F54" t="s">
        <v>38</v>
      </c>
      <c r="H54">
        <f>AVERAGE(H47:H50)</f>
        <v>0.23036153333333334</v>
      </c>
      <c r="I54">
        <f>AVERAGE(I47:I50)</f>
        <v>0.34611429999999999</v>
      </c>
      <c r="J54">
        <f t="shared" ref="J54:N54" si="8">AVERAGE(J47:J50)</f>
        <v>0.26666853333333335</v>
      </c>
      <c r="K54">
        <f t="shared" si="8"/>
        <v>0.27711530000000001</v>
      </c>
      <c r="L54">
        <f t="shared" si="8"/>
        <v>0.23787470000000002</v>
      </c>
      <c r="M54">
        <f t="shared" si="8"/>
        <v>0.15795196666666667</v>
      </c>
      <c r="N54">
        <f t="shared" si="8"/>
        <v>0.17947950000000001</v>
      </c>
      <c r="O54">
        <f>AVERAGE(O47:O50)</f>
        <v>0.17086468333333332</v>
      </c>
      <c r="S54" s="23">
        <f>AVERAGE(H47:I50)</f>
        <v>0.28823791666666665</v>
      </c>
      <c r="T54" s="24"/>
    </row>
    <row r="55" spans="4:20" x14ac:dyDescent="0.25">
      <c r="F55" t="s">
        <v>39</v>
      </c>
      <c r="H55">
        <f>H54/1000</f>
        <v>2.3036153333333333E-4</v>
      </c>
      <c r="I55">
        <f t="shared" ref="I55:O55" si="9">I54/1000</f>
        <v>3.4611430000000001E-4</v>
      </c>
      <c r="J55">
        <f t="shared" si="9"/>
        <v>2.6666853333333335E-4</v>
      </c>
      <c r="K55">
        <f t="shared" si="9"/>
        <v>2.7711530000000003E-4</v>
      </c>
      <c r="L55">
        <f t="shared" si="9"/>
        <v>2.3787470000000003E-4</v>
      </c>
      <c r="M55">
        <f t="shared" si="9"/>
        <v>1.5795196666666667E-4</v>
      </c>
      <c r="N55">
        <f t="shared" si="9"/>
        <v>1.794795E-4</v>
      </c>
      <c r="O55">
        <f t="shared" si="9"/>
        <v>1.7086468333333331E-4</v>
      </c>
    </row>
    <row r="56" spans="4:20" x14ac:dyDescent="0.25">
      <c r="F56" t="s">
        <v>40</v>
      </c>
      <c r="H56">
        <f>MEDIAN(H47:H50)</f>
        <v>0.23035113333333335</v>
      </c>
      <c r="I56">
        <f t="shared" ref="I56:N56" si="10">MEDIAN(I47:I50)</f>
        <v>0.34937853333333335</v>
      </c>
      <c r="J56">
        <f>MEDIAN(J47:J50)</f>
        <v>0.26666853333333335</v>
      </c>
      <c r="K56">
        <f t="shared" si="10"/>
        <v>0.27050773333333333</v>
      </c>
      <c r="L56">
        <f t="shared" si="10"/>
        <v>0.21968513333333334</v>
      </c>
      <c r="M56">
        <f t="shared" si="10"/>
        <v>0.16066683333333331</v>
      </c>
      <c r="N56">
        <f t="shared" si="10"/>
        <v>0.17899753333333335</v>
      </c>
      <c r="O56">
        <f>MEDIAN(O47:O50)</f>
        <v>0.16554318333333334</v>
      </c>
    </row>
    <row r="57" spans="4:20" x14ac:dyDescent="0.25">
      <c r="F57" t="s">
        <v>41</v>
      </c>
      <c r="H57">
        <f>H56/1000</f>
        <v>2.3035113333333334E-4</v>
      </c>
      <c r="I57">
        <f t="shared" ref="I57:O57" si="11">I56/1000</f>
        <v>3.4937853333333335E-4</v>
      </c>
      <c r="J57">
        <f t="shared" si="11"/>
        <v>2.6666853333333335E-4</v>
      </c>
      <c r="K57">
        <f t="shared" si="11"/>
        <v>2.7050773333333331E-4</v>
      </c>
      <c r="L57">
        <f t="shared" si="11"/>
        <v>2.1968513333333334E-4</v>
      </c>
      <c r="M57">
        <f t="shared" si="11"/>
        <v>1.6066683333333331E-4</v>
      </c>
      <c r="N57">
        <f t="shared" si="11"/>
        <v>1.7899753333333336E-4</v>
      </c>
      <c r="O57">
        <f t="shared" si="11"/>
        <v>1.6554318333333333E-4</v>
      </c>
    </row>
    <row r="58" spans="4:20" x14ac:dyDescent="0.25">
      <c r="F58" t="s">
        <v>42</v>
      </c>
      <c r="H58">
        <f>STDEV(H47:H50)</f>
        <v>1.1752503451180093E-2</v>
      </c>
      <c r="I58">
        <f t="shared" ref="I58:O58" si="12">STDEV(I47:I50)</f>
        <v>2.333958128380486E-2</v>
      </c>
      <c r="J58">
        <f t="shared" si="12"/>
        <v>1.2405057105068069E-2</v>
      </c>
      <c r="K58">
        <f t="shared" si="12"/>
        <v>2.428311251679514E-2</v>
      </c>
      <c r="L58">
        <f t="shared" si="12"/>
        <v>5.796699785604989E-2</v>
      </c>
      <c r="M58">
        <f t="shared" si="12"/>
        <v>2.5021308281609343E-2</v>
      </c>
      <c r="N58">
        <f t="shared" si="12"/>
        <v>1.2164313175158451E-2</v>
      </c>
      <c r="O58">
        <f t="shared" si="12"/>
        <v>2.7295892669349918E-2</v>
      </c>
    </row>
    <row r="59" spans="4:20" x14ac:dyDescent="0.25">
      <c r="F59" t="s">
        <v>43</v>
      </c>
      <c r="H59">
        <f>H58/H54*100</f>
        <v>5.1017647265675254</v>
      </c>
      <c r="I59">
        <f t="shared" ref="I59:O59" si="13">I58/I54*100</f>
        <v>6.7433160906107776</v>
      </c>
      <c r="J59">
        <f t="shared" si="13"/>
        <v>4.6518638513535668</v>
      </c>
      <c r="K59">
        <f t="shared" si="13"/>
        <v>8.7628191286425317</v>
      </c>
      <c r="L59">
        <f t="shared" si="13"/>
        <v>24.368710861663676</v>
      </c>
      <c r="M59">
        <f t="shared" si="13"/>
        <v>15.841086888403844</v>
      </c>
      <c r="N59">
        <f t="shared" si="13"/>
        <v>6.7775501799138338</v>
      </c>
      <c r="O59">
        <f t="shared" si="13"/>
        <v>15.975151878577162</v>
      </c>
    </row>
    <row r="62" spans="4:20" x14ac:dyDescent="0.25">
      <c r="D62" t="s">
        <v>46</v>
      </c>
    </row>
    <row r="63" spans="4:20" x14ac:dyDescent="0.25">
      <c r="I63">
        <f t="shared" ref="H63:O66" si="14">I47/$H$54*100</f>
        <v>159.5969292326873</v>
      </c>
      <c r="K63">
        <f t="shared" si="14"/>
        <v>131.97443554667547</v>
      </c>
      <c r="L63">
        <f t="shared" si="14"/>
        <v>131.42603669652021</v>
      </c>
      <c r="N63" s="26">
        <f t="shared" si="14"/>
        <v>83.294129257112672</v>
      </c>
      <c r="O63">
        <f>O47/$H$54*100</f>
        <v>90.220806540906864</v>
      </c>
    </row>
    <row r="64" spans="4:20" x14ac:dyDescent="0.25">
      <c r="H64">
        <f t="shared" si="14"/>
        <v>94.90049409290846</v>
      </c>
      <c r="J64">
        <f t="shared" si="14"/>
        <v>111.95308070820853</v>
      </c>
      <c r="M64">
        <f t="shared" si="14"/>
        <v>78.791424378433547</v>
      </c>
      <c r="N64">
        <f t="shared" si="14"/>
        <v>72.739285465194854</v>
      </c>
      <c r="O64">
        <f t="shared" si="14"/>
        <v>62.744127130021411</v>
      </c>
    </row>
    <row r="65" spans="4:17" x14ac:dyDescent="0.25">
      <c r="H65">
        <f t="shared" si="14"/>
        <v>99.995485357364359</v>
      </c>
      <c r="I65">
        <f t="shared" si="14"/>
        <v>151.66530986220789</v>
      </c>
      <c r="J65">
        <f t="shared" si="14"/>
        <v>119.56867509419251</v>
      </c>
      <c r="K65">
        <f t="shared" si="14"/>
        <v>117.42747559416024</v>
      </c>
      <c r="L65">
        <f t="shared" si="14"/>
        <v>95.365372054304203</v>
      </c>
      <c r="M65">
        <f t="shared" si="14"/>
        <v>69.745513067430522</v>
      </c>
      <c r="N65">
        <f t="shared" si="14"/>
        <v>77.702874582938193</v>
      </c>
      <c r="O65">
        <f t="shared" si="14"/>
        <v>75.207319046032865</v>
      </c>
    </row>
    <row r="66" spans="4:17" x14ac:dyDescent="0.25">
      <c r="H66">
        <f t="shared" si="14"/>
        <v>105.10402054972721</v>
      </c>
      <c r="I66">
        <f t="shared" si="14"/>
        <v>139.48267693998679</v>
      </c>
      <c r="K66">
        <f t="shared" si="14"/>
        <v>111.48555473526687</v>
      </c>
      <c r="L66">
        <f t="shared" si="14"/>
        <v>82.992993911309838</v>
      </c>
      <c r="M66">
        <f t="shared" si="14"/>
        <v>57.164028832360039</v>
      </c>
      <c r="O66">
        <f t="shared" si="14"/>
        <v>68.517356630432801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38</v>
      </c>
      <c r="H70">
        <f>AVERAGE(H63:H66)</f>
        <v>100</v>
      </c>
      <c r="I70">
        <f t="shared" ref="I70:N70" si="15">AVERAGE(I63:I66)</f>
        <v>150.24830534496067</v>
      </c>
      <c r="J70">
        <f>AVERAGE(J63:J66)</f>
        <v>115.76087790120053</v>
      </c>
      <c r="K70">
        <f t="shared" si="15"/>
        <v>120.29582195870086</v>
      </c>
      <c r="L70">
        <f t="shared" si="15"/>
        <v>103.26146755404476</v>
      </c>
      <c r="M70">
        <f t="shared" si="15"/>
        <v>68.566988759408034</v>
      </c>
      <c r="N70">
        <f t="shared" si="15"/>
        <v>77.912096435081907</v>
      </c>
      <c r="O70">
        <f>AVERAGE(O63:O66)</f>
        <v>74.172402336848478</v>
      </c>
    </row>
    <row r="71" spans="4:17" x14ac:dyDescent="0.25">
      <c r="F71" t="s">
        <v>40</v>
      </c>
      <c r="H71">
        <f>MEDIAN(H63:H66)</f>
        <v>99.995485357364359</v>
      </c>
      <c r="I71">
        <f t="shared" ref="I71:O71" si="16">MEDIAN(I63:I66)</f>
        <v>151.66530986220789</v>
      </c>
      <c r="J71">
        <f t="shared" si="16"/>
        <v>115.76087790120053</v>
      </c>
      <c r="K71">
        <f t="shared" si="16"/>
        <v>117.42747559416024</v>
      </c>
      <c r="L71">
        <f t="shared" si="16"/>
        <v>95.365372054304203</v>
      </c>
      <c r="M71">
        <f t="shared" si="16"/>
        <v>69.745513067430522</v>
      </c>
      <c r="N71">
        <f t="shared" si="16"/>
        <v>77.702874582938193</v>
      </c>
      <c r="O71">
        <f t="shared" si="16"/>
        <v>71.862337838232833</v>
      </c>
    </row>
    <row r="72" spans="4:17" x14ac:dyDescent="0.25">
      <c r="F72" t="s">
        <v>42</v>
      </c>
      <c r="H72">
        <f>STDEV(H63:H66)</f>
        <v>5.1017647265675281</v>
      </c>
      <c r="I72">
        <f t="shared" ref="I72:O72" si="17">STDEV(I63:I66)</f>
        <v>10.13171815019675</v>
      </c>
      <c r="J72">
        <f t="shared" si="17"/>
        <v>5.3850384330954757</v>
      </c>
      <c r="K72">
        <f t="shared" si="17"/>
        <v>10.541305297554796</v>
      </c>
      <c r="L72">
        <f t="shared" si="17"/>
        <v>25.16348845975595</v>
      </c>
      <c r="M72">
        <f t="shared" si="17"/>
        <v>10.861756266140054</v>
      </c>
      <c r="N72">
        <f t="shared" si="17"/>
        <v>5.2805314321105374</v>
      </c>
      <c r="O72">
        <f t="shared" si="17"/>
        <v>11.849153925300891</v>
      </c>
    </row>
    <row r="73" spans="4:17" x14ac:dyDescent="0.25">
      <c r="F73" t="s">
        <v>43</v>
      </c>
      <c r="H73">
        <f t="shared" ref="H73:O73" si="18">H72/H70*100</f>
        <v>5.1017647265675281</v>
      </c>
      <c r="I73">
        <f t="shared" si="18"/>
        <v>6.7433160906107803</v>
      </c>
      <c r="J73">
        <f t="shared" si="18"/>
        <v>4.6518638513535571</v>
      </c>
      <c r="K73">
        <f t="shared" si="18"/>
        <v>8.7628191286425263</v>
      </c>
      <c r="L73">
        <f t="shared" si="18"/>
        <v>24.368710861663804</v>
      </c>
      <c r="M73">
        <f t="shared" si="18"/>
        <v>15.841086888404035</v>
      </c>
      <c r="N73">
        <f t="shared" si="18"/>
        <v>6.7775501799138382</v>
      </c>
      <c r="O73">
        <f t="shared" si="18"/>
        <v>15.975151878577204</v>
      </c>
    </row>
    <row r="76" spans="4:17" x14ac:dyDescent="0.25">
      <c r="D76" t="s">
        <v>47</v>
      </c>
      <c r="I76">
        <f t="shared" ref="I76:N76" si="19">I47/$S$54*100</f>
        <v>127.55085714781337</v>
      </c>
      <c r="K76">
        <f t="shared" si="19"/>
        <v>105.47478862224639</v>
      </c>
      <c r="L76">
        <f t="shared" si="19"/>
        <v>105.03650485493033</v>
      </c>
      <c r="N76" s="26">
        <f t="shared" si="19"/>
        <v>66.569185467445152</v>
      </c>
      <c r="O76">
        <f>O47/$S$54*100</f>
        <v>72.105028976352003</v>
      </c>
    </row>
    <row r="77" spans="4:17" x14ac:dyDescent="0.25">
      <c r="H77">
        <f t="shared" ref="H77:O79" si="20">H48/$S$54*100</f>
        <v>75.84506433487384</v>
      </c>
      <c r="J77">
        <f t="shared" si="20"/>
        <v>89.47359747662162</v>
      </c>
      <c r="M77">
        <f t="shared" si="20"/>
        <v>62.970595760735861</v>
      </c>
      <c r="N77">
        <f t="shared" si="20"/>
        <v>58.133688749600665</v>
      </c>
      <c r="O77">
        <f t="shared" si="20"/>
        <v>50.145496125162801</v>
      </c>
    </row>
    <row r="78" spans="4:17" x14ac:dyDescent="0.25">
      <c r="H78">
        <f t="shared" si="20"/>
        <v>79.917012999966758</v>
      </c>
      <c r="I78">
        <f>I49/$S$54*100</f>
        <v>121.21185768122689</v>
      </c>
      <c r="J78">
        <f t="shared" si="20"/>
        <v>95.560027812672118</v>
      </c>
      <c r="K78">
        <f t="shared" si="20"/>
        <v>93.848767872605237</v>
      </c>
      <c r="L78">
        <f t="shared" si="20"/>
        <v>76.216597689119666</v>
      </c>
      <c r="M78">
        <f t="shared" si="20"/>
        <v>55.741047254076847</v>
      </c>
      <c r="N78">
        <f t="shared" si="20"/>
        <v>62.100620002862229</v>
      </c>
      <c r="O78">
        <f t="shared" si="20"/>
        <v>60.106156517113327</v>
      </c>
    </row>
    <row r="79" spans="4:17" x14ac:dyDescent="0.25">
      <c r="H79">
        <f t="shared" si="20"/>
        <v>83.999786056368379</v>
      </c>
      <c r="I79">
        <f t="shared" si="20"/>
        <v>111.4754217797508</v>
      </c>
      <c r="J79" s="25"/>
      <c r="K79">
        <f t="shared" si="20"/>
        <v>89.099947815100677</v>
      </c>
      <c r="L79">
        <f t="shared" si="20"/>
        <v>66.32851622863636</v>
      </c>
      <c r="M79">
        <f t="shared" si="20"/>
        <v>45.685846905984789</v>
      </c>
      <c r="O79">
        <f t="shared" si="20"/>
        <v>54.759497001175248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38</v>
      </c>
      <c r="H83">
        <f>AVERAGE(H76:H79)</f>
        <v>79.920621130402992</v>
      </c>
      <c r="I83">
        <f t="shared" ref="I83:O83" si="21">AVERAGE(I76:I79)</f>
        <v>120.07937886959701</v>
      </c>
      <c r="J83">
        <f t="shared" si="21"/>
        <v>92.516812644646876</v>
      </c>
      <c r="K83">
        <f t="shared" si="21"/>
        <v>96.14116810331744</v>
      </c>
      <c r="L83">
        <f t="shared" si="21"/>
        <v>82.527206257562113</v>
      </c>
      <c r="M83">
        <f t="shared" si="21"/>
        <v>54.799163306932506</v>
      </c>
      <c r="N83">
        <f t="shared" si="21"/>
        <v>62.267831406636013</v>
      </c>
      <c r="O83" s="26">
        <f t="shared" si="21"/>
        <v>59.279044654950845</v>
      </c>
    </row>
    <row r="84" spans="6:17" x14ac:dyDescent="0.25">
      <c r="F84" t="s">
        <v>40</v>
      </c>
      <c r="H84">
        <f t="shared" ref="H84:O84" si="22">MEDIAN(H76:H79)</f>
        <v>79.917012999966758</v>
      </c>
      <c r="I84">
        <f t="shared" si="22"/>
        <v>121.21185768122689</v>
      </c>
      <c r="J84">
        <f t="shared" si="22"/>
        <v>92.516812644646876</v>
      </c>
      <c r="K84">
        <f t="shared" si="22"/>
        <v>93.848767872605237</v>
      </c>
      <c r="L84">
        <f t="shared" si="22"/>
        <v>76.216597689119666</v>
      </c>
      <c r="M84">
        <f t="shared" si="22"/>
        <v>55.741047254076847</v>
      </c>
      <c r="N84">
        <f t="shared" si="22"/>
        <v>62.100620002862229</v>
      </c>
      <c r="O84" s="26">
        <f t="shared" si="22"/>
        <v>57.432826759144291</v>
      </c>
    </row>
    <row r="85" spans="6:17" x14ac:dyDescent="0.25">
      <c r="F85" t="s">
        <v>42</v>
      </c>
      <c r="H85">
        <f t="shared" ref="H85:O85" si="23">STDEV(H76:H79)</f>
        <v>4.0773620580845709</v>
      </c>
      <c r="I85">
        <f t="shared" si="23"/>
        <v>8.0973320768190185</v>
      </c>
      <c r="J85">
        <f t="shared" si="23"/>
        <v>4.3037561638408244</v>
      </c>
      <c r="K85">
        <f t="shared" si="23"/>
        <v>8.4246766690578792</v>
      </c>
      <c r="L85">
        <f t="shared" si="23"/>
        <v>20.110816275114306</v>
      </c>
      <c r="M85">
        <f t="shared" si="23"/>
        <v>8.6807830735694971</v>
      </c>
      <c r="N85">
        <f t="shared" si="23"/>
        <v>4.2202335195288994</v>
      </c>
      <c r="O85" s="26">
        <f t="shared" si="23"/>
        <v>9.4699174157979407</v>
      </c>
    </row>
    <row r="86" spans="6:17" x14ac:dyDescent="0.25">
      <c r="F86" t="s">
        <v>43</v>
      </c>
      <c r="H86">
        <f t="shared" ref="H86:O86" si="24">H85/H83*100</f>
        <v>5.1017647265675237</v>
      </c>
      <c r="I86">
        <f t="shared" si="24"/>
        <v>6.7433160906107821</v>
      </c>
      <c r="J86">
        <f t="shared" si="24"/>
        <v>4.6518638513535562</v>
      </c>
      <c r="K86">
        <f t="shared" si="24"/>
        <v>8.762819128642537</v>
      </c>
      <c r="L86">
        <f t="shared" si="24"/>
        <v>24.368710861663896</v>
      </c>
      <c r="M86">
        <f t="shared" si="24"/>
        <v>15.841086888403847</v>
      </c>
      <c r="N86">
        <f t="shared" si="24"/>
        <v>6.7775501799138302</v>
      </c>
      <c r="O86" s="26">
        <f t="shared" si="24"/>
        <v>15.975151878577105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98146-31C1-4963-87A9-6497DB475FF2}">
  <dimension ref="A1:Z86"/>
  <sheetViews>
    <sheetView topLeftCell="A22" workbookViewId="0">
      <selection activeCell="D47" sqref="D47"/>
    </sheetView>
  </sheetViews>
  <sheetFormatPr baseColWidth="10" defaultRowHeight="15" x14ac:dyDescent="0.25"/>
  <sheetData>
    <row r="1" spans="1:26" x14ac:dyDescent="0.25">
      <c r="A1" t="s">
        <v>1</v>
      </c>
    </row>
    <row r="2" spans="1:26" x14ac:dyDescent="0.25">
      <c r="A2" t="s">
        <v>48</v>
      </c>
      <c r="R2" s="28"/>
      <c r="S2" s="28"/>
      <c r="T2" s="28"/>
      <c r="U2" s="28"/>
      <c r="V2" s="28"/>
      <c r="W2" s="28"/>
      <c r="X2" s="28"/>
      <c r="Y2" s="28"/>
      <c r="Z2" s="28"/>
    </row>
    <row r="3" spans="1:26" x14ac:dyDescent="0.25">
      <c r="A3" t="s">
        <v>49</v>
      </c>
      <c r="R3" s="28"/>
      <c r="S3" s="28"/>
      <c r="T3" s="28"/>
      <c r="U3" s="28"/>
      <c r="V3" s="28"/>
      <c r="W3" s="28"/>
      <c r="X3" s="29"/>
      <c r="Y3" s="28"/>
      <c r="Z3" s="28"/>
    </row>
    <row r="4" spans="1:26" x14ac:dyDescent="0.25">
      <c r="R4" s="28"/>
      <c r="S4" s="28"/>
      <c r="T4" s="28"/>
      <c r="U4" s="28"/>
      <c r="V4" s="28"/>
      <c r="W4" s="28"/>
      <c r="X4" s="28"/>
      <c r="Y4" s="28"/>
      <c r="Z4" s="28"/>
    </row>
    <row r="5" spans="1:26" x14ac:dyDescent="0.25">
      <c r="A5" t="s">
        <v>4</v>
      </c>
      <c r="R5" s="28"/>
      <c r="S5" s="28"/>
      <c r="T5" s="28"/>
      <c r="U5" s="28"/>
      <c r="V5" s="28"/>
      <c r="W5" s="28"/>
      <c r="X5" s="28"/>
      <c r="Y5" s="28"/>
      <c r="Z5" s="28"/>
    </row>
    <row r="6" spans="1:26" x14ac:dyDescent="0.25">
      <c r="A6" t="s">
        <v>5</v>
      </c>
      <c r="R6" s="28"/>
      <c r="S6" s="28"/>
      <c r="T6" s="30"/>
      <c r="U6" s="28"/>
      <c r="V6" s="28"/>
      <c r="W6" s="28"/>
      <c r="X6" s="28"/>
      <c r="Y6" s="28"/>
      <c r="Z6" s="28"/>
    </row>
    <row r="7" spans="1:26" x14ac:dyDescent="0.25">
      <c r="R7" s="28"/>
      <c r="S7" s="28"/>
      <c r="T7" s="28"/>
      <c r="U7" s="28"/>
      <c r="V7" s="28"/>
      <c r="W7" s="28"/>
      <c r="X7" s="28"/>
      <c r="Y7" s="28"/>
      <c r="Z7" s="28"/>
    </row>
    <row r="8" spans="1:26" x14ac:dyDescent="0.25">
      <c r="A8" t="s">
        <v>6</v>
      </c>
      <c r="R8" s="28"/>
      <c r="S8" s="28"/>
      <c r="T8" s="28"/>
      <c r="U8" s="28"/>
      <c r="V8" s="28"/>
      <c r="W8" s="28"/>
      <c r="X8" s="28"/>
      <c r="Y8" s="28"/>
      <c r="Z8" s="28"/>
    </row>
    <row r="9" spans="1:26" x14ac:dyDescent="0.25">
      <c r="A9" t="s">
        <v>50</v>
      </c>
      <c r="R9" s="28"/>
      <c r="S9" s="28"/>
      <c r="T9" s="28"/>
      <c r="U9" s="28"/>
      <c r="V9" s="28"/>
      <c r="W9" s="28"/>
      <c r="X9" s="28"/>
      <c r="Y9" s="28"/>
      <c r="Z9" s="28"/>
    </row>
    <row r="10" spans="1:26" x14ac:dyDescent="0.25">
      <c r="A10" t="s">
        <v>8</v>
      </c>
      <c r="R10" s="28"/>
      <c r="S10" s="28"/>
      <c r="T10" s="28"/>
      <c r="U10" s="28"/>
      <c r="V10" s="30"/>
      <c r="W10" s="28"/>
      <c r="X10" s="28"/>
      <c r="Y10" s="28"/>
      <c r="Z10" s="28"/>
    </row>
    <row r="11" spans="1:26" x14ac:dyDescent="0.25">
      <c r="A11" t="s">
        <v>9</v>
      </c>
      <c r="R11" s="28"/>
      <c r="S11" s="28"/>
      <c r="T11" s="28"/>
      <c r="U11" s="28"/>
      <c r="V11" s="28"/>
      <c r="W11" s="28"/>
      <c r="X11" s="28"/>
      <c r="Y11" s="28"/>
      <c r="Z11" s="28"/>
    </row>
    <row r="12" spans="1:26" x14ac:dyDescent="0.25">
      <c r="A12" t="s">
        <v>51</v>
      </c>
      <c r="R12" s="28"/>
      <c r="S12" s="28"/>
      <c r="T12" s="28"/>
      <c r="U12" s="28"/>
      <c r="V12" s="28"/>
      <c r="W12" s="28"/>
      <c r="X12" s="28"/>
      <c r="Y12" s="28"/>
      <c r="Z12" s="28"/>
    </row>
    <row r="13" spans="1:26" x14ac:dyDescent="0.25">
      <c r="A13" t="s">
        <v>52</v>
      </c>
      <c r="R13" s="28"/>
      <c r="S13" s="28"/>
      <c r="T13" s="28"/>
      <c r="U13" s="28"/>
      <c r="V13" s="28"/>
      <c r="W13" s="28"/>
      <c r="X13" s="28"/>
      <c r="Y13" s="28"/>
      <c r="Z13" s="28"/>
    </row>
    <row r="14" spans="1:26" x14ac:dyDescent="0.25">
      <c r="A14" t="s">
        <v>53</v>
      </c>
      <c r="R14" s="28"/>
      <c r="S14" s="29"/>
      <c r="T14" s="28"/>
      <c r="U14" s="28"/>
      <c r="V14" s="28"/>
      <c r="W14" s="28"/>
      <c r="X14" s="28"/>
      <c r="Y14" s="28"/>
      <c r="Z14" s="28"/>
    </row>
    <row r="15" spans="1:26" x14ac:dyDescent="0.25">
      <c r="A15" t="s">
        <v>54</v>
      </c>
      <c r="R15" s="28"/>
      <c r="S15" s="28"/>
      <c r="T15" s="28"/>
      <c r="U15" s="28"/>
      <c r="V15" s="28"/>
      <c r="W15" s="28"/>
      <c r="X15" s="28"/>
      <c r="Y15" s="28"/>
      <c r="Z15" s="28"/>
    </row>
    <row r="16" spans="1:26" x14ac:dyDescent="0.25">
      <c r="A16" t="s">
        <v>55</v>
      </c>
    </row>
    <row r="17" spans="1:17" x14ac:dyDescent="0.25">
      <c r="A17" t="s">
        <v>56</v>
      </c>
    </row>
    <row r="18" spans="1:17" x14ac:dyDescent="0.25">
      <c r="A18" t="s">
        <v>16</v>
      </c>
    </row>
    <row r="20" spans="1:17" x14ac:dyDescent="0.25">
      <c r="A20" t="s">
        <v>17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545.83799999999997</v>
      </c>
      <c r="H27" s="6">
        <v>545.32399999999996</v>
      </c>
      <c r="I27" s="6">
        <v>544.87900000000002</v>
      </c>
      <c r="J27" s="6">
        <v>546.04899999999998</v>
      </c>
      <c r="K27" s="6">
        <v>545.50900000000001</v>
      </c>
      <c r="L27" s="6">
        <v>544.70500000000004</v>
      </c>
      <c r="M27" s="6">
        <v>544.14599999999996</v>
      </c>
      <c r="N27" s="6">
        <v>546.19799999999998</v>
      </c>
      <c r="O27" s="6">
        <v>544.70699999999999</v>
      </c>
      <c r="P27" s="6">
        <v>544.93799999999999</v>
      </c>
      <c r="Q27" s="7"/>
    </row>
    <row r="28" spans="1:17" x14ac:dyDescent="0.25">
      <c r="A28" t="s">
        <v>33</v>
      </c>
      <c r="C28" t="s">
        <v>34</v>
      </c>
      <c r="F28" s="6"/>
      <c r="G28" s="6">
        <v>547.56399999999996</v>
      </c>
      <c r="H28" s="8"/>
      <c r="I28" s="9">
        <v>4301.09</v>
      </c>
      <c r="J28" s="9"/>
      <c r="K28" s="9">
        <v>4383.21</v>
      </c>
      <c r="L28" s="9">
        <v>4066.29</v>
      </c>
      <c r="M28" s="9"/>
      <c r="N28" s="9">
        <v>5065.3500000000004</v>
      </c>
      <c r="O28" s="9">
        <v>5945.31</v>
      </c>
      <c r="P28" s="10">
        <v>2648</v>
      </c>
      <c r="Q28" s="7"/>
    </row>
    <row r="29" spans="1:17" x14ac:dyDescent="0.25">
      <c r="A29" t="s">
        <v>35</v>
      </c>
      <c r="C29" t="s">
        <v>36</v>
      </c>
      <c r="F29" s="6"/>
      <c r="G29" s="6">
        <v>544.52499999999998</v>
      </c>
      <c r="H29" s="11">
        <v>4459.2</v>
      </c>
      <c r="I29" s="4"/>
      <c r="J29" s="4">
        <v>3879.44</v>
      </c>
      <c r="K29" s="4"/>
      <c r="L29" s="4"/>
      <c r="M29" s="4">
        <v>4148.55</v>
      </c>
      <c r="N29" s="4">
        <v>4360.09</v>
      </c>
      <c r="O29" s="4">
        <v>4355.08</v>
      </c>
      <c r="P29" s="12">
        <v>2729.94</v>
      </c>
      <c r="Q29" s="7"/>
    </row>
    <row r="30" spans="1:17" x14ac:dyDescent="0.25">
      <c r="A30" t="s">
        <v>19</v>
      </c>
      <c r="C30" s="2">
        <v>43900</v>
      </c>
      <c r="F30" s="6"/>
      <c r="G30" s="6">
        <v>543.22699999999998</v>
      </c>
      <c r="H30" s="11">
        <v>3769.15</v>
      </c>
      <c r="I30" s="4">
        <v>8998.73</v>
      </c>
      <c r="J30" s="4">
        <v>4114.99</v>
      </c>
      <c r="K30" s="4">
        <v>2511.0500000000002</v>
      </c>
      <c r="L30" s="4">
        <v>3578.91</v>
      </c>
      <c r="M30" s="4">
        <v>4179.72</v>
      </c>
      <c r="N30" s="4">
        <v>4227.95</v>
      </c>
      <c r="O30" s="4">
        <v>4303.95</v>
      </c>
      <c r="P30" s="12">
        <v>2740.29</v>
      </c>
      <c r="Q30" s="7"/>
    </row>
    <row r="31" spans="1:17" x14ac:dyDescent="0.25">
      <c r="A31" t="s">
        <v>20</v>
      </c>
      <c r="C31" t="s">
        <v>21</v>
      </c>
      <c r="F31" s="6"/>
      <c r="G31" s="6">
        <v>544.90800000000002</v>
      </c>
      <c r="H31" s="13">
        <v>3773.72</v>
      </c>
      <c r="I31" s="14">
        <v>4495.3599999999997</v>
      </c>
      <c r="J31" s="14"/>
      <c r="K31" s="14">
        <v>4299.5200000000004</v>
      </c>
      <c r="L31" s="14">
        <v>3920.51</v>
      </c>
      <c r="M31" s="14">
        <v>4140.8</v>
      </c>
      <c r="N31" s="14"/>
      <c r="O31" s="14">
        <v>4470.97</v>
      </c>
      <c r="P31" s="15">
        <v>542.96799999999996</v>
      </c>
      <c r="Q31" s="7"/>
    </row>
    <row r="32" spans="1:17" x14ac:dyDescent="0.25">
      <c r="A32" s="1" t="s">
        <v>37</v>
      </c>
      <c r="B32" s="26" t="s">
        <v>59</v>
      </c>
      <c r="G32" s="16">
        <v>543.58600000000001</v>
      </c>
      <c r="H32" s="16">
        <v>544.55200000000002</v>
      </c>
      <c r="I32" s="16">
        <v>543.95100000000002</v>
      </c>
      <c r="J32" s="16">
        <v>543.35900000000004</v>
      </c>
      <c r="K32" s="16">
        <v>543.79200000000003</v>
      </c>
      <c r="L32" s="16">
        <v>543.428</v>
      </c>
      <c r="M32" s="16">
        <v>544.55700000000002</v>
      </c>
      <c r="N32" s="16">
        <v>543.327</v>
      </c>
      <c r="O32" s="16">
        <v>542.34799999999996</v>
      </c>
      <c r="P32" s="16">
        <v>545.08399999999995</v>
      </c>
      <c r="Q32" s="17"/>
    </row>
    <row r="33" spans="1:17" x14ac:dyDescent="0.25">
      <c r="B33" s="26" t="s">
        <v>60</v>
      </c>
      <c r="C33" s="26"/>
      <c r="Q33" s="17"/>
    </row>
    <row r="35" spans="1:17" x14ac:dyDescent="0.25">
      <c r="A35" s="1"/>
      <c r="B35" s="18"/>
      <c r="C35" s="19"/>
      <c r="F35" t="s">
        <v>38</v>
      </c>
      <c r="H35">
        <f>AVERAGE(H28:H31)</f>
        <v>4000.69</v>
      </c>
      <c r="I35">
        <f t="shared" ref="I35:N35" si="0">AVERAGE(I28:I31)</f>
        <v>5931.7266666666665</v>
      </c>
      <c r="J35">
        <f t="shared" si="0"/>
        <v>3997.2150000000001</v>
      </c>
      <c r="K35">
        <f t="shared" si="0"/>
        <v>3731.26</v>
      </c>
      <c r="L35">
        <f t="shared" si="0"/>
        <v>3855.2366666666662</v>
      </c>
      <c r="M35">
        <f t="shared" si="0"/>
        <v>4156.3566666666666</v>
      </c>
      <c r="N35">
        <f t="shared" si="0"/>
        <v>4551.13</v>
      </c>
      <c r="O35">
        <f>AVERAGE(O28:O31)</f>
        <v>4768.8275000000003</v>
      </c>
      <c r="P35">
        <f>AVERAGE(P28:P30)</f>
        <v>2706.0766666666668</v>
      </c>
    </row>
    <row r="36" spans="1:17" x14ac:dyDescent="0.25">
      <c r="B36" s="18"/>
      <c r="F36" t="s">
        <v>39</v>
      </c>
      <c r="H36">
        <f>H35/1000</f>
        <v>4.0006899999999996</v>
      </c>
      <c r="I36">
        <f t="shared" ref="I36:P36" si="1">I35/1000</f>
        <v>5.9317266666666661</v>
      </c>
      <c r="J36">
        <f t="shared" si="1"/>
        <v>3.9972150000000002</v>
      </c>
      <c r="K36">
        <f t="shared" si="1"/>
        <v>3.7312600000000002</v>
      </c>
      <c r="L36">
        <f t="shared" si="1"/>
        <v>3.8552366666666664</v>
      </c>
      <c r="M36">
        <f t="shared" si="1"/>
        <v>4.1563566666666665</v>
      </c>
      <c r="N36">
        <f t="shared" si="1"/>
        <v>4.5511299999999997</v>
      </c>
      <c r="O36">
        <f t="shared" si="1"/>
        <v>4.7688275000000004</v>
      </c>
      <c r="P36">
        <f t="shared" si="1"/>
        <v>2.7060766666666667</v>
      </c>
    </row>
    <row r="37" spans="1:17" x14ac:dyDescent="0.25">
      <c r="B37" s="20"/>
      <c r="F37" t="s">
        <v>40</v>
      </c>
      <c r="H37">
        <f>MEDIAN(H28:H31)</f>
        <v>3773.72</v>
      </c>
      <c r="I37">
        <f t="shared" ref="I37:P37" si="2">MEDIAN(I28:I31)</f>
        <v>4495.3599999999997</v>
      </c>
      <c r="J37">
        <f t="shared" si="2"/>
        <v>3997.2150000000001</v>
      </c>
      <c r="K37">
        <f t="shared" si="2"/>
        <v>4299.5200000000004</v>
      </c>
      <c r="L37">
        <f t="shared" si="2"/>
        <v>3920.51</v>
      </c>
      <c r="M37">
        <f t="shared" si="2"/>
        <v>4148.55</v>
      </c>
      <c r="N37">
        <f t="shared" si="2"/>
        <v>4360.09</v>
      </c>
      <c r="O37">
        <f t="shared" si="2"/>
        <v>4413.0249999999996</v>
      </c>
      <c r="P37">
        <f t="shared" si="2"/>
        <v>2688.9700000000003</v>
      </c>
    </row>
    <row r="38" spans="1:17" x14ac:dyDescent="0.25">
      <c r="B38" s="18"/>
      <c r="C38" s="18"/>
      <c r="F38" t="s">
        <v>41</v>
      </c>
      <c r="H38">
        <f>H37/1000</f>
        <v>3.77372</v>
      </c>
      <c r="I38">
        <f t="shared" ref="I38:P38" si="3">I37/1000</f>
        <v>4.4953599999999998</v>
      </c>
      <c r="J38">
        <f t="shared" si="3"/>
        <v>3.9972150000000002</v>
      </c>
      <c r="K38">
        <f t="shared" si="3"/>
        <v>4.2995200000000002</v>
      </c>
      <c r="L38">
        <f t="shared" si="3"/>
        <v>3.9205100000000002</v>
      </c>
      <c r="M38">
        <f t="shared" si="3"/>
        <v>4.1485500000000002</v>
      </c>
      <c r="N38">
        <f t="shared" si="3"/>
        <v>4.3600900000000005</v>
      </c>
      <c r="O38">
        <f t="shared" si="3"/>
        <v>4.4130249999999993</v>
      </c>
      <c r="P38">
        <f t="shared" si="3"/>
        <v>2.6889700000000003</v>
      </c>
    </row>
    <row r="39" spans="1:17" x14ac:dyDescent="0.25">
      <c r="F39" t="s">
        <v>42</v>
      </c>
      <c r="H39">
        <f>STDEV(H28:H31)</f>
        <v>397.08788233840625</v>
      </c>
      <c r="I39">
        <f t="shared" ref="I39:P39" si="4">STDEV(I28:I31)</f>
        <v>2657.8783443252869</v>
      </c>
      <c r="J39">
        <f t="shared" si="4"/>
        <v>166.55900230849107</v>
      </c>
      <c r="K39">
        <f t="shared" si="4"/>
        <v>1057.5610323286307</v>
      </c>
      <c r="L39">
        <f t="shared" si="4"/>
        <v>250.16049275082062</v>
      </c>
      <c r="M39">
        <f t="shared" si="4"/>
        <v>20.600961951650099</v>
      </c>
      <c r="N39">
        <f t="shared" si="4"/>
        <v>450.20206707655194</v>
      </c>
      <c r="O39">
        <f t="shared" si="4"/>
        <v>787.4279325489631</v>
      </c>
      <c r="P39">
        <f t="shared" si="4"/>
        <v>1082.341941951649</v>
      </c>
    </row>
    <row r="40" spans="1:17" x14ac:dyDescent="0.25">
      <c r="F40" t="s">
        <v>43</v>
      </c>
      <c r="H40">
        <f>H39/H35*100</f>
        <v>9.9254849123127826</v>
      </c>
      <c r="I40">
        <f t="shared" ref="I40:P40" si="5">I39/I35*100</f>
        <v>44.807835790230058</v>
      </c>
      <c r="J40">
        <f t="shared" si="5"/>
        <v>4.1668762452980657</v>
      </c>
      <c r="K40">
        <f t="shared" si="5"/>
        <v>28.343268288155492</v>
      </c>
      <c r="L40">
        <f t="shared" si="5"/>
        <v>6.4888491778927708</v>
      </c>
      <c r="M40">
        <f t="shared" si="5"/>
        <v>0.49564952201688095</v>
      </c>
      <c r="N40">
        <f t="shared" si="5"/>
        <v>9.8920942068574611</v>
      </c>
      <c r="O40">
        <f t="shared" si="5"/>
        <v>16.511981877074881</v>
      </c>
      <c r="P40">
        <f t="shared" si="5"/>
        <v>39.996721278590861</v>
      </c>
    </row>
    <row r="43" spans="1:17" x14ac:dyDescent="0.25">
      <c r="D43" t="s">
        <v>44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I47">
        <f t="shared" ref="I47:N47" si="6">I28-$P$35</f>
        <v>1595.0133333333333</v>
      </c>
      <c r="K47">
        <f t="shared" si="6"/>
        <v>1677.1333333333332</v>
      </c>
      <c r="L47">
        <f t="shared" si="6"/>
        <v>1360.2133333333331</v>
      </c>
      <c r="N47">
        <f t="shared" si="6"/>
        <v>2359.2733333333335</v>
      </c>
      <c r="O47">
        <f>O28-$P$35</f>
        <v>3239.2333333333336</v>
      </c>
    </row>
    <row r="48" spans="1:17" x14ac:dyDescent="0.25">
      <c r="H48">
        <f t="shared" ref="H48:O50" si="7">H29-$P$35</f>
        <v>1753.123333333333</v>
      </c>
      <c r="J48">
        <f t="shared" si="7"/>
        <v>1173.3633333333332</v>
      </c>
      <c r="M48">
        <f t="shared" si="7"/>
        <v>1442.4733333333334</v>
      </c>
      <c r="N48">
        <f t="shared" si="7"/>
        <v>1654.0133333333333</v>
      </c>
      <c r="O48">
        <f t="shared" si="7"/>
        <v>1649.0033333333331</v>
      </c>
    </row>
    <row r="49" spans="4:20" x14ac:dyDescent="0.25">
      <c r="H49">
        <f t="shared" si="7"/>
        <v>1063.0733333333333</v>
      </c>
      <c r="I49">
        <f t="shared" si="7"/>
        <v>6292.6533333333327</v>
      </c>
      <c r="J49">
        <f t="shared" si="7"/>
        <v>1408.913333333333</v>
      </c>
      <c r="L49">
        <f>L30-$P$35</f>
        <v>872.83333333333303</v>
      </c>
      <c r="M49">
        <f t="shared" si="7"/>
        <v>1473.6433333333334</v>
      </c>
      <c r="N49">
        <f t="shared" si="7"/>
        <v>1521.873333333333</v>
      </c>
      <c r="O49">
        <f>O30-$P$35</f>
        <v>1597.873333333333</v>
      </c>
    </row>
    <row r="50" spans="4:20" x14ac:dyDescent="0.25">
      <c r="H50">
        <f t="shared" si="7"/>
        <v>1067.643333333333</v>
      </c>
      <c r="I50">
        <f t="shared" si="7"/>
        <v>1789.2833333333328</v>
      </c>
      <c r="K50">
        <f t="shared" si="7"/>
        <v>1593.4433333333336</v>
      </c>
      <c r="L50">
        <f t="shared" si="7"/>
        <v>1214.4333333333334</v>
      </c>
      <c r="M50">
        <f t="shared" si="7"/>
        <v>1434.7233333333334</v>
      </c>
      <c r="O50">
        <f t="shared" si="7"/>
        <v>1764.8933333333334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45</v>
      </c>
      <c r="T53" s="22"/>
    </row>
    <row r="54" spans="4:20" x14ac:dyDescent="0.25">
      <c r="F54" t="s">
        <v>38</v>
      </c>
      <c r="H54">
        <f>AVERAGE(H47:H50)</f>
        <v>1294.613333333333</v>
      </c>
      <c r="I54">
        <f>AVERAGE(I47:I50)</f>
        <v>3225.6499999999996</v>
      </c>
      <c r="J54">
        <f t="shared" ref="J54:N54" si="8">AVERAGE(J47:J50)</f>
        <v>1291.1383333333331</v>
      </c>
      <c r="K54">
        <f t="shared" si="8"/>
        <v>1635.2883333333334</v>
      </c>
      <c r="L54">
        <f t="shared" si="8"/>
        <v>1149.1599999999999</v>
      </c>
      <c r="M54">
        <f t="shared" si="8"/>
        <v>1450.28</v>
      </c>
      <c r="N54">
        <f t="shared" si="8"/>
        <v>1845.0533333333333</v>
      </c>
      <c r="O54">
        <f>AVERAGE(O47:O50)</f>
        <v>2062.7508333333335</v>
      </c>
      <c r="S54" s="23">
        <f>AVERAGE(H47:I50)</f>
        <v>2260.1316666666662</v>
      </c>
      <c r="T54" s="24"/>
    </row>
    <row r="55" spans="4:20" x14ac:dyDescent="0.25">
      <c r="F55" t="s">
        <v>39</v>
      </c>
      <c r="H55">
        <f>H54/1000</f>
        <v>1.2946133333333329</v>
      </c>
      <c r="I55">
        <f t="shared" ref="I55:O55" si="9">I54/1000</f>
        <v>3.2256499999999995</v>
      </c>
      <c r="J55">
        <f t="shared" si="9"/>
        <v>1.2911383333333331</v>
      </c>
      <c r="K55">
        <f t="shared" si="9"/>
        <v>1.6352883333333335</v>
      </c>
      <c r="L55">
        <f t="shared" si="9"/>
        <v>1.14916</v>
      </c>
      <c r="M55">
        <f t="shared" si="9"/>
        <v>1.45028</v>
      </c>
      <c r="N55">
        <f t="shared" si="9"/>
        <v>1.8450533333333332</v>
      </c>
      <c r="O55">
        <f t="shared" si="9"/>
        <v>2.0627508333333333</v>
      </c>
    </row>
    <row r="56" spans="4:20" x14ac:dyDescent="0.25">
      <c r="F56" t="s">
        <v>40</v>
      </c>
      <c r="H56">
        <f>MEDIAN(H47:H50)</f>
        <v>1067.643333333333</v>
      </c>
      <c r="I56">
        <f t="shared" ref="I56:N56" si="10">MEDIAN(I47:I50)</f>
        <v>1789.2833333333328</v>
      </c>
      <c r="J56">
        <f>MEDIAN(J47:J50)</f>
        <v>1291.1383333333331</v>
      </c>
      <c r="K56">
        <f t="shared" si="10"/>
        <v>1635.2883333333334</v>
      </c>
      <c r="L56">
        <f t="shared" si="10"/>
        <v>1214.4333333333334</v>
      </c>
      <c r="M56">
        <f t="shared" si="10"/>
        <v>1442.4733333333334</v>
      </c>
      <c r="N56">
        <f t="shared" si="10"/>
        <v>1654.0133333333333</v>
      </c>
      <c r="O56">
        <f>MEDIAN(O47:O50)</f>
        <v>1706.9483333333333</v>
      </c>
    </row>
    <row r="57" spans="4:20" x14ac:dyDescent="0.25">
      <c r="F57" t="s">
        <v>41</v>
      </c>
      <c r="H57">
        <f>H56/1000</f>
        <v>1.0676433333333331</v>
      </c>
      <c r="I57">
        <f t="shared" ref="I57:O57" si="11">I56/1000</f>
        <v>1.7892833333333329</v>
      </c>
      <c r="J57">
        <f t="shared" si="11"/>
        <v>1.2911383333333331</v>
      </c>
      <c r="K57">
        <f t="shared" si="11"/>
        <v>1.6352883333333335</v>
      </c>
      <c r="L57">
        <f t="shared" si="11"/>
        <v>1.2144333333333335</v>
      </c>
      <c r="M57">
        <f t="shared" si="11"/>
        <v>1.4424733333333333</v>
      </c>
      <c r="N57">
        <f t="shared" si="11"/>
        <v>1.6540133333333333</v>
      </c>
      <c r="O57">
        <f t="shared" si="11"/>
        <v>1.7069483333333333</v>
      </c>
    </row>
    <row r="58" spans="4:20" x14ac:dyDescent="0.25">
      <c r="F58" t="s">
        <v>42</v>
      </c>
      <c r="H58">
        <f>STDEV(H47:H50)</f>
        <v>397.08788233840602</v>
      </c>
      <c r="I58">
        <f t="shared" ref="I58:O58" si="12">STDEV(I47:I50)</f>
        <v>2657.8783443252878</v>
      </c>
      <c r="J58">
        <f t="shared" si="12"/>
        <v>166.55900230849107</v>
      </c>
      <c r="K58">
        <f t="shared" si="12"/>
        <v>59.17776651750188</v>
      </c>
      <c r="L58">
        <f t="shared" si="12"/>
        <v>250.16049275082014</v>
      </c>
      <c r="M58">
        <f t="shared" si="12"/>
        <v>20.600961951650099</v>
      </c>
      <c r="N58">
        <f t="shared" si="12"/>
        <v>450.20206707655302</v>
      </c>
      <c r="O58">
        <f t="shared" si="12"/>
        <v>787.4279325489623</v>
      </c>
    </row>
    <row r="59" spans="4:20" x14ac:dyDescent="0.25">
      <c r="F59" t="s">
        <v>43</v>
      </c>
      <c r="H59">
        <f>H58/H54*100</f>
        <v>30.672315209051309</v>
      </c>
      <c r="I59">
        <f t="shared" ref="I59:O59" si="13">I58/I54*100</f>
        <v>82.398224987995846</v>
      </c>
      <c r="J59">
        <f t="shared" si="13"/>
        <v>12.900167085775042</v>
      </c>
      <c r="K59">
        <f t="shared" si="13"/>
        <v>3.618797083745795</v>
      </c>
      <c r="L59">
        <f t="shared" si="13"/>
        <v>21.768987151555937</v>
      </c>
      <c r="M59">
        <f t="shared" si="13"/>
        <v>1.4204816967516687</v>
      </c>
      <c r="N59">
        <f t="shared" si="13"/>
        <v>24.400490703604937</v>
      </c>
      <c r="O59">
        <f t="shared" si="13"/>
        <v>38.173681465759302</v>
      </c>
    </row>
    <row r="62" spans="4:20" x14ac:dyDescent="0.25">
      <c r="D62" t="s">
        <v>46</v>
      </c>
    </row>
    <row r="63" spans="4:20" x14ac:dyDescent="0.25">
      <c r="I63">
        <f t="shared" ref="H63:O66" si="14">I47/$H$54*100</f>
        <v>123.20383949905252</v>
      </c>
      <c r="K63">
        <f t="shared" si="14"/>
        <v>129.54704622229548</v>
      </c>
      <c r="L63">
        <f t="shared" si="14"/>
        <v>105.06715003707671</v>
      </c>
      <c r="N63" s="26">
        <f t="shared" si="14"/>
        <v>182.23768229381236</v>
      </c>
      <c r="O63">
        <f>O47/$H$54*100</f>
        <v>250.20855648018463</v>
      </c>
    </row>
    <row r="64" spans="4:20" x14ac:dyDescent="0.25">
      <c r="H64">
        <f t="shared" si="14"/>
        <v>135.41675249237869</v>
      </c>
      <c r="J64">
        <f t="shared" si="14"/>
        <v>90.634269176897106</v>
      </c>
      <c r="M64">
        <f t="shared" si="14"/>
        <v>111.421170800033</v>
      </c>
      <c r="N64">
        <f t="shared" si="14"/>
        <v>127.7611848067892</v>
      </c>
      <c r="O64">
        <f t="shared" si="14"/>
        <v>127.37419667133561</v>
      </c>
    </row>
    <row r="65" spans="4:17" x14ac:dyDescent="0.25">
      <c r="H65">
        <f t="shared" si="14"/>
        <v>82.115123177061889</v>
      </c>
      <c r="I65">
        <f t="shared" si="14"/>
        <v>486.06430748949504</v>
      </c>
      <c r="J65">
        <f t="shared" si="14"/>
        <v>108.82889099447969</v>
      </c>
      <c r="L65">
        <f t="shared" si="14"/>
        <v>67.420388069539413</v>
      </c>
      <c r="M65">
        <f t="shared" si="14"/>
        <v>113.82883949905252</v>
      </c>
      <c r="N65">
        <f t="shared" si="14"/>
        <v>117.55427618027518</v>
      </c>
      <c r="O65">
        <f t="shared" si="14"/>
        <v>123.42475488176649</v>
      </c>
    </row>
    <row r="66" spans="4:17" x14ac:dyDescent="0.25">
      <c r="H66">
        <f t="shared" si="14"/>
        <v>82.468124330559448</v>
      </c>
      <c r="I66">
        <f t="shared" si="14"/>
        <v>138.20986446403558</v>
      </c>
      <c r="K66">
        <f t="shared" si="14"/>
        <v>123.08256776798225</v>
      </c>
      <c r="L66">
        <f t="shared" si="14"/>
        <v>93.806644969926694</v>
      </c>
      <c r="M66">
        <f t="shared" si="14"/>
        <v>110.8225364587625</v>
      </c>
      <c r="O66">
        <f t="shared" si="14"/>
        <v>136.32590425970179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38</v>
      </c>
      <c r="H70">
        <f>AVERAGE(H63:H66)</f>
        <v>100</v>
      </c>
      <c r="I70">
        <f t="shared" ref="I70:N70" si="15">AVERAGE(I63:I66)</f>
        <v>249.15933715086103</v>
      </c>
      <c r="J70">
        <f>AVERAGE(J63:J66)</f>
        <v>99.731580085688393</v>
      </c>
      <c r="K70">
        <f t="shared" si="15"/>
        <v>126.31480699513887</v>
      </c>
      <c r="L70">
        <f t="shared" si="15"/>
        <v>88.764727692180941</v>
      </c>
      <c r="M70">
        <f t="shared" si="15"/>
        <v>112.02418225261601</v>
      </c>
      <c r="N70">
        <f t="shared" si="15"/>
        <v>142.51771442695892</v>
      </c>
      <c r="O70">
        <f>AVERAGE(O63:O66)</f>
        <v>159.33335307324714</v>
      </c>
    </row>
    <row r="71" spans="4:17" x14ac:dyDescent="0.25">
      <c r="F71" t="s">
        <v>40</v>
      </c>
      <c r="H71">
        <f>MEDIAN(H63:H66)</f>
        <v>82.468124330559448</v>
      </c>
      <c r="I71">
        <f t="shared" ref="I71:O71" si="16">MEDIAN(I63:I66)</f>
        <v>138.20986446403558</v>
      </c>
      <c r="J71">
        <f t="shared" si="16"/>
        <v>99.731580085688393</v>
      </c>
      <c r="K71">
        <f t="shared" si="16"/>
        <v>126.31480699513887</v>
      </c>
      <c r="L71">
        <f t="shared" si="16"/>
        <v>93.806644969926694</v>
      </c>
      <c r="M71">
        <f t="shared" si="16"/>
        <v>111.421170800033</v>
      </c>
      <c r="N71">
        <f t="shared" si="16"/>
        <v>127.7611848067892</v>
      </c>
      <c r="O71">
        <f t="shared" si="16"/>
        <v>131.85005046551871</v>
      </c>
    </row>
    <row r="72" spans="4:17" x14ac:dyDescent="0.25">
      <c r="F72" t="s">
        <v>42</v>
      </c>
      <c r="H72">
        <f>STDEV(H63:H66)</f>
        <v>30.672315209051391</v>
      </c>
      <c r="I72">
        <f t="shared" ref="I72:O72" si="17">STDEV(I63:I66)</f>
        <v>205.3028712041656</v>
      </c>
      <c r="J72">
        <f t="shared" si="17"/>
        <v>12.865540468337354</v>
      </c>
      <c r="K72">
        <f t="shared" si="17"/>
        <v>4.5710765518792114</v>
      </c>
      <c r="L72">
        <f t="shared" si="17"/>
        <v>19.323182166424573</v>
      </c>
      <c r="M72">
        <f t="shared" si="17"/>
        <v>1.5912830048341366</v>
      </c>
      <c r="N72">
        <f t="shared" si="17"/>
        <v>34.775021659740318</v>
      </c>
      <c r="O72">
        <f t="shared" si="17"/>
        <v>60.823406670894975</v>
      </c>
    </row>
    <row r="73" spans="4:17" x14ac:dyDescent="0.25">
      <c r="F73" t="s">
        <v>43</v>
      </c>
      <c r="H73">
        <f t="shared" ref="H73:O73" si="18">H72/H70*100</f>
        <v>30.672315209051394</v>
      </c>
      <c r="I73">
        <f t="shared" si="18"/>
        <v>82.398224987995846</v>
      </c>
      <c r="J73">
        <f t="shared" si="18"/>
        <v>12.900167085775047</v>
      </c>
      <c r="K73">
        <f t="shared" si="18"/>
        <v>3.6187970837457923</v>
      </c>
      <c r="L73">
        <f t="shared" si="18"/>
        <v>21.768987151556036</v>
      </c>
      <c r="M73">
        <f t="shared" si="18"/>
        <v>1.4204816967516642</v>
      </c>
      <c r="N73">
        <f t="shared" si="18"/>
        <v>24.40049070360492</v>
      </c>
      <c r="O73">
        <f t="shared" si="18"/>
        <v>38.173681465759302</v>
      </c>
    </row>
    <row r="76" spans="4:17" x14ac:dyDescent="0.25">
      <c r="D76" t="s">
        <v>47</v>
      </c>
      <c r="I76">
        <f t="shared" ref="I76:N76" si="19">I47/$S$54*100</f>
        <v>70.571699731357853</v>
      </c>
      <c r="K76">
        <f t="shared" si="19"/>
        <v>74.205116368589159</v>
      </c>
      <c r="L76">
        <f t="shared" si="19"/>
        <v>60.182924446142152</v>
      </c>
      <c r="N76" s="26">
        <f t="shared" si="19"/>
        <v>104.38654385179626</v>
      </c>
      <c r="O76">
        <f>O47/$S$54*100</f>
        <v>143.32055875800751</v>
      </c>
    </row>
    <row r="77" spans="4:17" x14ac:dyDescent="0.25">
      <c r="H77">
        <f t="shared" ref="H77:O79" si="20">H48/$S$54*100</f>
        <v>77.567309869115292</v>
      </c>
      <c r="J77">
        <f t="shared" si="20"/>
        <v>51.915706975773546</v>
      </c>
      <c r="M77">
        <f t="shared" si="20"/>
        <v>63.822535412759898</v>
      </c>
      <c r="N77">
        <f t="shared" si="20"/>
        <v>73.182167115632652</v>
      </c>
      <c r="O77">
        <f t="shared" si="20"/>
        <v>72.960498614018803</v>
      </c>
    </row>
    <row r="78" spans="4:17" x14ac:dyDescent="0.25">
      <c r="H78">
        <f t="shared" si="20"/>
        <v>47.035902775575764</v>
      </c>
      <c r="I78">
        <f>I49/$S$54*100</f>
        <v>278.41976757991239</v>
      </c>
      <c r="J78">
        <f t="shared" si="20"/>
        <v>62.33766616841644</v>
      </c>
      <c r="L78">
        <f t="shared" si="20"/>
        <v>38.61869404363609</v>
      </c>
      <c r="M78">
        <f t="shared" si="20"/>
        <v>65.201658605435242</v>
      </c>
      <c r="N78">
        <f t="shared" si="20"/>
        <v>67.335605079055128</v>
      </c>
      <c r="O78">
        <f t="shared" si="20"/>
        <v>70.698241031680311</v>
      </c>
    </row>
    <row r="79" spans="4:17" x14ac:dyDescent="0.25">
      <c r="H79">
        <f t="shared" si="20"/>
        <v>47.238103384832293</v>
      </c>
      <c r="I79">
        <f t="shared" si="20"/>
        <v>79.167216659206431</v>
      </c>
      <c r="J79" s="25"/>
      <c r="K79">
        <f t="shared" si="20"/>
        <v>70.502234751810207</v>
      </c>
      <c r="L79">
        <f t="shared" si="20"/>
        <v>53.732857746488236</v>
      </c>
      <c r="M79">
        <f t="shared" si="20"/>
        <v>63.479635036011928</v>
      </c>
      <c r="O79">
        <f t="shared" si="20"/>
        <v>78.088075989673186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38</v>
      </c>
      <c r="H83">
        <f>AVERAGE(H76:H79)</f>
        <v>57.280438676507778</v>
      </c>
      <c r="I83">
        <f t="shared" ref="I83:O83" si="21">AVERAGE(I76:I79)</f>
        <v>142.71956132349223</v>
      </c>
      <c r="J83">
        <f t="shared" si="21"/>
        <v>57.126686572094997</v>
      </c>
      <c r="K83">
        <f t="shared" si="21"/>
        <v>72.35367556019969</v>
      </c>
      <c r="L83">
        <f t="shared" si="21"/>
        <v>50.844825412088824</v>
      </c>
      <c r="M83">
        <f t="shared" si="21"/>
        <v>64.167943018069025</v>
      </c>
      <c r="N83">
        <f t="shared" si="21"/>
        <v>81.634772015494676</v>
      </c>
      <c r="O83" s="26">
        <f t="shared" si="21"/>
        <v>91.266843598344948</v>
      </c>
    </row>
    <row r="84" spans="6:17" x14ac:dyDescent="0.25">
      <c r="F84" t="s">
        <v>40</v>
      </c>
      <c r="H84">
        <f t="shared" ref="H84:O84" si="22">MEDIAN(H76:H79)</f>
        <v>47.238103384832293</v>
      </c>
      <c r="I84">
        <f t="shared" si="22"/>
        <v>79.167216659206431</v>
      </c>
      <c r="J84">
        <f t="shared" si="22"/>
        <v>57.126686572094997</v>
      </c>
      <c r="K84">
        <f t="shared" si="22"/>
        <v>72.35367556019969</v>
      </c>
      <c r="L84">
        <f t="shared" si="22"/>
        <v>53.732857746488236</v>
      </c>
      <c r="M84">
        <f t="shared" si="22"/>
        <v>63.822535412759898</v>
      </c>
      <c r="N84">
        <f t="shared" si="22"/>
        <v>73.182167115632652</v>
      </c>
      <c r="O84" s="26">
        <f t="shared" si="22"/>
        <v>75.524287301845987</v>
      </c>
    </row>
    <row r="85" spans="6:17" x14ac:dyDescent="0.25">
      <c r="F85" t="s">
        <v>42</v>
      </c>
      <c r="H85">
        <f t="shared" ref="H85:O85" si="23">STDEV(H76:H79)</f>
        <v>17.569236703985801</v>
      </c>
      <c r="I85">
        <f t="shared" si="23"/>
        <v>117.59838524121184</v>
      </c>
      <c r="J85">
        <f t="shared" si="23"/>
        <v>7.3694380183672665</v>
      </c>
      <c r="K85">
        <f t="shared" si="23"/>
        <v>2.6183327011554045</v>
      </c>
      <c r="L85">
        <f t="shared" si="23"/>
        <v>11.068403511188704</v>
      </c>
      <c r="M85">
        <f t="shared" si="23"/>
        <v>0.91149388575370649</v>
      </c>
      <c r="N85">
        <f t="shared" si="23"/>
        <v>19.919284956549838</v>
      </c>
      <c r="O85" s="26">
        <f t="shared" si="23"/>
        <v>34.839914159084998</v>
      </c>
    </row>
    <row r="86" spans="6:17" x14ac:dyDescent="0.25">
      <c r="F86" t="s">
        <v>43</v>
      </c>
      <c r="H86">
        <f t="shared" ref="H86:O86" si="24">H85/H83*100</f>
        <v>30.672315209051305</v>
      </c>
      <c r="I86">
        <f t="shared" si="24"/>
        <v>82.39822498799586</v>
      </c>
      <c r="J86">
        <f t="shared" si="24"/>
        <v>12.900167085775038</v>
      </c>
      <c r="K86">
        <f t="shared" si="24"/>
        <v>3.6187970837458003</v>
      </c>
      <c r="L86">
        <f t="shared" si="24"/>
        <v>21.768987151556015</v>
      </c>
      <c r="M86">
        <f t="shared" si="24"/>
        <v>1.420481696751662</v>
      </c>
      <c r="N86">
        <f t="shared" si="24"/>
        <v>24.400490703604909</v>
      </c>
      <c r="O86" s="26">
        <f t="shared" si="24"/>
        <v>38.173681465759365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786FC-E33C-47BA-BEB1-03A109A4E0E8}">
  <dimension ref="A1:Q57"/>
  <sheetViews>
    <sheetView tabSelected="1" workbookViewId="0"/>
  </sheetViews>
  <sheetFormatPr baseColWidth="10" defaultRowHeight="15" x14ac:dyDescent="0.25"/>
  <sheetData>
    <row r="1" spans="1:3" x14ac:dyDescent="0.25">
      <c r="A1" s="1" t="s">
        <v>61</v>
      </c>
    </row>
    <row r="2" spans="1:3" x14ac:dyDescent="0.25">
      <c r="A2" t="s">
        <v>30</v>
      </c>
      <c r="C2" t="s">
        <v>31</v>
      </c>
    </row>
    <row r="3" spans="1:3" x14ac:dyDescent="0.25">
      <c r="A3" t="s">
        <v>32</v>
      </c>
      <c r="C3" s="2">
        <v>43855</v>
      </c>
    </row>
    <row r="4" spans="1:3" x14ac:dyDescent="0.25">
      <c r="A4" t="s">
        <v>33</v>
      </c>
      <c r="C4" t="s">
        <v>34</v>
      </c>
    </row>
    <row r="5" spans="1:3" x14ac:dyDescent="0.25">
      <c r="A5" t="s">
        <v>35</v>
      </c>
      <c r="C5" t="s">
        <v>36</v>
      </c>
    </row>
    <row r="6" spans="1:3" x14ac:dyDescent="0.25">
      <c r="A6" t="s">
        <v>19</v>
      </c>
      <c r="C6" s="2">
        <v>43900</v>
      </c>
    </row>
    <row r="7" spans="1:3" x14ac:dyDescent="0.25">
      <c r="A7" t="s">
        <v>20</v>
      </c>
      <c r="C7" t="s">
        <v>21</v>
      </c>
    </row>
    <row r="8" spans="1:3" x14ac:dyDescent="0.25">
      <c r="A8" s="1" t="s">
        <v>37</v>
      </c>
      <c r="B8" s="26" t="s">
        <v>59</v>
      </c>
    </row>
    <row r="9" spans="1:3" x14ac:dyDescent="0.25">
      <c r="B9" s="26" t="s">
        <v>60</v>
      </c>
      <c r="C9" s="26"/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6" x14ac:dyDescent="0.25">
      <c r="B17" s="18"/>
      <c r="C17" s="18"/>
    </row>
    <row r="19" spans="2:16" x14ac:dyDescent="0.25">
      <c r="D19" s="1" t="s">
        <v>18</v>
      </c>
    </row>
    <row r="20" spans="2:16" x14ac:dyDescent="0.25">
      <c r="D20" s="1" t="s">
        <v>44</v>
      </c>
    </row>
    <row r="21" spans="2:16" x14ac:dyDescent="0.25">
      <c r="D21" s="1"/>
      <c r="H21" t="s">
        <v>22</v>
      </c>
      <c r="I21" t="s">
        <v>22</v>
      </c>
      <c r="J21" t="s">
        <v>23</v>
      </c>
      <c r="K21" t="s">
        <v>24</v>
      </c>
      <c r="L21" t="s">
        <v>25</v>
      </c>
      <c r="M21" t="s">
        <v>26</v>
      </c>
      <c r="N21" t="s">
        <v>27</v>
      </c>
      <c r="O21" t="s">
        <v>28</v>
      </c>
      <c r="P21" t="s">
        <v>29</v>
      </c>
    </row>
    <row r="22" spans="2:16" x14ac:dyDescent="0.25">
      <c r="D22" s="1"/>
    </row>
    <row r="23" spans="2:16" x14ac:dyDescent="0.25">
      <c r="D23" s="1"/>
    </row>
    <row r="24" spans="2:16" x14ac:dyDescent="0.25">
      <c r="D24" s="1"/>
      <c r="I24">
        <v>0.36764993333333335</v>
      </c>
      <c r="K24">
        <v>0.30401833333333333</v>
      </c>
      <c r="L24">
        <v>0.30275503333333331</v>
      </c>
      <c r="N24">
        <v>0.19187763333333335</v>
      </c>
      <c r="O24">
        <v>0.20783403333333333</v>
      </c>
    </row>
    <row r="25" spans="2:16" x14ac:dyDescent="0.25">
      <c r="D25" s="1"/>
      <c r="H25">
        <v>0.21861423333333335</v>
      </c>
      <c r="J25">
        <v>0.25789683333333335</v>
      </c>
      <c r="M25">
        <v>0.18150513333333335</v>
      </c>
      <c r="N25">
        <v>0.16756333333333334</v>
      </c>
      <c r="O25">
        <v>0.14453833333333332</v>
      </c>
    </row>
    <row r="26" spans="2:16" x14ac:dyDescent="0.25">
      <c r="D26" s="1"/>
      <c r="H26">
        <v>0.23035113333333335</v>
      </c>
      <c r="I26">
        <v>0.34937853333333335</v>
      </c>
      <c r="J26">
        <v>0.27544023333333334</v>
      </c>
      <c r="K26">
        <v>0.27050773333333333</v>
      </c>
      <c r="L26">
        <v>0.21968513333333334</v>
      </c>
      <c r="M26">
        <v>0.16066683333333331</v>
      </c>
      <c r="N26">
        <v>0.17899753333333335</v>
      </c>
      <c r="O26">
        <v>0.17324873333333335</v>
      </c>
    </row>
    <row r="27" spans="2:16" x14ac:dyDescent="0.25">
      <c r="D27" s="1"/>
      <c r="H27">
        <v>0.24211923333333335</v>
      </c>
      <c r="I27">
        <v>0.32131443333333332</v>
      </c>
      <c r="K27">
        <v>0.25681983333333336</v>
      </c>
      <c r="L27">
        <v>0.19118393333333333</v>
      </c>
      <c r="M27">
        <v>0.13168393333333334</v>
      </c>
      <c r="O27">
        <v>0.15783763333333334</v>
      </c>
    </row>
    <row r="28" spans="2:16" x14ac:dyDescent="0.25">
      <c r="D28" s="1"/>
    </row>
    <row r="29" spans="2:16" x14ac:dyDescent="0.25">
      <c r="D29" s="1"/>
    </row>
    <row r="30" spans="2:16" x14ac:dyDescent="0.25">
      <c r="D30" s="1" t="s">
        <v>44</v>
      </c>
    </row>
    <row r="31" spans="2:16" x14ac:dyDescent="0.25">
      <c r="D31" s="1"/>
      <c r="H31" t="s">
        <v>22</v>
      </c>
      <c r="I31" t="s">
        <v>22</v>
      </c>
      <c r="J31" t="s">
        <v>23</v>
      </c>
      <c r="K31" t="s">
        <v>24</v>
      </c>
      <c r="L31" t="s">
        <v>25</v>
      </c>
      <c r="M31" t="s">
        <v>26</v>
      </c>
      <c r="N31" t="s">
        <v>27</v>
      </c>
      <c r="O31" t="s">
        <v>28</v>
      </c>
      <c r="P31" t="s">
        <v>29</v>
      </c>
    </row>
    <row r="32" spans="2:16" x14ac:dyDescent="0.25">
      <c r="D32" s="1"/>
    </row>
    <row r="33" spans="4:17" x14ac:dyDescent="0.25">
      <c r="D33" s="1"/>
    </row>
    <row r="34" spans="4:17" x14ac:dyDescent="0.25">
      <c r="D34" s="1"/>
      <c r="H34">
        <v>8610.3233333333337</v>
      </c>
      <c r="I34">
        <v>1595.0133333333333</v>
      </c>
      <c r="J34">
        <v>6504.2533333333331</v>
      </c>
      <c r="K34">
        <v>1677.1333333333332</v>
      </c>
      <c r="L34">
        <v>1360.2133333333331</v>
      </c>
      <c r="M34">
        <v>-1887.9736666666668</v>
      </c>
      <c r="N34">
        <v>2359.2733333333335</v>
      </c>
      <c r="O34">
        <v>3239.2333333333336</v>
      </c>
    </row>
    <row r="35" spans="4:17" x14ac:dyDescent="0.25">
      <c r="D35" s="1"/>
      <c r="H35">
        <v>1753.123333333333</v>
      </c>
      <c r="J35">
        <v>1173.3633333333332</v>
      </c>
      <c r="K35">
        <v>4547.8933333333334</v>
      </c>
      <c r="L35">
        <v>-2160.6916666666666</v>
      </c>
      <c r="M35">
        <v>1442.4733333333334</v>
      </c>
      <c r="N35">
        <v>1654.0133333333333</v>
      </c>
      <c r="O35">
        <v>1649.0033333333331</v>
      </c>
    </row>
    <row r="36" spans="4:17" x14ac:dyDescent="0.25">
      <c r="D36" s="1"/>
      <c r="H36">
        <v>1063.0733333333333</v>
      </c>
      <c r="J36">
        <v>1408.913333333333</v>
      </c>
      <c r="L36">
        <v>872.83333333333303</v>
      </c>
      <c r="M36">
        <v>1473.6433333333334</v>
      </c>
      <c r="N36">
        <v>1521.873333333333</v>
      </c>
      <c r="O36">
        <v>1597.873333333333</v>
      </c>
    </row>
    <row r="37" spans="4:17" x14ac:dyDescent="0.25">
      <c r="D37" s="1"/>
      <c r="H37">
        <v>1067.643333333333</v>
      </c>
      <c r="I37">
        <v>1789.2833333333328</v>
      </c>
      <c r="J37">
        <v>-2162.0376666666671</v>
      </c>
      <c r="K37">
        <v>1593.4433333333336</v>
      </c>
      <c r="L37">
        <v>1214.4333333333334</v>
      </c>
      <c r="M37">
        <v>1434.7233333333334</v>
      </c>
      <c r="N37">
        <v>-2161.878666666667</v>
      </c>
      <c r="O37">
        <v>1764.8933333333334</v>
      </c>
    </row>
    <row r="38" spans="4:17" x14ac:dyDescent="0.25">
      <c r="D38" s="1"/>
    </row>
    <row r="39" spans="4:17" x14ac:dyDescent="0.25">
      <c r="D39" s="1"/>
    </row>
    <row r="40" spans="4:17" x14ac:dyDescent="0.25">
      <c r="D40" s="1" t="s">
        <v>57</v>
      </c>
    </row>
    <row r="41" spans="4:17" x14ac:dyDescent="0.25">
      <c r="D41" s="1"/>
      <c r="I41">
        <f t="shared" ref="I41:O41" si="0">I24/I34</f>
        <v>2.3049959874943575E-4</v>
      </c>
      <c r="K41">
        <f t="shared" si="0"/>
        <v>1.8127260802162421E-4</v>
      </c>
      <c r="L41">
        <f t="shared" si="0"/>
        <v>2.2257908073243415E-4</v>
      </c>
      <c r="N41">
        <f t="shared" si="0"/>
        <v>8.1329123939292037E-5</v>
      </c>
      <c r="O41">
        <f t="shared" si="0"/>
        <v>6.4161488829661331E-5</v>
      </c>
      <c r="Q41" s="1" t="s">
        <v>22</v>
      </c>
    </row>
    <row r="42" spans="4:17" x14ac:dyDescent="0.25">
      <c r="D42" s="1"/>
      <c r="H42">
        <f t="shared" ref="H42:O44" si="1">H25/H35</f>
        <v>1.2469985948887418E-4</v>
      </c>
      <c r="J42">
        <f t="shared" si="1"/>
        <v>2.1979281779727227E-4</v>
      </c>
      <c r="M42">
        <f t="shared" si="1"/>
        <v>1.2582910833706921E-4</v>
      </c>
      <c r="N42">
        <f t="shared" si="1"/>
        <v>1.0130712368300135E-4</v>
      </c>
      <c r="O42">
        <f t="shared" si="1"/>
        <v>8.7651935209348688E-5</v>
      </c>
      <c r="Q42">
        <f>AVERAGE(H41:I44)</f>
        <v>1.9564798096255269E-4</v>
      </c>
    </row>
    <row r="43" spans="4:17" x14ac:dyDescent="0.25">
      <c r="D43" s="1"/>
      <c r="H43">
        <f t="shared" si="1"/>
        <v>2.1668414220404991E-4</v>
      </c>
      <c r="J43">
        <f t="shared" si="1"/>
        <v>1.9549835097498313E-4</v>
      </c>
      <c r="L43">
        <f t="shared" si="1"/>
        <v>2.5169196104640068E-4</v>
      </c>
      <c r="M43">
        <f t="shared" si="1"/>
        <v>1.0902694681888197E-4</v>
      </c>
      <c r="N43">
        <f t="shared" si="1"/>
        <v>1.1761657781418519E-4</v>
      </c>
      <c r="O43">
        <f t="shared" si="1"/>
        <v>1.0842457266116216E-4</v>
      </c>
    </row>
    <row r="44" spans="4:17" x14ac:dyDescent="0.25">
      <c r="D44" s="1"/>
      <c r="H44">
        <f t="shared" si="1"/>
        <v>2.2677913660304792E-4</v>
      </c>
      <c r="I44">
        <f t="shared" si="1"/>
        <v>1.7957716776735569E-4</v>
      </c>
      <c r="K44">
        <f t="shared" si="1"/>
        <v>1.6117286881867988E-4</v>
      </c>
      <c r="L44">
        <f t="shared" si="1"/>
        <v>1.5742645403892075E-4</v>
      </c>
      <c r="M44">
        <f t="shared" si="1"/>
        <v>9.1783502975021901E-5</v>
      </c>
      <c r="O44">
        <f t="shared" si="1"/>
        <v>8.9431825908270192E-5</v>
      </c>
    </row>
    <row r="45" spans="4:17" x14ac:dyDescent="0.25">
      <c r="D45" s="1"/>
    </row>
    <row r="46" spans="4:17" x14ac:dyDescent="0.25">
      <c r="D46" s="1"/>
    </row>
    <row r="47" spans="4:17" x14ac:dyDescent="0.25">
      <c r="D47" s="1" t="s">
        <v>58</v>
      </c>
      <c r="I47">
        <f t="shared" ref="I47:O47" si="2">I41/$Q$42*100</f>
        <v>117.81343084422309</v>
      </c>
      <c r="K47">
        <f t="shared" si="2"/>
        <v>92.652429700422033</v>
      </c>
      <c r="L47">
        <f t="shared" si="2"/>
        <v>113.76507932123057</v>
      </c>
      <c r="N47">
        <f t="shared" si="2"/>
        <v>41.569109754758244</v>
      </c>
      <c r="O47">
        <f t="shared" si="2"/>
        <v>32.794352650100663</v>
      </c>
    </row>
    <row r="48" spans="4:17" x14ac:dyDescent="0.25">
      <c r="D48" s="1"/>
      <c r="H48">
        <f t="shared" ref="H48:O50" si="3">H42/$Q$42*100</f>
        <v>63.736849659972684</v>
      </c>
      <c r="J48">
        <f t="shared" si="3"/>
        <v>112.34095885678521</v>
      </c>
      <c r="M48">
        <f t="shared" si="3"/>
        <v>64.314033662914767</v>
      </c>
      <c r="N48">
        <f t="shared" si="3"/>
        <v>51.780306233976262</v>
      </c>
      <c r="O48">
        <f t="shared" si="3"/>
        <v>44.800838106336194</v>
      </c>
    </row>
    <row r="49" spans="4:15" x14ac:dyDescent="0.25">
      <c r="D49" s="1"/>
      <c r="H49">
        <f t="shared" si="3"/>
        <v>110.75204616884014</v>
      </c>
      <c r="J49">
        <f t="shared" si="3"/>
        <v>99.923520811800145</v>
      </c>
      <c r="L49">
        <f t="shared" si="3"/>
        <v>128.64531481905499</v>
      </c>
      <c r="M49">
        <f t="shared" si="3"/>
        <v>55.72607817493904</v>
      </c>
      <c r="N49">
        <f t="shared" si="3"/>
        <v>60.116428104973487</v>
      </c>
      <c r="O49">
        <f t="shared" si="3"/>
        <v>55.418191451674005</v>
      </c>
    </row>
    <row r="50" spans="4:15" x14ac:dyDescent="0.25">
      <c r="D50" s="1"/>
      <c r="H50">
        <f t="shared" si="3"/>
        <v>115.91182055001823</v>
      </c>
      <c r="I50">
        <f t="shared" si="3"/>
        <v>91.785852776945859</v>
      </c>
      <c r="K50">
        <f t="shared" si="3"/>
        <v>82.379009497434367</v>
      </c>
      <c r="L50">
        <f t="shared" si="3"/>
        <v>80.464134239674266</v>
      </c>
      <c r="M50">
        <f t="shared" si="3"/>
        <v>46.912573553513646</v>
      </c>
      <c r="O50">
        <f t="shared" si="3"/>
        <v>45.710579515455144</v>
      </c>
    </row>
    <row r="51" spans="4:15" x14ac:dyDescent="0.25">
      <c r="D51" s="1"/>
    </row>
    <row r="52" spans="4:15" x14ac:dyDescent="0.25">
      <c r="D52" s="1"/>
    </row>
    <row r="53" spans="4:15" x14ac:dyDescent="0.25">
      <c r="D53" s="1"/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</row>
    <row r="54" spans="4:15" x14ac:dyDescent="0.25">
      <c r="D54" s="1"/>
      <c r="F54" t="s">
        <v>38</v>
      </c>
      <c r="H54">
        <f>AVERAGE(H47:H50)</f>
        <v>96.800238792943674</v>
      </c>
      <c r="I54">
        <f t="shared" ref="I54:O54" si="4">AVERAGE(I47:I50)</f>
        <v>104.79964181058448</v>
      </c>
      <c r="J54">
        <f t="shared" si="4"/>
        <v>106.13223983429268</v>
      </c>
      <c r="K54">
        <f t="shared" si="4"/>
        <v>87.5157195989282</v>
      </c>
      <c r="L54">
        <f t="shared" si="4"/>
        <v>107.62484279331994</v>
      </c>
      <c r="M54">
        <f t="shared" si="4"/>
        <v>55.650895130455815</v>
      </c>
      <c r="N54">
        <f t="shared" si="4"/>
        <v>51.155281364569333</v>
      </c>
      <c r="O54" s="26">
        <f t="shared" si="4"/>
        <v>44.680990430891505</v>
      </c>
    </row>
    <row r="55" spans="4:15" x14ac:dyDescent="0.25">
      <c r="D55" s="1"/>
      <c r="F55" t="s">
        <v>40</v>
      </c>
      <c r="H55">
        <f t="shared" ref="H55:O55" si="5">MEDIAN(H47:H50)</f>
        <v>110.75204616884014</v>
      </c>
      <c r="I55">
        <f t="shared" si="5"/>
        <v>104.79964181058448</v>
      </c>
      <c r="J55">
        <f t="shared" si="5"/>
        <v>106.13223983429268</v>
      </c>
      <c r="K55">
        <f t="shared" si="5"/>
        <v>87.5157195989282</v>
      </c>
      <c r="L55">
        <f t="shared" si="5"/>
        <v>113.76507932123057</v>
      </c>
      <c r="M55">
        <f t="shared" si="5"/>
        <v>55.72607817493904</v>
      </c>
      <c r="N55">
        <f t="shared" si="5"/>
        <v>51.780306233976262</v>
      </c>
      <c r="O55" s="26">
        <f t="shared" si="5"/>
        <v>45.255708810895669</v>
      </c>
    </row>
    <row r="56" spans="4:15" x14ac:dyDescent="0.25">
      <c r="D56" s="1"/>
      <c r="F56" t="s">
        <v>42</v>
      </c>
      <c r="H56">
        <f t="shared" ref="H56:O56" si="6">STDEV(H47:H50)</f>
        <v>28.749723366232036</v>
      </c>
      <c r="I56">
        <f t="shared" si="6"/>
        <v>18.40427694923401</v>
      </c>
      <c r="J56">
        <f t="shared" si="6"/>
        <v>8.7804546465727622</v>
      </c>
      <c r="K56">
        <f t="shared" si="6"/>
        <v>7.2644050915114562</v>
      </c>
      <c r="L56">
        <f t="shared" si="6"/>
        <v>24.670496933984474</v>
      </c>
      <c r="M56">
        <f t="shared" si="6"/>
        <v>8.7009736726646167</v>
      </c>
      <c r="N56">
        <f t="shared" si="6"/>
        <v>9.2894427476350838</v>
      </c>
      <c r="O56" s="26">
        <f t="shared" si="6"/>
        <v>9.2673991432471876</v>
      </c>
    </row>
    <row r="57" spans="4:15" x14ac:dyDescent="0.25">
      <c r="D57" s="1"/>
      <c r="F57" t="s">
        <v>43</v>
      </c>
      <c r="H57">
        <f t="shared" ref="H57:O57" si="7">H56/H54*100</f>
        <v>29.700054178304125</v>
      </c>
      <c r="I57">
        <f t="shared" si="7"/>
        <v>17.561392988821485</v>
      </c>
      <c r="J57">
        <f t="shared" si="7"/>
        <v>8.2731266769474932</v>
      </c>
      <c r="K57">
        <f t="shared" si="7"/>
        <v>8.3006860079573883</v>
      </c>
      <c r="L57">
        <f t="shared" si="7"/>
        <v>22.922678717739061</v>
      </c>
      <c r="M57">
        <f t="shared" si="7"/>
        <v>15.634921329239992</v>
      </c>
      <c r="N57">
        <f t="shared" si="7"/>
        <v>18.159303399060271</v>
      </c>
      <c r="O57" s="26">
        <f t="shared" si="7"/>
        <v>20.741257196572572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12</xdr:col>
                <xdr:colOff>123825</xdr:colOff>
                <xdr:row>0</xdr:row>
                <xdr:rowOff>95250</xdr:rowOff>
              </from>
              <to>
                <xdr:col>17</xdr:col>
                <xdr:colOff>609600</xdr:colOff>
                <xdr:row>18</xdr:row>
                <xdr:rowOff>9525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MTT</vt:lpstr>
      <vt:lpstr>Cytotox</vt:lpstr>
      <vt:lpstr>MTT_Cytotox</vt:lpstr>
      <vt:lpstr>MTT_corrected</vt:lpstr>
      <vt:lpstr>Cytotox_corrected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2020-03-15T12:58:09Z</dcterms:created>
  <dcterms:modified xsi:type="dcterms:W3CDTF">2021-07-17T05:35:02Z</dcterms:modified>
</cp:coreProperties>
</file>