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77413B81-5217-4492-93E7-CA488E305CC0}" xr6:coauthVersionLast="45" xr6:coauthVersionMax="45" xr10:uidLastSave="{377F1654-AB06-46E2-A9C9-A97E1FF47F10}"/>
  <bookViews>
    <workbookView xWindow="-120" yWindow="-120" windowWidth="29040" windowHeight="15840" activeTab="5" xr2:uid="{00000000-000D-0000-FFFF-FFFF00000000}"/>
  </bookViews>
  <sheets>
    <sheet name="MTT" sheetId="1" r:id="rId1"/>
    <sheet name="MTT_corrected" sheetId="5" r:id="rId2"/>
    <sheet name="Cytotox" sheetId="2" r:id="rId3"/>
    <sheet name="Cytotox_corrected" sheetId="6" r:id="rId4"/>
    <sheet name="MTT_Cytotox" sheetId="3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0" i="6" l="1"/>
  <c r="P39" i="6"/>
  <c r="O39" i="6"/>
  <c r="N39" i="6"/>
  <c r="M39" i="6"/>
  <c r="L39" i="6"/>
  <c r="L40" i="6" s="1"/>
  <c r="K39" i="6"/>
  <c r="K40" i="6" s="1"/>
  <c r="J39" i="6"/>
  <c r="J40" i="6" s="1"/>
  <c r="I39" i="6"/>
  <c r="I40" i="6" s="1"/>
  <c r="H39" i="6"/>
  <c r="P37" i="6"/>
  <c r="P38" i="6" s="1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O36" i="6"/>
  <c r="P35" i="6"/>
  <c r="O50" i="6" s="1"/>
  <c r="O35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M50" i="5"/>
  <c r="I50" i="5"/>
  <c r="I48" i="5"/>
  <c r="O47" i="5"/>
  <c r="H40" i="5"/>
  <c r="P39" i="5"/>
  <c r="P40" i="5" s="1"/>
  <c r="O39" i="5"/>
  <c r="N39" i="5"/>
  <c r="N40" i="5" s="1"/>
  <c r="M39" i="5"/>
  <c r="L39" i="5"/>
  <c r="L40" i="5" s="1"/>
  <c r="K39" i="5"/>
  <c r="J39" i="5"/>
  <c r="J40" i="5" s="1"/>
  <c r="I39" i="5"/>
  <c r="I40" i="5" s="1"/>
  <c r="H39" i="5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P36" i="5"/>
  <c r="P35" i="5"/>
  <c r="N50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N44" i="3"/>
  <c r="J45" i="3"/>
  <c r="M40" i="6" l="1"/>
  <c r="K40" i="5"/>
  <c r="K48" i="5"/>
  <c r="O50" i="5"/>
  <c r="O54" i="5"/>
  <c r="O55" i="5" s="1"/>
  <c r="M48" i="5"/>
  <c r="M58" i="5" s="1"/>
  <c r="N40" i="6"/>
  <c r="M40" i="5"/>
  <c r="O48" i="5"/>
  <c r="I47" i="5"/>
  <c r="I49" i="5"/>
  <c r="H40" i="6"/>
  <c r="P40" i="6"/>
  <c r="O40" i="5"/>
  <c r="K47" i="5"/>
  <c r="K58" i="5" s="1"/>
  <c r="K49" i="5"/>
  <c r="M47" i="5"/>
  <c r="M49" i="5"/>
  <c r="H47" i="6"/>
  <c r="J47" i="6"/>
  <c r="L47" i="6"/>
  <c r="N47" i="6"/>
  <c r="H48" i="6"/>
  <c r="J48" i="6"/>
  <c r="L48" i="6"/>
  <c r="N48" i="6"/>
  <c r="H49" i="6"/>
  <c r="J49" i="6"/>
  <c r="L49" i="6"/>
  <c r="N49" i="6"/>
  <c r="H50" i="6"/>
  <c r="J50" i="6"/>
  <c r="L50" i="6"/>
  <c r="N50" i="6"/>
  <c r="P36" i="6"/>
  <c r="I47" i="6"/>
  <c r="K47" i="6"/>
  <c r="M47" i="6"/>
  <c r="O47" i="6"/>
  <c r="I48" i="6"/>
  <c r="K48" i="6"/>
  <c r="M48" i="6"/>
  <c r="O48" i="6"/>
  <c r="I49" i="6"/>
  <c r="K49" i="6"/>
  <c r="M49" i="6"/>
  <c r="I50" i="6"/>
  <c r="M50" i="6"/>
  <c r="I54" i="5"/>
  <c r="I55" i="5" s="1"/>
  <c r="O56" i="5"/>
  <c r="O57" i="5" s="1"/>
  <c r="O58" i="5"/>
  <c r="O59" i="5" s="1"/>
  <c r="H47" i="5"/>
  <c r="J47" i="5"/>
  <c r="L47" i="5"/>
  <c r="N47" i="5"/>
  <c r="J48" i="5"/>
  <c r="L48" i="5"/>
  <c r="N48" i="5"/>
  <c r="H49" i="5"/>
  <c r="J49" i="5"/>
  <c r="L49" i="5"/>
  <c r="N49" i="5"/>
  <c r="H50" i="5"/>
  <c r="J50" i="5"/>
  <c r="L50" i="5"/>
  <c r="I56" i="5"/>
  <c r="I57" i="5" s="1"/>
  <c r="M56" i="5"/>
  <c r="M57" i="5" s="1"/>
  <c r="I58" i="5"/>
  <c r="I59" i="5" s="1"/>
  <c r="N46" i="4"/>
  <c r="M46" i="4"/>
  <c r="L46" i="4"/>
  <c r="K46" i="4"/>
  <c r="I46" i="4"/>
  <c r="N45" i="4"/>
  <c r="M45" i="4"/>
  <c r="L45" i="4"/>
  <c r="K45" i="4"/>
  <c r="J45" i="4"/>
  <c r="I45" i="4"/>
  <c r="H45" i="4"/>
  <c r="G45" i="4"/>
  <c r="N44" i="4"/>
  <c r="M44" i="4"/>
  <c r="L44" i="4"/>
  <c r="K44" i="4"/>
  <c r="J44" i="4"/>
  <c r="I44" i="4"/>
  <c r="H44" i="4"/>
  <c r="P44" i="4" s="1"/>
  <c r="N43" i="4"/>
  <c r="M43" i="4"/>
  <c r="L43" i="4"/>
  <c r="K43" i="4"/>
  <c r="J43" i="4"/>
  <c r="I43" i="4"/>
  <c r="H43" i="4"/>
  <c r="G43" i="4"/>
  <c r="K56" i="5" l="1"/>
  <c r="K57" i="5" s="1"/>
  <c r="M54" i="5"/>
  <c r="M55" i="5" s="1"/>
  <c r="K54" i="5"/>
  <c r="K55" i="5" s="1"/>
  <c r="M58" i="6"/>
  <c r="M56" i="6"/>
  <c r="M57" i="6" s="1"/>
  <c r="M54" i="6"/>
  <c r="M55" i="6" s="1"/>
  <c r="I58" i="6"/>
  <c r="I56" i="6"/>
  <c r="I57" i="6" s="1"/>
  <c r="I54" i="6"/>
  <c r="I55" i="6" s="1"/>
  <c r="N58" i="6"/>
  <c r="N56" i="6"/>
  <c r="N57" i="6" s="1"/>
  <c r="N54" i="6"/>
  <c r="N55" i="6" s="1"/>
  <c r="J58" i="6"/>
  <c r="J56" i="6"/>
  <c r="J57" i="6" s="1"/>
  <c r="J54" i="6"/>
  <c r="J55" i="6" s="1"/>
  <c r="O58" i="6"/>
  <c r="O56" i="6"/>
  <c r="O57" i="6" s="1"/>
  <c r="O54" i="6"/>
  <c r="O55" i="6" s="1"/>
  <c r="K58" i="6"/>
  <c r="K56" i="6"/>
  <c r="K57" i="6" s="1"/>
  <c r="K54" i="6"/>
  <c r="K55" i="6" s="1"/>
  <c r="L58" i="6"/>
  <c r="L56" i="6"/>
  <c r="L57" i="6" s="1"/>
  <c r="L54" i="6"/>
  <c r="L55" i="6" s="1"/>
  <c r="S54" i="6"/>
  <c r="O79" i="6" s="1"/>
  <c r="H58" i="6"/>
  <c r="H56" i="6"/>
  <c r="H57" i="6" s="1"/>
  <c r="H54" i="6"/>
  <c r="I65" i="6" s="1"/>
  <c r="N58" i="5"/>
  <c r="N56" i="5"/>
  <c r="N57" i="5" s="1"/>
  <c r="N54" i="5"/>
  <c r="N55" i="5" s="1"/>
  <c r="J58" i="5"/>
  <c r="J56" i="5"/>
  <c r="J57" i="5" s="1"/>
  <c r="J54" i="5"/>
  <c r="J55" i="5" s="1"/>
  <c r="L58" i="5"/>
  <c r="L56" i="5"/>
  <c r="L57" i="5" s="1"/>
  <c r="L54" i="5"/>
  <c r="L55" i="5" s="1"/>
  <c r="H58" i="5"/>
  <c r="H56" i="5"/>
  <c r="H57" i="5" s="1"/>
  <c r="H54" i="5"/>
  <c r="H63" i="5" s="1"/>
  <c r="S54" i="5"/>
  <c r="N45" i="3"/>
  <c r="M45" i="3"/>
  <c r="L45" i="3"/>
  <c r="K45" i="3"/>
  <c r="I45" i="3"/>
  <c r="H45" i="3"/>
  <c r="G45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P43" i="3" s="1"/>
  <c r="P35" i="2"/>
  <c r="O50" i="2" s="1"/>
  <c r="I49" i="2"/>
  <c r="I48" i="2"/>
  <c r="K47" i="2"/>
  <c r="P39" i="2"/>
  <c r="P40" i="2" s="1"/>
  <c r="O39" i="2"/>
  <c r="N39" i="2"/>
  <c r="M39" i="2"/>
  <c r="L39" i="2"/>
  <c r="K39" i="2"/>
  <c r="J39" i="2"/>
  <c r="J40" i="2" s="1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6" i="2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N64" i="6" l="1"/>
  <c r="L64" i="6"/>
  <c r="J65" i="6"/>
  <c r="M66" i="6"/>
  <c r="K65" i="6"/>
  <c r="M65" i="6"/>
  <c r="H64" i="6"/>
  <c r="L40" i="2"/>
  <c r="I50" i="2"/>
  <c r="H63" i="6"/>
  <c r="H65" i="6"/>
  <c r="N65" i="6"/>
  <c r="L65" i="6"/>
  <c r="J66" i="6"/>
  <c r="M63" i="6"/>
  <c r="J64" i="6"/>
  <c r="N40" i="2"/>
  <c r="N50" i="3"/>
  <c r="J51" i="3"/>
  <c r="H66" i="6"/>
  <c r="O63" i="6"/>
  <c r="O71" i="6" s="1"/>
  <c r="N66" i="6"/>
  <c r="I64" i="6"/>
  <c r="L66" i="6"/>
  <c r="L72" i="6" s="1"/>
  <c r="K64" i="6"/>
  <c r="M64" i="6"/>
  <c r="K59" i="5"/>
  <c r="L63" i="6"/>
  <c r="I66" i="6"/>
  <c r="H40" i="2"/>
  <c r="O64" i="6"/>
  <c r="N63" i="6"/>
  <c r="N72" i="6" s="1"/>
  <c r="M59" i="5"/>
  <c r="H72" i="6"/>
  <c r="H71" i="6"/>
  <c r="H70" i="6"/>
  <c r="K59" i="6"/>
  <c r="K76" i="6"/>
  <c r="J59" i="6"/>
  <c r="J76" i="6"/>
  <c r="I59" i="6"/>
  <c r="I76" i="6"/>
  <c r="M72" i="6"/>
  <c r="M71" i="6"/>
  <c r="M70" i="6"/>
  <c r="H55" i="6"/>
  <c r="O66" i="6"/>
  <c r="O72" i="6" s="1"/>
  <c r="H59" i="6"/>
  <c r="H76" i="6"/>
  <c r="L59" i="6"/>
  <c r="L76" i="6"/>
  <c r="H77" i="6"/>
  <c r="L77" i="6"/>
  <c r="H78" i="6"/>
  <c r="L78" i="6"/>
  <c r="H79" i="6"/>
  <c r="L79" i="6"/>
  <c r="K63" i="6"/>
  <c r="O59" i="6"/>
  <c r="O76" i="6"/>
  <c r="K77" i="6"/>
  <c r="O77" i="6"/>
  <c r="K78" i="6"/>
  <c r="J63" i="6"/>
  <c r="N59" i="6"/>
  <c r="N76" i="6"/>
  <c r="J77" i="6"/>
  <c r="N77" i="6"/>
  <c r="J78" i="6"/>
  <c r="N78" i="6"/>
  <c r="J79" i="6"/>
  <c r="N79" i="6"/>
  <c r="I63" i="6"/>
  <c r="M59" i="6"/>
  <c r="M76" i="6"/>
  <c r="I77" i="6"/>
  <c r="M77" i="6"/>
  <c r="I78" i="6"/>
  <c r="M78" i="6"/>
  <c r="I79" i="6"/>
  <c r="M79" i="6"/>
  <c r="J63" i="5"/>
  <c r="K77" i="5"/>
  <c r="K78" i="5"/>
  <c r="N79" i="5"/>
  <c r="I76" i="5"/>
  <c r="I77" i="5"/>
  <c r="I78" i="5"/>
  <c r="I79" i="5"/>
  <c r="K76" i="5"/>
  <c r="O77" i="5"/>
  <c r="O79" i="5"/>
  <c r="M76" i="5"/>
  <c r="M77" i="5"/>
  <c r="M78" i="5"/>
  <c r="M79" i="5"/>
  <c r="O76" i="5"/>
  <c r="L59" i="5"/>
  <c r="L76" i="5"/>
  <c r="L77" i="5"/>
  <c r="H78" i="5"/>
  <c r="L78" i="5"/>
  <c r="H79" i="5"/>
  <c r="L79" i="5"/>
  <c r="N59" i="5"/>
  <c r="N76" i="5"/>
  <c r="J77" i="5"/>
  <c r="N77" i="5"/>
  <c r="J78" i="5"/>
  <c r="N78" i="5"/>
  <c r="J79" i="5"/>
  <c r="H55" i="5"/>
  <c r="O63" i="5"/>
  <c r="O64" i="5"/>
  <c r="O66" i="5"/>
  <c r="M63" i="5"/>
  <c r="M64" i="5"/>
  <c r="M65" i="5"/>
  <c r="M66" i="5"/>
  <c r="N66" i="5"/>
  <c r="K63" i="5"/>
  <c r="K64" i="5"/>
  <c r="K65" i="5"/>
  <c r="I63" i="5"/>
  <c r="I64" i="5"/>
  <c r="I65" i="5"/>
  <c r="I66" i="5"/>
  <c r="H59" i="5"/>
  <c r="H76" i="5"/>
  <c r="L63" i="5"/>
  <c r="L64" i="5"/>
  <c r="H65" i="5"/>
  <c r="H71" i="5" s="1"/>
  <c r="L65" i="5"/>
  <c r="H66" i="5"/>
  <c r="L66" i="5"/>
  <c r="J59" i="5"/>
  <c r="J76" i="5"/>
  <c r="N63" i="5"/>
  <c r="J64" i="5"/>
  <c r="N64" i="5"/>
  <c r="J65" i="5"/>
  <c r="N65" i="5"/>
  <c r="J66" i="5"/>
  <c r="N51" i="4"/>
  <c r="L51" i="4"/>
  <c r="J51" i="4"/>
  <c r="H51" i="4"/>
  <c r="N50" i="4"/>
  <c r="L50" i="4"/>
  <c r="J50" i="4"/>
  <c r="H50" i="4"/>
  <c r="K53" i="4"/>
  <c r="K52" i="4"/>
  <c r="G52" i="4"/>
  <c r="K51" i="4"/>
  <c r="K50" i="4"/>
  <c r="G50" i="4"/>
  <c r="L53" i="4"/>
  <c r="L52" i="4"/>
  <c r="H52" i="4"/>
  <c r="M53" i="4"/>
  <c r="I53" i="4"/>
  <c r="M52" i="4"/>
  <c r="I52" i="4"/>
  <c r="M51" i="4"/>
  <c r="I51" i="4"/>
  <c r="M50" i="4"/>
  <c r="I50" i="4"/>
  <c r="N53" i="4"/>
  <c r="J52" i="4"/>
  <c r="M51" i="3"/>
  <c r="K51" i="3"/>
  <c r="M50" i="3"/>
  <c r="K50" i="3"/>
  <c r="I50" i="3"/>
  <c r="G50" i="3"/>
  <c r="M49" i="3"/>
  <c r="K49" i="3"/>
  <c r="I49" i="3"/>
  <c r="G49" i="3"/>
  <c r="M48" i="3"/>
  <c r="K48" i="3"/>
  <c r="I48" i="3"/>
  <c r="G48" i="3"/>
  <c r="I51" i="3"/>
  <c r="G51" i="3"/>
  <c r="H48" i="3"/>
  <c r="J48" i="3"/>
  <c r="L48" i="3"/>
  <c r="N48" i="3"/>
  <c r="H49" i="3"/>
  <c r="J49" i="3"/>
  <c r="L49" i="3"/>
  <c r="N49" i="3"/>
  <c r="H50" i="3"/>
  <c r="J50" i="3"/>
  <c r="L50" i="3"/>
  <c r="H51" i="3"/>
  <c r="L51" i="3"/>
  <c r="N51" i="3"/>
  <c r="N55" i="3" s="1"/>
  <c r="N50" i="2"/>
  <c r="I47" i="2"/>
  <c r="M47" i="2"/>
  <c r="M48" i="2"/>
  <c r="M49" i="2"/>
  <c r="M50" i="2"/>
  <c r="N56" i="3"/>
  <c r="I40" i="2"/>
  <c r="K40" i="2"/>
  <c r="M40" i="2"/>
  <c r="O40" i="2"/>
  <c r="O47" i="2"/>
  <c r="K48" i="2"/>
  <c r="K54" i="2" s="1"/>
  <c r="K55" i="2" s="1"/>
  <c r="O48" i="2"/>
  <c r="K49" i="2"/>
  <c r="K56" i="2" s="1"/>
  <c r="K57" i="2" s="1"/>
  <c r="O49" i="2"/>
  <c r="K50" i="2"/>
  <c r="I54" i="2"/>
  <c r="I55" i="2" s="1"/>
  <c r="M54" i="2"/>
  <c r="M55" i="2" s="1"/>
  <c r="O56" i="2"/>
  <c r="O57" i="2" s="1"/>
  <c r="K58" i="2"/>
  <c r="O58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I56" i="2"/>
  <c r="I57" i="2" s="1"/>
  <c r="M56" i="2"/>
  <c r="M57" i="2" s="1"/>
  <c r="I58" i="2"/>
  <c r="I59" i="2" s="1"/>
  <c r="M58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N70" i="6" l="1"/>
  <c r="N73" i="6" s="1"/>
  <c r="L70" i="6"/>
  <c r="N71" i="6"/>
  <c r="L71" i="6"/>
  <c r="K59" i="2"/>
  <c r="N85" i="6"/>
  <c r="N84" i="6"/>
  <c r="N83" i="6"/>
  <c r="J72" i="6"/>
  <c r="J71" i="6"/>
  <c r="J70" i="6"/>
  <c r="O85" i="6"/>
  <c r="O84" i="6"/>
  <c r="O83" i="6"/>
  <c r="K72" i="6"/>
  <c r="K71" i="6"/>
  <c r="K70" i="6"/>
  <c r="I85" i="6"/>
  <c r="I84" i="6"/>
  <c r="I83" i="6"/>
  <c r="K85" i="6"/>
  <c r="K84" i="6"/>
  <c r="K83" i="6"/>
  <c r="L73" i="6"/>
  <c r="M85" i="6"/>
  <c r="M84" i="6"/>
  <c r="M83" i="6"/>
  <c r="I72" i="6"/>
  <c r="I71" i="6"/>
  <c r="I70" i="6"/>
  <c r="L85" i="6"/>
  <c r="L84" i="6"/>
  <c r="L83" i="6"/>
  <c r="H85" i="6"/>
  <c r="H84" i="6"/>
  <c r="H83" i="6"/>
  <c r="M73" i="6"/>
  <c r="J85" i="6"/>
  <c r="J84" i="6"/>
  <c r="J83" i="6"/>
  <c r="O70" i="6"/>
  <c r="O73" i="6" s="1"/>
  <c r="H73" i="6"/>
  <c r="J71" i="5"/>
  <c r="H72" i="5"/>
  <c r="J85" i="5"/>
  <c r="J84" i="5"/>
  <c r="J83" i="5"/>
  <c r="L72" i="5"/>
  <c r="L71" i="5"/>
  <c r="L70" i="5"/>
  <c r="I72" i="5"/>
  <c r="I71" i="5"/>
  <c r="I70" i="5"/>
  <c r="K72" i="5"/>
  <c r="K71" i="5"/>
  <c r="K70" i="5"/>
  <c r="N85" i="5"/>
  <c r="N84" i="5"/>
  <c r="N83" i="5"/>
  <c r="J70" i="5"/>
  <c r="J72" i="5"/>
  <c r="O85" i="5"/>
  <c r="O84" i="5"/>
  <c r="O83" i="5"/>
  <c r="M85" i="5"/>
  <c r="M84" i="5"/>
  <c r="M83" i="5"/>
  <c r="K85" i="5"/>
  <c r="K84" i="5"/>
  <c r="K83" i="5"/>
  <c r="I85" i="5"/>
  <c r="I84" i="5"/>
  <c r="I83" i="5"/>
  <c r="N72" i="5"/>
  <c r="N71" i="5"/>
  <c r="N70" i="5"/>
  <c r="H85" i="5"/>
  <c r="H84" i="5"/>
  <c r="H83" i="5"/>
  <c r="M72" i="5"/>
  <c r="M71" i="5"/>
  <c r="M70" i="5"/>
  <c r="O72" i="5"/>
  <c r="O71" i="5"/>
  <c r="O70" i="5"/>
  <c r="L85" i="5"/>
  <c r="L84" i="5"/>
  <c r="L83" i="5"/>
  <c r="H70" i="5"/>
  <c r="H73" i="5" s="1"/>
  <c r="J55" i="3"/>
  <c r="M59" i="4"/>
  <c r="M58" i="4"/>
  <c r="M57" i="4"/>
  <c r="K59" i="4"/>
  <c r="K58" i="4"/>
  <c r="K57" i="4"/>
  <c r="J59" i="4"/>
  <c r="J58" i="4"/>
  <c r="J57" i="4"/>
  <c r="N59" i="4"/>
  <c r="N58" i="4"/>
  <c r="N57" i="4"/>
  <c r="I59" i="4"/>
  <c r="I58" i="4"/>
  <c r="I57" i="4"/>
  <c r="G59" i="4"/>
  <c r="G58" i="4"/>
  <c r="G57" i="4"/>
  <c r="H59" i="4"/>
  <c r="H58" i="4"/>
  <c r="H57" i="4"/>
  <c r="L59" i="4"/>
  <c r="L58" i="4"/>
  <c r="L57" i="4"/>
  <c r="K40" i="1"/>
  <c r="O40" i="1"/>
  <c r="N57" i="3"/>
  <c r="N58" i="3" s="1"/>
  <c r="J56" i="3"/>
  <c r="J57" i="3"/>
  <c r="G57" i="3"/>
  <c r="G56" i="3"/>
  <c r="G55" i="3"/>
  <c r="K55" i="3"/>
  <c r="K57" i="3"/>
  <c r="K58" i="3" s="1"/>
  <c r="K56" i="3"/>
  <c r="L57" i="3"/>
  <c r="L56" i="3"/>
  <c r="L55" i="3"/>
  <c r="H56" i="3"/>
  <c r="H55" i="3"/>
  <c r="H57" i="3"/>
  <c r="I57" i="3"/>
  <c r="I56" i="3"/>
  <c r="I55" i="3"/>
  <c r="M55" i="3"/>
  <c r="M57" i="3"/>
  <c r="M56" i="3"/>
  <c r="M59" i="2"/>
  <c r="O54" i="2"/>
  <c r="O55" i="2" s="1"/>
  <c r="N58" i="2"/>
  <c r="N56" i="2"/>
  <c r="N57" i="2" s="1"/>
  <c r="N54" i="2"/>
  <c r="N55" i="2" s="1"/>
  <c r="J58" i="2"/>
  <c r="J56" i="2"/>
  <c r="J57" i="2" s="1"/>
  <c r="J54" i="2"/>
  <c r="J55" i="2" s="1"/>
  <c r="L58" i="2"/>
  <c r="L56" i="2"/>
  <c r="L57" i="2" s="1"/>
  <c r="L54" i="2"/>
  <c r="L55" i="2" s="1"/>
  <c r="H58" i="2"/>
  <c r="H56" i="2"/>
  <c r="H57" i="2" s="1"/>
  <c r="H54" i="2"/>
  <c r="H63" i="2" s="1"/>
  <c r="S54" i="2"/>
  <c r="K79" i="2" s="1"/>
  <c r="I40" i="1"/>
  <c r="M40" i="1"/>
  <c r="O50" i="1"/>
  <c r="M50" i="1"/>
  <c r="K50" i="1"/>
  <c r="I50" i="1"/>
  <c r="O49" i="1"/>
  <c r="M49" i="1"/>
  <c r="K49" i="1"/>
  <c r="I49" i="1"/>
  <c r="O48" i="1"/>
  <c r="M48" i="1"/>
  <c r="K48" i="1"/>
  <c r="I48" i="1"/>
  <c r="O47" i="1"/>
  <c r="M47" i="1"/>
  <c r="K47" i="1"/>
  <c r="I47" i="1"/>
  <c r="P36" i="1"/>
  <c r="H40" i="1"/>
  <c r="J40" i="1"/>
  <c r="L40" i="1"/>
  <c r="N40" i="1"/>
  <c r="P40" i="1"/>
  <c r="J47" i="1"/>
  <c r="N47" i="1"/>
  <c r="J48" i="1"/>
  <c r="N48" i="1"/>
  <c r="J49" i="1"/>
  <c r="N49" i="1"/>
  <c r="J50" i="1"/>
  <c r="N50" i="1"/>
  <c r="H47" i="1"/>
  <c r="L47" i="1"/>
  <c r="H48" i="1"/>
  <c r="L48" i="1"/>
  <c r="H49" i="1"/>
  <c r="L49" i="1"/>
  <c r="H50" i="1"/>
  <c r="L50" i="1"/>
  <c r="M58" i="3" l="1"/>
  <c r="L86" i="6"/>
  <c r="M86" i="6"/>
  <c r="K86" i="6"/>
  <c r="I86" i="6"/>
  <c r="O86" i="6"/>
  <c r="N86" i="6"/>
  <c r="J86" i="6"/>
  <c r="H86" i="6"/>
  <c r="I73" i="6"/>
  <c r="K73" i="6"/>
  <c r="J73" i="6"/>
  <c r="L86" i="5"/>
  <c r="M73" i="5"/>
  <c r="N73" i="5"/>
  <c r="K86" i="5"/>
  <c r="O86" i="5"/>
  <c r="K73" i="5"/>
  <c r="L73" i="5"/>
  <c r="O73" i="5"/>
  <c r="H86" i="5"/>
  <c r="I86" i="5"/>
  <c r="M86" i="5"/>
  <c r="J73" i="5"/>
  <c r="N86" i="5"/>
  <c r="I73" i="5"/>
  <c r="J86" i="5"/>
  <c r="J58" i="3"/>
  <c r="H60" i="4"/>
  <c r="I60" i="4"/>
  <c r="J60" i="4"/>
  <c r="M60" i="4"/>
  <c r="L60" i="4"/>
  <c r="G60" i="4"/>
  <c r="N60" i="4"/>
  <c r="K60" i="4"/>
  <c r="O78" i="2"/>
  <c r="I58" i="3"/>
  <c r="L58" i="3"/>
  <c r="G58" i="3"/>
  <c r="H58" i="3"/>
  <c r="J63" i="2"/>
  <c r="O59" i="2"/>
  <c r="K77" i="2"/>
  <c r="K78" i="2"/>
  <c r="N79" i="2"/>
  <c r="I76" i="2"/>
  <c r="I77" i="2"/>
  <c r="I78" i="2"/>
  <c r="I79" i="2"/>
  <c r="K76" i="2"/>
  <c r="O77" i="2"/>
  <c r="O79" i="2"/>
  <c r="M76" i="2"/>
  <c r="M77" i="2"/>
  <c r="M78" i="2"/>
  <c r="M79" i="2"/>
  <c r="O76" i="2"/>
  <c r="L59" i="2"/>
  <c r="L76" i="2"/>
  <c r="H77" i="2"/>
  <c r="L77" i="2"/>
  <c r="H78" i="2"/>
  <c r="L78" i="2"/>
  <c r="H79" i="2"/>
  <c r="L79" i="2"/>
  <c r="N59" i="2"/>
  <c r="N76" i="2"/>
  <c r="J77" i="2"/>
  <c r="N77" i="2"/>
  <c r="J78" i="2"/>
  <c r="N78" i="2"/>
  <c r="J79" i="2"/>
  <c r="H55" i="2"/>
  <c r="O63" i="2"/>
  <c r="O64" i="2"/>
  <c r="O65" i="2"/>
  <c r="O66" i="2"/>
  <c r="M63" i="2"/>
  <c r="M64" i="2"/>
  <c r="M65" i="2"/>
  <c r="M66" i="2"/>
  <c r="N66" i="2"/>
  <c r="K63" i="2"/>
  <c r="K64" i="2"/>
  <c r="K65" i="2"/>
  <c r="K66" i="2"/>
  <c r="I63" i="2"/>
  <c r="I64" i="2"/>
  <c r="I65" i="2"/>
  <c r="I66" i="2"/>
  <c r="H59" i="2"/>
  <c r="H76" i="2"/>
  <c r="L63" i="2"/>
  <c r="H64" i="2"/>
  <c r="L64" i="2"/>
  <c r="H65" i="2"/>
  <c r="L65" i="2"/>
  <c r="H66" i="2"/>
  <c r="L66" i="2"/>
  <c r="J59" i="2"/>
  <c r="J76" i="2"/>
  <c r="N63" i="2"/>
  <c r="J64" i="2"/>
  <c r="N64" i="2"/>
  <c r="J65" i="2"/>
  <c r="N65" i="2"/>
  <c r="J66" i="2"/>
  <c r="H58" i="1"/>
  <c r="H56" i="1"/>
  <c r="H57" i="1" s="1"/>
  <c r="S54" i="1"/>
  <c r="H79" i="1" s="1"/>
  <c r="H54" i="1"/>
  <c r="H55" i="1" s="1"/>
  <c r="J58" i="1"/>
  <c r="J56" i="1"/>
  <c r="J57" i="1" s="1"/>
  <c r="J54" i="1"/>
  <c r="J55" i="1" s="1"/>
  <c r="K58" i="1"/>
  <c r="K56" i="1"/>
  <c r="K57" i="1" s="1"/>
  <c r="K54" i="1"/>
  <c r="K55" i="1" s="1"/>
  <c r="O54" i="1"/>
  <c r="O55" i="1" s="1"/>
  <c r="O58" i="1"/>
  <c r="O56" i="1"/>
  <c r="O57" i="1" s="1"/>
  <c r="K79" i="1"/>
  <c r="L58" i="1"/>
  <c r="L56" i="1"/>
  <c r="L57" i="1" s="1"/>
  <c r="L54" i="1"/>
  <c r="L55" i="1" s="1"/>
  <c r="N63" i="1"/>
  <c r="N58" i="1"/>
  <c r="N56" i="1"/>
  <c r="N57" i="1" s="1"/>
  <c r="N54" i="1"/>
  <c r="N55" i="1" s="1"/>
  <c r="I54" i="1"/>
  <c r="I55" i="1" s="1"/>
  <c r="I58" i="1"/>
  <c r="I56" i="1"/>
  <c r="I57" i="1" s="1"/>
  <c r="M54" i="1"/>
  <c r="M55" i="1" s="1"/>
  <c r="M58" i="1"/>
  <c r="M59" i="1" s="1"/>
  <c r="M56" i="1"/>
  <c r="M57" i="1" s="1"/>
  <c r="I78" i="1"/>
  <c r="M78" i="1"/>
  <c r="N64" i="1" l="1"/>
  <c r="J64" i="1"/>
  <c r="J63" i="1"/>
  <c r="N76" i="1"/>
  <c r="M77" i="1"/>
  <c r="I63" i="1"/>
  <c r="I76" i="1"/>
  <c r="L76" i="1"/>
  <c r="L85" i="1" s="1"/>
  <c r="O77" i="1"/>
  <c r="J77" i="1"/>
  <c r="K78" i="1"/>
  <c r="I77" i="1"/>
  <c r="N77" i="1"/>
  <c r="N65" i="1"/>
  <c r="L77" i="1"/>
  <c r="K77" i="1"/>
  <c r="K85" i="1" s="1"/>
  <c r="K76" i="1"/>
  <c r="J65" i="1"/>
  <c r="J76" i="1"/>
  <c r="N78" i="1"/>
  <c r="L78" i="1"/>
  <c r="J78" i="1"/>
  <c r="N66" i="1"/>
  <c r="L79" i="1"/>
  <c r="J66" i="1"/>
  <c r="O83" i="2"/>
  <c r="O78" i="1"/>
  <c r="M79" i="1"/>
  <c r="M76" i="1"/>
  <c r="O59" i="1"/>
  <c r="I79" i="1"/>
  <c r="N79" i="1"/>
  <c r="N83" i="1" s="1"/>
  <c r="O79" i="1"/>
  <c r="O76" i="1"/>
  <c r="J79" i="1"/>
  <c r="H71" i="2"/>
  <c r="J71" i="2"/>
  <c r="H72" i="2"/>
  <c r="J85" i="2"/>
  <c r="J84" i="2"/>
  <c r="J83" i="2"/>
  <c r="L72" i="2"/>
  <c r="L71" i="2"/>
  <c r="L70" i="2"/>
  <c r="I72" i="2"/>
  <c r="I71" i="2"/>
  <c r="I70" i="2"/>
  <c r="K72" i="2"/>
  <c r="K71" i="2"/>
  <c r="K70" i="2"/>
  <c r="N85" i="2"/>
  <c r="N84" i="2"/>
  <c r="N83" i="2"/>
  <c r="J70" i="2"/>
  <c r="J72" i="2"/>
  <c r="O85" i="2"/>
  <c r="O84" i="2"/>
  <c r="M85" i="2"/>
  <c r="M84" i="2"/>
  <c r="M83" i="2"/>
  <c r="K85" i="2"/>
  <c r="K84" i="2"/>
  <c r="K83" i="2"/>
  <c r="I85" i="2"/>
  <c r="I84" i="2"/>
  <c r="I83" i="2"/>
  <c r="N72" i="2"/>
  <c r="N71" i="2"/>
  <c r="N70" i="2"/>
  <c r="H85" i="2"/>
  <c r="H84" i="2"/>
  <c r="H83" i="2"/>
  <c r="M72" i="2"/>
  <c r="M71" i="2"/>
  <c r="M70" i="2"/>
  <c r="O72" i="2"/>
  <c r="O71" i="2"/>
  <c r="O70" i="2"/>
  <c r="L85" i="2"/>
  <c r="L84" i="2"/>
  <c r="L83" i="2"/>
  <c r="H70" i="2"/>
  <c r="M85" i="1"/>
  <c r="M84" i="1"/>
  <c r="M83" i="1"/>
  <c r="N72" i="1"/>
  <c r="N71" i="1"/>
  <c r="N70" i="1"/>
  <c r="L59" i="1"/>
  <c r="O85" i="1"/>
  <c r="O84" i="1"/>
  <c r="O83" i="1"/>
  <c r="K59" i="1"/>
  <c r="J72" i="1"/>
  <c r="J71" i="1"/>
  <c r="J70" i="1"/>
  <c r="H63" i="1"/>
  <c r="H64" i="1"/>
  <c r="H65" i="1"/>
  <c r="H66" i="1"/>
  <c r="M66" i="1"/>
  <c r="I66" i="1"/>
  <c r="M65" i="1"/>
  <c r="I65" i="1"/>
  <c r="M64" i="1"/>
  <c r="I64" i="1"/>
  <c r="I71" i="1" s="1"/>
  <c r="M63" i="1"/>
  <c r="I59" i="1"/>
  <c r="I85" i="1"/>
  <c r="I84" i="1"/>
  <c r="I83" i="1"/>
  <c r="N59" i="1"/>
  <c r="N84" i="1"/>
  <c r="L63" i="1"/>
  <c r="L64" i="1"/>
  <c r="L65" i="1"/>
  <c r="L66" i="1"/>
  <c r="O66" i="1"/>
  <c r="K66" i="1"/>
  <c r="O65" i="1"/>
  <c r="K65" i="1"/>
  <c r="O64" i="1"/>
  <c r="K64" i="1"/>
  <c r="O63" i="1"/>
  <c r="K63" i="1"/>
  <c r="J59" i="1"/>
  <c r="J85" i="1"/>
  <c r="J84" i="1"/>
  <c r="J83" i="1"/>
  <c r="H59" i="1"/>
  <c r="H76" i="1"/>
  <c r="H77" i="1"/>
  <c r="H78" i="1"/>
  <c r="N85" i="1" l="1"/>
  <c r="L83" i="1"/>
  <c r="K83" i="1"/>
  <c r="L84" i="1"/>
  <c r="K84" i="1"/>
  <c r="H73" i="2"/>
  <c r="L86" i="2"/>
  <c r="M73" i="2"/>
  <c r="N73" i="2"/>
  <c r="K86" i="2"/>
  <c r="O86" i="2"/>
  <c r="K73" i="2"/>
  <c r="L73" i="2"/>
  <c r="O73" i="2"/>
  <c r="H86" i="2"/>
  <c r="I86" i="2"/>
  <c r="M86" i="2"/>
  <c r="J73" i="2"/>
  <c r="N86" i="2"/>
  <c r="I73" i="2"/>
  <c r="J86" i="2"/>
  <c r="I72" i="1"/>
  <c r="I73" i="1" s="1"/>
  <c r="I70" i="1"/>
  <c r="H85" i="1"/>
  <c r="H84" i="1"/>
  <c r="H83" i="1"/>
  <c r="J86" i="1"/>
  <c r="K72" i="1"/>
  <c r="K71" i="1"/>
  <c r="K70" i="1"/>
  <c r="N86" i="1"/>
  <c r="I86" i="1"/>
  <c r="M72" i="1"/>
  <c r="M71" i="1"/>
  <c r="M70" i="1"/>
  <c r="H72" i="1"/>
  <c r="H71" i="1"/>
  <c r="H70" i="1"/>
  <c r="K86" i="1"/>
  <c r="O86" i="1"/>
  <c r="O72" i="1"/>
  <c r="O71" i="1"/>
  <c r="O70" i="1"/>
  <c r="L72" i="1"/>
  <c r="L71" i="1"/>
  <c r="L70" i="1"/>
  <c r="J73" i="1"/>
  <c r="L86" i="1"/>
  <c r="N73" i="1"/>
  <c r="M86" i="1"/>
  <c r="L73" i="1" l="1"/>
  <c r="M73" i="1"/>
  <c r="O73" i="1"/>
  <c r="H73" i="1"/>
  <c r="K73" i="1"/>
  <c r="H86" i="1"/>
</calcChain>
</file>

<file path=xl/sharedStrings.xml><?xml version="1.0" encoding="utf-8"?>
<sst xmlns="http://schemas.openxmlformats.org/spreadsheetml/2006/main" count="520" uniqueCount="62">
  <si>
    <t>version,4</t>
  </si>
  <si>
    <t>ProtocolHeader</t>
  </si>
  <si>
    <t>,Version,1.0,Label,Temp Protocol,ReaderType,0,DateRead,3/12/2020 11:15:29 PM,InstrumentSN,SN: 512734004,</t>
  </si>
  <si>
    <t xml:space="preserve">,Result,0,Prefix,4b_Cis,WellMap,0007FE7FE7FE7FE7FE7FE000,RefWellMap,000000000000000000000000,RunCount,1,Kinetics,False,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</si>
  <si>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</si>
  <si>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</si>
  <si>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</si>
  <si>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</si>
  <si>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</si>
  <si>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</si>
  <si>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,B,X,0.05337239,0.05532846,0.05602458,0.05445724,0.05554948,0.0539442,0.05756239,0.05468481,0.05539274,0.05698581,X</t>
  </si>
  <si>
    <t>,C,X,0.05552371,0.2575968,0.2496134,0.2467901,0.2762207,0.2335802,0.3820161,0.2460532,0.2233274,0.102961,X</t>
  </si>
  <si>
    <t>,D,X,0.05438958,0.1977981,0.2921033,0.2217211,0.2922243,0.2631621,0.3570509,0.2637379,0.2261213,0.1105277,X</t>
  </si>
  <si>
    <t>,E,X,0.05373099,0.3541428,0.2494214,0.28332,0.3043452,0.2622914,0.3401327,0.2366841,0.1056987,0.1109049,X</t>
  </si>
  <si>
    <t>,F,X,0.05247137,0.290218,0.2275371,0.279225,0.145857,0.3068915,0.3441081,0.2925755,0.1481917,0.05745311,X</t>
  </si>
  <si>
    <t>,G,X,0.05451089,0.05468595,0.05484123,0.05369256,0.05533781,0.05400478,0.05324904,0.05355049,0.05490664,0.05494169,X</t>
  </si>
  <si>
    <t>,H,X,X,X,X,X,X,X,X,X,X,X,X</t>
  </si>
  <si>
    <t>MTT</t>
  </si>
  <si>
    <t>Date of intoxication:</t>
  </si>
  <si>
    <t>Reader:</t>
  </si>
  <si>
    <t>Promega GloMax</t>
  </si>
  <si>
    <t>Vehicle</t>
  </si>
  <si>
    <t>1nM</t>
  </si>
  <si>
    <t>10nM</t>
  </si>
  <si>
    <t>100nM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</si>
  <si>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</si>
  <si>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</si>
  <si>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</si>
  <si>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</si>
  <si>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</si>
  <si>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</si>
  <si>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</si>
  <si>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</si>
  <si>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</si>
  <si>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</si>
  <si>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</si>
  <si>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</si>
  <si>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</si>
  <si>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</si>
  <si>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</si>
  <si>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</si>
  <si>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</si>
  <si>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</si>
  <si>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</si>
  <si>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1µM</t>
  </si>
  <si>
    <t>10µM</t>
  </si>
  <si>
    <t>100µM</t>
  </si>
  <si>
    <t>,Version,1,Label,CytoTox-Fluor,ReaderType,2,DateRead,3/12/2020 12:54:29 AM,InstrumentSN,SN: 512734004,FluoOpticalKitID,PN:9300-046 SN:31000001DD35142D SIG:BLUE,</t>
  </si>
  <si>
    <t xml:space="preserve">,Result,0,Prefix,4b_Cis,WellMap,0007FE7FE7FE7FE7FE7FE000,RunCount,1,Kinetics,False, </t>
  </si>
  <si>
    <t>,Read 1</t>
  </si>
  <si>
    <t>,B,X,544.772,543.679,542.267,543.774,542.863,542.479,544.607,555.43,542.297,544.354,X</t>
  </si>
  <si>
    <t>,C,X,542.327,3459.38,3533.67,3421.82,3422.77,3431.36,3729.13,3434.65,3663.45,2693.44,X</t>
  </si>
  <si>
    <t>,D,X,542.682,3457.34,3680.12,3393.16,3650.55,3609.63,3553.29,4554.59,3504.82,2766.38,X</t>
  </si>
  <si>
    <t>,E,X,543.685,3746.96,3425.47,3418.61,3585.79,3449.75,3619.46,3540.35,3078.05,2757.81,X</t>
  </si>
  <si>
    <t>,F,X,544.202,3925.02,3719.11,3526.02,541.493,3459.2,4115.59,4311.66,3511.59,541.148,X</t>
  </si>
  <si>
    <t>,G,X,543.212,540.505,542.272,543.344,541.058,541.411,542.012,542.341,541.986,543.354,X</t>
  </si>
  <si>
    <t>Cytotox</t>
  </si>
  <si>
    <t>Live/Dead</t>
  </si>
  <si>
    <t>% of Vehicle</t>
  </si>
  <si>
    <t>34) Exp_20200310</t>
  </si>
  <si>
    <t>One well contaminated (square with a dot),</t>
  </si>
  <si>
    <t>four wells partly detached (marked with x).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</si>
</sst>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0" fillId="0" borderId="0" xfId="0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57149</xdr:colOff>
      <xdr:row>0</xdr:row>
      <xdr:rowOff>123825</xdr:rowOff>
    </xdr:from>
    <xdr:to>
      <xdr:col>16</xdr:col>
      <xdr:colOff>390524</xdr:colOff>
      <xdr:row>19</xdr:row>
      <xdr:rowOff>183357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7149" y="123825"/>
          <a:ext cx="4905375" cy="3679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57149</xdr:colOff>
      <xdr:row>0</xdr:row>
      <xdr:rowOff>123825</xdr:rowOff>
    </xdr:from>
    <xdr:ext cx="4905375" cy="3679032"/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7149" y="123825"/>
          <a:ext cx="4905375" cy="367903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2</xdr:row>
      <xdr:rowOff>57150</xdr:rowOff>
    </xdr:from>
    <xdr:to>
      <xdr:col>13</xdr:col>
      <xdr:colOff>266700</xdr:colOff>
      <xdr:row>21</xdr:row>
      <xdr:rowOff>116682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438150"/>
          <a:ext cx="4905375" cy="36790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695325</xdr:colOff>
      <xdr:row>2</xdr:row>
      <xdr:rowOff>57150</xdr:rowOff>
    </xdr:from>
    <xdr:to>
      <xdr:col>13</xdr:col>
      <xdr:colOff>266700</xdr:colOff>
      <xdr:row>21</xdr:row>
      <xdr:rowOff>116682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438150"/>
          <a:ext cx="4905375" cy="36790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600075</xdr:colOff>
      <xdr:row>0</xdr:row>
      <xdr:rowOff>104775</xdr:rowOff>
    </xdr:from>
    <xdr:to>
      <xdr:col>11</xdr:col>
      <xdr:colOff>171450</xdr:colOff>
      <xdr:row>19</xdr:row>
      <xdr:rowOff>164307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5" y="104775"/>
          <a:ext cx="4905375" cy="36790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0</xdr:row>
      <xdr:rowOff>123824</xdr:rowOff>
    </xdr:from>
    <xdr:to>
      <xdr:col>11</xdr:col>
      <xdr:colOff>88900</xdr:colOff>
      <xdr:row>18</xdr:row>
      <xdr:rowOff>133349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45D0DAC-6EA5-4FFD-867C-B502DDF02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123824"/>
          <a:ext cx="4584700" cy="34385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152398</xdr:colOff>
          <xdr:row>0</xdr:row>
          <xdr:rowOff>142875</xdr:rowOff>
        </xdr:from>
        <xdr:to>
          <xdr:col>16</xdr:col>
          <xdr:colOff>756743</xdr:colOff>
          <xdr:row>18</xdr:row>
          <xdr:rowOff>142875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5AD56F95-BECB-4B1B-B414-8A5DB0F737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9" zoomScale="85" zoomScaleNormal="85" workbookViewId="0">
      <selection activeCell="A25" sqref="A25:E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44</v>
      </c>
      <c r="N25" s="3" t="s">
        <v>45</v>
      </c>
      <c r="O25" s="3" t="s">
        <v>46</v>
      </c>
      <c r="P25" s="3" t="s">
        <v>25</v>
      </c>
      <c r="Q25" s="3"/>
    </row>
    <row r="26" spans="1:17" x14ac:dyDescent="0.25">
      <c r="A26" t="s">
        <v>26</v>
      </c>
      <c r="C26" t="s">
        <v>27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28</v>
      </c>
      <c r="C27" s="2">
        <v>43855</v>
      </c>
      <c r="F27" s="5"/>
      <c r="G27" s="6">
        <v>5.3372389999999999E-2</v>
      </c>
      <c r="H27" s="6">
        <v>5.5328460000000003E-2</v>
      </c>
      <c r="I27" s="6">
        <v>5.6024579999999997E-2</v>
      </c>
      <c r="J27" s="6">
        <v>5.4457239999999997E-2</v>
      </c>
      <c r="K27" s="6">
        <v>5.5549479999999998E-2</v>
      </c>
      <c r="L27" s="6">
        <v>5.3944199999999998E-2</v>
      </c>
      <c r="M27" s="6">
        <v>5.7562389999999998E-2</v>
      </c>
      <c r="N27" s="6">
        <v>5.468481E-2</v>
      </c>
      <c r="O27" s="6">
        <v>5.5392740000000003E-2</v>
      </c>
      <c r="P27" s="6">
        <v>5.6985809999999998E-2</v>
      </c>
      <c r="Q27" s="7"/>
    </row>
    <row r="28" spans="1:17" x14ac:dyDescent="0.25">
      <c r="A28" t="s">
        <v>29</v>
      </c>
      <c r="C28" t="s">
        <v>30</v>
      </c>
      <c r="F28" s="6"/>
      <c r="G28" s="6">
        <v>5.5523709999999997E-2</v>
      </c>
      <c r="H28" s="8">
        <v>0.25759680000000001</v>
      </c>
      <c r="I28" s="9">
        <v>0.24961340000000001</v>
      </c>
      <c r="J28" s="9">
        <v>0.24679010000000001</v>
      </c>
      <c r="K28" s="9">
        <v>0.27622069999999999</v>
      </c>
      <c r="L28" s="9">
        <v>0.23358019999999999</v>
      </c>
      <c r="M28" s="9">
        <v>0.38201610000000003</v>
      </c>
      <c r="N28" s="9">
        <v>0.2460532</v>
      </c>
      <c r="O28" s="9">
        <v>0.22332740000000001</v>
      </c>
      <c r="P28" s="10">
        <v>0.102961</v>
      </c>
      <c r="Q28" s="7"/>
    </row>
    <row r="29" spans="1:17" x14ac:dyDescent="0.25">
      <c r="A29" t="s">
        <v>31</v>
      </c>
      <c r="C29" t="s">
        <v>32</v>
      </c>
      <c r="F29" s="6"/>
      <c r="G29" s="6">
        <v>5.438958E-2</v>
      </c>
      <c r="H29" s="11">
        <v>0.1977981</v>
      </c>
      <c r="I29" s="4">
        <v>0.29210330000000001</v>
      </c>
      <c r="J29" s="4">
        <v>0.2217211</v>
      </c>
      <c r="K29" s="4">
        <v>0.29222429999999999</v>
      </c>
      <c r="L29" s="4">
        <v>0.26316210000000001</v>
      </c>
      <c r="M29" s="4">
        <v>0.3570509</v>
      </c>
      <c r="N29" s="4">
        <v>0.26373790000000003</v>
      </c>
      <c r="O29" s="4">
        <v>0.2261213</v>
      </c>
      <c r="P29" s="12">
        <v>0.11052770000000001</v>
      </c>
      <c r="Q29" s="7"/>
    </row>
    <row r="30" spans="1:17" x14ac:dyDescent="0.25">
      <c r="A30" t="s">
        <v>18</v>
      </c>
      <c r="C30" s="2">
        <v>43900</v>
      </c>
      <c r="F30" s="6"/>
      <c r="G30" s="6">
        <v>5.3730989999999999E-2</v>
      </c>
      <c r="H30" s="11">
        <v>0.35414279999999998</v>
      </c>
      <c r="I30" s="4">
        <v>0.24942139999999999</v>
      </c>
      <c r="J30" s="4">
        <v>0.28332000000000002</v>
      </c>
      <c r="K30" s="4">
        <v>0.30434519999999998</v>
      </c>
      <c r="L30" s="4">
        <v>0.26229140000000001</v>
      </c>
      <c r="M30" s="4">
        <v>0.34013270000000001</v>
      </c>
      <c r="N30" s="4">
        <v>0.23668410000000001</v>
      </c>
      <c r="O30" s="4">
        <v>0.10569870000000001</v>
      </c>
      <c r="P30" s="12">
        <v>0.1109049</v>
      </c>
      <c r="Q30" s="7"/>
    </row>
    <row r="31" spans="1:17" x14ac:dyDescent="0.25">
      <c r="A31" t="s">
        <v>19</v>
      </c>
      <c r="C31" t="s">
        <v>20</v>
      </c>
      <c r="F31" s="6"/>
      <c r="G31" s="6">
        <v>5.2471370000000003E-2</v>
      </c>
      <c r="H31" s="13">
        <v>0.29021799999999998</v>
      </c>
      <c r="I31" s="14">
        <v>0.22753709999999999</v>
      </c>
      <c r="J31" s="14">
        <v>0.279225</v>
      </c>
      <c r="K31" s="14">
        <v>0.14585699999999999</v>
      </c>
      <c r="L31" s="14">
        <v>0.30689149999999998</v>
      </c>
      <c r="M31" s="14">
        <v>0.34410809999999997</v>
      </c>
      <c r="N31" s="14">
        <v>0.29257549999999999</v>
      </c>
      <c r="O31" s="14">
        <v>0.14819170000000001</v>
      </c>
      <c r="P31" s="15">
        <v>5.7453110000000002E-2</v>
      </c>
      <c r="Q31" s="7"/>
    </row>
    <row r="32" spans="1:17" x14ac:dyDescent="0.25">
      <c r="A32" s="1" t="s">
        <v>33</v>
      </c>
      <c r="B32" t="s">
        <v>60</v>
      </c>
      <c r="G32" s="16">
        <v>5.4510889999999999E-2</v>
      </c>
      <c r="H32" s="16">
        <v>5.4685949999999997E-2</v>
      </c>
      <c r="I32" s="16">
        <v>5.4841229999999998E-2</v>
      </c>
      <c r="J32" s="16">
        <v>5.369256E-2</v>
      </c>
      <c r="K32" s="16">
        <v>5.5337810000000001E-2</v>
      </c>
      <c r="L32" s="16">
        <v>5.4004780000000002E-2</v>
      </c>
      <c r="M32" s="16">
        <v>5.3249039999999997E-2</v>
      </c>
      <c r="N32" s="16">
        <v>5.3550489999999999E-2</v>
      </c>
      <c r="O32" s="16">
        <v>5.490664E-2</v>
      </c>
      <c r="P32" s="16">
        <v>5.4941690000000001E-2</v>
      </c>
      <c r="Q32" s="17"/>
    </row>
    <row r="33" spans="2:17" x14ac:dyDescent="0.25">
      <c r="B33" s="26" t="s">
        <v>61</v>
      </c>
      <c r="C33" s="19"/>
      <c r="Q33" s="17"/>
    </row>
    <row r="35" spans="2:17" x14ac:dyDescent="0.25">
      <c r="F35" t="s">
        <v>34</v>
      </c>
      <c r="H35">
        <f>AVERAGE(H28:H31)</f>
        <v>0.274938925</v>
      </c>
      <c r="I35">
        <f t="shared" ref="I35:N35" si="0">AVERAGE(I28:I31)</f>
        <v>0.25466880000000003</v>
      </c>
      <c r="J35">
        <f t="shared" si="0"/>
        <v>0.25776405000000002</v>
      </c>
      <c r="K35">
        <f t="shared" si="0"/>
        <v>0.25466179999999999</v>
      </c>
      <c r="L35">
        <f t="shared" si="0"/>
        <v>0.26648130000000003</v>
      </c>
      <c r="M35">
        <f t="shared" si="0"/>
        <v>0.35582694999999998</v>
      </c>
      <c r="N35">
        <f t="shared" si="0"/>
        <v>0.25976267500000005</v>
      </c>
      <c r="O35">
        <f>AVERAGE(O28:O31)</f>
        <v>0.17583477500000003</v>
      </c>
      <c r="P35">
        <f>AVERAGE(P28:P30)</f>
        <v>0.1081312</v>
      </c>
    </row>
    <row r="36" spans="2:17" x14ac:dyDescent="0.25">
      <c r="B36" s="18"/>
      <c r="F36" t="s">
        <v>35</v>
      </c>
      <c r="H36">
        <f>H35/1000</f>
        <v>2.7493892500000001E-4</v>
      </c>
      <c r="I36">
        <f t="shared" ref="I36:P36" si="1">I35/1000</f>
        <v>2.5466880000000005E-4</v>
      </c>
      <c r="J36">
        <f t="shared" si="1"/>
        <v>2.5776405000000002E-4</v>
      </c>
      <c r="K36">
        <f t="shared" si="1"/>
        <v>2.546618E-4</v>
      </c>
      <c r="L36">
        <f t="shared" si="1"/>
        <v>2.6648130000000005E-4</v>
      </c>
      <c r="M36">
        <f t="shared" si="1"/>
        <v>3.5582694999999995E-4</v>
      </c>
      <c r="N36">
        <f t="shared" si="1"/>
        <v>2.5976267500000004E-4</v>
      </c>
      <c r="O36">
        <f t="shared" si="1"/>
        <v>1.7583477500000003E-4</v>
      </c>
      <c r="P36">
        <f t="shared" si="1"/>
        <v>1.081312E-4</v>
      </c>
    </row>
    <row r="37" spans="2:17" x14ac:dyDescent="0.25">
      <c r="B37" s="20"/>
      <c r="F37" t="s">
        <v>36</v>
      </c>
      <c r="H37">
        <f>MEDIAN(H28:H31)</f>
        <v>0.27390740000000002</v>
      </c>
      <c r="I37">
        <f t="shared" ref="I37:P37" si="2">MEDIAN(I28:I31)</f>
        <v>0.2495174</v>
      </c>
      <c r="J37">
        <f t="shared" si="2"/>
        <v>0.26300754999999998</v>
      </c>
      <c r="K37">
        <f t="shared" si="2"/>
        <v>0.28422249999999999</v>
      </c>
      <c r="L37">
        <f t="shared" si="2"/>
        <v>0.26272675000000001</v>
      </c>
      <c r="M37">
        <f t="shared" si="2"/>
        <v>0.35057949999999999</v>
      </c>
      <c r="N37">
        <f t="shared" si="2"/>
        <v>0.25489555000000003</v>
      </c>
      <c r="O37">
        <f t="shared" si="2"/>
        <v>0.18575955</v>
      </c>
      <c r="P37">
        <f t="shared" si="2"/>
        <v>0.10674435</v>
      </c>
    </row>
    <row r="38" spans="2:17" x14ac:dyDescent="0.25">
      <c r="B38" s="18"/>
      <c r="C38" s="18"/>
      <c r="F38" t="s">
        <v>37</v>
      </c>
      <c r="H38">
        <f>H37/1000</f>
        <v>2.7390740000000002E-4</v>
      </c>
      <c r="I38">
        <f t="shared" ref="I38:P38" si="3">I37/1000</f>
        <v>2.4951740000000002E-4</v>
      </c>
      <c r="J38">
        <f t="shared" si="3"/>
        <v>2.6300754999999997E-4</v>
      </c>
      <c r="K38">
        <f t="shared" si="3"/>
        <v>2.842225E-4</v>
      </c>
      <c r="L38">
        <f t="shared" si="3"/>
        <v>2.6272675E-4</v>
      </c>
      <c r="M38">
        <f t="shared" si="3"/>
        <v>3.5057950000000001E-4</v>
      </c>
      <c r="N38">
        <f t="shared" si="3"/>
        <v>2.5489555000000002E-4</v>
      </c>
      <c r="O38">
        <f t="shared" si="3"/>
        <v>1.8575954999999999E-4</v>
      </c>
      <c r="P38">
        <f t="shared" si="3"/>
        <v>1.0674435E-4</v>
      </c>
    </row>
    <row r="39" spans="2:17" x14ac:dyDescent="0.25">
      <c r="F39" t="s">
        <v>38</v>
      </c>
      <c r="H39">
        <f>STDEV(H28:H31)</f>
        <v>6.5212882492821145E-2</v>
      </c>
      <c r="I39">
        <f t="shared" ref="I39:P39" si="4">STDEV(I28:I31)</f>
        <v>2.7021986178295637E-2</v>
      </c>
      <c r="J39">
        <f t="shared" si="4"/>
        <v>2.9058566026847692E-2</v>
      </c>
      <c r="K39">
        <f t="shared" si="4"/>
        <v>7.3445336393946806E-2</v>
      </c>
      <c r="L39">
        <f t="shared" si="4"/>
        <v>3.0243671491735256E-2</v>
      </c>
      <c r="M39">
        <f t="shared" si="4"/>
        <v>1.8894536773981358E-2</v>
      </c>
      <c r="N39">
        <f t="shared" si="4"/>
        <v>2.458355973062417E-2</v>
      </c>
      <c r="O39">
        <f t="shared" si="4"/>
        <v>5.9069147722048229E-2</v>
      </c>
      <c r="P39">
        <f t="shared" si="4"/>
        <v>2.5601882720586975E-2</v>
      </c>
    </row>
    <row r="40" spans="2:17" x14ac:dyDescent="0.25">
      <c r="F40" t="s">
        <v>39</v>
      </c>
      <c r="H40">
        <f>H39/H35*100</f>
        <v>23.71904323580997</v>
      </c>
      <c r="I40">
        <f t="shared" ref="I40:P40" si="5">I39/I35*100</f>
        <v>10.610638671991085</v>
      </c>
      <c r="J40">
        <f t="shared" si="5"/>
        <v>11.273319932258859</v>
      </c>
      <c r="K40">
        <f t="shared" si="5"/>
        <v>28.840342915170947</v>
      </c>
      <c r="L40">
        <f t="shared" si="5"/>
        <v>11.349265967906661</v>
      </c>
      <c r="M40">
        <f t="shared" si="5"/>
        <v>5.3100353343054421</v>
      </c>
      <c r="N40">
        <f t="shared" si="5"/>
        <v>9.4638537775391196</v>
      </c>
      <c r="O40">
        <f t="shared" si="5"/>
        <v>33.593552653079129</v>
      </c>
      <c r="P40">
        <f t="shared" si="5"/>
        <v>23.676684176802787</v>
      </c>
    </row>
    <row r="43" spans="2:17" x14ac:dyDescent="0.25">
      <c r="D43" t="s">
        <v>40</v>
      </c>
    </row>
    <row r="44" spans="2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44</v>
      </c>
      <c r="N44" s="3" t="s">
        <v>45</v>
      </c>
      <c r="O44" s="3" t="s">
        <v>46</v>
      </c>
      <c r="P44" s="3" t="s">
        <v>25</v>
      </c>
      <c r="Q44" s="3"/>
    </row>
    <row r="47" spans="2:17" x14ac:dyDescent="0.25">
      <c r="H47">
        <f>H28-$P$35</f>
        <v>0.14946560000000003</v>
      </c>
      <c r="I47">
        <f t="shared" ref="I47:N47" si="6">I28-$P$35</f>
        <v>0.1414822</v>
      </c>
      <c r="J47">
        <f t="shared" si="6"/>
        <v>0.13865890000000003</v>
      </c>
      <c r="K47">
        <f t="shared" si="6"/>
        <v>0.1680895</v>
      </c>
      <c r="L47">
        <f t="shared" si="6"/>
        <v>0.12544899999999998</v>
      </c>
      <c r="M47">
        <f t="shared" si="6"/>
        <v>0.27388490000000004</v>
      </c>
      <c r="N47">
        <f t="shared" si="6"/>
        <v>0.13792199999999999</v>
      </c>
      <c r="O47">
        <f>O28-$P$35</f>
        <v>0.11519620000000001</v>
      </c>
    </row>
    <row r="48" spans="2:17" x14ac:dyDescent="0.25">
      <c r="H48">
        <f t="shared" ref="H48:O50" si="7">H29-$P$35</f>
        <v>8.9666900000000008E-2</v>
      </c>
      <c r="I48">
        <f t="shared" si="7"/>
        <v>0.18397210000000003</v>
      </c>
      <c r="J48">
        <f t="shared" si="7"/>
        <v>0.11358990000000001</v>
      </c>
      <c r="K48">
        <f t="shared" si="7"/>
        <v>0.18409310000000001</v>
      </c>
      <c r="L48">
        <f t="shared" si="7"/>
        <v>0.15503090000000003</v>
      </c>
      <c r="M48">
        <f t="shared" si="7"/>
        <v>0.24891970000000002</v>
      </c>
      <c r="N48">
        <f t="shared" si="7"/>
        <v>0.15560670000000004</v>
      </c>
      <c r="O48">
        <f t="shared" si="7"/>
        <v>0.1179901</v>
      </c>
    </row>
    <row r="49" spans="4:20" x14ac:dyDescent="0.25">
      <c r="H49">
        <f t="shared" si="7"/>
        <v>0.2460116</v>
      </c>
      <c r="I49">
        <f t="shared" si="7"/>
        <v>0.14129019999999998</v>
      </c>
      <c r="J49">
        <f t="shared" si="7"/>
        <v>0.17518880000000003</v>
      </c>
      <c r="K49">
        <f t="shared" si="7"/>
        <v>0.196214</v>
      </c>
      <c r="L49">
        <f>L30-$P$35</f>
        <v>0.15416020000000002</v>
      </c>
      <c r="M49">
        <f t="shared" si="7"/>
        <v>0.23200150000000003</v>
      </c>
      <c r="N49">
        <f t="shared" si="7"/>
        <v>0.12855290000000003</v>
      </c>
      <c r="O49">
        <f>O30-$P$35</f>
        <v>-2.4324999999999902E-3</v>
      </c>
    </row>
    <row r="50" spans="4:20" x14ac:dyDescent="0.25">
      <c r="H50">
        <f t="shared" si="7"/>
        <v>0.18208679999999999</v>
      </c>
      <c r="I50">
        <f t="shared" si="7"/>
        <v>0.1194059</v>
      </c>
      <c r="J50">
        <f t="shared" si="7"/>
        <v>0.17109380000000002</v>
      </c>
      <c r="K50">
        <f t="shared" si="7"/>
        <v>3.772579999999999E-2</v>
      </c>
      <c r="L50">
        <f t="shared" si="7"/>
        <v>0.1987603</v>
      </c>
      <c r="M50">
        <f t="shared" si="7"/>
        <v>0.23597689999999999</v>
      </c>
      <c r="N50">
        <f t="shared" si="7"/>
        <v>0.18444430000000001</v>
      </c>
      <c r="O50">
        <f t="shared" si="7"/>
        <v>4.0060500000000013E-2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44</v>
      </c>
      <c r="N53" s="3" t="s">
        <v>45</v>
      </c>
      <c r="O53" s="3" t="s">
        <v>46</v>
      </c>
      <c r="P53" s="3" t="s">
        <v>25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0.16680772500000002</v>
      </c>
      <c r="I54">
        <f>AVERAGE(I47:I50)</f>
        <v>0.14653759999999999</v>
      </c>
      <c r="J54">
        <f t="shared" ref="J54:N54" si="8">AVERAGE(J47:J50)</f>
        <v>0.14963285000000004</v>
      </c>
      <c r="K54">
        <f t="shared" si="8"/>
        <v>0.14653060000000001</v>
      </c>
      <c r="L54">
        <f t="shared" si="8"/>
        <v>0.15835009999999999</v>
      </c>
      <c r="M54">
        <f t="shared" si="8"/>
        <v>0.24769575000000005</v>
      </c>
      <c r="N54">
        <f t="shared" si="8"/>
        <v>0.15163147500000002</v>
      </c>
      <c r="O54">
        <f>AVERAGE(O47:O50)</f>
        <v>6.7703575000000002E-2</v>
      </c>
      <c r="S54" s="23">
        <f>AVERAGE(H47:I50)</f>
        <v>0.1566726625</v>
      </c>
      <c r="T54" s="24"/>
    </row>
    <row r="55" spans="4:20" x14ac:dyDescent="0.25">
      <c r="F55" t="s">
        <v>35</v>
      </c>
      <c r="H55">
        <f>H54/1000</f>
        <v>1.6680772500000002E-4</v>
      </c>
      <c r="I55">
        <f t="shared" ref="I55:O55" si="9">I54/1000</f>
        <v>1.4653759999999998E-4</v>
      </c>
      <c r="J55">
        <f t="shared" si="9"/>
        <v>1.4963285000000004E-4</v>
      </c>
      <c r="K55">
        <f t="shared" si="9"/>
        <v>1.4653060000000001E-4</v>
      </c>
      <c r="L55">
        <f t="shared" si="9"/>
        <v>1.5835010000000001E-4</v>
      </c>
      <c r="M55">
        <f t="shared" si="9"/>
        <v>2.4769575000000007E-4</v>
      </c>
      <c r="N55">
        <f t="shared" si="9"/>
        <v>1.5163147500000003E-4</v>
      </c>
      <c r="O55">
        <f t="shared" si="9"/>
        <v>6.7703575000000005E-5</v>
      </c>
    </row>
    <row r="56" spans="4:20" x14ac:dyDescent="0.25">
      <c r="F56" t="s">
        <v>36</v>
      </c>
      <c r="H56">
        <f>MEDIAN(H47:H50)</f>
        <v>0.16577620000000001</v>
      </c>
      <c r="I56">
        <f t="shared" ref="I56:N56" si="10">MEDIAN(I47:I50)</f>
        <v>0.14138619999999999</v>
      </c>
      <c r="J56">
        <f>MEDIAN(J47:J50)</f>
        <v>0.15487635000000002</v>
      </c>
      <c r="K56">
        <f t="shared" si="10"/>
        <v>0.17609130000000001</v>
      </c>
      <c r="L56">
        <f t="shared" si="10"/>
        <v>0.15459555000000003</v>
      </c>
      <c r="M56">
        <f t="shared" si="10"/>
        <v>0.24244830000000001</v>
      </c>
      <c r="N56">
        <f t="shared" si="10"/>
        <v>0.14676435000000002</v>
      </c>
      <c r="O56">
        <f>MEDIAN(O47:O50)</f>
        <v>7.7628350000000013E-2</v>
      </c>
    </row>
    <row r="57" spans="4:20" x14ac:dyDescent="0.25">
      <c r="F57" t="s">
        <v>37</v>
      </c>
      <c r="H57">
        <f>H56/1000</f>
        <v>1.6577620000000001E-4</v>
      </c>
      <c r="I57">
        <f t="shared" ref="I57:O57" si="11">I56/1000</f>
        <v>1.4138619999999998E-4</v>
      </c>
      <c r="J57">
        <f t="shared" si="11"/>
        <v>1.5487635000000004E-4</v>
      </c>
      <c r="K57">
        <f t="shared" si="11"/>
        <v>1.7609130000000001E-4</v>
      </c>
      <c r="L57">
        <f t="shared" si="11"/>
        <v>1.5459555000000002E-4</v>
      </c>
      <c r="M57">
        <f t="shared" si="11"/>
        <v>2.424483E-4</v>
      </c>
      <c r="N57">
        <f t="shared" si="11"/>
        <v>1.4676435E-4</v>
      </c>
      <c r="O57">
        <f t="shared" si="11"/>
        <v>7.7628350000000007E-5</v>
      </c>
    </row>
    <row r="58" spans="4:20" x14ac:dyDescent="0.25">
      <c r="F58" t="s">
        <v>38</v>
      </c>
      <c r="H58">
        <f>STDEV(H47:H50)</f>
        <v>6.5212882492821117E-2</v>
      </c>
      <c r="I58">
        <f t="shared" ref="I58:O58" si="12">STDEV(I47:I50)</f>
        <v>2.7021986178295685E-2</v>
      </c>
      <c r="J58">
        <f t="shared" si="12"/>
        <v>2.905856602684766E-2</v>
      </c>
      <c r="K58">
        <f t="shared" si="12"/>
        <v>7.3445336393946736E-2</v>
      </c>
      <c r="L58">
        <f t="shared" si="12"/>
        <v>3.0243671491735444E-2</v>
      </c>
      <c r="M58">
        <f t="shared" si="12"/>
        <v>1.8894536773981358E-2</v>
      </c>
      <c r="N58">
        <f t="shared" si="12"/>
        <v>2.4583559730624153E-2</v>
      </c>
      <c r="O58">
        <f t="shared" si="12"/>
        <v>5.9069147722048326E-2</v>
      </c>
    </row>
    <row r="59" spans="4:20" x14ac:dyDescent="0.25">
      <c r="F59" t="s">
        <v>39</v>
      </c>
      <c r="H59">
        <f>H58/H54*100</f>
        <v>39.094641745651231</v>
      </c>
      <c r="I59">
        <f t="shared" ref="I59:O59" si="13">I58/I54*100</f>
        <v>18.44030895708384</v>
      </c>
      <c r="J59">
        <f t="shared" si="13"/>
        <v>19.419910819614579</v>
      </c>
      <c r="K59">
        <f t="shared" si="13"/>
        <v>50.122866072988671</v>
      </c>
      <c r="L59">
        <f t="shared" si="13"/>
        <v>19.099243695921533</v>
      </c>
      <c r="M59">
        <f t="shared" si="13"/>
        <v>7.6281231203932061</v>
      </c>
      <c r="N59">
        <f t="shared" si="13"/>
        <v>16.212702363163157</v>
      </c>
      <c r="O59">
        <f t="shared" si="13"/>
        <v>87.246718835819721</v>
      </c>
    </row>
    <row r="62" spans="4:20" x14ac:dyDescent="0.25">
      <c r="D62" t="s">
        <v>42</v>
      </c>
    </row>
    <row r="63" spans="4:20" x14ac:dyDescent="0.25">
      <c r="H63">
        <f>H47/$H$54*100</f>
        <v>89.60352405741402</v>
      </c>
      <c r="I63">
        <f t="shared" ref="H63:O66" si="14">I47/$H$54*100</f>
        <v>84.817534679523973</v>
      </c>
      <c r="J63">
        <f t="shared" si="14"/>
        <v>83.124987167111115</v>
      </c>
      <c r="K63">
        <f t="shared" si="14"/>
        <v>100.76841465225905</v>
      </c>
      <c r="L63">
        <f t="shared" si="14"/>
        <v>75.205749613814319</v>
      </c>
      <c r="M63">
        <f t="shared" si="14"/>
        <v>164.19197612100999</v>
      </c>
      <c r="N63" s="25">
        <f t="shared" si="14"/>
        <v>82.683221055859363</v>
      </c>
      <c r="O63">
        <f>O47/$H$54*100</f>
        <v>69.059271685409058</v>
      </c>
    </row>
    <row r="64" spans="4:20" x14ac:dyDescent="0.25">
      <c r="H64">
        <f t="shared" si="14"/>
        <v>53.754644756410407</v>
      </c>
      <c r="I64">
        <f t="shared" si="14"/>
        <v>110.28991612948383</v>
      </c>
      <c r="J64">
        <f t="shared" si="14"/>
        <v>68.096306690832208</v>
      </c>
      <c r="K64">
        <f t="shared" si="14"/>
        <v>110.36245473643382</v>
      </c>
      <c r="L64">
        <f t="shared" si="14"/>
        <v>92.939880332280779</v>
      </c>
      <c r="M64">
        <f t="shared" si="14"/>
        <v>149.22552297862703</v>
      </c>
      <c r="N64">
        <f t="shared" si="14"/>
        <v>93.285068182543711</v>
      </c>
      <c r="O64">
        <f t="shared" si="14"/>
        <v>70.734194114810919</v>
      </c>
    </row>
    <row r="65" spans="4:17" x14ac:dyDescent="0.25">
      <c r="H65">
        <f t="shared" si="14"/>
        <v>147.48213849208719</v>
      </c>
      <c r="I65">
        <f t="shared" si="14"/>
        <v>84.702432096595032</v>
      </c>
      <c r="J65">
        <f t="shared" si="14"/>
        <v>105.02439260531851</v>
      </c>
      <c r="K65">
        <f t="shared" si="14"/>
        <v>117.6288448271805</v>
      </c>
      <c r="L65">
        <f t="shared" si="14"/>
        <v>92.417902108550436</v>
      </c>
      <c r="M65">
        <f t="shared" si="14"/>
        <v>139.08318694472933</v>
      </c>
      <c r="N65">
        <f t="shared" si="14"/>
        <v>77.066514755236909</v>
      </c>
      <c r="O65">
        <f t="shared" si="14"/>
        <v>-1.4582657967429207</v>
      </c>
    </row>
    <row r="66" spans="4:17" x14ac:dyDescent="0.25">
      <c r="H66">
        <f t="shared" si="14"/>
        <v>109.15969269408833</v>
      </c>
      <c r="I66">
        <f t="shared" si="14"/>
        <v>71.58295576538795</v>
      </c>
      <c r="J66">
        <f t="shared" si="14"/>
        <v>102.56947032878723</v>
      </c>
      <c r="K66">
        <f t="shared" si="14"/>
        <v>22.6163386617736</v>
      </c>
      <c r="L66">
        <f t="shared" si="14"/>
        <v>119.1553328840136</v>
      </c>
      <c r="M66">
        <f t="shared" si="14"/>
        <v>141.46640990397773</v>
      </c>
      <c r="N66">
        <f t="shared" si="14"/>
        <v>110.57299654437467</v>
      </c>
      <c r="O66">
        <f t="shared" si="14"/>
        <v>24.015974080337113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44</v>
      </c>
      <c r="N69" s="3" t="s">
        <v>45</v>
      </c>
      <c r="O69" s="3" t="s">
        <v>46</v>
      </c>
      <c r="P69" s="3" t="s">
        <v>25</v>
      </c>
      <c r="Q69" s="3"/>
    </row>
    <row r="70" spans="4:17" x14ac:dyDescent="0.25">
      <c r="F70" t="s">
        <v>34</v>
      </c>
      <c r="H70">
        <f>AVERAGE(H63:H66)</f>
        <v>99.999999999999986</v>
      </c>
      <c r="I70">
        <f t="shared" ref="I70:N70" si="15">AVERAGE(I63:I66)</f>
        <v>87.848209667747696</v>
      </c>
      <c r="J70">
        <f>AVERAGE(J63:J66)</f>
        <v>89.703789198012274</v>
      </c>
      <c r="K70">
        <f t="shared" si="15"/>
        <v>87.84401321941175</v>
      </c>
      <c r="L70">
        <f t="shared" si="15"/>
        <v>94.929716234664781</v>
      </c>
      <c r="M70">
        <f t="shared" si="15"/>
        <v>148.49177398708602</v>
      </c>
      <c r="N70">
        <f t="shared" si="15"/>
        <v>90.901950134503664</v>
      </c>
      <c r="O70">
        <f>AVERAGE(O63:O66)</f>
        <v>40.587793520953539</v>
      </c>
    </row>
    <row r="71" spans="4:17" x14ac:dyDescent="0.25">
      <c r="F71" t="s">
        <v>36</v>
      </c>
      <c r="H71">
        <f>MEDIAN(H63:H66)</f>
        <v>99.381608375751171</v>
      </c>
      <c r="I71">
        <f t="shared" ref="I71:O71" si="16">MEDIAN(I63:I66)</f>
        <v>84.75998338805951</v>
      </c>
      <c r="J71">
        <f t="shared" si="16"/>
        <v>92.847228747949174</v>
      </c>
      <c r="K71">
        <f t="shared" si="16"/>
        <v>105.56543469434644</v>
      </c>
      <c r="L71">
        <f t="shared" si="16"/>
        <v>92.678891220415608</v>
      </c>
      <c r="M71">
        <f t="shared" si="16"/>
        <v>145.34596644130238</v>
      </c>
      <c r="N71">
        <f t="shared" si="16"/>
        <v>87.984144619201544</v>
      </c>
      <c r="O71">
        <f t="shared" si="16"/>
        <v>46.53762288287308</v>
      </c>
    </row>
    <row r="72" spans="4:17" x14ac:dyDescent="0.25">
      <c r="F72" t="s">
        <v>38</v>
      </c>
      <c r="H72">
        <f>STDEV(H63:H66)</f>
        <v>39.094641745651295</v>
      </c>
      <c r="I72">
        <f t="shared" ref="I72:O72" si="17">STDEV(I63:I66)</f>
        <v>16.199481275999453</v>
      </c>
      <c r="J72">
        <f t="shared" si="17"/>
        <v>17.420395864069043</v>
      </c>
      <c r="K72">
        <f t="shared" si="17"/>
        <v>44.029937099104224</v>
      </c>
      <c r="L72">
        <f t="shared" si="17"/>
        <v>18.130857843505392</v>
      </c>
      <c r="M72">
        <f t="shared" si="17"/>
        <v>11.327135343390934</v>
      </c>
      <c r="N72">
        <f t="shared" si="17"/>
        <v>14.737662617618073</v>
      </c>
      <c r="O72">
        <f t="shared" si="17"/>
        <v>35.411518094889395</v>
      </c>
    </row>
    <row r="73" spans="4:17" x14ac:dyDescent="0.25">
      <c r="F73" t="s">
        <v>39</v>
      </c>
      <c r="H73">
        <f t="shared" ref="H73:O73" si="18">H72/H70*100</f>
        <v>39.094641745651302</v>
      </c>
      <c r="I73">
        <f t="shared" si="18"/>
        <v>18.440308957083822</v>
      </c>
      <c r="J73">
        <f t="shared" si="18"/>
        <v>19.419910819614582</v>
      </c>
      <c r="K73">
        <f t="shared" si="18"/>
        <v>50.122866072988678</v>
      </c>
      <c r="L73">
        <f t="shared" si="18"/>
        <v>19.099243695921512</v>
      </c>
      <c r="M73">
        <f t="shared" si="18"/>
        <v>7.6281231203932069</v>
      </c>
      <c r="N73">
        <f t="shared" si="18"/>
        <v>16.21270236316316</v>
      </c>
      <c r="O73">
        <f t="shared" si="18"/>
        <v>87.246718835819735</v>
      </c>
    </row>
    <row r="76" spans="4:17" x14ac:dyDescent="0.25">
      <c r="D76" t="s">
        <v>43</v>
      </c>
      <c r="H76">
        <f>H47/$S$54*100</f>
        <v>95.399923391229805</v>
      </c>
      <c r="I76">
        <f t="shared" ref="I76:N76" si="19">I47/$S$54*100</f>
        <v>90.304331172006485</v>
      </c>
      <c r="J76">
        <f>J47/$S$54*100</f>
        <v>88.502293755300173</v>
      </c>
      <c r="K76">
        <f t="shared" si="19"/>
        <v>107.28706419985681</v>
      </c>
      <c r="L76">
        <f t="shared" si="19"/>
        <v>80.070765376825065</v>
      </c>
      <c r="M76">
        <f t="shared" si="19"/>
        <v>174.81345860194341</v>
      </c>
      <c r="N76" s="26">
        <f t="shared" si="19"/>
        <v>88.031950053826392</v>
      </c>
      <c r="O76">
        <f>O47/$S$54*100</f>
        <v>73.526675401970664</v>
      </c>
    </row>
    <row r="77" spans="4:17" x14ac:dyDescent="0.25">
      <c r="H77">
        <f t="shared" ref="H77:O79" si="20">H48/$S$54*100</f>
        <v>57.232001147615655</v>
      </c>
      <c r="I77">
        <f t="shared" si="20"/>
        <v>117.42450601425122</v>
      </c>
      <c r="J77">
        <f t="shared" si="20"/>
        <v>72.501416767587017</v>
      </c>
      <c r="K77">
        <f t="shared" si="20"/>
        <v>117.50173710107212</v>
      </c>
      <c r="L77">
        <f t="shared" si="20"/>
        <v>98.952106593580112</v>
      </c>
      <c r="M77">
        <f t="shared" si="20"/>
        <v>158.87883439780057</v>
      </c>
      <c r="N77">
        <f t="shared" si="20"/>
        <v>99.319624443096473</v>
      </c>
      <c r="O77">
        <f t="shared" si="20"/>
        <v>75.309947579399818</v>
      </c>
    </row>
    <row r="78" spans="4:17" x14ac:dyDescent="0.25">
      <c r="H78">
        <f t="shared" si="20"/>
        <v>157.02267139297516</v>
      </c>
      <c r="I78">
        <f>I49/$S$54*100</f>
        <v>90.18178267060469</v>
      </c>
      <c r="J78">
        <f t="shared" si="20"/>
        <v>111.81835886653168</v>
      </c>
      <c r="K78">
        <f t="shared" si="20"/>
        <v>125.23818569815906</v>
      </c>
      <c r="L78">
        <f t="shared" si="20"/>
        <v>98.396361905191995</v>
      </c>
      <c r="M78">
        <f t="shared" si="20"/>
        <v>148.0803966039704</v>
      </c>
      <c r="N78">
        <f t="shared" si="20"/>
        <v>82.051902322142524</v>
      </c>
      <c r="O78">
        <f t="shared" si="20"/>
        <v>-1.5526001544781243</v>
      </c>
    </row>
    <row r="79" spans="4:17" x14ac:dyDescent="0.25">
      <c r="H79">
        <f>H50/$S$54*100</f>
        <v>116.22116908876812</v>
      </c>
      <c r="I79">
        <f t="shared" si="20"/>
        <v>76.213615122548902</v>
      </c>
      <c r="J79" s="26">
        <f t="shared" si="20"/>
        <v>109.20462911007209</v>
      </c>
      <c r="K79">
        <f t="shared" si="20"/>
        <v>24.079376323868875</v>
      </c>
      <c r="L79">
        <f t="shared" si="20"/>
        <v>126.86342137065552</v>
      </c>
      <c r="M79">
        <f t="shared" si="20"/>
        <v>150.61778885643179</v>
      </c>
      <c r="N79">
        <f t="shared" si="20"/>
        <v>117.72589873488619</v>
      </c>
      <c r="O79">
        <f t="shared" si="20"/>
        <v>25.569553335445494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44</v>
      </c>
      <c r="N82" s="3" t="s">
        <v>45</v>
      </c>
      <c r="O82" s="3" t="s">
        <v>46</v>
      </c>
      <c r="P82" s="3" t="s">
        <v>25</v>
      </c>
      <c r="Q82" s="3"/>
    </row>
    <row r="83" spans="6:17" x14ac:dyDescent="0.25">
      <c r="F83" t="s">
        <v>34</v>
      </c>
      <c r="H83">
        <f>AVERAGE(H76:H79)</f>
        <v>106.46894125514719</v>
      </c>
      <c r="I83">
        <f t="shared" ref="I83:O83" si="21">AVERAGE(I76:I79)</f>
        <v>93.531058744852814</v>
      </c>
      <c r="J83">
        <f t="shared" si="21"/>
        <v>95.506674624872744</v>
      </c>
      <c r="K83">
        <f t="shared" si="21"/>
        <v>93.52659083073921</v>
      </c>
      <c r="L83">
        <f t="shared" si="21"/>
        <v>101.07066381156318</v>
      </c>
      <c r="M83">
        <f t="shared" si="21"/>
        <v>158.09761961503654</v>
      </c>
      <c r="N83">
        <f t="shared" si="21"/>
        <v>96.782343888487901</v>
      </c>
      <c r="O83" s="26">
        <f t="shared" si="21"/>
        <v>43.213394040584468</v>
      </c>
    </row>
    <row r="84" spans="6:17" x14ac:dyDescent="0.25">
      <c r="F84" t="s">
        <v>36</v>
      </c>
      <c r="H84">
        <f t="shared" ref="H84:O84" si="22">MEDIAN(H76:H79)</f>
        <v>105.81054623999896</v>
      </c>
      <c r="I84">
        <f t="shared" si="22"/>
        <v>90.243056921305595</v>
      </c>
      <c r="J84">
        <f t="shared" si="22"/>
        <v>98.853461432686132</v>
      </c>
      <c r="K84">
        <f t="shared" si="22"/>
        <v>112.39440065046446</v>
      </c>
      <c r="L84">
        <f t="shared" si="22"/>
        <v>98.674234249386046</v>
      </c>
      <c r="M84">
        <f t="shared" si="22"/>
        <v>154.74831162711618</v>
      </c>
      <c r="N84">
        <f t="shared" si="22"/>
        <v>93.675787248461432</v>
      </c>
      <c r="O84" s="26">
        <f t="shared" si="22"/>
        <v>49.548114368708084</v>
      </c>
    </row>
    <row r="85" spans="6:17" x14ac:dyDescent="0.25">
      <c r="F85" t="s">
        <v>38</v>
      </c>
      <c r="H85">
        <f t="shared" ref="H85:O85" si="23">STDEV(H76:H79)</f>
        <v>41.623651154087653</v>
      </c>
      <c r="I85">
        <f t="shared" si="23"/>
        <v>17.247416203382556</v>
      </c>
      <c r="J85">
        <f t="shared" si="23"/>
        <v>18.547311038929749</v>
      </c>
      <c r="K85">
        <f t="shared" si="23"/>
        <v>46.878207864723556</v>
      </c>
      <c r="L85">
        <f t="shared" si="23"/>
        <v>19.303732386455923</v>
      </c>
      <c r="M85">
        <f t="shared" si="23"/>
        <v>12.059881074645906</v>
      </c>
      <c r="N85">
        <f t="shared" si="23"/>
        <v>15.691033354733481</v>
      </c>
      <c r="O85" s="26">
        <f t="shared" si="23"/>
        <v>37.702268398003582</v>
      </c>
    </row>
    <row r="86" spans="6:17" x14ac:dyDescent="0.25">
      <c r="F86" t="s">
        <v>39</v>
      </c>
      <c r="H86">
        <f t="shared" ref="H86:O86" si="24">H85/H83*100</f>
        <v>39.094641745651224</v>
      </c>
      <c r="I86">
        <f t="shared" si="24"/>
        <v>18.44030895708396</v>
      </c>
      <c r="J86">
        <f t="shared" si="24"/>
        <v>19.419910819614575</v>
      </c>
      <c r="K86">
        <f t="shared" si="24"/>
        <v>50.122866072988714</v>
      </c>
      <c r="L86">
        <f t="shared" si="24"/>
        <v>19.09924369592143</v>
      </c>
      <c r="M86">
        <f t="shared" si="24"/>
        <v>7.6281231203932061</v>
      </c>
      <c r="N86">
        <f t="shared" si="24"/>
        <v>16.212702363163064</v>
      </c>
      <c r="O86" s="26">
        <f t="shared" si="24"/>
        <v>87.246718835819664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A776F-8384-4D0C-B5EA-CC43B84EA90F}">
  <dimension ref="A1:Z86"/>
  <sheetViews>
    <sheetView workbookViewId="0">
      <selection activeCell="I94" sqref="I94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  <c r="S2" s="28"/>
      <c r="T2" s="28"/>
      <c r="U2" s="28"/>
      <c r="V2" s="28"/>
      <c r="W2" s="28"/>
      <c r="X2" s="28"/>
      <c r="Y2" s="28"/>
      <c r="Z2" s="28"/>
    </row>
    <row r="3" spans="1:26" x14ac:dyDescent="0.25">
      <c r="A3" t="s">
        <v>2</v>
      </c>
      <c r="S3" s="28"/>
      <c r="T3" s="28"/>
      <c r="U3" s="28"/>
      <c r="V3" s="28"/>
      <c r="W3" s="28"/>
      <c r="X3" s="28"/>
      <c r="Y3" s="29"/>
      <c r="Z3" s="28"/>
    </row>
    <row r="4" spans="1:26" x14ac:dyDescent="0.25">
      <c r="A4" t="s">
        <v>3</v>
      </c>
      <c r="S4" s="28"/>
      <c r="T4" s="28"/>
      <c r="U4" s="28"/>
      <c r="V4" s="28"/>
      <c r="W4" s="28"/>
      <c r="X4" s="28"/>
      <c r="Y4" s="28"/>
      <c r="Z4" s="28"/>
    </row>
    <row r="5" spans="1:26" x14ac:dyDescent="0.25">
      <c r="S5" s="28"/>
      <c r="T5" s="28"/>
      <c r="U5" s="28"/>
      <c r="V5" s="28"/>
      <c r="W5" s="28"/>
      <c r="X5" s="28"/>
      <c r="Y5" s="28"/>
      <c r="Z5" s="28"/>
    </row>
    <row r="6" spans="1:26" x14ac:dyDescent="0.25">
      <c r="A6" t="s">
        <v>4</v>
      </c>
      <c r="S6" s="28"/>
      <c r="T6" s="28"/>
      <c r="U6" s="30"/>
      <c r="V6" s="28"/>
      <c r="W6" s="28"/>
      <c r="X6" s="28"/>
      <c r="Y6" s="28"/>
      <c r="Z6" s="28"/>
    </row>
    <row r="7" spans="1:26" x14ac:dyDescent="0.25">
      <c r="A7" t="s">
        <v>5</v>
      </c>
      <c r="S7" s="28"/>
      <c r="T7" s="28"/>
      <c r="U7" s="28"/>
      <c r="V7" s="28"/>
      <c r="W7" s="28"/>
      <c r="X7" s="28"/>
      <c r="Y7" s="28"/>
      <c r="Z7" s="28"/>
    </row>
    <row r="8" spans="1:26" x14ac:dyDescent="0.25">
      <c r="S8" s="28"/>
      <c r="T8" s="28"/>
      <c r="U8" s="28"/>
      <c r="V8" s="28"/>
      <c r="W8" s="28"/>
      <c r="X8" s="28"/>
      <c r="Y8" s="28"/>
      <c r="Z8" s="28"/>
    </row>
    <row r="9" spans="1:26" x14ac:dyDescent="0.25">
      <c r="A9" t="s">
        <v>6</v>
      </c>
      <c r="S9" s="28"/>
      <c r="T9" s="28"/>
      <c r="U9" s="28"/>
      <c r="V9" s="28"/>
      <c r="W9" s="28"/>
      <c r="X9" s="28"/>
      <c r="Y9" s="28"/>
      <c r="Z9" s="28"/>
    </row>
    <row r="10" spans="1:26" x14ac:dyDescent="0.25">
      <c r="A10" t="s">
        <v>7</v>
      </c>
      <c r="S10" s="28"/>
      <c r="T10" s="28"/>
      <c r="U10" s="28"/>
      <c r="V10" s="28"/>
      <c r="W10" s="30"/>
      <c r="X10" s="28"/>
      <c r="Y10" s="28"/>
      <c r="Z10" s="28"/>
    </row>
    <row r="11" spans="1:26" x14ac:dyDescent="0.25">
      <c r="A11" t="s">
        <v>8</v>
      </c>
      <c r="S11" s="28"/>
      <c r="T11" s="28"/>
      <c r="U11" s="28"/>
      <c r="V11" s="28"/>
      <c r="W11" s="28"/>
      <c r="X11" s="28"/>
      <c r="Y11" s="28"/>
      <c r="Z11" s="28"/>
    </row>
    <row r="12" spans="1:26" x14ac:dyDescent="0.25">
      <c r="A12" t="s">
        <v>9</v>
      </c>
      <c r="S12" s="28"/>
      <c r="T12" s="28"/>
      <c r="U12" s="28"/>
      <c r="V12" s="28"/>
      <c r="W12" s="28"/>
      <c r="X12" s="28"/>
      <c r="Y12" s="28"/>
      <c r="Z12" s="28"/>
    </row>
    <row r="13" spans="1:26" x14ac:dyDescent="0.25">
      <c r="A13" t="s">
        <v>10</v>
      </c>
      <c r="S13" s="28"/>
      <c r="T13" s="28"/>
      <c r="U13" s="28"/>
      <c r="V13" s="28"/>
      <c r="W13" s="28"/>
      <c r="X13" s="28"/>
      <c r="Y13" s="28"/>
      <c r="Z13" s="28"/>
    </row>
    <row r="14" spans="1:26" x14ac:dyDescent="0.25">
      <c r="A14" t="s">
        <v>11</v>
      </c>
      <c r="S14" s="28"/>
      <c r="T14" s="29"/>
      <c r="U14" s="28"/>
      <c r="V14" s="28"/>
      <c r="W14" s="28"/>
      <c r="X14" s="28"/>
      <c r="Y14" s="28"/>
      <c r="Z14" s="28"/>
    </row>
    <row r="15" spans="1:26" x14ac:dyDescent="0.25">
      <c r="A15" t="s">
        <v>12</v>
      </c>
      <c r="S15" s="28"/>
      <c r="T15" s="28"/>
      <c r="U15" s="28"/>
      <c r="V15" s="28"/>
      <c r="W15" s="28"/>
      <c r="X15" s="28"/>
      <c r="Y15" s="28"/>
      <c r="Z15" s="28"/>
    </row>
    <row r="16" spans="1:26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44</v>
      </c>
      <c r="N25" s="3" t="s">
        <v>45</v>
      </c>
      <c r="O25" s="3" t="s">
        <v>46</v>
      </c>
      <c r="P25" s="3" t="s">
        <v>25</v>
      </c>
      <c r="Q25" s="3"/>
    </row>
    <row r="26" spans="1:17" x14ac:dyDescent="0.25">
      <c r="A26" t="s">
        <v>26</v>
      </c>
      <c r="C26" t="s">
        <v>27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28</v>
      </c>
      <c r="C27" s="2">
        <v>43855</v>
      </c>
      <c r="F27" s="5"/>
      <c r="G27" s="6">
        <v>5.3372389999999999E-2</v>
      </c>
      <c r="H27" s="6">
        <v>5.5328460000000003E-2</v>
      </c>
      <c r="I27" s="6">
        <v>5.6024579999999997E-2</v>
      </c>
      <c r="J27" s="6">
        <v>5.4457239999999997E-2</v>
      </c>
      <c r="K27" s="6">
        <v>5.5549479999999998E-2</v>
      </c>
      <c r="L27" s="6">
        <v>5.3944199999999998E-2</v>
      </c>
      <c r="M27" s="6">
        <v>5.7562389999999998E-2</v>
      </c>
      <c r="N27" s="6">
        <v>5.468481E-2</v>
      </c>
      <c r="O27" s="6">
        <v>5.5392740000000003E-2</v>
      </c>
      <c r="P27" s="6">
        <v>5.6985809999999998E-2</v>
      </c>
      <c r="Q27" s="7"/>
    </row>
    <row r="28" spans="1:17" x14ac:dyDescent="0.25">
      <c r="A28" t="s">
        <v>29</v>
      </c>
      <c r="C28" t="s">
        <v>30</v>
      </c>
      <c r="F28" s="6"/>
      <c r="G28" s="6">
        <v>5.5523709999999997E-2</v>
      </c>
      <c r="H28" s="8">
        <v>0.25759680000000001</v>
      </c>
      <c r="I28" s="9">
        <v>0.24961340000000001</v>
      </c>
      <c r="J28" s="9">
        <v>0.24679010000000001</v>
      </c>
      <c r="K28" s="9">
        <v>0.27622069999999999</v>
      </c>
      <c r="L28" s="9">
        <v>0.23358019999999999</v>
      </c>
      <c r="M28" s="9">
        <v>0.38201610000000003</v>
      </c>
      <c r="N28" s="9">
        <v>0.2460532</v>
      </c>
      <c r="O28" s="9">
        <v>0.22332740000000001</v>
      </c>
      <c r="P28" s="10">
        <v>0.102961</v>
      </c>
      <c r="Q28" s="7"/>
    </row>
    <row r="29" spans="1:17" x14ac:dyDescent="0.25">
      <c r="A29" t="s">
        <v>31</v>
      </c>
      <c r="C29" t="s">
        <v>32</v>
      </c>
      <c r="F29" s="6"/>
      <c r="G29" s="6">
        <v>5.438958E-2</v>
      </c>
      <c r="H29" s="11">
        <v>0.1977981</v>
      </c>
      <c r="I29" s="4">
        <v>0.29210330000000001</v>
      </c>
      <c r="J29" s="4">
        <v>0.2217211</v>
      </c>
      <c r="K29" s="4">
        <v>0.29222429999999999</v>
      </c>
      <c r="L29" s="4">
        <v>0.26316210000000001</v>
      </c>
      <c r="M29" s="4">
        <v>0.3570509</v>
      </c>
      <c r="N29" s="4">
        <v>0.26373790000000003</v>
      </c>
      <c r="O29" s="4">
        <v>0.2261213</v>
      </c>
      <c r="P29" s="12">
        <v>0.11052770000000001</v>
      </c>
      <c r="Q29" s="7"/>
    </row>
    <row r="30" spans="1:17" x14ac:dyDescent="0.25">
      <c r="A30" t="s">
        <v>18</v>
      </c>
      <c r="C30" s="2">
        <v>43900</v>
      </c>
      <c r="F30" s="6"/>
      <c r="G30" s="6">
        <v>5.3730989999999999E-2</v>
      </c>
      <c r="H30" s="11">
        <v>0.35414279999999998</v>
      </c>
      <c r="I30" s="4">
        <v>0.24942139999999999</v>
      </c>
      <c r="J30" s="4">
        <v>0.28332000000000002</v>
      </c>
      <c r="K30" s="4">
        <v>0.30434519999999998</v>
      </c>
      <c r="L30" s="4">
        <v>0.26229140000000001</v>
      </c>
      <c r="M30" s="4">
        <v>0.34013270000000001</v>
      </c>
      <c r="N30" s="4">
        <v>0.23668410000000001</v>
      </c>
      <c r="O30" s="4">
        <v>0.10569870000000001</v>
      </c>
      <c r="P30" s="12">
        <v>0.1109049</v>
      </c>
      <c r="Q30" s="7"/>
    </row>
    <row r="31" spans="1:17" x14ac:dyDescent="0.25">
      <c r="A31" t="s">
        <v>19</v>
      </c>
      <c r="C31" t="s">
        <v>20</v>
      </c>
      <c r="F31" s="6"/>
      <c r="G31" s="6">
        <v>5.2471370000000003E-2</v>
      </c>
      <c r="H31" s="13">
        <v>0.29021799999999998</v>
      </c>
      <c r="I31" s="14">
        <v>0.22753709999999999</v>
      </c>
      <c r="J31" s="14">
        <v>0.279225</v>
      </c>
      <c r="K31" s="14">
        <v>0.14585699999999999</v>
      </c>
      <c r="L31" s="14">
        <v>0.30689149999999998</v>
      </c>
      <c r="M31" s="14">
        <v>0.34410809999999997</v>
      </c>
      <c r="N31" s="14">
        <v>0.29257549999999999</v>
      </c>
      <c r="O31" s="14">
        <v>0.14819170000000001</v>
      </c>
      <c r="P31" s="15">
        <v>5.7453110000000002E-2</v>
      </c>
      <c r="Q31" s="7"/>
    </row>
    <row r="32" spans="1:17" x14ac:dyDescent="0.25">
      <c r="A32" s="1" t="s">
        <v>33</v>
      </c>
      <c r="B32" t="s">
        <v>60</v>
      </c>
      <c r="G32" s="16">
        <v>5.4510889999999999E-2</v>
      </c>
      <c r="H32" s="16">
        <v>5.4685949999999997E-2</v>
      </c>
      <c r="I32" s="16">
        <v>5.4841229999999998E-2</v>
      </c>
      <c r="J32" s="16">
        <v>5.369256E-2</v>
      </c>
      <c r="K32" s="16">
        <v>5.5337810000000001E-2</v>
      </c>
      <c r="L32" s="16">
        <v>5.4004780000000002E-2</v>
      </c>
      <c r="M32" s="16">
        <v>5.3249039999999997E-2</v>
      </c>
      <c r="N32" s="16">
        <v>5.3550489999999999E-2</v>
      </c>
      <c r="O32" s="16">
        <v>5.490664E-2</v>
      </c>
      <c r="P32" s="16">
        <v>5.4941690000000001E-2</v>
      </c>
      <c r="Q32" s="17"/>
    </row>
    <row r="33" spans="1:17" x14ac:dyDescent="0.25">
      <c r="B33" s="26" t="s">
        <v>61</v>
      </c>
      <c r="C33" s="19"/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0.274938925</v>
      </c>
      <c r="I35">
        <f t="shared" ref="I35:N35" si="0">AVERAGE(I28:I31)</f>
        <v>0.25466880000000003</v>
      </c>
      <c r="J35">
        <f t="shared" si="0"/>
        <v>0.25776405000000002</v>
      </c>
      <c r="K35">
        <f t="shared" si="0"/>
        <v>0.25466179999999999</v>
      </c>
      <c r="L35">
        <f t="shared" si="0"/>
        <v>0.26648130000000003</v>
      </c>
      <c r="M35">
        <f t="shared" si="0"/>
        <v>0.35582694999999998</v>
      </c>
      <c r="N35">
        <f t="shared" si="0"/>
        <v>0.25976267500000005</v>
      </c>
      <c r="O35">
        <f>AVERAGE(O28:O31)</f>
        <v>0.17583477500000003</v>
      </c>
      <c r="P35">
        <f>AVERAGE(P28:P30)</f>
        <v>0.1081312</v>
      </c>
    </row>
    <row r="36" spans="1:17" x14ac:dyDescent="0.25">
      <c r="B36" s="18"/>
      <c r="F36" t="s">
        <v>35</v>
      </c>
      <c r="H36">
        <f>H35/1000</f>
        <v>2.7493892500000001E-4</v>
      </c>
      <c r="I36">
        <f t="shared" ref="I36:P36" si="1">I35/1000</f>
        <v>2.5466880000000005E-4</v>
      </c>
      <c r="J36">
        <f t="shared" si="1"/>
        <v>2.5776405000000002E-4</v>
      </c>
      <c r="K36">
        <f t="shared" si="1"/>
        <v>2.546618E-4</v>
      </c>
      <c r="L36">
        <f t="shared" si="1"/>
        <v>2.6648130000000005E-4</v>
      </c>
      <c r="M36">
        <f t="shared" si="1"/>
        <v>3.5582694999999995E-4</v>
      </c>
      <c r="N36">
        <f t="shared" si="1"/>
        <v>2.5976267500000004E-4</v>
      </c>
      <c r="O36">
        <f t="shared" si="1"/>
        <v>1.7583477500000003E-4</v>
      </c>
      <c r="P36">
        <f t="shared" si="1"/>
        <v>1.081312E-4</v>
      </c>
    </row>
    <row r="37" spans="1:17" x14ac:dyDescent="0.25">
      <c r="B37" s="20"/>
      <c r="F37" t="s">
        <v>36</v>
      </c>
      <c r="H37">
        <f>MEDIAN(H28:H31)</f>
        <v>0.27390740000000002</v>
      </c>
      <c r="I37">
        <f t="shared" ref="I37:P37" si="2">MEDIAN(I28:I31)</f>
        <v>0.2495174</v>
      </c>
      <c r="J37">
        <f t="shared" si="2"/>
        <v>0.26300754999999998</v>
      </c>
      <c r="K37">
        <f t="shared" si="2"/>
        <v>0.28422249999999999</v>
      </c>
      <c r="L37">
        <f t="shared" si="2"/>
        <v>0.26272675000000001</v>
      </c>
      <c r="M37">
        <f t="shared" si="2"/>
        <v>0.35057949999999999</v>
      </c>
      <c r="N37">
        <f t="shared" si="2"/>
        <v>0.25489555000000003</v>
      </c>
      <c r="O37">
        <f t="shared" si="2"/>
        <v>0.18575955</v>
      </c>
      <c r="P37">
        <f t="shared" si="2"/>
        <v>0.10674435</v>
      </c>
    </row>
    <row r="38" spans="1:17" x14ac:dyDescent="0.25">
      <c r="B38" s="18"/>
      <c r="C38" s="18"/>
      <c r="F38" t="s">
        <v>37</v>
      </c>
      <c r="H38">
        <f>H37/1000</f>
        <v>2.7390740000000002E-4</v>
      </c>
      <c r="I38">
        <f t="shared" ref="I38:P38" si="3">I37/1000</f>
        <v>2.4951740000000002E-4</v>
      </c>
      <c r="J38">
        <f t="shared" si="3"/>
        <v>2.6300754999999997E-4</v>
      </c>
      <c r="K38">
        <f t="shared" si="3"/>
        <v>2.842225E-4</v>
      </c>
      <c r="L38">
        <f t="shared" si="3"/>
        <v>2.6272675E-4</v>
      </c>
      <c r="M38">
        <f t="shared" si="3"/>
        <v>3.5057950000000001E-4</v>
      </c>
      <c r="N38">
        <f t="shared" si="3"/>
        <v>2.5489555000000002E-4</v>
      </c>
      <c r="O38">
        <f t="shared" si="3"/>
        <v>1.8575954999999999E-4</v>
      </c>
      <c r="P38">
        <f t="shared" si="3"/>
        <v>1.0674435E-4</v>
      </c>
    </row>
    <row r="39" spans="1:17" x14ac:dyDescent="0.25">
      <c r="F39" t="s">
        <v>38</v>
      </c>
      <c r="H39">
        <f>STDEV(H28:H31)</f>
        <v>6.5212882492821145E-2</v>
      </c>
      <c r="I39">
        <f t="shared" ref="I39:P39" si="4">STDEV(I28:I31)</f>
        <v>2.7021986178295637E-2</v>
      </c>
      <c r="J39">
        <f t="shared" si="4"/>
        <v>2.9058566026847692E-2</v>
      </c>
      <c r="K39">
        <f t="shared" si="4"/>
        <v>7.3445336393946806E-2</v>
      </c>
      <c r="L39">
        <f t="shared" si="4"/>
        <v>3.0243671491735256E-2</v>
      </c>
      <c r="M39">
        <f t="shared" si="4"/>
        <v>1.8894536773981358E-2</v>
      </c>
      <c r="N39">
        <f t="shared" si="4"/>
        <v>2.458355973062417E-2</v>
      </c>
      <c r="O39">
        <f t="shared" si="4"/>
        <v>5.9069147722048229E-2</v>
      </c>
      <c r="P39">
        <f t="shared" si="4"/>
        <v>2.5601882720586975E-2</v>
      </c>
    </row>
    <row r="40" spans="1:17" x14ac:dyDescent="0.25">
      <c r="F40" t="s">
        <v>39</v>
      </c>
      <c r="H40">
        <f>H39/H35*100</f>
        <v>23.71904323580997</v>
      </c>
      <c r="I40">
        <f t="shared" ref="I40:P40" si="5">I39/I35*100</f>
        <v>10.610638671991085</v>
      </c>
      <c r="J40">
        <f t="shared" si="5"/>
        <v>11.273319932258859</v>
      </c>
      <c r="K40">
        <f t="shared" si="5"/>
        <v>28.840342915170947</v>
      </c>
      <c r="L40">
        <f t="shared" si="5"/>
        <v>11.349265967906661</v>
      </c>
      <c r="M40">
        <f t="shared" si="5"/>
        <v>5.3100353343054421</v>
      </c>
      <c r="N40">
        <f t="shared" si="5"/>
        <v>9.4638537775391196</v>
      </c>
      <c r="O40">
        <f t="shared" si="5"/>
        <v>33.593552653079129</v>
      </c>
      <c r="P40">
        <f t="shared" si="5"/>
        <v>23.676684176802787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44</v>
      </c>
      <c r="N44" s="3" t="s">
        <v>45</v>
      </c>
      <c r="O44" s="3" t="s">
        <v>46</v>
      </c>
      <c r="P44" s="3" t="s">
        <v>25</v>
      </c>
      <c r="Q44" s="3"/>
    </row>
    <row r="47" spans="1:17" x14ac:dyDescent="0.25">
      <c r="H47">
        <f>H28-$P$35</f>
        <v>0.14946560000000003</v>
      </c>
      <c r="I47">
        <f t="shared" ref="I47:N47" si="6">I28-$P$35</f>
        <v>0.1414822</v>
      </c>
      <c r="J47">
        <f t="shared" si="6"/>
        <v>0.13865890000000003</v>
      </c>
      <c r="K47">
        <f t="shared" si="6"/>
        <v>0.1680895</v>
      </c>
      <c r="L47">
        <f t="shared" si="6"/>
        <v>0.12544899999999998</v>
      </c>
      <c r="M47">
        <f t="shared" si="6"/>
        <v>0.27388490000000004</v>
      </c>
      <c r="N47">
        <f t="shared" si="6"/>
        <v>0.13792199999999999</v>
      </c>
      <c r="O47">
        <f>O28-$P$35</f>
        <v>0.11519620000000001</v>
      </c>
    </row>
    <row r="48" spans="1:17" x14ac:dyDescent="0.25">
      <c r="I48">
        <f t="shared" ref="H48:O50" si="7">I29-$P$35</f>
        <v>0.18397210000000003</v>
      </c>
      <c r="J48">
        <f t="shared" si="7"/>
        <v>0.11358990000000001</v>
      </c>
      <c r="K48">
        <f t="shared" si="7"/>
        <v>0.18409310000000001</v>
      </c>
      <c r="L48">
        <f t="shared" si="7"/>
        <v>0.15503090000000003</v>
      </c>
      <c r="M48">
        <f t="shared" si="7"/>
        <v>0.24891970000000002</v>
      </c>
      <c r="N48">
        <f t="shared" si="7"/>
        <v>0.15560670000000004</v>
      </c>
      <c r="O48">
        <f t="shared" si="7"/>
        <v>0.1179901</v>
      </c>
    </row>
    <row r="49" spans="4:20" x14ac:dyDescent="0.25">
      <c r="H49">
        <f t="shared" si="7"/>
        <v>0.2460116</v>
      </c>
      <c r="I49">
        <f t="shared" si="7"/>
        <v>0.14129019999999998</v>
      </c>
      <c r="J49">
        <f t="shared" si="7"/>
        <v>0.17518880000000003</v>
      </c>
      <c r="K49">
        <f t="shared" si="7"/>
        <v>0.196214</v>
      </c>
      <c r="L49">
        <f>L30-$P$35</f>
        <v>0.15416020000000002</v>
      </c>
      <c r="M49">
        <f t="shared" si="7"/>
        <v>0.23200150000000003</v>
      </c>
      <c r="N49">
        <f t="shared" si="7"/>
        <v>0.12855290000000003</v>
      </c>
    </row>
    <row r="50" spans="4:20" x14ac:dyDescent="0.25">
      <c r="H50">
        <f t="shared" si="7"/>
        <v>0.18208679999999999</v>
      </c>
      <c r="I50">
        <f t="shared" si="7"/>
        <v>0.1194059</v>
      </c>
      <c r="J50">
        <f t="shared" si="7"/>
        <v>0.17109380000000002</v>
      </c>
      <c r="L50">
        <f t="shared" si="7"/>
        <v>0.1987603</v>
      </c>
      <c r="M50">
        <f t="shared" si="7"/>
        <v>0.23597689999999999</v>
      </c>
      <c r="N50">
        <f t="shared" si="7"/>
        <v>0.18444430000000001</v>
      </c>
      <c r="O50">
        <f t="shared" si="7"/>
        <v>4.0060500000000013E-2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44</v>
      </c>
      <c r="N53" s="3" t="s">
        <v>45</v>
      </c>
      <c r="O53" s="3" t="s">
        <v>46</v>
      </c>
      <c r="P53" s="3" t="s">
        <v>25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0.19252133333333332</v>
      </c>
      <c r="I54">
        <f>AVERAGE(I47:I50)</f>
        <v>0.14653759999999999</v>
      </c>
      <c r="J54">
        <f t="shared" ref="J54:N54" si="8">AVERAGE(J47:J50)</f>
        <v>0.14963285000000004</v>
      </c>
      <c r="K54">
        <f t="shared" si="8"/>
        <v>0.18279886666666667</v>
      </c>
      <c r="L54">
        <f t="shared" si="8"/>
        <v>0.15835009999999999</v>
      </c>
      <c r="M54">
        <f t="shared" si="8"/>
        <v>0.24769575000000005</v>
      </c>
      <c r="N54">
        <f t="shared" si="8"/>
        <v>0.15163147500000002</v>
      </c>
      <c r="O54">
        <f>AVERAGE(O47:O50)</f>
        <v>9.1082266666666675E-2</v>
      </c>
      <c r="S54" s="23">
        <f>AVERAGE(H47:I50)</f>
        <v>0.16624491428571431</v>
      </c>
      <c r="T54" s="24"/>
    </row>
    <row r="55" spans="4:20" x14ac:dyDescent="0.25">
      <c r="F55" t="s">
        <v>35</v>
      </c>
      <c r="H55">
        <f>H54/1000</f>
        <v>1.9252133333333332E-4</v>
      </c>
      <c r="I55">
        <f t="shared" ref="I55:O55" si="9">I54/1000</f>
        <v>1.4653759999999998E-4</v>
      </c>
      <c r="J55">
        <f t="shared" si="9"/>
        <v>1.4963285000000004E-4</v>
      </c>
      <c r="K55">
        <f t="shared" si="9"/>
        <v>1.8279886666666668E-4</v>
      </c>
      <c r="L55">
        <f t="shared" si="9"/>
        <v>1.5835010000000001E-4</v>
      </c>
      <c r="M55">
        <f t="shared" si="9"/>
        <v>2.4769575000000007E-4</v>
      </c>
      <c r="N55">
        <f t="shared" si="9"/>
        <v>1.5163147500000003E-4</v>
      </c>
      <c r="O55">
        <f t="shared" si="9"/>
        <v>9.1082266666666674E-5</v>
      </c>
    </row>
    <row r="56" spans="4:20" x14ac:dyDescent="0.25">
      <c r="F56" t="s">
        <v>36</v>
      </c>
      <c r="H56">
        <f>MEDIAN(H47:H50)</f>
        <v>0.18208679999999999</v>
      </c>
      <c r="I56">
        <f t="shared" ref="I56:N56" si="10">MEDIAN(I47:I50)</f>
        <v>0.14138619999999999</v>
      </c>
      <c r="J56">
        <f>MEDIAN(J47:J50)</f>
        <v>0.15487635000000002</v>
      </c>
      <c r="K56">
        <f t="shared" si="10"/>
        <v>0.18409310000000001</v>
      </c>
      <c r="L56">
        <f t="shared" si="10"/>
        <v>0.15459555000000003</v>
      </c>
      <c r="M56">
        <f t="shared" si="10"/>
        <v>0.24244830000000001</v>
      </c>
      <c r="N56">
        <f t="shared" si="10"/>
        <v>0.14676435000000002</v>
      </c>
      <c r="O56">
        <f>MEDIAN(O47:O50)</f>
        <v>0.11519620000000001</v>
      </c>
    </row>
    <row r="57" spans="4:20" x14ac:dyDescent="0.25">
      <c r="F57" t="s">
        <v>37</v>
      </c>
      <c r="H57">
        <f>H56/1000</f>
        <v>1.8208680000000001E-4</v>
      </c>
      <c r="I57">
        <f t="shared" ref="I57:O57" si="11">I56/1000</f>
        <v>1.4138619999999998E-4</v>
      </c>
      <c r="J57">
        <f t="shared" si="11"/>
        <v>1.5487635000000004E-4</v>
      </c>
      <c r="K57">
        <f t="shared" si="11"/>
        <v>1.8409310000000001E-4</v>
      </c>
      <c r="L57">
        <f t="shared" si="11"/>
        <v>1.5459555000000002E-4</v>
      </c>
      <c r="M57">
        <f t="shared" si="11"/>
        <v>2.424483E-4</v>
      </c>
      <c r="N57">
        <f t="shared" si="11"/>
        <v>1.4676435E-4</v>
      </c>
      <c r="O57">
        <f t="shared" si="11"/>
        <v>1.1519620000000001E-4</v>
      </c>
    </row>
    <row r="58" spans="4:20" x14ac:dyDescent="0.25">
      <c r="F58" t="s">
        <v>38</v>
      </c>
      <c r="H58">
        <f>STDEV(H47:H50)</f>
        <v>4.9111527602115485E-2</v>
      </c>
      <c r="I58">
        <f t="shared" ref="I58:O58" si="12">STDEV(I47:I50)</f>
        <v>2.7021986178295685E-2</v>
      </c>
      <c r="J58">
        <f t="shared" si="12"/>
        <v>2.905856602684766E-2</v>
      </c>
      <c r="K58">
        <f t="shared" si="12"/>
        <v>1.4106847805350892E-2</v>
      </c>
      <c r="L58">
        <f t="shared" si="12"/>
        <v>3.0243671491735444E-2</v>
      </c>
      <c r="M58">
        <f t="shared" si="12"/>
        <v>1.8894536773981358E-2</v>
      </c>
      <c r="N58">
        <f t="shared" si="12"/>
        <v>2.4583559730624153E-2</v>
      </c>
      <c r="O58">
        <f t="shared" si="12"/>
        <v>4.4208222930166914E-2</v>
      </c>
    </row>
    <row r="59" spans="4:20" x14ac:dyDescent="0.25">
      <c r="F59" t="s">
        <v>39</v>
      </c>
      <c r="H59">
        <f>H58/H54*100</f>
        <v>25.509654827230655</v>
      </c>
      <c r="I59">
        <f t="shared" ref="I59:O59" si="13">I58/I54*100</f>
        <v>18.44030895708384</v>
      </c>
      <c r="J59">
        <f t="shared" si="13"/>
        <v>19.419910819614579</v>
      </c>
      <c r="K59">
        <f t="shared" si="13"/>
        <v>7.7171418305752946</v>
      </c>
      <c r="L59">
        <f t="shared" si="13"/>
        <v>19.099243695921533</v>
      </c>
      <c r="M59">
        <f t="shared" si="13"/>
        <v>7.6281231203932061</v>
      </c>
      <c r="N59">
        <f t="shared" si="13"/>
        <v>16.212702363163157</v>
      </c>
      <c r="O59">
        <f t="shared" si="13"/>
        <v>48.536586262126669</v>
      </c>
    </row>
    <row r="62" spans="4:20" x14ac:dyDescent="0.25">
      <c r="D62" t="s">
        <v>42</v>
      </c>
    </row>
    <row r="63" spans="4:20" x14ac:dyDescent="0.25">
      <c r="H63">
        <f>H47/$H$54*100</f>
        <v>77.635863731118988</v>
      </c>
      <c r="I63">
        <f t="shared" ref="H63:O66" si="14">I47/$H$54*100</f>
        <v>73.489102506388903</v>
      </c>
      <c r="J63">
        <f t="shared" si="14"/>
        <v>72.022615675492261</v>
      </c>
      <c r="K63">
        <f t="shared" si="14"/>
        <v>87.309544916234387</v>
      </c>
      <c r="L63">
        <f t="shared" si="14"/>
        <v>65.161090372668653</v>
      </c>
      <c r="M63">
        <f t="shared" si="14"/>
        <v>142.26210428627826</v>
      </c>
      <c r="N63" s="26">
        <f t="shared" si="14"/>
        <v>71.639852899418926</v>
      </c>
      <c r="O63">
        <f>O47/$H$54*100</f>
        <v>59.835550692217666</v>
      </c>
    </row>
    <row r="64" spans="4:20" x14ac:dyDescent="0.25">
      <c r="I64">
        <f t="shared" si="14"/>
        <v>95.559331952822575</v>
      </c>
      <c r="J64">
        <f t="shared" si="14"/>
        <v>59.001201598437582</v>
      </c>
      <c r="K64">
        <f t="shared" si="14"/>
        <v>95.622182130465205</v>
      </c>
      <c r="L64">
        <f t="shared" si="14"/>
        <v>80.526608306611919</v>
      </c>
      <c r="M64">
        <f t="shared" si="14"/>
        <v>129.29460631202778</v>
      </c>
      <c r="N64">
        <f t="shared" si="14"/>
        <v>80.825692044518036</v>
      </c>
      <c r="O64">
        <f t="shared" si="14"/>
        <v>61.286766488216024</v>
      </c>
    </row>
    <row r="65" spans="4:17" x14ac:dyDescent="0.25">
      <c r="H65">
        <f t="shared" si="14"/>
        <v>127.78407241448568</v>
      </c>
      <c r="I65">
        <f t="shared" si="14"/>
        <v>73.389373298889808</v>
      </c>
      <c r="J65">
        <f t="shared" si="14"/>
        <v>90.997084305808556</v>
      </c>
      <c r="K65">
        <f t="shared" si="14"/>
        <v>101.91805583450493</v>
      </c>
      <c r="L65">
        <f t="shared" si="14"/>
        <v>80.07434673906269</v>
      </c>
      <c r="M65">
        <f t="shared" si="14"/>
        <v>120.50690486249145</v>
      </c>
      <c r="N65">
        <f t="shared" si="14"/>
        <v>66.773327284941601</v>
      </c>
    </row>
    <row r="66" spans="4:17" x14ac:dyDescent="0.25">
      <c r="H66">
        <f t="shared" si="14"/>
        <v>94.580063854395362</v>
      </c>
      <c r="I66">
        <f t="shared" si="14"/>
        <v>62.022165508930613</v>
      </c>
      <c r="J66">
        <f t="shared" si="14"/>
        <v>88.870047302117186</v>
      </c>
      <c r="L66">
        <f t="shared" si="14"/>
        <v>103.24066250666593</v>
      </c>
      <c r="M66">
        <f t="shared" si="14"/>
        <v>122.57181888067817</v>
      </c>
      <c r="N66">
        <f t="shared" si="14"/>
        <v>95.804603472515609</v>
      </c>
      <c r="O66">
        <f t="shared" si="14"/>
        <v>20.808343317796822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44</v>
      </c>
      <c r="N69" s="3" t="s">
        <v>45</v>
      </c>
      <c r="O69" s="3" t="s">
        <v>46</v>
      </c>
      <c r="P69" s="3" t="s">
        <v>25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76.114993316757975</v>
      </c>
      <c r="J70">
        <f>AVERAGE(J63:J66)</f>
        <v>77.722737220463898</v>
      </c>
      <c r="K70">
        <f t="shared" si="15"/>
        <v>94.949927627068178</v>
      </c>
      <c r="L70">
        <f t="shared" si="15"/>
        <v>82.250676981252298</v>
      </c>
      <c r="M70">
        <f t="shared" si="15"/>
        <v>128.65885858536893</v>
      </c>
      <c r="N70">
        <f t="shared" si="15"/>
        <v>78.760868925348547</v>
      </c>
      <c r="O70">
        <f>AVERAGE(O63:O66)</f>
        <v>47.310220166076839</v>
      </c>
    </row>
    <row r="71" spans="4:17" x14ac:dyDescent="0.25">
      <c r="F71" t="s">
        <v>36</v>
      </c>
      <c r="H71">
        <f>MEDIAN(H63:H66)</f>
        <v>94.580063854395362</v>
      </c>
      <c r="I71">
        <f t="shared" ref="I71:O71" si="16">MEDIAN(I63:I66)</f>
        <v>73.439237902639348</v>
      </c>
      <c r="J71">
        <f t="shared" si="16"/>
        <v>80.446331488804731</v>
      </c>
      <c r="K71">
        <f t="shared" si="16"/>
        <v>95.622182130465205</v>
      </c>
      <c r="L71">
        <f t="shared" si="16"/>
        <v>80.300477522837298</v>
      </c>
      <c r="M71">
        <f t="shared" si="16"/>
        <v>125.93321259635297</v>
      </c>
      <c r="N71">
        <f t="shared" si="16"/>
        <v>76.232772471968474</v>
      </c>
      <c r="O71">
        <f t="shared" si="16"/>
        <v>59.835550692217666</v>
      </c>
    </row>
    <row r="72" spans="4:17" x14ac:dyDescent="0.25">
      <c r="F72" t="s">
        <v>38</v>
      </c>
      <c r="H72">
        <f>STDEV(H63:H66)</f>
        <v>25.509654827230623</v>
      </c>
      <c r="I72">
        <f t="shared" ref="I72:O72" si="17">STDEV(I63:I66)</f>
        <v>14.035839930273882</v>
      </c>
      <c r="J72">
        <f t="shared" si="17"/>
        <v>15.093686254777534</v>
      </c>
      <c r="K72">
        <f t="shared" si="17"/>
        <v>7.3274205830094523</v>
      </c>
      <c r="L72">
        <f t="shared" si="17"/>
        <v>15.7092572381945</v>
      </c>
      <c r="M72">
        <f t="shared" si="17"/>
        <v>9.8142561381845237</v>
      </c>
      <c r="N72">
        <f t="shared" si="17"/>
        <v>12.769265257507781</v>
      </c>
      <c r="O72">
        <f t="shared" si="17"/>
        <v>22.962765821709933</v>
      </c>
    </row>
    <row r="73" spans="4:17" x14ac:dyDescent="0.25">
      <c r="F73" t="s">
        <v>39</v>
      </c>
      <c r="H73">
        <f t="shared" ref="H73:O73" si="18">H72/H70*100</f>
        <v>25.509654827230619</v>
      </c>
      <c r="I73">
        <f t="shared" si="18"/>
        <v>18.440308957083833</v>
      </c>
      <c r="J73">
        <f t="shared" si="18"/>
        <v>19.419910819614653</v>
      </c>
      <c r="K73">
        <f t="shared" si="18"/>
        <v>7.7171418305753008</v>
      </c>
      <c r="L73">
        <f t="shared" si="18"/>
        <v>19.099243695921395</v>
      </c>
      <c r="M73">
        <f t="shared" si="18"/>
        <v>7.6281231203932025</v>
      </c>
      <c r="N73">
        <f t="shared" si="18"/>
        <v>16.212702363163107</v>
      </c>
      <c r="O73">
        <f t="shared" si="18"/>
        <v>48.536586262126676</v>
      </c>
    </row>
    <row r="76" spans="4:17" x14ac:dyDescent="0.25">
      <c r="D76" t="s">
        <v>43</v>
      </c>
      <c r="H76">
        <f>H47/$S$54*100</f>
        <v>89.906870620489016</v>
      </c>
      <c r="I76">
        <f t="shared" ref="I76:N76" si="19">I47/$S$54*100</f>
        <v>85.104678604991051</v>
      </c>
      <c r="J76">
        <f>J47/$S$54*100</f>
        <v>83.406401089476944</v>
      </c>
      <c r="K76">
        <f t="shared" si="19"/>
        <v>101.10955918393722</v>
      </c>
      <c r="L76">
        <f t="shared" si="19"/>
        <v>75.460353502543214</v>
      </c>
      <c r="M76">
        <f t="shared" si="19"/>
        <v>164.74783675444766</v>
      </c>
      <c r="N76" s="26">
        <f t="shared" si="19"/>
        <v>82.963139409463338</v>
      </c>
      <c r="O76">
        <f>O47/$S$54*100</f>
        <v>69.293067096187869</v>
      </c>
    </row>
    <row r="77" spans="4:17" x14ac:dyDescent="0.25">
      <c r="I77">
        <f t="shared" ref="H77:O79" si="20">I48/$S$54*100</f>
        <v>110.66329504902576</v>
      </c>
      <c r="J77">
        <f t="shared" si="20"/>
        <v>68.326842049905025</v>
      </c>
      <c r="K77">
        <f t="shared" si="20"/>
        <v>110.7360792304366</v>
      </c>
      <c r="L77">
        <f t="shared" si="20"/>
        <v>93.254521899875101</v>
      </c>
      <c r="M77">
        <f t="shared" si="20"/>
        <v>149.73071571512736</v>
      </c>
      <c r="N77">
        <f t="shared" si="20"/>
        <v>93.600878359845012</v>
      </c>
      <c r="O77">
        <f t="shared" si="20"/>
        <v>70.97365986018562</v>
      </c>
    </row>
    <row r="78" spans="4:17" x14ac:dyDescent="0.25">
      <c r="H78">
        <f t="shared" si="20"/>
        <v>147.98142912040959</v>
      </c>
      <c r="I78">
        <f>I49/$S$54*100</f>
        <v>84.989186350190366</v>
      </c>
      <c r="J78">
        <f t="shared" si="20"/>
        <v>105.37994545740776</v>
      </c>
      <c r="K78">
        <f t="shared" si="20"/>
        <v>118.02706918467278</v>
      </c>
      <c r="L78">
        <f t="shared" si="20"/>
        <v>92.730776554797302</v>
      </c>
      <c r="M78">
        <f t="shared" si="20"/>
        <v>139.55404350070773</v>
      </c>
      <c r="N78">
        <f t="shared" si="20"/>
        <v>77.327418136271248</v>
      </c>
    </row>
    <row r="79" spans="4:17" x14ac:dyDescent="0.25">
      <c r="H79">
        <f>H50/$S$54*100</f>
        <v>109.52924531998572</v>
      </c>
      <c r="I79">
        <f t="shared" si="20"/>
        <v>71.825294934908413</v>
      </c>
      <c r="J79" s="26">
        <f t="shared" si="20"/>
        <v>102.91671221048738</v>
      </c>
      <c r="L79">
        <f t="shared" si="20"/>
        <v>119.55872506175054</v>
      </c>
      <c r="M79">
        <f t="shared" si="20"/>
        <v>141.94533469724183</v>
      </c>
      <c r="N79">
        <f t="shared" si="20"/>
        <v>110.94733381317614</v>
      </c>
      <c r="O79">
        <f t="shared" si="20"/>
        <v>24.097278507510094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44</v>
      </c>
      <c r="N82" s="3" t="s">
        <v>45</v>
      </c>
      <c r="O82" s="3" t="s">
        <v>46</v>
      </c>
      <c r="P82" s="3" t="s">
        <v>25</v>
      </c>
      <c r="Q82" s="3"/>
    </row>
    <row r="83" spans="6:17" x14ac:dyDescent="0.25">
      <c r="F83" t="s">
        <v>34</v>
      </c>
      <c r="H83">
        <f>AVERAGE(H76:H79)</f>
        <v>115.80584835362811</v>
      </c>
      <c r="I83">
        <f t="shared" ref="I83:O83" si="21">AVERAGE(I76:I79)</f>
        <v>88.145613734778905</v>
      </c>
      <c r="J83">
        <f t="shared" si="21"/>
        <v>90.007475201819275</v>
      </c>
      <c r="K83">
        <f t="shared" si="21"/>
        <v>109.9575691996822</v>
      </c>
      <c r="L83">
        <f t="shared" si="21"/>
        <v>95.251094254741545</v>
      </c>
      <c r="M83">
        <f t="shared" si="21"/>
        <v>148.99448266688114</v>
      </c>
      <c r="N83">
        <f t="shared" si="21"/>
        <v>91.209692429688943</v>
      </c>
      <c r="O83" s="26">
        <f t="shared" si="21"/>
        <v>54.788001821294522</v>
      </c>
    </row>
    <row r="84" spans="6:17" x14ac:dyDescent="0.25">
      <c r="F84" t="s">
        <v>36</v>
      </c>
      <c r="H84">
        <f t="shared" ref="H84:O84" si="22">MEDIAN(H76:H79)</f>
        <v>109.52924531998572</v>
      </c>
      <c r="I84">
        <f t="shared" si="22"/>
        <v>85.046932477590701</v>
      </c>
      <c r="J84">
        <f t="shared" si="22"/>
        <v>93.16155664998216</v>
      </c>
      <c r="K84">
        <f t="shared" si="22"/>
        <v>110.7360792304366</v>
      </c>
      <c r="L84">
        <f t="shared" si="22"/>
        <v>92.992649227336202</v>
      </c>
      <c r="M84">
        <f t="shared" si="22"/>
        <v>145.8380252061846</v>
      </c>
      <c r="N84">
        <f t="shared" si="22"/>
        <v>88.282008884654175</v>
      </c>
      <c r="O84" s="26">
        <f t="shared" si="22"/>
        <v>69.293067096187869</v>
      </c>
    </row>
    <row r="85" spans="6:17" x14ac:dyDescent="0.25">
      <c r="F85" t="s">
        <v>38</v>
      </c>
      <c r="H85">
        <f t="shared" ref="H85:O85" si="23">STDEV(H76:H79)</f>
        <v>29.541672184756546</v>
      </c>
      <c r="I85">
        <f t="shared" si="23"/>
        <v>16.254323504810891</v>
      </c>
      <c r="J85">
        <f t="shared" si="23"/>
        <v>17.479371415180044</v>
      </c>
      <c r="K85">
        <f t="shared" si="23"/>
        <v>8.4855815685924458</v>
      </c>
      <c r="L85">
        <f t="shared" si="23"/>
        <v>18.192238614744934</v>
      </c>
      <c r="M85">
        <f t="shared" si="23"/>
        <v>11.365482580422613</v>
      </c>
      <c r="N85">
        <f t="shared" si="23"/>
        <v>14.787555959981981</v>
      </c>
      <c r="O85" s="26">
        <f t="shared" si="23"/>
        <v>26.592225765288148</v>
      </c>
    </row>
    <row r="86" spans="6:17" x14ac:dyDescent="0.25">
      <c r="F86" t="s">
        <v>39</v>
      </c>
      <c r="H86">
        <f t="shared" ref="H86:O86" si="24">H85/H83*100</f>
        <v>25.509654827230516</v>
      </c>
      <c r="I86">
        <f t="shared" si="24"/>
        <v>18.440308957083765</v>
      </c>
      <c r="J86">
        <f t="shared" si="24"/>
        <v>19.419910819614618</v>
      </c>
      <c r="K86">
        <f t="shared" si="24"/>
        <v>7.7171418305752901</v>
      </c>
      <c r="L86">
        <f t="shared" si="24"/>
        <v>19.099243695921462</v>
      </c>
      <c r="M86">
        <f t="shared" si="24"/>
        <v>7.6281231203932096</v>
      </c>
      <c r="N86">
        <f t="shared" si="24"/>
        <v>16.212702363163107</v>
      </c>
      <c r="O86" s="26">
        <f t="shared" si="24"/>
        <v>48.536586262126676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5" sqref="A25:D33"/>
    </sheetView>
  </sheetViews>
  <sheetFormatPr baseColWidth="10" defaultRowHeight="15" x14ac:dyDescent="0.25"/>
  <cols>
    <col min="5" max="5" width="14.28515625" customWidth="1"/>
  </cols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44</v>
      </c>
      <c r="N25" s="3" t="s">
        <v>45</v>
      </c>
      <c r="O25" s="3" t="s">
        <v>46</v>
      </c>
      <c r="P25" s="3" t="s">
        <v>25</v>
      </c>
      <c r="Q25" s="3"/>
    </row>
    <row r="26" spans="1:17" x14ac:dyDescent="0.25">
      <c r="A26" t="s">
        <v>26</v>
      </c>
      <c r="C26" t="s">
        <v>27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28</v>
      </c>
      <c r="C27" s="2">
        <v>43855</v>
      </c>
      <c r="F27" s="5"/>
      <c r="G27" s="6">
        <v>544.77200000000005</v>
      </c>
      <c r="H27" s="6">
        <v>543.67899999999997</v>
      </c>
      <c r="I27" s="6">
        <v>542.26700000000005</v>
      </c>
      <c r="J27" s="6">
        <v>543.774</v>
      </c>
      <c r="K27" s="6">
        <v>542.86300000000006</v>
      </c>
      <c r="L27" s="6">
        <v>542.47900000000004</v>
      </c>
      <c r="M27" s="6">
        <v>544.60699999999997</v>
      </c>
      <c r="N27" s="6">
        <v>555.42999999999995</v>
      </c>
      <c r="O27" s="6">
        <v>542.29700000000003</v>
      </c>
      <c r="P27" s="6">
        <v>544.35400000000004</v>
      </c>
      <c r="Q27" s="7"/>
    </row>
    <row r="28" spans="1:17" x14ac:dyDescent="0.25">
      <c r="A28" t="s">
        <v>29</v>
      </c>
      <c r="C28" t="s">
        <v>30</v>
      </c>
      <c r="F28" s="6"/>
      <c r="G28" s="6">
        <v>542.327</v>
      </c>
      <c r="H28" s="8">
        <v>3459.38</v>
      </c>
      <c r="I28" s="9">
        <v>3533.67</v>
      </c>
      <c r="J28" s="9">
        <v>3421.82</v>
      </c>
      <c r="K28" s="9">
        <v>3422.77</v>
      </c>
      <c r="L28" s="9">
        <v>3431.36</v>
      </c>
      <c r="M28" s="9">
        <v>3729.13</v>
      </c>
      <c r="N28" s="9">
        <v>3434.65</v>
      </c>
      <c r="O28" s="9">
        <v>3663.45</v>
      </c>
      <c r="P28" s="10">
        <v>2693.44</v>
      </c>
      <c r="Q28" s="7"/>
    </row>
    <row r="29" spans="1:17" x14ac:dyDescent="0.25">
      <c r="A29" t="s">
        <v>31</v>
      </c>
      <c r="C29" t="s">
        <v>32</v>
      </c>
      <c r="F29" s="6"/>
      <c r="G29" s="6">
        <v>542.68200000000002</v>
      </c>
      <c r="H29" s="11">
        <v>3457.34</v>
      </c>
      <c r="I29" s="4">
        <v>3680.12</v>
      </c>
      <c r="J29" s="4">
        <v>3393.16</v>
      </c>
      <c r="K29" s="4">
        <v>3650.55</v>
      </c>
      <c r="L29" s="4">
        <v>3609.63</v>
      </c>
      <c r="M29" s="4">
        <v>3553.29</v>
      </c>
      <c r="N29" s="4">
        <v>4554.59</v>
      </c>
      <c r="O29" s="4">
        <v>3504.82</v>
      </c>
      <c r="P29" s="12">
        <v>2766.38</v>
      </c>
      <c r="Q29" s="7"/>
    </row>
    <row r="30" spans="1:17" x14ac:dyDescent="0.25">
      <c r="A30" t="s">
        <v>18</v>
      </c>
      <c r="C30" s="2">
        <v>43900</v>
      </c>
      <c r="F30" s="6"/>
      <c r="G30" s="6">
        <v>543.68499999999995</v>
      </c>
      <c r="H30" s="11">
        <v>3746.96</v>
      </c>
      <c r="I30" s="4">
        <v>3425.47</v>
      </c>
      <c r="J30" s="4">
        <v>3418.61</v>
      </c>
      <c r="K30" s="4">
        <v>3585.79</v>
      </c>
      <c r="L30" s="4">
        <v>3449.75</v>
      </c>
      <c r="M30" s="4">
        <v>3619.46</v>
      </c>
      <c r="N30" s="4">
        <v>3540.35</v>
      </c>
      <c r="O30" s="4">
        <v>3078.05</v>
      </c>
      <c r="P30" s="12">
        <v>2757.81</v>
      </c>
      <c r="Q30" s="7"/>
    </row>
    <row r="31" spans="1:17" x14ac:dyDescent="0.25">
      <c r="A31" t="s">
        <v>19</v>
      </c>
      <c r="C31" t="s">
        <v>20</v>
      </c>
      <c r="F31" s="6"/>
      <c r="G31" s="6">
        <v>544.202</v>
      </c>
      <c r="H31" s="13">
        <v>3925.02</v>
      </c>
      <c r="I31" s="14">
        <v>3719.11</v>
      </c>
      <c r="J31" s="14">
        <v>3526.02</v>
      </c>
      <c r="K31" s="14">
        <v>541.49300000000005</v>
      </c>
      <c r="L31" s="14">
        <v>3459.2</v>
      </c>
      <c r="M31" s="14">
        <v>4115.59</v>
      </c>
      <c r="N31" s="14">
        <v>4311.66</v>
      </c>
      <c r="O31" s="14">
        <v>3511.59</v>
      </c>
      <c r="P31" s="15">
        <v>541.14800000000002</v>
      </c>
      <c r="Q31" s="7"/>
    </row>
    <row r="32" spans="1:17" x14ac:dyDescent="0.25">
      <c r="A32" s="1" t="s">
        <v>33</v>
      </c>
      <c r="B32" t="s">
        <v>60</v>
      </c>
      <c r="G32" s="16">
        <v>543.21199999999999</v>
      </c>
      <c r="H32" s="16">
        <v>540.505</v>
      </c>
      <c r="I32" s="16">
        <v>542.27200000000005</v>
      </c>
      <c r="J32" s="16">
        <v>543.34400000000005</v>
      </c>
      <c r="K32" s="16">
        <v>541.05799999999999</v>
      </c>
      <c r="L32" s="16">
        <v>541.41099999999994</v>
      </c>
      <c r="M32" s="16">
        <v>542.01199999999994</v>
      </c>
      <c r="N32" s="16">
        <v>542.34100000000001</v>
      </c>
      <c r="O32" s="16">
        <v>541.98599999999999</v>
      </c>
      <c r="P32" s="16">
        <v>543.35400000000004</v>
      </c>
      <c r="Q32" s="17"/>
    </row>
    <row r="33" spans="1:17" x14ac:dyDescent="0.25">
      <c r="B33" s="26" t="s">
        <v>61</v>
      </c>
      <c r="C33" s="19"/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3647.1750000000002</v>
      </c>
      <c r="I35">
        <f t="shared" ref="I35:N35" si="0">AVERAGE(I28:I31)</f>
        <v>3589.5925000000002</v>
      </c>
      <c r="J35">
        <f t="shared" si="0"/>
        <v>3439.9025000000001</v>
      </c>
      <c r="K35">
        <f t="shared" si="0"/>
        <v>2800.1507500000002</v>
      </c>
      <c r="L35">
        <f t="shared" si="0"/>
        <v>3487.4849999999997</v>
      </c>
      <c r="M35">
        <f t="shared" si="0"/>
        <v>3754.3675000000003</v>
      </c>
      <c r="N35">
        <f t="shared" si="0"/>
        <v>3960.3125</v>
      </c>
      <c r="O35">
        <f>AVERAGE(O28:O31)</f>
        <v>3439.4775</v>
      </c>
      <c r="P35">
        <f>AVERAGE(P28:P30)</f>
        <v>2739.2099999999996</v>
      </c>
    </row>
    <row r="36" spans="1:17" x14ac:dyDescent="0.25">
      <c r="B36" s="18"/>
      <c r="F36" t="s">
        <v>35</v>
      </c>
      <c r="H36">
        <f>H35/1000</f>
        <v>3.6471750000000003</v>
      </c>
      <c r="I36">
        <f t="shared" ref="I36:P36" si="1">I35/1000</f>
        <v>3.5895925000000002</v>
      </c>
      <c r="J36">
        <f t="shared" si="1"/>
        <v>3.4399025000000001</v>
      </c>
      <c r="K36">
        <f t="shared" si="1"/>
        <v>2.8001507500000002</v>
      </c>
      <c r="L36">
        <f t="shared" si="1"/>
        <v>3.4874849999999995</v>
      </c>
      <c r="M36">
        <f t="shared" si="1"/>
        <v>3.7543675000000003</v>
      </c>
      <c r="N36">
        <f t="shared" si="1"/>
        <v>3.9603125000000001</v>
      </c>
      <c r="O36">
        <f t="shared" si="1"/>
        <v>3.4394774999999997</v>
      </c>
      <c r="P36">
        <f t="shared" si="1"/>
        <v>2.7392099999999995</v>
      </c>
    </row>
    <row r="37" spans="1:17" x14ac:dyDescent="0.25">
      <c r="B37" s="20"/>
      <c r="F37" t="s">
        <v>36</v>
      </c>
      <c r="H37">
        <f>MEDIAN(H28:H31)</f>
        <v>3603.17</v>
      </c>
      <c r="I37">
        <f t="shared" ref="I37:P37" si="2">MEDIAN(I28:I31)</f>
        <v>3606.895</v>
      </c>
      <c r="J37">
        <f t="shared" si="2"/>
        <v>3420.2150000000001</v>
      </c>
      <c r="K37">
        <f t="shared" si="2"/>
        <v>3504.2799999999997</v>
      </c>
      <c r="L37">
        <f t="shared" si="2"/>
        <v>3454.4749999999999</v>
      </c>
      <c r="M37">
        <f t="shared" si="2"/>
        <v>3674.2950000000001</v>
      </c>
      <c r="N37">
        <f t="shared" si="2"/>
        <v>3926.0050000000001</v>
      </c>
      <c r="O37">
        <f t="shared" si="2"/>
        <v>3508.2049999999999</v>
      </c>
      <c r="P37">
        <f t="shared" si="2"/>
        <v>2725.625</v>
      </c>
    </row>
    <row r="38" spans="1:17" x14ac:dyDescent="0.25">
      <c r="B38" s="18"/>
      <c r="C38" s="18"/>
      <c r="F38" t="s">
        <v>37</v>
      </c>
      <c r="H38">
        <f>H37/1000</f>
        <v>3.60317</v>
      </c>
      <c r="I38">
        <f t="shared" ref="I38:P38" si="3">I37/1000</f>
        <v>3.6068950000000002</v>
      </c>
      <c r="J38">
        <f t="shared" si="3"/>
        <v>3.4202150000000002</v>
      </c>
      <c r="K38">
        <f t="shared" si="3"/>
        <v>3.5042799999999996</v>
      </c>
      <c r="L38">
        <f t="shared" si="3"/>
        <v>3.454475</v>
      </c>
      <c r="M38">
        <f t="shared" si="3"/>
        <v>3.6742949999999999</v>
      </c>
      <c r="N38">
        <f t="shared" si="3"/>
        <v>3.926005</v>
      </c>
      <c r="O38">
        <f t="shared" si="3"/>
        <v>3.5082049999999998</v>
      </c>
      <c r="P38">
        <f t="shared" si="3"/>
        <v>2.725625</v>
      </c>
    </row>
    <row r="39" spans="1:17" x14ac:dyDescent="0.25">
      <c r="F39" t="s">
        <v>38</v>
      </c>
      <c r="H39">
        <f>STDEV(H28:H31)</f>
        <v>229.82542613905878</v>
      </c>
      <c r="I39">
        <f t="shared" ref="I39:P39" si="4">STDEV(I28:I31)</f>
        <v>135.44190891916244</v>
      </c>
      <c r="J39">
        <f t="shared" si="4"/>
        <v>58.825823340321101</v>
      </c>
      <c r="K39">
        <f t="shared" si="4"/>
        <v>1508.8182437089354</v>
      </c>
      <c r="L39">
        <f t="shared" si="4"/>
        <v>82.246353718569239</v>
      </c>
      <c r="M39">
        <f t="shared" si="4"/>
        <v>251.4960705292763</v>
      </c>
      <c r="N39">
        <f t="shared" si="4"/>
        <v>556.56697053603796</v>
      </c>
      <c r="O39">
        <f t="shared" si="4"/>
        <v>251.83551078365937</v>
      </c>
      <c r="P39">
        <f t="shared" si="4"/>
        <v>1099.5129950244648</v>
      </c>
    </row>
    <row r="40" spans="1:17" x14ac:dyDescent="0.25">
      <c r="F40" t="s">
        <v>39</v>
      </c>
      <c r="H40">
        <f>H39/H35*100</f>
        <v>6.3014641781394847</v>
      </c>
      <c r="I40">
        <f t="shared" ref="I40:P40" si="5">I39/I35*100</f>
        <v>3.7731834162000961</v>
      </c>
      <c r="J40">
        <f t="shared" si="5"/>
        <v>1.7101014735249356</v>
      </c>
      <c r="K40">
        <f t="shared" si="5"/>
        <v>53.88346479949108</v>
      </c>
      <c r="L40">
        <f t="shared" si="5"/>
        <v>2.3583285295440479</v>
      </c>
      <c r="M40">
        <f t="shared" si="5"/>
        <v>6.698760058232879</v>
      </c>
      <c r="N40">
        <f t="shared" si="5"/>
        <v>14.053612449422564</v>
      </c>
      <c r="O40">
        <f t="shared" si="5"/>
        <v>7.3219118538690644</v>
      </c>
      <c r="P40">
        <f t="shared" si="5"/>
        <v>40.139784646831203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44</v>
      </c>
      <c r="N44" s="3" t="s">
        <v>45</v>
      </c>
      <c r="O44" s="3" t="s">
        <v>46</v>
      </c>
      <c r="P44" s="3" t="s">
        <v>25</v>
      </c>
      <c r="Q44" s="3"/>
    </row>
    <row r="47" spans="1:17" x14ac:dyDescent="0.25">
      <c r="H47">
        <f>H28-$P$35</f>
        <v>720.17000000000053</v>
      </c>
      <c r="I47">
        <f t="shared" ref="I47:N47" si="6">I28-$P$35</f>
        <v>794.46000000000049</v>
      </c>
      <c r="J47">
        <f t="shared" si="6"/>
        <v>682.61000000000058</v>
      </c>
      <c r="K47">
        <f t="shared" si="6"/>
        <v>683.5600000000004</v>
      </c>
      <c r="L47">
        <f t="shared" si="6"/>
        <v>692.15000000000055</v>
      </c>
      <c r="M47">
        <f t="shared" si="6"/>
        <v>989.92000000000053</v>
      </c>
      <c r="N47">
        <f t="shared" si="6"/>
        <v>695.44000000000051</v>
      </c>
      <c r="O47">
        <f>O28-$P$35</f>
        <v>924.24000000000024</v>
      </c>
    </row>
    <row r="48" spans="1:17" x14ac:dyDescent="0.25">
      <c r="H48">
        <f t="shared" ref="H48:O50" si="7">H29-$P$35</f>
        <v>718.13000000000056</v>
      </c>
      <c r="I48">
        <f t="shared" si="7"/>
        <v>940.91000000000031</v>
      </c>
      <c r="J48">
        <f t="shared" si="7"/>
        <v>653.95000000000027</v>
      </c>
      <c r="K48">
        <f t="shared" si="7"/>
        <v>911.3400000000006</v>
      </c>
      <c r="L48">
        <f t="shared" si="7"/>
        <v>870.42000000000053</v>
      </c>
      <c r="M48">
        <f t="shared" si="7"/>
        <v>814.08000000000038</v>
      </c>
      <c r="N48">
        <f t="shared" si="7"/>
        <v>1815.3800000000006</v>
      </c>
      <c r="O48">
        <f t="shared" si="7"/>
        <v>765.61000000000058</v>
      </c>
    </row>
    <row r="49" spans="4:20" x14ac:dyDescent="0.25">
      <c r="H49">
        <f t="shared" si="7"/>
        <v>1007.7500000000005</v>
      </c>
      <c r="I49">
        <f t="shared" si="7"/>
        <v>686.26000000000022</v>
      </c>
      <c r="J49">
        <f t="shared" si="7"/>
        <v>679.40000000000055</v>
      </c>
      <c r="K49">
        <f t="shared" si="7"/>
        <v>846.58000000000038</v>
      </c>
      <c r="L49">
        <f>L30-$P$35</f>
        <v>710.54000000000042</v>
      </c>
      <c r="M49">
        <f t="shared" si="7"/>
        <v>880.25000000000045</v>
      </c>
      <c r="N49">
        <f t="shared" si="7"/>
        <v>801.14000000000033</v>
      </c>
      <c r="O49">
        <f>O30-$P$35</f>
        <v>338.8400000000006</v>
      </c>
    </row>
    <row r="50" spans="4:20" x14ac:dyDescent="0.25">
      <c r="H50">
        <f t="shared" si="7"/>
        <v>1185.8100000000004</v>
      </c>
      <c r="I50">
        <f t="shared" si="7"/>
        <v>979.90000000000055</v>
      </c>
      <c r="J50">
        <f t="shared" si="7"/>
        <v>786.8100000000004</v>
      </c>
      <c r="K50">
        <f t="shared" si="7"/>
        <v>-2197.7169999999996</v>
      </c>
      <c r="L50">
        <f t="shared" si="7"/>
        <v>719.99000000000024</v>
      </c>
      <c r="M50">
        <f t="shared" si="7"/>
        <v>1376.3800000000006</v>
      </c>
      <c r="N50">
        <f t="shared" si="7"/>
        <v>1572.4500000000003</v>
      </c>
      <c r="O50">
        <f t="shared" si="7"/>
        <v>772.38000000000056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44</v>
      </c>
      <c r="N53" s="3" t="s">
        <v>45</v>
      </c>
      <c r="O53" s="3" t="s">
        <v>46</v>
      </c>
      <c r="P53" s="3" t="s">
        <v>25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907.96500000000049</v>
      </c>
      <c r="I54">
        <f>AVERAGE(I47:I50)</f>
        <v>850.38250000000039</v>
      </c>
      <c r="J54">
        <f t="shared" ref="J54:N54" si="8">AVERAGE(J47:J50)</f>
        <v>700.69250000000045</v>
      </c>
      <c r="K54">
        <f t="shared" si="8"/>
        <v>60.940750000000435</v>
      </c>
      <c r="L54">
        <f t="shared" si="8"/>
        <v>748.27500000000043</v>
      </c>
      <c r="M54">
        <f t="shared" si="8"/>
        <v>1015.1575000000005</v>
      </c>
      <c r="N54">
        <f t="shared" si="8"/>
        <v>1221.1025000000004</v>
      </c>
      <c r="O54">
        <f>AVERAGE(O47:O50)</f>
        <v>700.2675000000005</v>
      </c>
      <c r="S54" s="23">
        <f>AVERAGE(H47:I50)</f>
        <v>879.17375000000038</v>
      </c>
      <c r="T54" s="24"/>
    </row>
    <row r="55" spans="4:20" x14ac:dyDescent="0.25">
      <c r="F55" t="s">
        <v>35</v>
      </c>
      <c r="H55">
        <f>H54/1000</f>
        <v>0.90796500000000047</v>
      </c>
      <c r="I55">
        <f t="shared" ref="I55:O55" si="9">I54/1000</f>
        <v>0.85038250000000037</v>
      </c>
      <c r="J55">
        <f t="shared" si="9"/>
        <v>0.7006925000000005</v>
      </c>
      <c r="K55">
        <f t="shared" si="9"/>
        <v>6.0940750000000432E-2</v>
      </c>
      <c r="L55">
        <f t="shared" si="9"/>
        <v>0.74827500000000047</v>
      </c>
      <c r="M55">
        <f t="shared" si="9"/>
        <v>1.0151575000000004</v>
      </c>
      <c r="N55">
        <f t="shared" si="9"/>
        <v>1.2211025000000004</v>
      </c>
      <c r="O55">
        <f t="shared" si="9"/>
        <v>0.70026750000000049</v>
      </c>
    </row>
    <row r="56" spans="4:20" x14ac:dyDescent="0.25">
      <c r="F56" t="s">
        <v>36</v>
      </c>
      <c r="H56">
        <f>MEDIAN(H47:H50)</f>
        <v>863.96000000000049</v>
      </c>
      <c r="I56">
        <f t="shared" ref="I56:N56" si="10">MEDIAN(I47:I50)</f>
        <v>867.6850000000004</v>
      </c>
      <c r="J56">
        <f>MEDIAN(J47:J50)</f>
        <v>681.00500000000056</v>
      </c>
      <c r="K56">
        <f t="shared" si="10"/>
        <v>765.07000000000039</v>
      </c>
      <c r="L56">
        <f t="shared" si="10"/>
        <v>715.26500000000033</v>
      </c>
      <c r="M56">
        <f t="shared" si="10"/>
        <v>935.08500000000049</v>
      </c>
      <c r="N56">
        <f t="shared" si="10"/>
        <v>1186.7950000000003</v>
      </c>
      <c r="O56">
        <f>MEDIAN(O47:O50)</f>
        <v>768.99500000000057</v>
      </c>
    </row>
    <row r="57" spans="4:20" x14ac:dyDescent="0.25">
      <c r="F57" t="s">
        <v>37</v>
      </c>
      <c r="H57">
        <f>H56/1000</f>
        <v>0.86396000000000051</v>
      </c>
      <c r="I57">
        <f t="shared" ref="I57:O57" si="11">I56/1000</f>
        <v>0.86768500000000037</v>
      </c>
      <c r="J57">
        <f t="shared" si="11"/>
        <v>0.68100500000000053</v>
      </c>
      <c r="K57">
        <f t="shared" si="11"/>
        <v>0.76507000000000036</v>
      </c>
      <c r="L57">
        <f t="shared" si="11"/>
        <v>0.71526500000000037</v>
      </c>
      <c r="M57">
        <f t="shared" si="11"/>
        <v>0.9350850000000005</v>
      </c>
      <c r="N57">
        <f t="shared" si="11"/>
        <v>1.1867950000000003</v>
      </c>
      <c r="O57">
        <f t="shared" si="11"/>
        <v>0.76899500000000054</v>
      </c>
    </row>
    <row r="58" spans="4:20" x14ac:dyDescent="0.25">
      <c r="F58" t="s">
        <v>38</v>
      </c>
      <c r="H58">
        <f>STDEV(H47:H50)</f>
        <v>229.82542613905858</v>
      </c>
      <c r="I58">
        <f t="shared" ref="I58:O58" si="12">STDEV(I47:I50)</f>
        <v>135.44190891916233</v>
      </c>
      <c r="J58">
        <f t="shared" si="12"/>
        <v>58.825823340321094</v>
      </c>
      <c r="K58">
        <f t="shared" si="12"/>
        <v>1508.8182437089356</v>
      </c>
      <c r="L58">
        <f t="shared" si="12"/>
        <v>82.246353718569239</v>
      </c>
      <c r="M58">
        <f t="shared" si="12"/>
        <v>251.49607052927647</v>
      </c>
      <c r="N58">
        <f t="shared" si="12"/>
        <v>556.56697053604125</v>
      </c>
      <c r="O58">
        <f t="shared" si="12"/>
        <v>251.83551078365934</v>
      </c>
    </row>
    <row r="59" spans="4:20" x14ac:dyDescent="0.25">
      <c r="F59" t="s">
        <v>39</v>
      </c>
      <c r="H59">
        <f>H58/H54*100</f>
        <v>25.312145968077893</v>
      </c>
      <c r="I59">
        <f t="shared" ref="I59:O59" si="13">I58/I54*100</f>
        <v>15.927174997035131</v>
      </c>
      <c r="J59">
        <f t="shared" si="13"/>
        <v>8.3953836155404922</v>
      </c>
      <c r="K59">
        <f t="shared" si="13"/>
        <v>2475.8773787800851</v>
      </c>
      <c r="L59">
        <f t="shared" si="13"/>
        <v>10.991460855777515</v>
      </c>
      <c r="M59">
        <f t="shared" si="13"/>
        <v>24.774093727256741</v>
      </c>
      <c r="N59">
        <f t="shared" si="13"/>
        <v>45.579054218301991</v>
      </c>
      <c r="O59">
        <f t="shared" si="13"/>
        <v>35.962758629189437</v>
      </c>
    </row>
    <row r="62" spans="4:20" x14ac:dyDescent="0.25">
      <c r="D62" t="s">
        <v>42</v>
      </c>
    </row>
    <row r="63" spans="4:20" x14ac:dyDescent="0.25">
      <c r="H63">
        <f>H47/$H$54*100</f>
        <v>79.316934022787237</v>
      </c>
      <c r="I63">
        <f t="shared" ref="H63:O66" si="14">I47/$H$54*100</f>
        <v>87.498967471213106</v>
      </c>
      <c r="J63">
        <f t="shared" si="14"/>
        <v>75.180210690940754</v>
      </c>
      <c r="K63">
        <f t="shared" si="14"/>
        <v>75.284840274680192</v>
      </c>
      <c r="L63">
        <f t="shared" si="14"/>
        <v>76.230911984492806</v>
      </c>
      <c r="M63">
        <f t="shared" si="14"/>
        <v>109.02622898459742</v>
      </c>
      <c r="N63" s="26">
        <f t="shared" si="14"/>
        <v>76.593260753443161</v>
      </c>
      <c r="O63">
        <f>O47/$H$54*100</f>
        <v>101.79246997406284</v>
      </c>
    </row>
    <row r="64" spans="4:20" x14ac:dyDescent="0.25">
      <c r="H64">
        <f t="shared" si="14"/>
        <v>79.092255758757233</v>
      </c>
      <c r="I64">
        <f t="shared" si="14"/>
        <v>103.62844382768057</v>
      </c>
      <c r="J64">
        <f t="shared" si="14"/>
        <v>72.023701354127084</v>
      </c>
      <c r="K64">
        <f t="shared" si="14"/>
        <v>100.37171036328493</v>
      </c>
      <c r="L64">
        <f t="shared" si="14"/>
        <v>95.864928714212567</v>
      </c>
      <c r="M64">
        <f t="shared" si="14"/>
        <v>89.659843716442808</v>
      </c>
      <c r="N64">
        <f t="shared" si="14"/>
        <v>199.93942497783502</v>
      </c>
      <c r="O64">
        <f t="shared" si="14"/>
        <v>84.32153221765158</v>
      </c>
    </row>
    <row r="65" spans="4:17" x14ac:dyDescent="0.25">
      <c r="H65">
        <f t="shared" si="14"/>
        <v>110.98996106678121</v>
      </c>
      <c r="I65">
        <f t="shared" si="14"/>
        <v>75.582208565308122</v>
      </c>
      <c r="J65">
        <f t="shared" si="14"/>
        <v>74.826672834305313</v>
      </c>
      <c r="K65">
        <f t="shared" si="14"/>
        <v>93.239276844371744</v>
      </c>
      <c r="L65">
        <f t="shared" si="14"/>
        <v>78.2563204528809</v>
      </c>
      <c r="M65">
        <f t="shared" si="14"/>
        <v>96.947569564906132</v>
      </c>
      <c r="N65">
        <f t="shared" si="14"/>
        <v>88.234678649507401</v>
      </c>
      <c r="O65">
        <f t="shared" si="14"/>
        <v>37.318619109767489</v>
      </c>
    </row>
    <row r="66" spans="4:17" x14ac:dyDescent="0.25">
      <c r="H66">
        <f t="shared" si="14"/>
        <v>130.60084915167431</v>
      </c>
      <c r="I66">
        <f t="shared" si="14"/>
        <v>107.92266221715595</v>
      </c>
      <c r="J66">
        <f t="shared" si="14"/>
        <v>86.656423981100588</v>
      </c>
      <c r="K66">
        <f t="shared" si="14"/>
        <v>-242.04864724961848</v>
      </c>
      <c r="L66">
        <f t="shared" si="14"/>
        <v>79.297109470078681</v>
      </c>
      <c r="M66">
        <f t="shared" si="14"/>
        <v>151.58954364981028</v>
      </c>
      <c r="N66">
        <f t="shared" si="14"/>
        <v>173.18398836959568</v>
      </c>
      <c r="O66">
        <f t="shared" si="14"/>
        <v>85.06715567230016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44</v>
      </c>
      <c r="N69" s="3" t="s">
        <v>45</v>
      </c>
      <c r="O69" s="3" t="s">
        <v>46</v>
      </c>
      <c r="P69" s="3" t="s">
        <v>25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93.658070520339436</v>
      </c>
      <c r="J70">
        <f>AVERAGE(J63:J66)</f>
        <v>77.171752215118445</v>
      </c>
      <c r="K70">
        <f t="shared" si="15"/>
        <v>6.7117950581795967</v>
      </c>
      <c r="L70">
        <f t="shared" si="15"/>
        <v>82.412317655416246</v>
      </c>
      <c r="M70">
        <f t="shared" si="15"/>
        <v>111.80579647893916</v>
      </c>
      <c r="N70">
        <f t="shared" si="15"/>
        <v>134.48783818759532</v>
      </c>
      <c r="O70">
        <f>AVERAGE(O63:O66)</f>
        <v>77.124944243445512</v>
      </c>
    </row>
    <row r="71" spans="4:17" x14ac:dyDescent="0.25">
      <c r="F71" t="s">
        <v>36</v>
      </c>
      <c r="H71">
        <f>MEDIAN(H63:H66)</f>
        <v>95.153447544784228</v>
      </c>
      <c r="I71">
        <f t="shared" ref="I71:O71" si="16">MEDIAN(I63:I66)</f>
        <v>95.563705649446831</v>
      </c>
      <c r="J71">
        <f t="shared" si="16"/>
        <v>75.003441762623027</v>
      </c>
      <c r="K71">
        <f t="shared" si="16"/>
        <v>84.262058559525968</v>
      </c>
      <c r="L71">
        <f t="shared" si="16"/>
        <v>78.776714961479797</v>
      </c>
      <c r="M71">
        <f t="shared" si="16"/>
        <v>102.98689927475178</v>
      </c>
      <c r="N71">
        <f t="shared" si="16"/>
        <v>130.70933350955153</v>
      </c>
      <c r="O71">
        <f t="shared" si="16"/>
        <v>84.69434394497587</v>
      </c>
    </row>
    <row r="72" spans="4:17" x14ac:dyDescent="0.25">
      <c r="F72" t="s">
        <v>38</v>
      </c>
      <c r="H72">
        <f>STDEV(H63:H66)</f>
        <v>25.312145968077889</v>
      </c>
      <c r="I72">
        <f t="shared" ref="I72:O72" si="17">STDEV(I63:I66)</f>
        <v>14.917084790620986</v>
      </c>
      <c r="J72">
        <f t="shared" si="17"/>
        <v>6.4788646412935558</v>
      </c>
      <c r="K72">
        <f t="shared" si="17"/>
        <v>166.17581555554838</v>
      </c>
      <c r="L72">
        <f t="shared" si="17"/>
        <v>9.0583176354341006</v>
      </c>
      <c r="M72">
        <f t="shared" si="17"/>
        <v>27.698872812198289</v>
      </c>
      <c r="N72">
        <f t="shared" si="17"/>
        <v>61.298284684546296</v>
      </c>
      <c r="O72">
        <f t="shared" si="17"/>
        <v>27.736257541167284</v>
      </c>
    </row>
    <row r="73" spans="4:17" x14ac:dyDescent="0.25">
      <c r="F73" t="s">
        <v>39</v>
      </c>
      <c r="H73">
        <f t="shared" ref="H73:O73" si="18">H72/H70*100</f>
        <v>25.312145968077886</v>
      </c>
      <c r="I73">
        <f t="shared" si="18"/>
        <v>15.927174997035081</v>
      </c>
      <c r="J73">
        <f t="shared" si="18"/>
        <v>8.3953836155404851</v>
      </c>
      <c r="K73">
        <f t="shared" si="18"/>
        <v>2475.8773787800865</v>
      </c>
      <c r="L73">
        <f t="shared" si="18"/>
        <v>10.991460855777516</v>
      </c>
      <c r="M73">
        <f t="shared" si="18"/>
        <v>24.774093727256727</v>
      </c>
      <c r="N73">
        <f t="shared" si="18"/>
        <v>45.579054218301977</v>
      </c>
      <c r="O73">
        <f t="shared" si="18"/>
        <v>35.962758629189487</v>
      </c>
    </row>
    <row r="76" spans="4:17" x14ac:dyDescent="0.25">
      <c r="D76" t="s">
        <v>43</v>
      </c>
      <c r="H76">
        <f>H47/$S$54*100</f>
        <v>81.914411116118984</v>
      </c>
      <c r="I76">
        <f t="shared" ref="I76:N76" si="19">I47/$S$54*100</f>
        <v>90.364390429081865</v>
      </c>
      <c r="J76">
        <f>J47/$S$54*100</f>
        <v>77.642218048480217</v>
      </c>
      <c r="K76">
        <f t="shared" si="19"/>
        <v>77.750274049924727</v>
      </c>
      <c r="L76">
        <f t="shared" si="19"/>
        <v>78.727327789302208</v>
      </c>
      <c r="M76">
        <f t="shared" si="19"/>
        <v>112.59662836839703</v>
      </c>
      <c r="N76" s="26">
        <f t="shared" si="19"/>
        <v>79.101542783778541</v>
      </c>
      <c r="O76">
        <f>O47/$S$54*100</f>
        <v>105.1259776579999</v>
      </c>
    </row>
    <row r="77" spans="4:17" x14ac:dyDescent="0.25">
      <c r="H77">
        <f t="shared" ref="H77:O79" si="20">H48/$S$54*100</f>
        <v>81.682375070911789</v>
      </c>
      <c r="I77">
        <f t="shared" si="20"/>
        <v>107.022076125453</v>
      </c>
      <c r="J77">
        <f t="shared" si="20"/>
        <v>74.382339099637591</v>
      </c>
      <c r="K77">
        <f t="shared" si="20"/>
        <v>103.65869090154251</v>
      </c>
      <c r="L77">
        <f t="shared" si="20"/>
        <v>99.004320818268312</v>
      </c>
      <c r="M77">
        <f t="shared" si="20"/>
        <v>92.596031216810104</v>
      </c>
      <c r="N77">
        <f t="shared" si="20"/>
        <v>206.48705673935325</v>
      </c>
      <c r="O77">
        <f t="shared" si="20"/>
        <v>87.08290027995038</v>
      </c>
    </row>
    <row r="78" spans="4:17" x14ac:dyDescent="0.25">
      <c r="H78">
        <f t="shared" si="20"/>
        <v>114.62466890077189</v>
      </c>
      <c r="I78">
        <f>I49/$S$54*100</f>
        <v>78.05738058034602</v>
      </c>
      <c r="J78">
        <f t="shared" si="20"/>
        <v>77.277102506757075</v>
      </c>
      <c r="K78">
        <f t="shared" si="20"/>
        <v>96.292683897807464</v>
      </c>
      <c r="L78">
        <f t="shared" si="20"/>
        <v>80.819064490949614</v>
      </c>
      <c r="M78">
        <f t="shared" si="20"/>
        <v>100.12241607532073</v>
      </c>
      <c r="N78">
        <f t="shared" si="20"/>
        <v>91.124194733976069</v>
      </c>
      <c r="O78">
        <f t="shared" si="20"/>
        <v>38.54073213628142</v>
      </c>
    </row>
    <row r="79" spans="4:17" x14ac:dyDescent="0.25">
      <c r="H79">
        <f>H50/$S$54*100</f>
        <v>134.87777586626078</v>
      </c>
      <c r="I79">
        <f t="shared" si="20"/>
        <v>111.45692191105572</v>
      </c>
      <c r="J79" s="26">
        <f t="shared" si="20"/>
        <v>89.494255259554791</v>
      </c>
      <c r="K79">
        <f t="shared" si="20"/>
        <v>-249.97527508072196</v>
      </c>
      <c r="L79">
        <f t="shared" si="20"/>
        <v>81.893937347424213</v>
      </c>
      <c r="M79">
        <f t="shared" si="20"/>
        <v>156.55380975603515</v>
      </c>
      <c r="N79">
        <f t="shared" si="20"/>
        <v>178.85543102259359</v>
      </c>
      <c r="O79">
        <f t="shared" si="20"/>
        <v>87.852941469191975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44</v>
      </c>
      <c r="N82" s="3" t="s">
        <v>45</v>
      </c>
      <c r="O82" s="3" t="s">
        <v>46</v>
      </c>
      <c r="P82" s="3" t="s">
        <v>25</v>
      </c>
      <c r="Q82" s="3"/>
    </row>
    <row r="83" spans="6:17" x14ac:dyDescent="0.25">
      <c r="F83" t="s">
        <v>34</v>
      </c>
      <c r="H83">
        <f>AVERAGE(H76:H79)</f>
        <v>103.27480773851586</v>
      </c>
      <c r="I83">
        <f t="shared" ref="I83:N83" si="21">AVERAGE(I76:I79)</f>
        <v>96.725192261484153</v>
      </c>
      <c r="J83">
        <f t="shared" si="21"/>
        <v>79.698978728607415</v>
      </c>
      <c r="K83">
        <f t="shared" si="21"/>
        <v>6.9315934421381868</v>
      </c>
      <c r="L83">
        <f t="shared" si="21"/>
        <v>85.111162611486094</v>
      </c>
      <c r="M83">
        <f t="shared" si="21"/>
        <v>115.46722135414076</v>
      </c>
      <c r="N83">
        <f t="shared" si="21"/>
        <v>138.89205631992536</v>
      </c>
      <c r="O83" s="26">
        <f>AVERAGE(O76:O79)</f>
        <v>79.650637885855915</v>
      </c>
    </row>
    <row r="84" spans="6:17" x14ac:dyDescent="0.25">
      <c r="F84" t="s">
        <v>36</v>
      </c>
      <c r="H84">
        <f t="shared" ref="H84:O84" si="22">MEDIAN(H76:H79)</f>
        <v>98.269540008445432</v>
      </c>
      <c r="I84">
        <f t="shared" si="22"/>
        <v>98.693233277267439</v>
      </c>
      <c r="J84">
        <f t="shared" si="22"/>
        <v>77.459660277618639</v>
      </c>
      <c r="K84">
        <f t="shared" si="22"/>
        <v>87.021478973866095</v>
      </c>
      <c r="L84">
        <f t="shared" si="22"/>
        <v>81.356500919186914</v>
      </c>
      <c r="M84">
        <f t="shared" si="22"/>
        <v>106.35952222185888</v>
      </c>
      <c r="N84">
        <f t="shared" si="22"/>
        <v>134.98981287828482</v>
      </c>
      <c r="O84" s="26">
        <f t="shared" si="22"/>
        <v>87.467920874571178</v>
      </c>
    </row>
    <row r="85" spans="6:17" x14ac:dyDescent="0.25">
      <c r="F85" t="s">
        <v>38</v>
      </c>
      <c r="H85">
        <f t="shared" ref="H85:O85" si="23">STDEV(H76:H79)</f>
        <v>26.14107008302495</v>
      </c>
      <c r="I85">
        <f t="shared" si="23"/>
        <v>15.405590637705291</v>
      </c>
      <c r="J85">
        <f t="shared" si="23"/>
        <v>6.6910350019346083</v>
      </c>
      <c r="K85">
        <f t="shared" si="23"/>
        <v>171.61775402290331</v>
      </c>
      <c r="L85">
        <f t="shared" si="23"/>
        <v>9.3549601223386389</v>
      </c>
      <c r="M85">
        <f t="shared" si="23"/>
        <v>28.60595764253377</v>
      </c>
      <c r="N85">
        <f t="shared" si="23"/>
        <v>63.305685654973317</v>
      </c>
      <c r="O85" s="26">
        <f t="shared" si="23"/>
        <v>28.644566649500099</v>
      </c>
    </row>
    <row r="86" spans="6:17" x14ac:dyDescent="0.25">
      <c r="F86" t="s">
        <v>39</v>
      </c>
      <c r="H86">
        <f t="shared" ref="H86:O86" si="24">H85/H83*100</f>
        <v>25.312145968077903</v>
      </c>
      <c r="I86">
        <f t="shared" si="24"/>
        <v>15.927174997035159</v>
      </c>
      <c r="J86">
        <f t="shared" si="24"/>
        <v>8.3953836155404922</v>
      </c>
      <c r="K86">
        <f t="shared" si="24"/>
        <v>2475.8773787800865</v>
      </c>
      <c r="L86">
        <f t="shared" si="24"/>
        <v>10.991460855777511</v>
      </c>
      <c r="M86">
        <f t="shared" si="24"/>
        <v>24.77409372725668</v>
      </c>
      <c r="N86">
        <f t="shared" si="24"/>
        <v>45.579054218301991</v>
      </c>
      <c r="O86" s="26">
        <f t="shared" si="24"/>
        <v>35.962758629189459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E64CD-A4E2-4C3F-BF17-E7C81C5CD586}">
  <dimension ref="A1:Z86"/>
  <sheetViews>
    <sheetView topLeftCell="A16" workbookViewId="0">
      <selection activeCell="A25" sqref="A25:D33"/>
    </sheetView>
  </sheetViews>
  <sheetFormatPr baseColWidth="10" defaultRowHeight="15" x14ac:dyDescent="0.25"/>
  <sheetData>
    <row r="1" spans="1:26" x14ac:dyDescent="0.25">
      <c r="A1" t="s">
        <v>1</v>
      </c>
    </row>
    <row r="2" spans="1:26" x14ac:dyDescent="0.25">
      <c r="A2" t="s">
        <v>47</v>
      </c>
      <c r="S2" s="28"/>
      <c r="T2" s="28"/>
      <c r="U2" s="28"/>
      <c r="V2" s="28"/>
      <c r="W2" s="28"/>
      <c r="X2" s="28"/>
      <c r="Y2" s="28"/>
      <c r="Z2" s="28"/>
    </row>
    <row r="3" spans="1:26" x14ac:dyDescent="0.25">
      <c r="A3" t="s">
        <v>48</v>
      </c>
      <c r="S3" s="28"/>
      <c r="T3" s="28"/>
      <c r="U3" s="28"/>
      <c r="V3" s="28"/>
      <c r="W3" s="28"/>
      <c r="X3" s="28"/>
      <c r="Y3" s="29"/>
      <c r="Z3" s="28"/>
    </row>
    <row r="4" spans="1:26" x14ac:dyDescent="0.25">
      <c r="S4" s="28"/>
      <c r="T4" s="28"/>
      <c r="U4" s="28"/>
      <c r="V4" s="28"/>
      <c r="W4" s="28"/>
      <c r="X4" s="28"/>
      <c r="Y4" s="28"/>
      <c r="Z4" s="28"/>
    </row>
    <row r="5" spans="1:26" x14ac:dyDescent="0.25">
      <c r="A5" t="s">
        <v>4</v>
      </c>
      <c r="S5" s="28"/>
      <c r="T5" s="28"/>
      <c r="U5" s="28"/>
      <c r="V5" s="28"/>
      <c r="W5" s="28"/>
      <c r="X5" s="28"/>
      <c r="Y5" s="28"/>
      <c r="Z5" s="28"/>
    </row>
    <row r="6" spans="1:26" x14ac:dyDescent="0.25">
      <c r="A6" t="s">
        <v>5</v>
      </c>
      <c r="S6" s="28"/>
      <c r="T6" s="28"/>
      <c r="U6" s="30"/>
      <c r="V6" s="28"/>
      <c r="W6" s="28"/>
      <c r="X6" s="28"/>
      <c r="Y6" s="28"/>
      <c r="Z6" s="28"/>
    </row>
    <row r="7" spans="1:26" x14ac:dyDescent="0.25">
      <c r="S7" s="28"/>
      <c r="T7" s="28"/>
      <c r="U7" s="28"/>
      <c r="V7" s="28"/>
      <c r="W7" s="28"/>
      <c r="X7" s="28"/>
      <c r="Y7" s="28"/>
      <c r="Z7" s="28"/>
    </row>
    <row r="8" spans="1:26" x14ac:dyDescent="0.25">
      <c r="A8" t="s">
        <v>6</v>
      </c>
      <c r="S8" s="28"/>
      <c r="T8" s="28"/>
      <c r="U8" s="28"/>
      <c r="V8" s="28"/>
      <c r="W8" s="28"/>
      <c r="X8" s="28"/>
      <c r="Y8" s="28"/>
      <c r="Z8" s="28"/>
    </row>
    <row r="9" spans="1:26" x14ac:dyDescent="0.25">
      <c r="A9" t="s">
        <v>49</v>
      </c>
      <c r="S9" s="28"/>
      <c r="T9" s="28"/>
      <c r="U9" s="28"/>
      <c r="V9" s="28"/>
      <c r="W9" s="28"/>
      <c r="X9" s="28"/>
      <c r="Y9" s="28"/>
      <c r="Z9" s="28"/>
    </row>
    <row r="10" spans="1:26" x14ac:dyDescent="0.25">
      <c r="A10" t="s">
        <v>8</v>
      </c>
      <c r="S10" s="28"/>
      <c r="T10" s="28"/>
      <c r="U10" s="28"/>
      <c r="V10" s="28"/>
      <c r="W10" s="30"/>
      <c r="X10" s="28"/>
      <c r="Y10" s="28"/>
      <c r="Z10" s="28"/>
    </row>
    <row r="11" spans="1:26" x14ac:dyDescent="0.25">
      <c r="A11" t="s">
        <v>9</v>
      </c>
      <c r="S11" s="28"/>
      <c r="T11" s="28"/>
      <c r="U11" s="28"/>
      <c r="V11" s="28"/>
      <c r="W11" s="28"/>
      <c r="X11" s="28"/>
      <c r="Y11" s="28"/>
      <c r="Z11" s="28"/>
    </row>
    <row r="12" spans="1:26" x14ac:dyDescent="0.25">
      <c r="A12" t="s">
        <v>50</v>
      </c>
      <c r="S12" s="28"/>
      <c r="T12" s="28"/>
      <c r="U12" s="28"/>
      <c r="V12" s="28"/>
      <c r="W12" s="28"/>
      <c r="X12" s="28"/>
      <c r="Y12" s="28"/>
      <c r="Z12" s="28"/>
    </row>
    <row r="13" spans="1:26" x14ac:dyDescent="0.25">
      <c r="A13" t="s">
        <v>51</v>
      </c>
      <c r="S13" s="28"/>
      <c r="T13" s="28"/>
      <c r="U13" s="28"/>
      <c r="V13" s="28"/>
      <c r="W13" s="28"/>
      <c r="X13" s="28"/>
      <c r="Y13" s="28"/>
      <c r="Z13" s="28"/>
    </row>
    <row r="14" spans="1:26" x14ac:dyDescent="0.25">
      <c r="A14" t="s">
        <v>52</v>
      </c>
      <c r="S14" s="28"/>
      <c r="T14" s="29"/>
      <c r="U14" s="28"/>
      <c r="V14" s="28"/>
      <c r="W14" s="28"/>
      <c r="X14" s="28"/>
      <c r="Y14" s="28"/>
      <c r="Z14" s="28"/>
    </row>
    <row r="15" spans="1:26" x14ac:dyDescent="0.25">
      <c r="A15" t="s">
        <v>53</v>
      </c>
      <c r="S15" s="28"/>
      <c r="T15" s="28"/>
      <c r="U15" s="28"/>
      <c r="V15" s="28"/>
      <c r="W15" s="28"/>
      <c r="X15" s="28"/>
      <c r="Y15" s="28"/>
      <c r="Z15" s="28"/>
    </row>
    <row r="16" spans="1:26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44</v>
      </c>
      <c r="N25" s="3" t="s">
        <v>45</v>
      </c>
      <c r="O25" s="3" t="s">
        <v>46</v>
      </c>
      <c r="P25" s="3" t="s">
        <v>25</v>
      </c>
      <c r="Q25" s="3"/>
    </row>
    <row r="26" spans="1:17" x14ac:dyDescent="0.25">
      <c r="A26" t="s">
        <v>26</v>
      </c>
      <c r="C26" t="s">
        <v>27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28</v>
      </c>
      <c r="C27" s="2">
        <v>43855</v>
      </c>
      <c r="F27" s="5"/>
      <c r="G27" s="6">
        <v>544.77200000000005</v>
      </c>
      <c r="H27" s="6">
        <v>543.67899999999997</v>
      </c>
      <c r="I27" s="6">
        <v>542.26700000000005</v>
      </c>
      <c r="J27" s="6">
        <v>543.774</v>
      </c>
      <c r="K27" s="6">
        <v>542.86300000000006</v>
      </c>
      <c r="L27" s="6">
        <v>542.47900000000004</v>
      </c>
      <c r="M27" s="6">
        <v>544.60699999999997</v>
      </c>
      <c r="N27" s="6">
        <v>555.42999999999995</v>
      </c>
      <c r="O27" s="6">
        <v>542.29700000000003</v>
      </c>
      <c r="P27" s="6">
        <v>544.35400000000004</v>
      </c>
      <c r="Q27" s="7"/>
    </row>
    <row r="28" spans="1:17" x14ac:dyDescent="0.25">
      <c r="A28" t="s">
        <v>29</v>
      </c>
      <c r="C28" t="s">
        <v>30</v>
      </c>
      <c r="F28" s="6"/>
      <c r="G28" s="6">
        <v>542.327</v>
      </c>
      <c r="H28" s="8">
        <v>3459.38</v>
      </c>
      <c r="I28" s="9">
        <v>3533.67</v>
      </c>
      <c r="J28" s="9">
        <v>3421.82</v>
      </c>
      <c r="K28" s="9">
        <v>3422.77</v>
      </c>
      <c r="L28" s="9">
        <v>3431.36</v>
      </c>
      <c r="M28" s="9">
        <v>3729.13</v>
      </c>
      <c r="N28" s="9">
        <v>3434.65</v>
      </c>
      <c r="O28" s="9">
        <v>3663.45</v>
      </c>
      <c r="P28" s="10">
        <v>2693.44</v>
      </c>
      <c r="Q28" s="7"/>
    </row>
    <row r="29" spans="1:17" x14ac:dyDescent="0.25">
      <c r="A29" t="s">
        <v>31</v>
      </c>
      <c r="C29" t="s">
        <v>32</v>
      </c>
      <c r="F29" s="6"/>
      <c r="G29" s="6">
        <v>542.68200000000002</v>
      </c>
      <c r="H29" s="11">
        <v>3457.34</v>
      </c>
      <c r="I29" s="4">
        <v>3680.12</v>
      </c>
      <c r="J29" s="4">
        <v>3393.16</v>
      </c>
      <c r="K29" s="4">
        <v>3650.55</v>
      </c>
      <c r="L29" s="4">
        <v>3609.63</v>
      </c>
      <c r="M29" s="4">
        <v>3553.29</v>
      </c>
      <c r="N29" s="4">
        <v>4554.59</v>
      </c>
      <c r="O29" s="4">
        <v>3504.82</v>
      </c>
      <c r="P29" s="12">
        <v>2766.38</v>
      </c>
      <c r="Q29" s="7"/>
    </row>
    <row r="30" spans="1:17" x14ac:dyDescent="0.25">
      <c r="A30" t="s">
        <v>18</v>
      </c>
      <c r="C30" s="2">
        <v>43900</v>
      </c>
      <c r="F30" s="6"/>
      <c r="G30" s="6">
        <v>543.68499999999995</v>
      </c>
      <c r="H30" s="11">
        <v>3746.96</v>
      </c>
      <c r="I30" s="4">
        <v>3425.47</v>
      </c>
      <c r="J30" s="4">
        <v>3418.61</v>
      </c>
      <c r="K30" s="4">
        <v>3585.79</v>
      </c>
      <c r="L30" s="4">
        <v>3449.75</v>
      </c>
      <c r="M30" s="4">
        <v>3619.46</v>
      </c>
      <c r="N30" s="4">
        <v>3540.35</v>
      </c>
      <c r="O30" s="4">
        <v>3078.05</v>
      </c>
      <c r="P30" s="12">
        <v>2757.81</v>
      </c>
      <c r="Q30" s="7"/>
    </row>
    <row r="31" spans="1:17" x14ac:dyDescent="0.25">
      <c r="A31" t="s">
        <v>19</v>
      </c>
      <c r="C31" t="s">
        <v>20</v>
      </c>
      <c r="F31" s="6"/>
      <c r="G31" s="6">
        <v>544.202</v>
      </c>
      <c r="H31" s="13">
        <v>3925.02</v>
      </c>
      <c r="I31" s="14">
        <v>3719.11</v>
      </c>
      <c r="J31" s="14">
        <v>3526.02</v>
      </c>
      <c r="K31" s="14">
        <v>541.49300000000005</v>
      </c>
      <c r="L31" s="14">
        <v>3459.2</v>
      </c>
      <c r="M31" s="14">
        <v>4115.59</v>
      </c>
      <c r="N31" s="14">
        <v>4311.66</v>
      </c>
      <c r="O31" s="14">
        <v>3511.59</v>
      </c>
      <c r="P31" s="15">
        <v>541.14800000000002</v>
      </c>
      <c r="Q31" s="7"/>
    </row>
    <row r="32" spans="1:17" x14ac:dyDescent="0.25">
      <c r="A32" s="1" t="s">
        <v>33</v>
      </c>
      <c r="B32" t="s">
        <v>60</v>
      </c>
      <c r="G32" s="16">
        <v>543.21199999999999</v>
      </c>
      <c r="H32" s="16">
        <v>540.505</v>
      </c>
      <c r="I32" s="16">
        <v>542.27200000000005</v>
      </c>
      <c r="J32" s="16">
        <v>543.34400000000005</v>
      </c>
      <c r="K32" s="16">
        <v>541.05799999999999</v>
      </c>
      <c r="L32" s="16">
        <v>541.41099999999994</v>
      </c>
      <c r="M32" s="16">
        <v>542.01199999999994</v>
      </c>
      <c r="N32" s="16">
        <v>542.34100000000001</v>
      </c>
      <c r="O32" s="16">
        <v>541.98599999999999</v>
      </c>
      <c r="P32" s="16">
        <v>543.35400000000004</v>
      </c>
      <c r="Q32" s="17"/>
    </row>
    <row r="33" spans="1:17" x14ac:dyDescent="0.25">
      <c r="B33" s="26" t="s">
        <v>61</v>
      </c>
      <c r="C33" s="19"/>
      <c r="Q33" s="17"/>
    </row>
    <row r="35" spans="1:17" x14ac:dyDescent="0.25">
      <c r="A35" s="1"/>
      <c r="B35" s="18"/>
      <c r="C35" s="19"/>
      <c r="F35" t="s">
        <v>34</v>
      </c>
      <c r="H35">
        <f>AVERAGE(H28:H31)</f>
        <v>3647.1750000000002</v>
      </c>
      <c r="I35">
        <f t="shared" ref="I35:N35" si="0">AVERAGE(I28:I31)</f>
        <v>3589.5925000000002</v>
      </c>
      <c r="J35">
        <f t="shared" si="0"/>
        <v>3439.9025000000001</v>
      </c>
      <c r="K35">
        <f t="shared" si="0"/>
        <v>2800.1507500000002</v>
      </c>
      <c r="L35">
        <f t="shared" si="0"/>
        <v>3487.4849999999997</v>
      </c>
      <c r="M35">
        <f t="shared" si="0"/>
        <v>3754.3675000000003</v>
      </c>
      <c r="N35">
        <f t="shared" si="0"/>
        <v>3960.3125</v>
      </c>
      <c r="O35">
        <f>AVERAGE(O28:O31)</f>
        <v>3439.4775</v>
      </c>
      <c r="P35">
        <f>AVERAGE(P28:P30)</f>
        <v>2739.2099999999996</v>
      </c>
    </row>
    <row r="36" spans="1:17" x14ac:dyDescent="0.25">
      <c r="B36" s="18"/>
      <c r="F36" t="s">
        <v>35</v>
      </c>
      <c r="H36">
        <f>H35/1000</f>
        <v>3.6471750000000003</v>
      </c>
      <c r="I36">
        <f t="shared" ref="I36:P36" si="1">I35/1000</f>
        <v>3.5895925000000002</v>
      </c>
      <c r="J36">
        <f t="shared" si="1"/>
        <v>3.4399025000000001</v>
      </c>
      <c r="K36">
        <f t="shared" si="1"/>
        <v>2.8001507500000002</v>
      </c>
      <c r="L36">
        <f t="shared" si="1"/>
        <v>3.4874849999999995</v>
      </c>
      <c r="M36">
        <f t="shared" si="1"/>
        <v>3.7543675000000003</v>
      </c>
      <c r="N36">
        <f t="shared" si="1"/>
        <v>3.9603125000000001</v>
      </c>
      <c r="O36">
        <f t="shared" si="1"/>
        <v>3.4394774999999997</v>
      </c>
      <c r="P36">
        <f t="shared" si="1"/>
        <v>2.7392099999999995</v>
      </c>
    </row>
    <row r="37" spans="1:17" x14ac:dyDescent="0.25">
      <c r="B37" s="20"/>
      <c r="F37" t="s">
        <v>36</v>
      </c>
      <c r="H37">
        <f>MEDIAN(H28:H31)</f>
        <v>3603.17</v>
      </c>
      <c r="I37">
        <f t="shared" ref="I37:P37" si="2">MEDIAN(I28:I31)</f>
        <v>3606.895</v>
      </c>
      <c r="J37">
        <f t="shared" si="2"/>
        <v>3420.2150000000001</v>
      </c>
      <c r="K37">
        <f t="shared" si="2"/>
        <v>3504.2799999999997</v>
      </c>
      <c r="L37">
        <f t="shared" si="2"/>
        <v>3454.4749999999999</v>
      </c>
      <c r="M37">
        <f t="shared" si="2"/>
        <v>3674.2950000000001</v>
      </c>
      <c r="N37">
        <f t="shared" si="2"/>
        <v>3926.0050000000001</v>
      </c>
      <c r="O37">
        <f t="shared" si="2"/>
        <v>3508.2049999999999</v>
      </c>
      <c r="P37">
        <f t="shared" si="2"/>
        <v>2725.625</v>
      </c>
    </row>
    <row r="38" spans="1:17" x14ac:dyDescent="0.25">
      <c r="B38" s="18"/>
      <c r="C38" s="18"/>
      <c r="F38" t="s">
        <v>37</v>
      </c>
      <c r="H38">
        <f>H37/1000</f>
        <v>3.60317</v>
      </c>
      <c r="I38">
        <f t="shared" ref="I38:P38" si="3">I37/1000</f>
        <v>3.6068950000000002</v>
      </c>
      <c r="J38">
        <f t="shared" si="3"/>
        <v>3.4202150000000002</v>
      </c>
      <c r="K38">
        <f t="shared" si="3"/>
        <v>3.5042799999999996</v>
      </c>
      <c r="L38">
        <f t="shared" si="3"/>
        <v>3.454475</v>
      </c>
      <c r="M38">
        <f t="shared" si="3"/>
        <v>3.6742949999999999</v>
      </c>
      <c r="N38">
        <f t="shared" si="3"/>
        <v>3.926005</v>
      </c>
      <c r="O38">
        <f t="shared" si="3"/>
        <v>3.5082049999999998</v>
      </c>
      <c r="P38">
        <f t="shared" si="3"/>
        <v>2.725625</v>
      </c>
    </row>
    <row r="39" spans="1:17" x14ac:dyDescent="0.25">
      <c r="F39" t="s">
        <v>38</v>
      </c>
      <c r="H39">
        <f>STDEV(H28:H31)</f>
        <v>229.82542613905878</v>
      </c>
      <c r="I39">
        <f t="shared" ref="I39:P39" si="4">STDEV(I28:I31)</f>
        <v>135.44190891916244</v>
      </c>
      <c r="J39">
        <f t="shared" si="4"/>
        <v>58.825823340321101</v>
      </c>
      <c r="K39">
        <f t="shared" si="4"/>
        <v>1508.8182437089354</v>
      </c>
      <c r="L39">
        <f t="shared" si="4"/>
        <v>82.246353718569239</v>
      </c>
      <c r="M39">
        <f t="shared" si="4"/>
        <v>251.4960705292763</v>
      </c>
      <c r="N39">
        <f t="shared" si="4"/>
        <v>556.56697053603796</v>
      </c>
      <c r="O39">
        <f t="shared" si="4"/>
        <v>251.83551078365937</v>
      </c>
      <c r="P39">
        <f t="shared" si="4"/>
        <v>1099.5129950244648</v>
      </c>
    </row>
    <row r="40" spans="1:17" x14ac:dyDescent="0.25">
      <c r="F40" t="s">
        <v>39</v>
      </c>
      <c r="H40">
        <f>H39/H35*100</f>
        <v>6.3014641781394847</v>
      </c>
      <c r="I40">
        <f t="shared" ref="I40:P40" si="5">I39/I35*100</f>
        <v>3.7731834162000961</v>
      </c>
      <c r="J40">
        <f t="shared" si="5"/>
        <v>1.7101014735249356</v>
      </c>
      <c r="K40">
        <f t="shared" si="5"/>
        <v>53.88346479949108</v>
      </c>
      <c r="L40">
        <f t="shared" si="5"/>
        <v>2.3583285295440479</v>
      </c>
      <c r="M40">
        <f t="shared" si="5"/>
        <v>6.698760058232879</v>
      </c>
      <c r="N40">
        <f t="shared" si="5"/>
        <v>14.053612449422564</v>
      </c>
      <c r="O40">
        <f t="shared" si="5"/>
        <v>7.3219118538690644</v>
      </c>
      <c r="P40">
        <f t="shared" si="5"/>
        <v>40.139784646831203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44</v>
      </c>
      <c r="N44" s="3" t="s">
        <v>45</v>
      </c>
      <c r="O44" s="3" t="s">
        <v>46</v>
      </c>
      <c r="P44" s="3" t="s">
        <v>25</v>
      </c>
      <c r="Q44" s="3"/>
    </row>
    <row r="47" spans="1:17" x14ac:dyDescent="0.25">
      <c r="H47">
        <f>H28-$P$35</f>
        <v>720.17000000000053</v>
      </c>
      <c r="I47">
        <f t="shared" ref="I47:N47" si="6">I28-$P$35</f>
        <v>794.46000000000049</v>
      </c>
      <c r="J47">
        <f t="shared" si="6"/>
        <v>682.61000000000058</v>
      </c>
      <c r="K47">
        <f t="shared" si="6"/>
        <v>683.5600000000004</v>
      </c>
      <c r="L47">
        <f t="shared" si="6"/>
        <v>692.15000000000055</v>
      </c>
      <c r="M47">
        <f t="shared" si="6"/>
        <v>989.92000000000053</v>
      </c>
      <c r="N47">
        <f t="shared" si="6"/>
        <v>695.44000000000051</v>
      </c>
      <c r="O47">
        <f>O28-$P$35</f>
        <v>924.24000000000024</v>
      </c>
    </row>
    <row r="48" spans="1:17" x14ac:dyDescent="0.25">
      <c r="H48">
        <f t="shared" ref="H48:O50" si="7">H29-$P$35</f>
        <v>718.13000000000056</v>
      </c>
      <c r="I48">
        <f t="shared" si="7"/>
        <v>940.91000000000031</v>
      </c>
      <c r="J48">
        <f t="shared" si="7"/>
        <v>653.95000000000027</v>
      </c>
      <c r="K48">
        <f t="shared" si="7"/>
        <v>911.3400000000006</v>
      </c>
      <c r="L48">
        <f t="shared" si="7"/>
        <v>870.42000000000053</v>
      </c>
      <c r="M48">
        <f t="shared" si="7"/>
        <v>814.08000000000038</v>
      </c>
      <c r="N48">
        <f t="shared" si="7"/>
        <v>1815.3800000000006</v>
      </c>
      <c r="O48">
        <f t="shared" si="7"/>
        <v>765.61000000000058</v>
      </c>
    </row>
    <row r="49" spans="4:20" x14ac:dyDescent="0.25">
      <c r="H49">
        <f t="shared" si="7"/>
        <v>1007.7500000000005</v>
      </c>
      <c r="I49">
        <f t="shared" si="7"/>
        <v>686.26000000000022</v>
      </c>
      <c r="J49">
        <f t="shared" si="7"/>
        <v>679.40000000000055</v>
      </c>
      <c r="K49">
        <f t="shared" si="7"/>
        <v>846.58000000000038</v>
      </c>
      <c r="L49">
        <f>L30-$P$35</f>
        <v>710.54000000000042</v>
      </c>
      <c r="M49">
        <f t="shared" si="7"/>
        <v>880.25000000000045</v>
      </c>
      <c r="N49">
        <f t="shared" si="7"/>
        <v>801.14000000000033</v>
      </c>
    </row>
    <row r="50" spans="4:20" x14ac:dyDescent="0.25">
      <c r="H50">
        <f t="shared" si="7"/>
        <v>1185.8100000000004</v>
      </c>
      <c r="I50">
        <f t="shared" si="7"/>
        <v>979.90000000000055</v>
      </c>
      <c r="J50">
        <f t="shared" si="7"/>
        <v>786.8100000000004</v>
      </c>
      <c r="L50">
        <f t="shared" si="7"/>
        <v>719.99000000000024</v>
      </c>
      <c r="M50">
        <f t="shared" si="7"/>
        <v>1376.3800000000006</v>
      </c>
      <c r="N50">
        <f t="shared" si="7"/>
        <v>1572.4500000000003</v>
      </c>
      <c r="O50">
        <f t="shared" si="7"/>
        <v>772.38000000000056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44</v>
      </c>
      <c r="N53" s="3" t="s">
        <v>45</v>
      </c>
      <c r="O53" s="3" t="s">
        <v>46</v>
      </c>
      <c r="P53" s="3" t="s">
        <v>25</v>
      </c>
      <c r="Q53" s="3"/>
      <c r="S53" s="21" t="s">
        <v>41</v>
      </c>
      <c r="T53" s="22"/>
    </row>
    <row r="54" spans="4:20" x14ac:dyDescent="0.25">
      <c r="F54" t="s">
        <v>34</v>
      </c>
      <c r="H54">
        <f>AVERAGE(H47:H50)</f>
        <v>907.96500000000049</v>
      </c>
      <c r="I54">
        <f>AVERAGE(I47:I50)</f>
        <v>850.38250000000039</v>
      </c>
      <c r="J54">
        <f t="shared" ref="J54:N54" si="8">AVERAGE(J47:J50)</f>
        <v>700.69250000000045</v>
      </c>
      <c r="K54">
        <f t="shared" si="8"/>
        <v>813.82666666666717</v>
      </c>
      <c r="L54">
        <f t="shared" si="8"/>
        <v>748.27500000000043</v>
      </c>
      <c r="M54">
        <f t="shared" si="8"/>
        <v>1015.1575000000005</v>
      </c>
      <c r="N54">
        <f t="shared" si="8"/>
        <v>1221.1025000000004</v>
      </c>
      <c r="O54">
        <f>AVERAGE(O47:O50)</f>
        <v>820.74333333333379</v>
      </c>
      <c r="S54" s="23">
        <f>AVERAGE(H47:I50)</f>
        <v>879.17375000000038</v>
      </c>
      <c r="T54" s="24"/>
    </row>
    <row r="55" spans="4:20" x14ac:dyDescent="0.25">
      <c r="F55" t="s">
        <v>35</v>
      </c>
      <c r="H55">
        <f>H54/1000</f>
        <v>0.90796500000000047</v>
      </c>
      <c r="I55">
        <f t="shared" ref="I55:O55" si="9">I54/1000</f>
        <v>0.85038250000000037</v>
      </c>
      <c r="J55">
        <f t="shared" si="9"/>
        <v>0.7006925000000005</v>
      </c>
      <c r="K55">
        <f t="shared" si="9"/>
        <v>0.81382666666666714</v>
      </c>
      <c r="L55">
        <f t="shared" si="9"/>
        <v>0.74827500000000047</v>
      </c>
      <c r="M55">
        <f t="shared" si="9"/>
        <v>1.0151575000000004</v>
      </c>
      <c r="N55">
        <f t="shared" si="9"/>
        <v>1.2211025000000004</v>
      </c>
      <c r="O55">
        <f t="shared" si="9"/>
        <v>0.82074333333333382</v>
      </c>
    </row>
    <row r="56" spans="4:20" x14ac:dyDescent="0.25">
      <c r="F56" t="s">
        <v>36</v>
      </c>
      <c r="H56">
        <f>MEDIAN(H47:H50)</f>
        <v>863.96000000000049</v>
      </c>
      <c r="I56">
        <f t="shared" ref="I56:N56" si="10">MEDIAN(I47:I50)</f>
        <v>867.6850000000004</v>
      </c>
      <c r="J56">
        <f>MEDIAN(J47:J50)</f>
        <v>681.00500000000056</v>
      </c>
      <c r="K56">
        <f t="shared" si="10"/>
        <v>846.58000000000038</v>
      </c>
      <c r="L56">
        <f t="shared" si="10"/>
        <v>715.26500000000033</v>
      </c>
      <c r="M56">
        <f t="shared" si="10"/>
        <v>935.08500000000049</v>
      </c>
      <c r="N56">
        <f t="shared" si="10"/>
        <v>1186.7950000000003</v>
      </c>
      <c r="O56">
        <f>MEDIAN(O47:O50)</f>
        <v>772.38000000000056</v>
      </c>
    </row>
    <row r="57" spans="4:20" x14ac:dyDescent="0.25">
      <c r="F57" t="s">
        <v>37</v>
      </c>
      <c r="H57">
        <f>H56/1000</f>
        <v>0.86396000000000051</v>
      </c>
      <c r="I57">
        <f t="shared" ref="I57:O57" si="11">I56/1000</f>
        <v>0.86768500000000037</v>
      </c>
      <c r="J57">
        <f t="shared" si="11"/>
        <v>0.68100500000000053</v>
      </c>
      <c r="K57">
        <f t="shared" si="11"/>
        <v>0.84658000000000033</v>
      </c>
      <c r="L57">
        <f t="shared" si="11"/>
        <v>0.71526500000000037</v>
      </c>
      <c r="M57">
        <f t="shared" si="11"/>
        <v>0.9350850000000005</v>
      </c>
      <c r="N57">
        <f t="shared" si="11"/>
        <v>1.1867950000000003</v>
      </c>
      <c r="O57">
        <f t="shared" si="11"/>
        <v>0.77238000000000051</v>
      </c>
    </row>
    <row r="58" spans="4:20" x14ac:dyDescent="0.25">
      <c r="F58" t="s">
        <v>38</v>
      </c>
      <c r="H58">
        <f>STDEV(H47:H50)</f>
        <v>229.82542613905858</v>
      </c>
      <c r="I58">
        <f t="shared" ref="I58:O58" si="12">STDEV(I47:I50)</f>
        <v>135.44190891916233</v>
      </c>
      <c r="J58">
        <f t="shared" si="12"/>
        <v>58.825823340321094</v>
      </c>
      <c r="K58">
        <f t="shared" si="12"/>
        <v>117.36915154048479</v>
      </c>
      <c r="L58">
        <f t="shared" si="12"/>
        <v>82.246353718569239</v>
      </c>
      <c r="M58">
        <f t="shared" si="12"/>
        <v>251.49607052927647</v>
      </c>
      <c r="N58">
        <f t="shared" si="12"/>
        <v>556.56697053604125</v>
      </c>
      <c r="O58">
        <f t="shared" si="12"/>
        <v>89.69463882157784</v>
      </c>
    </row>
    <row r="59" spans="4:20" x14ac:dyDescent="0.25">
      <c r="F59" t="s">
        <v>39</v>
      </c>
      <c r="H59">
        <f>H58/H54*100</f>
        <v>25.312145968077893</v>
      </c>
      <c r="I59">
        <f t="shared" ref="I59:O59" si="13">I58/I54*100</f>
        <v>15.927174997035131</v>
      </c>
      <c r="J59">
        <f t="shared" si="13"/>
        <v>8.3953836155404922</v>
      </c>
      <c r="K59">
        <f t="shared" si="13"/>
        <v>14.421885684971992</v>
      </c>
      <c r="L59">
        <f t="shared" si="13"/>
        <v>10.991460855777515</v>
      </c>
      <c r="M59">
        <f t="shared" si="13"/>
        <v>24.774093727256741</v>
      </c>
      <c r="N59">
        <f t="shared" si="13"/>
        <v>45.579054218301991</v>
      </c>
      <c r="O59">
        <f t="shared" si="13"/>
        <v>10.928463891055399</v>
      </c>
    </row>
    <row r="62" spans="4:20" x14ac:dyDescent="0.25">
      <c r="D62" t="s">
        <v>42</v>
      </c>
    </row>
    <row r="63" spans="4:20" x14ac:dyDescent="0.25">
      <c r="H63">
        <f>H47/$H$54*100</f>
        <v>79.316934022787237</v>
      </c>
      <c r="I63">
        <f t="shared" ref="H63:O66" si="14">I47/$H$54*100</f>
        <v>87.498967471213106</v>
      </c>
      <c r="J63">
        <f t="shared" si="14"/>
        <v>75.180210690940754</v>
      </c>
      <c r="K63">
        <f t="shared" si="14"/>
        <v>75.284840274680192</v>
      </c>
      <c r="L63">
        <f t="shared" si="14"/>
        <v>76.230911984492806</v>
      </c>
      <c r="M63">
        <f t="shared" si="14"/>
        <v>109.02622898459742</v>
      </c>
      <c r="N63" s="26">
        <f t="shared" si="14"/>
        <v>76.593260753443161</v>
      </c>
      <c r="O63">
        <f>O47/$H$54*100</f>
        <v>101.79246997406284</v>
      </c>
    </row>
    <row r="64" spans="4:20" x14ac:dyDescent="0.25">
      <c r="H64">
        <f t="shared" si="14"/>
        <v>79.092255758757233</v>
      </c>
      <c r="I64">
        <f t="shared" si="14"/>
        <v>103.62844382768057</v>
      </c>
      <c r="J64">
        <f t="shared" si="14"/>
        <v>72.023701354127084</v>
      </c>
      <c r="K64">
        <f t="shared" si="14"/>
        <v>100.37171036328493</v>
      </c>
      <c r="L64">
        <f t="shared" si="14"/>
        <v>95.864928714212567</v>
      </c>
      <c r="M64">
        <f t="shared" si="14"/>
        <v>89.659843716442808</v>
      </c>
      <c r="N64">
        <f t="shared" si="14"/>
        <v>199.93942497783502</v>
      </c>
      <c r="O64">
        <f t="shared" si="14"/>
        <v>84.32153221765158</v>
      </c>
    </row>
    <row r="65" spans="4:17" x14ac:dyDescent="0.25">
      <c r="H65">
        <f t="shared" si="14"/>
        <v>110.98996106678121</v>
      </c>
      <c r="I65">
        <f t="shared" si="14"/>
        <v>75.582208565308122</v>
      </c>
      <c r="J65">
        <f t="shared" si="14"/>
        <v>74.826672834305313</v>
      </c>
      <c r="K65">
        <f t="shared" si="14"/>
        <v>93.239276844371744</v>
      </c>
      <c r="L65">
        <f t="shared" si="14"/>
        <v>78.2563204528809</v>
      </c>
      <c r="M65">
        <f t="shared" si="14"/>
        <v>96.947569564906132</v>
      </c>
      <c r="N65">
        <f t="shared" si="14"/>
        <v>88.234678649507401</v>
      </c>
    </row>
    <row r="66" spans="4:17" x14ac:dyDescent="0.25">
      <c r="H66">
        <f t="shared" si="14"/>
        <v>130.60084915167431</v>
      </c>
      <c r="I66">
        <f t="shared" si="14"/>
        <v>107.92266221715595</v>
      </c>
      <c r="J66">
        <f t="shared" si="14"/>
        <v>86.656423981100588</v>
      </c>
      <c r="L66">
        <f t="shared" si="14"/>
        <v>79.297109470078681</v>
      </c>
      <c r="M66">
        <f t="shared" si="14"/>
        <v>151.58954364981028</v>
      </c>
      <c r="N66">
        <f t="shared" si="14"/>
        <v>173.18398836959568</v>
      </c>
      <c r="O66">
        <f t="shared" si="14"/>
        <v>85.06715567230016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44</v>
      </c>
      <c r="N69" s="3" t="s">
        <v>45</v>
      </c>
      <c r="O69" s="3" t="s">
        <v>46</v>
      </c>
      <c r="P69" s="3" t="s">
        <v>25</v>
      </c>
      <c r="Q69" s="3"/>
    </row>
    <row r="70" spans="4:17" x14ac:dyDescent="0.25">
      <c r="F70" t="s">
        <v>34</v>
      </c>
      <c r="H70">
        <f>AVERAGE(H63:H66)</f>
        <v>100</v>
      </c>
      <c r="I70">
        <f t="shared" ref="I70:N70" si="15">AVERAGE(I63:I66)</f>
        <v>93.658070520339436</v>
      </c>
      <c r="J70">
        <f>AVERAGE(J63:J66)</f>
        <v>77.171752215118445</v>
      </c>
      <c r="K70">
        <f t="shared" si="15"/>
        <v>89.631942494112295</v>
      </c>
      <c r="L70">
        <f t="shared" si="15"/>
        <v>82.412317655416246</v>
      </c>
      <c r="M70">
        <f t="shared" si="15"/>
        <v>111.80579647893916</v>
      </c>
      <c r="N70">
        <f t="shared" si="15"/>
        <v>134.48783818759532</v>
      </c>
      <c r="O70">
        <f>AVERAGE(O63:O66)</f>
        <v>90.393719288004846</v>
      </c>
    </row>
    <row r="71" spans="4:17" x14ac:dyDescent="0.25">
      <c r="F71" t="s">
        <v>36</v>
      </c>
      <c r="H71">
        <f>MEDIAN(H63:H66)</f>
        <v>95.153447544784228</v>
      </c>
      <c r="I71">
        <f t="shared" ref="I71:O71" si="16">MEDIAN(I63:I66)</f>
        <v>95.563705649446831</v>
      </c>
      <c r="J71">
        <f t="shared" si="16"/>
        <v>75.003441762623027</v>
      </c>
      <c r="K71">
        <f t="shared" si="16"/>
        <v>93.239276844371744</v>
      </c>
      <c r="L71">
        <f t="shared" si="16"/>
        <v>78.776714961479797</v>
      </c>
      <c r="M71">
        <f t="shared" si="16"/>
        <v>102.98689927475178</v>
      </c>
      <c r="N71">
        <f t="shared" si="16"/>
        <v>130.70933350955153</v>
      </c>
      <c r="O71">
        <f t="shared" si="16"/>
        <v>85.06715567230016</v>
      </c>
    </row>
    <row r="72" spans="4:17" x14ac:dyDescent="0.25">
      <c r="F72" t="s">
        <v>38</v>
      </c>
      <c r="H72">
        <f>STDEV(H63:H66)</f>
        <v>25.312145968077889</v>
      </c>
      <c r="I72">
        <f t="shared" ref="I72:O72" si="17">STDEV(I63:I66)</f>
        <v>14.917084790620986</v>
      </c>
      <c r="J72">
        <f t="shared" si="17"/>
        <v>6.4788646412935558</v>
      </c>
      <c r="K72">
        <f t="shared" si="17"/>
        <v>12.926616283720701</v>
      </c>
      <c r="L72">
        <f t="shared" si="17"/>
        <v>9.0583176354341006</v>
      </c>
      <c r="M72">
        <f t="shared" si="17"/>
        <v>27.698872812198289</v>
      </c>
      <c r="N72">
        <f t="shared" si="17"/>
        <v>61.298284684546296</v>
      </c>
      <c r="O72">
        <f t="shared" si="17"/>
        <v>9.8786449721715872</v>
      </c>
    </row>
    <row r="73" spans="4:17" x14ac:dyDescent="0.25">
      <c r="F73" t="s">
        <v>39</v>
      </c>
      <c r="H73">
        <f t="shared" ref="H73:O73" si="18">H72/H70*100</f>
        <v>25.312145968077886</v>
      </c>
      <c r="I73">
        <f t="shared" si="18"/>
        <v>15.927174997035081</v>
      </c>
      <c r="J73">
        <f t="shared" si="18"/>
        <v>8.3953836155404851</v>
      </c>
      <c r="K73">
        <f t="shared" si="18"/>
        <v>14.421885684971983</v>
      </c>
      <c r="L73">
        <f t="shared" si="18"/>
        <v>10.991460855777516</v>
      </c>
      <c r="M73">
        <f t="shared" si="18"/>
        <v>24.774093727256727</v>
      </c>
      <c r="N73">
        <f t="shared" si="18"/>
        <v>45.579054218301977</v>
      </c>
      <c r="O73">
        <f t="shared" si="18"/>
        <v>10.928463891055397</v>
      </c>
    </row>
    <row r="76" spans="4:17" x14ac:dyDescent="0.25">
      <c r="D76" t="s">
        <v>43</v>
      </c>
      <c r="H76">
        <f>H47/$S$54*100</f>
        <v>81.914411116118984</v>
      </c>
      <c r="I76">
        <f t="shared" ref="I76:N76" si="19">I47/$S$54*100</f>
        <v>90.364390429081865</v>
      </c>
      <c r="J76">
        <f>J47/$S$54*100</f>
        <v>77.642218048480217</v>
      </c>
      <c r="K76">
        <f t="shared" si="19"/>
        <v>77.750274049924727</v>
      </c>
      <c r="L76">
        <f t="shared" si="19"/>
        <v>78.727327789302208</v>
      </c>
      <c r="M76">
        <f t="shared" si="19"/>
        <v>112.59662836839703</v>
      </c>
      <c r="N76" s="26">
        <f t="shared" si="19"/>
        <v>79.101542783778541</v>
      </c>
      <c r="O76">
        <f>O47/$S$54*100</f>
        <v>105.1259776579999</v>
      </c>
    </row>
    <row r="77" spans="4:17" x14ac:dyDescent="0.25">
      <c r="H77">
        <f t="shared" ref="H77:O79" si="20">H48/$S$54*100</f>
        <v>81.682375070911789</v>
      </c>
      <c r="I77">
        <f t="shared" si="20"/>
        <v>107.022076125453</v>
      </c>
      <c r="J77">
        <f t="shared" si="20"/>
        <v>74.382339099637591</v>
      </c>
      <c r="K77">
        <f t="shared" si="20"/>
        <v>103.65869090154251</v>
      </c>
      <c r="L77">
        <f t="shared" si="20"/>
        <v>99.004320818268312</v>
      </c>
      <c r="M77">
        <f t="shared" si="20"/>
        <v>92.596031216810104</v>
      </c>
      <c r="N77">
        <f t="shared" si="20"/>
        <v>206.48705673935325</v>
      </c>
      <c r="O77">
        <f t="shared" si="20"/>
        <v>87.08290027995038</v>
      </c>
    </row>
    <row r="78" spans="4:17" x14ac:dyDescent="0.25">
      <c r="H78">
        <f t="shared" si="20"/>
        <v>114.62466890077189</v>
      </c>
      <c r="I78">
        <f>I49/$S$54*100</f>
        <v>78.05738058034602</v>
      </c>
      <c r="J78">
        <f t="shared" si="20"/>
        <v>77.277102506757075</v>
      </c>
      <c r="K78">
        <f t="shared" si="20"/>
        <v>96.292683897807464</v>
      </c>
      <c r="L78">
        <f t="shared" si="20"/>
        <v>80.819064490949614</v>
      </c>
      <c r="M78">
        <f t="shared" si="20"/>
        <v>100.12241607532073</v>
      </c>
      <c r="N78">
        <f t="shared" si="20"/>
        <v>91.124194733976069</v>
      </c>
    </row>
    <row r="79" spans="4:17" x14ac:dyDescent="0.25">
      <c r="H79">
        <f>H50/$S$54*100</f>
        <v>134.87777586626078</v>
      </c>
      <c r="I79">
        <f t="shared" si="20"/>
        <v>111.45692191105572</v>
      </c>
      <c r="J79" s="26">
        <f t="shared" si="20"/>
        <v>89.494255259554791</v>
      </c>
      <c r="L79">
        <f t="shared" si="20"/>
        <v>81.893937347424213</v>
      </c>
      <c r="M79">
        <f t="shared" si="20"/>
        <v>156.55380975603515</v>
      </c>
      <c r="N79">
        <f t="shared" si="20"/>
        <v>178.85543102259359</v>
      </c>
      <c r="O79">
        <f t="shared" si="20"/>
        <v>87.852941469191975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44</v>
      </c>
      <c r="N82" s="3" t="s">
        <v>45</v>
      </c>
      <c r="O82" s="3" t="s">
        <v>46</v>
      </c>
      <c r="P82" s="3" t="s">
        <v>25</v>
      </c>
      <c r="Q82" s="3"/>
    </row>
    <row r="83" spans="6:17" x14ac:dyDescent="0.25">
      <c r="F83" t="s">
        <v>34</v>
      </c>
      <c r="H83">
        <f>AVERAGE(H76:H79)</f>
        <v>103.27480773851586</v>
      </c>
      <c r="I83">
        <f t="shared" ref="I83:N83" si="21">AVERAGE(I76:I79)</f>
        <v>96.725192261484153</v>
      </c>
      <c r="J83">
        <f t="shared" si="21"/>
        <v>79.698978728607415</v>
      </c>
      <c r="K83">
        <f t="shared" si="21"/>
        <v>92.567216283091568</v>
      </c>
      <c r="L83">
        <f t="shared" si="21"/>
        <v>85.111162611486094</v>
      </c>
      <c r="M83">
        <f t="shared" si="21"/>
        <v>115.46722135414076</v>
      </c>
      <c r="N83">
        <f t="shared" si="21"/>
        <v>138.89205631992536</v>
      </c>
      <c r="O83" s="26">
        <f>AVERAGE(O76:O79)</f>
        <v>93.353939802380751</v>
      </c>
    </row>
    <row r="84" spans="6:17" x14ac:dyDescent="0.25">
      <c r="F84" t="s">
        <v>36</v>
      </c>
      <c r="H84">
        <f t="shared" ref="H84:O84" si="22">MEDIAN(H76:H79)</f>
        <v>98.269540008445432</v>
      </c>
      <c r="I84">
        <f t="shared" si="22"/>
        <v>98.693233277267439</v>
      </c>
      <c r="J84">
        <f t="shared" si="22"/>
        <v>77.459660277618639</v>
      </c>
      <c r="K84">
        <f t="shared" si="22"/>
        <v>96.292683897807464</v>
      </c>
      <c r="L84">
        <f t="shared" si="22"/>
        <v>81.356500919186914</v>
      </c>
      <c r="M84">
        <f t="shared" si="22"/>
        <v>106.35952222185888</v>
      </c>
      <c r="N84">
        <f t="shared" si="22"/>
        <v>134.98981287828482</v>
      </c>
      <c r="O84" s="26">
        <f t="shared" si="22"/>
        <v>87.852941469191975</v>
      </c>
    </row>
    <row r="85" spans="6:17" x14ac:dyDescent="0.25">
      <c r="F85" t="s">
        <v>38</v>
      </c>
      <c r="H85">
        <f t="shared" ref="H85:O85" si="23">STDEV(H76:H79)</f>
        <v>26.14107008302495</v>
      </c>
      <c r="I85">
        <f t="shared" si="23"/>
        <v>15.405590637705291</v>
      </c>
      <c r="J85">
        <f t="shared" si="23"/>
        <v>6.6910350019346083</v>
      </c>
      <c r="K85">
        <f t="shared" si="23"/>
        <v>13.349938114108253</v>
      </c>
      <c r="L85">
        <f t="shared" si="23"/>
        <v>9.3549601223386389</v>
      </c>
      <c r="M85">
        <f t="shared" si="23"/>
        <v>28.60595764253377</v>
      </c>
      <c r="N85">
        <f t="shared" si="23"/>
        <v>63.305685654973317</v>
      </c>
      <c r="O85" s="26">
        <f t="shared" si="23"/>
        <v>10.202151602180779</v>
      </c>
    </row>
    <row r="86" spans="6:17" x14ac:dyDescent="0.25">
      <c r="F86" t="s">
        <v>39</v>
      </c>
      <c r="H86">
        <f t="shared" ref="H86:O86" si="24">H85/H83*100</f>
        <v>25.312145968077903</v>
      </c>
      <c r="I86">
        <f t="shared" si="24"/>
        <v>15.927174997035159</v>
      </c>
      <c r="J86">
        <f t="shared" si="24"/>
        <v>8.3953836155404922</v>
      </c>
      <c r="K86">
        <f t="shared" si="24"/>
        <v>14.421885684971999</v>
      </c>
      <c r="L86">
        <f t="shared" si="24"/>
        <v>10.991460855777511</v>
      </c>
      <c r="M86">
        <f t="shared" si="24"/>
        <v>24.77409372725668</v>
      </c>
      <c r="N86">
        <f t="shared" si="24"/>
        <v>45.579054218301991</v>
      </c>
      <c r="O86" s="26">
        <f t="shared" si="24"/>
        <v>10.928463891055404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workbookViewId="0">
      <selection sqref="A1:D9"/>
    </sheetView>
  </sheetViews>
  <sheetFormatPr baseColWidth="10" defaultRowHeight="15" x14ac:dyDescent="0.25"/>
  <sheetData>
    <row r="1" spans="1:3" x14ac:dyDescent="0.25">
      <c r="A1" s="1" t="s">
        <v>59</v>
      </c>
    </row>
    <row r="2" spans="1:3" x14ac:dyDescent="0.25">
      <c r="A2" t="s">
        <v>26</v>
      </c>
      <c r="C2" t="s">
        <v>27</v>
      </c>
    </row>
    <row r="3" spans="1:3" x14ac:dyDescent="0.25">
      <c r="A3" t="s">
        <v>28</v>
      </c>
      <c r="C3" s="2">
        <v>43855</v>
      </c>
    </row>
    <row r="4" spans="1:3" x14ac:dyDescent="0.25">
      <c r="A4" t="s">
        <v>29</v>
      </c>
      <c r="C4" t="s">
        <v>30</v>
      </c>
    </row>
    <row r="5" spans="1:3" x14ac:dyDescent="0.25">
      <c r="A5" t="s">
        <v>31</v>
      </c>
      <c r="C5" t="s">
        <v>32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33</v>
      </c>
      <c r="B8" t="s">
        <v>60</v>
      </c>
    </row>
    <row r="9" spans="1:3" x14ac:dyDescent="0.25">
      <c r="B9" s="26" t="s">
        <v>61</v>
      </c>
      <c r="C9" s="19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17</v>
      </c>
    </row>
    <row r="22" spans="2:15" x14ac:dyDescent="0.25">
      <c r="C22" s="1" t="s">
        <v>40</v>
      </c>
    </row>
    <row r="23" spans="2:15" x14ac:dyDescent="0.25">
      <c r="G23" t="s">
        <v>21</v>
      </c>
      <c r="H23" t="s">
        <v>21</v>
      </c>
      <c r="I23" t="s">
        <v>22</v>
      </c>
      <c r="J23" t="s">
        <v>23</v>
      </c>
      <c r="K23" t="s">
        <v>24</v>
      </c>
      <c r="L23" t="s">
        <v>44</v>
      </c>
      <c r="M23" t="s">
        <v>45</v>
      </c>
      <c r="N23" t="s">
        <v>46</v>
      </c>
      <c r="O23" t="s">
        <v>25</v>
      </c>
    </row>
    <row r="26" spans="2:15" x14ac:dyDescent="0.25">
      <c r="G26">
        <v>0.14946560000000003</v>
      </c>
      <c r="H26">
        <v>0.1414822</v>
      </c>
      <c r="I26">
        <v>0.13865890000000003</v>
      </c>
      <c r="J26">
        <v>0.1680895</v>
      </c>
      <c r="K26">
        <v>0.12544899999999998</v>
      </c>
      <c r="L26">
        <v>0.27388490000000004</v>
      </c>
      <c r="M26">
        <v>0.13792199999999999</v>
      </c>
      <c r="N26">
        <v>0.11519620000000001</v>
      </c>
    </row>
    <row r="27" spans="2:15" x14ac:dyDescent="0.25">
      <c r="G27">
        <v>8.9666900000000008E-2</v>
      </c>
      <c r="H27">
        <v>0.18397210000000003</v>
      </c>
      <c r="I27">
        <v>0.11358990000000001</v>
      </c>
      <c r="J27">
        <v>0.18409310000000001</v>
      </c>
      <c r="K27">
        <v>0.15503090000000003</v>
      </c>
      <c r="L27">
        <v>0.24891970000000002</v>
      </c>
      <c r="M27">
        <v>0.15560670000000004</v>
      </c>
      <c r="N27">
        <v>0.1179901</v>
      </c>
    </row>
    <row r="28" spans="2:15" x14ac:dyDescent="0.25">
      <c r="G28">
        <v>0.2460116</v>
      </c>
      <c r="H28">
        <v>0.14129019999999998</v>
      </c>
      <c r="I28">
        <v>0.17518880000000003</v>
      </c>
      <c r="J28">
        <v>0.196214</v>
      </c>
      <c r="K28">
        <v>0.15416020000000002</v>
      </c>
      <c r="L28">
        <v>0.23200150000000003</v>
      </c>
      <c r="M28">
        <v>0.12855290000000003</v>
      </c>
      <c r="N28">
        <v>-2.4324999999999902E-3</v>
      </c>
    </row>
    <row r="29" spans="2:15" x14ac:dyDescent="0.25">
      <c r="G29">
        <v>0.18208679999999999</v>
      </c>
      <c r="H29">
        <v>0.1194059</v>
      </c>
      <c r="I29">
        <v>0.17109380000000002</v>
      </c>
      <c r="J29">
        <v>3.772579999999999E-2</v>
      </c>
      <c r="K29">
        <v>0.1987603</v>
      </c>
      <c r="L29">
        <v>0.23597689999999999</v>
      </c>
      <c r="M29">
        <v>0.18444430000000001</v>
      </c>
      <c r="N29">
        <v>4.0060500000000013E-2</v>
      </c>
    </row>
    <row r="31" spans="2:15" x14ac:dyDescent="0.25">
      <c r="C31" s="1" t="s">
        <v>56</v>
      </c>
    </row>
    <row r="32" spans="2:15" x14ac:dyDescent="0.25">
      <c r="C32" s="1" t="s">
        <v>40</v>
      </c>
    </row>
    <row r="33" spans="3:16" x14ac:dyDescent="0.25">
      <c r="G33" t="s">
        <v>21</v>
      </c>
      <c r="H33" t="s">
        <v>21</v>
      </c>
      <c r="I33" t="s">
        <v>22</v>
      </c>
      <c r="J33" t="s">
        <v>23</v>
      </c>
      <c r="K33" t="s">
        <v>24</v>
      </c>
      <c r="L33" t="s">
        <v>44</v>
      </c>
      <c r="M33" t="s">
        <v>45</v>
      </c>
      <c r="N33" t="s">
        <v>46</v>
      </c>
      <c r="O33" t="s">
        <v>25</v>
      </c>
    </row>
    <row r="36" spans="3:16" x14ac:dyDescent="0.25">
      <c r="G36">
        <v>720.17000000000053</v>
      </c>
      <c r="H36">
        <v>794.46000000000049</v>
      </c>
      <c r="I36">
        <v>682.61000000000058</v>
      </c>
      <c r="J36">
        <v>683.5600000000004</v>
      </c>
      <c r="K36">
        <v>692.15000000000055</v>
      </c>
      <c r="L36">
        <v>989.92000000000053</v>
      </c>
      <c r="M36">
        <v>695.44000000000051</v>
      </c>
      <c r="N36">
        <v>924.24000000000024</v>
      </c>
    </row>
    <row r="37" spans="3:16" x14ac:dyDescent="0.25">
      <c r="G37">
        <v>718.13000000000056</v>
      </c>
      <c r="H37">
        <v>940.91000000000031</v>
      </c>
      <c r="I37">
        <v>653.95000000000027</v>
      </c>
      <c r="J37">
        <v>911.3400000000006</v>
      </c>
      <c r="K37">
        <v>870.42000000000053</v>
      </c>
      <c r="L37">
        <v>814.08000000000038</v>
      </c>
      <c r="M37">
        <v>1815.3800000000006</v>
      </c>
      <c r="N37">
        <v>765.61000000000058</v>
      </c>
    </row>
    <row r="38" spans="3:16" x14ac:dyDescent="0.25">
      <c r="G38">
        <v>1007.7500000000005</v>
      </c>
      <c r="H38">
        <v>686.26000000000022</v>
      </c>
      <c r="I38">
        <v>679.40000000000055</v>
      </c>
      <c r="J38">
        <v>846.58000000000038</v>
      </c>
      <c r="K38">
        <v>710.54000000000042</v>
      </c>
      <c r="L38">
        <v>880.25000000000045</v>
      </c>
      <c r="M38">
        <v>801.14000000000033</v>
      </c>
      <c r="N38">
        <v>338.8400000000006</v>
      </c>
    </row>
    <row r="39" spans="3:16" x14ac:dyDescent="0.25">
      <c r="G39">
        <v>1185.8100000000004</v>
      </c>
      <c r="H39">
        <v>979.90000000000055</v>
      </c>
      <c r="I39">
        <v>786.8100000000004</v>
      </c>
      <c r="J39">
        <v>-2197.7169999999996</v>
      </c>
      <c r="K39">
        <v>719.99000000000024</v>
      </c>
      <c r="L39">
        <v>1376.3800000000006</v>
      </c>
      <c r="M39">
        <v>1572.4500000000003</v>
      </c>
      <c r="N39">
        <v>772.38000000000056</v>
      </c>
    </row>
    <row r="42" spans="3:16" x14ac:dyDescent="0.25">
      <c r="C42" s="1" t="s">
        <v>57</v>
      </c>
      <c r="G42">
        <f>G26/G36</f>
        <v>2.0754210811336203E-4</v>
      </c>
      <c r="H42">
        <f t="shared" ref="H42:N42" si="0">H26/H36</f>
        <v>1.7808599551896875E-4</v>
      </c>
      <c r="I42">
        <f t="shared" si="0"/>
        <v>2.031304844640423E-4</v>
      </c>
      <c r="J42">
        <f t="shared" si="0"/>
        <v>2.4590306629995891E-4</v>
      </c>
      <c r="K42">
        <f t="shared" si="0"/>
        <v>1.8124539478436738E-4</v>
      </c>
      <c r="L42">
        <f t="shared" si="0"/>
        <v>2.7667377161790842E-4</v>
      </c>
      <c r="M42">
        <f t="shared" si="0"/>
        <v>1.9832336362590573E-4</v>
      </c>
      <c r="N42">
        <f t="shared" si="0"/>
        <v>1.2463883839695315E-4</v>
      </c>
      <c r="P42" s="1" t="s">
        <v>21</v>
      </c>
    </row>
    <row r="43" spans="3:16" x14ac:dyDescent="0.25">
      <c r="G43">
        <f t="shared" ref="G43:N43" si="1">G27/G37</f>
        <v>1.2486165457507685E-4</v>
      </c>
      <c r="H43">
        <f t="shared" si="1"/>
        <v>1.9552571446790869E-4</v>
      </c>
      <c r="I43">
        <f t="shared" si="1"/>
        <v>1.7369814205979043E-4</v>
      </c>
      <c r="J43">
        <f t="shared" si="1"/>
        <v>2.020026554304649E-4</v>
      </c>
      <c r="K43">
        <f t="shared" si="1"/>
        <v>1.7811045242526589E-4</v>
      </c>
      <c r="L43">
        <f t="shared" si="1"/>
        <v>3.0576810632861626E-4</v>
      </c>
      <c r="M43">
        <f t="shared" si="1"/>
        <v>8.5715773006202561E-5</v>
      </c>
      <c r="N43">
        <f t="shared" si="1"/>
        <v>1.541125377150245E-4</v>
      </c>
      <c r="P43">
        <f>AVERAGE(G42:H45)</f>
        <v>1.7892868481908172E-4</v>
      </c>
    </row>
    <row r="44" spans="3:16" x14ac:dyDescent="0.25">
      <c r="G44">
        <f t="shared" ref="G44:N44" si="2">G28/G38</f>
        <v>2.4411967253783168E-4</v>
      </c>
      <c r="H44">
        <f t="shared" si="2"/>
        <v>2.0588435869786951E-4</v>
      </c>
      <c r="I44">
        <f t="shared" si="2"/>
        <v>2.5785811009714437E-4</v>
      </c>
      <c r="J44">
        <f t="shared" si="2"/>
        <v>2.3177254364619991E-4</v>
      </c>
      <c r="K44">
        <f t="shared" si="2"/>
        <v>2.1696202887944372E-4</v>
      </c>
      <c r="L44">
        <f t="shared" si="2"/>
        <v>2.6356319227492181E-4</v>
      </c>
      <c r="M44">
        <f t="shared" si="2"/>
        <v>1.6046246598596997E-4</v>
      </c>
      <c r="N44">
        <f t="shared" si="2"/>
        <v>-7.178904497697987E-6</v>
      </c>
    </row>
    <row r="45" spans="3:16" x14ac:dyDescent="0.25">
      <c r="G45">
        <f t="shared" ref="G45:N45" si="3">G29/G39</f>
        <v>1.5355478533660529E-4</v>
      </c>
      <c r="H45">
        <f t="shared" si="3"/>
        <v>1.2185518930503105E-4</v>
      </c>
      <c r="I45">
        <f t="shared" si="3"/>
        <v>2.1745249806179374E-4</v>
      </c>
      <c r="J45">
        <f t="shared" si="3"/>
        <v>-1.716590443628547E-5</v>
      </c>
      <c r="K45">
        <f t="shared" si="3"/>
        <v>2.7605980638619972E-4</v>
      </c>
      <c r="L45">
        <f t="shared" si="3"/>
        <v>1.7144749269823733E-4</v>
      </c>
      <c r="M45">
        <f t="shared" si="3"/>
        <v>1.1729740214315239E-4</v>
      </c>
      <c r="N45">
        <f t="shared" si="3"/>
        <v>5.1866309329604575E-5</v>
      </c>
    </row>
    <row r="47" spans="3:16" x14ac:dyDescent="0.25">
      <c r="C47" s="1" t="s">
        <v>58</v>
      </c>
    </row>
    <row r="48" spans="3:16" x14ac:dyDescent="0.25">
      <c r="C48" s="27"/>
      <c r="G48">
        <f>G42/$P$43*100</f>
        <v>115.99152384270408</v>
      </c>
      <c r="H48">
        <f t="shared" ref="H48:N48" si="4">H42/$P$43*100</f>
        <v>99.529036218555433</v>
      </c>
      <c r="I48">
        <f t="shared" si="4"/>
        <v>113.52594731774366</v>
      </c>
      <c r="J48">
        <f t="shared" si="4"/>
        <v>137.43076832459607</v>
      </c>
      <c r="K48">
        <f t="shared" si="4"/>
        <v>101.29476722395189</v>
      </c>
      <c r="L48">
        <f t="shared" si="4"/>
        <v>154.62795800330096</v>
      </c>
      <c r="M48">
        <f t="shared" si="4"/>
        <v>110.83933457982678</v>
      </c>
      <c r="N48">
        <f t="shared" si="4"/>
        <v>69.658388493146248</v>
      </c>
    </row>
    <row r="49" spans="5:15" x14ac:dyDescent="0.25">
      <c r="G49">
        <f t="shared" ref="G49:N49" si="5">G43/$P$43*100</f>
        <v>69.782916417972274</v>
      </c>
      <c r="H49">
        <f t="shared" si="5"/>
        <v>109.27577915503517</v>
      </c>
      <c r="I49">
        <f t="shared" si="5"/>
        <v>97.076744422181392</v>
      </c>
      <c r="J49">
        <f t="shared" si="5"/>
        <v>112.89562410561153</v>
      </c>
      <c r="K49">
        <f t="shared" si="5"/>
        <v>99.542704740358886</v>
      </c>
      <c r="L49">
        <f t="shared" si="5"/>
        <v>170.88825452318298</v>
      </c>
      <c r="M49">
        <f t="shared" si="5"/>
        <v>47.904992479473847</v>
      </c>
      <c r="N49">
        <f t="shared" si="5"/>
        <v>86.130705018510966</v>
      </c>
    </row>
    <row r="50" spans="5:15" x14ac:dyDescent="0.25">
      <c r="G50">
        <f t="shared" ref="G50:N50" si="6">G44/$P$43*100</f>
        <v>136.43406186362228</v>
      </c>
      <c r="H50">
        <f t="shared" si="6"/>
        <v>115.06503773055907</v>
      </c>
      <c r="I50">
        <f t="shared" si="6"/>
        <v>144.11222569364421</v>
      </c>
      <c r="J50">
        <f t="shared" si="6"/>
        <v>129.53347523933886</v>
      </c>
      <c r="K50">
        <f t="shared" si="6"/>
        <v>121.25614688266349</v>
      </c>
      <c r="L50">
        <f t="shared" si="6"/>
        <v>147.3006927544433</v>
      </c>
      <c r="M50">
        <f t="shared" si="6"/>
        <v>89.679564877043987</v>
      </c>
      <c r="N50">
        <f t="shared" si="6"/>
        <v>-4.0121596517387452</v>
      </c>
    </row>
    <row r="51" spans="5:15" x14ac:dyDescent="0.25">
      <c r="G51">
        <f t="shared" ref="G51:N51" si="7">G45/$P$43*100</f>
        <v>85.818987319930017</v>
      </c>
      <c r="H51">
        <f t="shared" si="7"/>
        <v>68.102657451621695</v>
      </c>
      <c r="I51">
        <f t="shared" si="7"/>
        <v>121.53026122204173</v>
      </c>
      <c r="J51">
        <f t="shared" si="7"/>
        <v>-9.593712966505203</v>
      </c>
      <c r="K51">
        <f t="shared" si="7"/>
        <v>154.28482395951727</v>
      </c>
      <c r="L51">
        <f t="shared" si="7"/>
        <v>95.818897272726971</v>
      </c>
      <c r="M51">
        <f t="shared" si="7"/>
        <v>65.555392787776924</v>
      </c>
      <c r="N51">
        <f t="shared" si="7"/>
        <v>28.987140537051175</v>
      </c>
    </row>
    <row r="54" spans="5:15" x14ac:dyDescent="0.25">
      <c r="E54" s="3"/>
      <c r="F54" s="3"/>
      <c r="G54" s="3" t="s">
        <v>21</v>
      </c>
      <c r="H54" s="3" t="s">
        <v>21</v>
      </c>
      <c r="I54" s="3" t="s">
        <v>22</v>
      </c>
      <c r="J54" s="3" t="s">
        <v>23</v>
      </c>
      <c r="K54" s="3" t="s">
        <v>24</v>
      </c>
      <c r="L54" s="3" t="s">
        <v>44</v>
      </c>
      <c r="M54" s="3" t="s">
        <v>45</v>
      </c>
      <c r="N54" s="3" t="s">
        <v>46</v>
      </c>
      <c r="O54" s="3" t="s">
        <v>25</v>
      </c>
    </row>
    <row r="55" spans="5:15" x14ac:dyDescent="0.25">
      <c r="E55" t="s">
        <v>34</v>
      </c>
      <c r="G55">
        <f>AVERAGE(G48:G51)</f>
        <v>102.00687236105716</v>
      </c>
      <c r="H55">
        <f t="shared" ref="H55:M55" si="8">AVERAGE(H48:H51)</f>
        <v>97.993127638942838</v>
      </c>
      <c r="I55">
        <f t="shared" si="8"/>
        <v>119.06129466390274</v>
      </c>
      <c r="J55">
        <f t="shared" si="8"/>
        <v>92.566538675760313</v>
      </c>
      <c r="K55">
        <f t="shared" si="8"/>
        <v>119.09461070162288</v>
      </c>
      <c r="L55">
        <f t="shared" si="8"/>
        <v>142.15895063841356</v>
      </c>
      <c r="M55">
        <f t="shared" si="8"/>
        <v>78.494821181030389</v>
      </c>
      <c r="N55" s="26">
        <f>AVERAGE(N48:N51)</f>
        <v>45.191018599242405</v>
      </c>
    </row>
    <row r="56" spans="5:15" x14ac:dyDescent="0.25">
      <c r="E56" t="s">
        <v>36</v>
      </c>
      <c r="G56">
        <f t="shared" ref="G56:N56" si="9">MEDIAN(G48:G51)</f>
        <v>100.90525558131705</v>
      </c>
      <c r="H56">
        <f t="shared" si="9"/>
        <v>104.4024076867953</v>
      </c>
      <c r="I56">
        <f t="shared" si="9"/>
        <v>117.52810426989269</v>
      </c>
      <c r="J56">
        <f t="shared" si="9"/>
        <v>121.21454967247519</v>
      </c>
      <c r="K56">
        <f t="shared" si="9"/>
        <v>111.27545705330769</v>
      </c>
      <c r="L56">
        <f t="shared" si="9"/>
        <v>150.96432537887213</v>
      </c>
      <c r="M56">
        <f t="shared" si="9"/>
        <v>77.617478832410455</v>
      </c>
      <c r="N56" s="26">
        <f t="shared" si="9"/>
        <v>49.322764515098712</v>
      </c>
    </row>
    <row r="57" spans="5:15" x14ac:dyDescent="0.25">
      <c r="E57" t="s">
        <v>38</v>
      </c>
      <c r="G57">
        <f t="shared" ref="G57:N57" si="10">STDEV(G48:G51)</f>
        <v>29.895556040072101</v>
      </c>
      <c r="H57">
        <f t="shared" si="10"/>
        <v>20.932809674399266</v>
      </c>
      <c r="I57">
        <f t="shared" si="10"/>
        <v>19.558505915121092</v>
      </c>
      <c r="J57">
        <f t="shared" si="10"/>
        <v>68.870269906310838</v>
      </c>
      <c r="K57">
        <f t="shared" si="10"/>
        <v>25.443629211426924</v>
      </c>
      <c r="L57">
        <f t="shared" si="10"/>
        <v>32.427802393889678</v>
      </c>
      <c r="M57">
        <f t="shared" si="10"/>
        <v>27.534417648252173</v>
      </c>
      <c r="N57" s="26">
        <f t="shared" si="10"/>
        <v>40.653940062784173</v>
      </c>
    </row>
    <row r="58" spans="5:15" x14ac:dyDescent="0.25">
      <c r="E58" t="s">
        <v>39</v>
      </c>
      <c r="G58">
        <f t="shared" ref="G58:N58" si="11">G57/G55*100</f>
        <v>29.30739404915353</v>
      </c>
      <c r="H58">
        <f t="shared" si="11"/>
        <v>21.361507871783132</v>
      </c>
      <c r="I58">
        <f t="shared" si="11"/>
        <v>16.427257884548169</v>
      </c>
      <c r="J58">
        <f t="shared" si="11"/>
        <v>74.400826574652257</v>
      </c>
      <c r="K58">
        <f t="shared" si="11"/>
        <v>21.36421544310922</v>
      </c>
      <c r="L58">
        <f t="shared" si="11"/>
        <v>22.810946653912048</v>
      </c>
      <c r="M58">
        <f t="shared" si="11"/>
        <v>35.078005445416991</v>
      </c>
      <c r="N58" s="26">
        <f t="shared" si="11"/>
        <v>89.960220687448071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E0A98-CBD0-4574-95C6-69AC998824BF}">
  <dimension ref="A1:P60"/>
  <sheetViews>
    <sheetView tabSelected="1" workbookViewId="0">
      <selection activeCell="S13" sqref="S13"/>
    </sheetView>
  </sheetViews>
  <sheetFormatPr baseColWidth="10" defaultRowHeight="15" x14ac:dyDescent="0.25"/>
  <sheetData>
    <row r="1" spans="1:3" x14ac:dyDescent="0.25">
      <c r="A1" s="1" t="s">
        <v>59</v>
      </c>
    </row>
    <row r="2" spans="1:3" x14ac:dyDescent="0.25">
      <c r="A2" t="s">
        <v>26</v>
      </c>
      <c r="C2" t="s">
        <v>27</v>
      </c>
    </row>
    <row r="3" spans="1:3" x14ac:dyDescent="0.25">
      <c r="A3" t="s">
        <v>28</v>
      </c>
      <c r="C3" s="2">
        <v>43855</v>
      </c>
    </row>
    <row r="4" spans="1:3" x14ac:dyDescent="0.25">
      <c r="A4" t="s">
        <v>29</v>
      </c>
      <c r="C4" t="s">
        <v>30</v>
      </c>
    </row>
    <row r="5" spans="1:3" x14ac:dyDescent="0.25">
      <c r="A5" t="s">
        <v>31</v>
      </c>
      <c r="C5" t="s">
        <v>32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33</v>
      </c>
      <c r="B8" t="s">
        <v>60</v>
      </c>
    </row>
    <row r="9" spans="1:3" x14ac:dyDescent="0.25">
      <c r="B9" s="26" t="s">
        <v>61</v>
      </c>
      <c r="C9" s="19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  <c r="C17" s="18"/>
    </row>
    <row r="21" spans="2:15" x14ac:dyDescent="0.25">
      <c r="C21" s="1" t="s">
        <v>17</v>
      </c>
    </row>
    <row r="22" spans="2:15" x14ac:dyDescent="0.25">
      <c r="C22" s="1" t="s">
        <v>40</v>
      </c>
    </row>
    <row r="23" spans="2:15" x14ac:dyDescent="0.25">
      <c r="G23" s="3" t="s">
        <v>21</v>
      </c>
      <c r="H23" s="3" t="s">
        <v>21</v>
      </c>
      <c r="I23" s="3" t="s">
        <v>22</v>
      </c>
      <c r="J23" s="3" t="s">
        <v>23</v>
      </c>
      <c r="K23" s="3" t="s">
        <v>24</v>
      </c>
      <c r="L23" s="3" t="s">
        <v>44</v>
      </c>
      <c r="M23" s="3" t="s">
        <v>45</v>
      </c>
      <c r="N23" s="3" t="s">
        <v>46</v>
      </c>
      <c r="O23" s="3" t="s">
        <v>25</v>
      </c>
    </row>
    <row r="26" spans="2:15" x14ac:dyDescent="0.25">
      <c r="G26">
        <v>0.14946560000000003</v>
      </c>
      <c r="H26">
        <v>0.1414822</v>
      </c>
      <c r="I26">
        <v>0.13865890000000003</v>
      </c>
      <c r="J26">
        <v>0.1680895</v>
      </c>
      <c r="K26">
        <v>0.12544899999999998</v>
      </c>
      <c r="L26">
        <v>0.27388490000000004</v>
      </c>
      <c r="M26">
        <v>0.13792199999999999</v>
      </c>
      <c r="N26">
        <v>0.11519620000000001</v>
      </c>
    </row>
    <row r="27" spans="2:15" x14ac:dyDescent="0.25">
      <c r="H27">
        <v>0.18397210000000003</v>
      </c>
      <c r="I27">
        <v>0.11358990000000001</v>
      </c>
      <c r="J27">
        <v>0.18409310000000001</v>
      </c>
      <c r="K27">
        <v>0.15503090000000003</v>
      </c>
      <c r="L27">
        <v>0.24891970000000002</v>
      </c>
      <c r="M27">
        <v>0.15560670000000004</v>
      </c>
      <c r="N27">
        <v>0.1179901</v>
      </c>
    </row>
    <row r="28" spans="2:15" x14ac:dyDescent="0.25">
      <c r="G28">
        <v>0.2460116</v>
      </c>
      <c r="H28">
        <v>0.14129019999999998</v>
      </c>
      <c r="I28">
        <v>0.17518880000000003</v>
      </c>
      <c r="J28">
        <v>0.196214</v>
      </c>
      <c r="K28">
        <v>0.15416020000000002</v>
      </c>
      <c r="L28">
        <v>0.23200150000000003</v>
      </c>
      <c r="M28">
        <v>0.12855290000000003</v>
      </c>
      <c r="N28">
        <v>-2.4324999999999902E-3</v>
      </c>
    </row>
    <row r="29" spans="2:15" x14ac:dyDescent="0.25">
      <c r="I29">
        <v>0.17109380000000002</v>
      </c>
      <c r="K29">
        <v>0.1987603</v>
      </c>
      <c r="L29">
        <v>0.23597689999999999</v>
      </c>
      <c r="M29">
        <v>0.18444430000000001</v>
      </c>
      <c r="N29">
        <v>4.0060500000000013E-2</v>
      </c>
    </row>
    <row r="31" spans="2:15" x14ac:dyDescent="0.25">
      <c r="C31" s="1" t="s">
        <v>56</v>
      </c>
    </row>
    <row r="32" spans="2:15" x14ac:dyDescent="0.25">
      <c r="C32" s="1" t="s">
        <v>40</v>
      </c>
    </row>
    <row r="33" spans="3:16" x14ac:dyDescent="0.25">
      <c r="G33" s="3" t="s">
        <v>21</v>
      </c>
      <c r="H33" s="3" t="s">
        <v>21</v>
      </c>
      <c r="I33" s="3" t="s">
        <v>22</v>
      </c>
      <c r="J33" s="3" t="s">
        <v>23</v>
      </c>
      <c r="K33" s="3" t="s">
        <v>24</v>
      </c>
      <c r="L33" s="3" t="s">
        <v>44</v>
      </c>
      <c r="M33" s="3" t="s">
        <v>45</v>
      </c>
      <c r="N33" s="3" t="s">
        <v>46</v>
      </c>
      <c r="O33" s="3" t="s">
        <v>25</v>
      </c>
    </row>
    <row r="36" spans="3:16" x14ac:dyDescent="0.25">
      <c r="G36">
        <v>720.17000000000053</v>
      </c>
      <c r="H36">
        <v>794.46000000000049</v>
      </c>
      <c r="I36">
        <v>682.61000000000058</v>
      </c>
      <c r="J36">
        <v>683.5600000000004</v>
      </c>
      <c r="K36">
        <v>692.15000000000055</v>
      </c>
      <c r="L36">
        <v>989.92000000000053</v>
      </c>
      <c r="M36">
        <v>695.44000000000051</v>
      </c>
      <c r="N36">
        <v>924.24000000000024</v>
      </c>
    </row>
    <row r="37" spans="3:16" x14ac:dyDescent="0.25">
      <c r="H37">
        <v>940.91000000000031</v>
      </c>
      <c r="I37">
        <v>653.95000000000027</v>
      </c>
      <c r="J37">
        <v>911.3400000000006</v>
      </c>
      <c r="K37">
        <v>870.42000000000053</v>
      </c>
      <c r="L37">
        <v>814.08000000000038</v>
      </c>
      <c r="M37">
        <v>1815.3800000000006</v>
      </c>
      <c r="N37">
        <v>765.61000000000058</v>
      </c>
    </row>
    <row r="38" spans="3:16" x14ac:dyDescent="0.25">
      <c r="G38">
        <v>1007.7500000000005</v>
      </c>
      <c r="H38">
        <v>686.26000000000022</v>
      </c>
      <c r="I38">
        <v>679.40000000000055</v>
      </c>
      <c r="J38">
        <v>846.58000000000038</v>
      </c>
      <c r="K38">
        <v>710.54000000000042</v>
      </c>
      <c r="L38">
        <v>880.25000000000045</v>
      </c>
      <c r="M38">
        <v>801.14000000000033</v>
      </c>
      <c r="N38">
        <v>338.8400000000006</v>
      </c>
    </row>
    <row r="39" spans="3:16" x14ac:dyDescent="0.25">
      <c r="G39">
        <v>1185.8100000000004</v>
      </c>
      <c r="H39">
        <v>979.90000000000055</v>
      </c>
      <c r="I39">
        <v>786.8100000000004</v>
      </c>
      <c r="K39">
        <v>719.99000000000024</v>
      </c>
      <c r="L39">
        <v>1376.3800000000006</v>
      </c>
      <c r="M39">
        <v>1572.4500000000003</v>
      </c>
      <c r="N39">
        <v>772.38000000000056</v>
      </c>
    </row>
    <row r="42" spans="3:16" x14ac:dyDescent="0.25">
      <c r="G42" s="3" t="s">
        <v>21</v>
      </c>
      <c r="H42" s="3" t="s">
        <v>21</v>
      </c>
      <c r="I42" s="3" t="s">
        <v>22</v>
      </c>
      <c r="J42" s="3" t="s">
        <v>23</v>
      </c>
      <c r="K42" s="3" t="s">
        <v>24</v>
      </c>
      <c r="L42" s="3" t="s">
        <v>44</v>
      </c>
      <c r="M42" s="3" t="s">
        <v>45</v>
      </c>
      <c r="N42" s="3" t="s">
        <v>46</v>
      </c>
      <c r="O42" s="3" t="s">
        <v>25</v>
      </c>
    </row>
    <row r="43" spans="3:16" x14ac:dyDescent="0.25">
      <c r="C43" s="1" t="s">
        <v>57</v>
      </c>
      <c r="G43">
        <f>G26/G36</f>
        <v>2.0754210811336203E-4</v>
      </c>
      <c r="H43">
        <f t="shared" ref="H43:N43" si="0">H26/H36</f>
        <v>1.7808599551896875E-4</v>
      </c>
      <c r="I43">
        <f t="shared" si="0"/>
        <v>2.031304844640423E-4</v>
      </c>
      <c r="J43">
        <f t="shared" si="0"/>
        <v>2.4590306629995891E-4</v>
      </c>
      <c r="K43">
        <f t="shared" si="0"/>
        <v>1.8124539478436738E-4</v>
      </c>
      <c r="L43">
        <f t="shared" si="0"/>
        <v>2.7667377161790842E-4</v>
      </c>
      <c r="M43">
        <f t="shared" si="0"/>
        <v>1.9832336362590573E-4</v>
      </c>
      <c r="N43">
        <f t="shared" si="0"/>
        <v>1.2463883839695315E-4</v>
      </c>
      <c r="P43" s="1" t="s">
        <v>21</v>
      </c>
    </row>
    <row r="44" spans="3:16" x14ac:dyDescent="0.25">
      <c r="H44">
        <f>H27/H37</f>
        <v>1.9552571446790869E-4</v>
      </c>
      <c r="I44">
        <f>I27/I37</f>
        <v>1.7369814205979043E-4</v>
      </c>
      <c r="J44">
        <f>J27/J37</f>
        <v>2.020026554304649E-4</v>
      </c>
      <c r="K44">
        <f>K27/K37</f>
        <v>1.7811045242526589E-4</v>
      </c>
      <c r="L44">
        <f>L27/L37</f>
        <v>3.0576810632861626E-4</v>
      </c>
      <c r="M44">
        <f>M27/M37</f>
        <v>8.5715773006202561E-5</v>
      </c>
      <c r="N44">
        <f>N27/N37</f>
        <v>1.541125377150245E-4</v>
      </c>
      <c r="P44">
        <f>AVERAGE(G43:H46)</f>
        <v>2.062315698671881E-4</v>
      </c>
    </row>
    <row r="45" spans="3:16" x14ac:dyDescent="0.25">
      <c r="G45">
        <f>G28/G38</f>
        <v>2.4411967253783168E-4</v>
      </c>
      <c r="H45">
        <f>H28/H38</f>
        <v>2.0588435869786951E-4</v>
      </c>
      <c r="I45">
        <f>I28/I38</f>
        <v>2.5785811009714437E-4</v>
      </c>
      <c r="J45">
        <f>J28/J38</f>
        <v>2.3177254364619991E-4</v>
      </c>
      <c r="K45">
        <f>K28/K38</f>
        <v>2.1696202887944372E-4</v>
      </c>
      <c r="L45">
        <f>L28/L38</f>
        <v>2.6356319227492181E-4</v>
      </c>
      <c r="M45">
        <f>M28/M38</f>
        <v>1.6046246598596997E-4</v>
      </c>
      <c r="N45">
        <f>N28/N38</f>
        <v>-7.178904497697987E-6</v>
      </c>
    </row>
    <row r="46" spans="3:16" x14ac:dyDescent="0.25">
      <c r="I46">
        <f>I29/I39</f>
        <v>2.1745249806179374E-4</v>
      </c>
      <c r="K46">
        <f>K29/K39</f>
        <v>2.7605980638619972E-4</v>
      </c>
      <c r="L46">
        <f>L29/L39</f>
        <v>1.7144749269823733E-4</v>
      </c>
      <c r="M46">
        <f>M29/M39</f>
        <v>1.1729740214315239E-4</v>
      </c>
      <c r="N46">
        <f>N29/N39</f>
        <v>5.1866309329604575E-5</v>
      </c>
    </row>
    <row r="49" spans="3:15" x14ac:dyDescent="0.25">
      <c r="C49" s="1" t="s">
        <v>58</v>
      </c>
      <c r="G49" s="3" t="s">
        <v>21</v>
      </c>
      <c r="H49" s="3" t="s">
        <v>21</v>
      </c>
      <c r="I49" s="3" t="s">
        <v>22</v>
      </c>
      <c r="J49" s="3" t="s">
        <v>23</v>
      </c>
      <c r="K49" s="3" t="s">
        <v>24</v>
      </c>
      <c r="L49" s="3" t="s">
        <v>44</v>
      </c>
      <c r="M49" s="3" t="s">
        <v>45</v>
      </c>
      <c r="N49" s="3" t="s">
        <v>46</v>
      </c>
      <c r="O49" s="3" t="s">
        <v>25</v>
      </c>
    </row>
    <row r="50" spans="3:15" x14ac:dyDescent="0.25">
      <c r="C50" s="27"/>
      <c r="G50">
        <f>G43/$P$44*100</f>
        <v>100.63546926739582</v>
      </c>
      <c r="H50">
        <f t="shared" ref="H50:N50" si="1">H43/$P$44*100</f>
        <v>86.352441400535838</v>
      </c>
      <c r="I50">
        <f t="shared" si="1"/>
        <v>98.496309073754858</v>
      </c>
      <c r="J50">
        <f t="shared" si="1"/>
        <v>119.23638386611664</v>
      </c>
      <c r="K50">
        <f t="shared" si="1"/>
        <v>87.884408241225302</v>
      </c>
      <c r="L50">
        <f t="shared" si="1"/>
        <v>134.15684698326481</v>
      </c>
      <c r="M50">
        <f t="shared" si="1"/>
        <v>96.165375530829138</v>
      </c>
      <c r="N50">
        <f t="shared" si="1"/>
        <v>60.436352434896278</v>
      </c>
    </row>
    <row r="51" spans="3:15" x14ac:dyDescent="0.25">
      <c r="H51">
        <f>H44/$P$44*100</f>
        <v>94.808818355902574</v>
      </c>
      <c r="I51">
        <f>I44/$P$44*100</f>
        <v>84.224807177509732</v>
      </c>
      <c r="J51">
        <f>J44/$P$44*100</f>
        <v>97.949434007874444</v>
      </c>
      <c r="K51">
        <f>K44/$P$44*100</f>
        <v>86.364300354193077</v>
      </c>
      <c r="L51">
        <f>L44/$P$44*100</f>
        <v>148.26445171586923</v>
      </c>
      <c r="M51">
        <f>M44/$P$44*100</f>
        <v>41.56287665433716</v>
      </c>
      <c r="N51">
        <f>N44/$P$44*100</f>
        <v>74.727907960101376</v>
      </c>
    </row>
    <row r="52" spans="3:15" x14ac:dyDescent="0.25">
      <c r="G52">
        <f>G45/$P$44*100</f>
        <v>118.37163082986922</v>
      </c>
      <c r="H52">
        <f>H45/$P$44*100</f>
        <v>99.831640146296621</v>
      </c>
      <c r="I52">
        <f>I45/$P$44*100</f>
        <v>125.03328673839968</v>
      </c>
      <c r="J52">
        <f>J45/$P$44*100</f>
        <v>112.38460910492998</v>
      </c>
      <c r="K52">
        <f>K45/$P$44*100</f>
        <v>105.20311173462238</v>
      </c>
      <c r="L52">
        <f>L45/$P$44*100</f>
        <v>127.79963438413185</v>
      </c>
      <c r="M52">
        <f>M45/$P$44*100</f>
        <v>77.806936197647545</v>
      </c>
    </row>
    <row r="53" spans="3:15" x14ac:dyDescent="0.25">
      <c r="I53">
        <f>I46/$P$44*100</f>
        <v>105.44093622612283</v>
      </c>
      <c r="K53">
        <f>K46/$P$44*100</f>
        <v>133.85914026837918</v>
      </c>
      <c r="L53">
        <f>L46/$P$44*100</f>
        <v>83.133485726093483</v>
      </c>
      <c r="M53">
        <f>M46/$P$44*100</f>
        <v>56.876550093029508</v>
      </c>
      <c r="N53">
        <f>N46/$P$44*100</f>
        <v>25.149548812049566</v>
      </c>
    </row>
    <row r="56" spans="3:15" x14ac:dyDescent="0.25">
      <c r="E56" s="3"/>
      <c r="F56" s="3"/>
      <c r="G56" s="3" t="s">
        <v>21</v>
      </c>
      <c r="H56" s="3" t="s">
        <v>21</v>
      </c>
      <c r="I56" s="3" t="s">
        <v>22</v>
      </c>
      <c r="J56" s="3" t="s">
        <v>23</v>
      </c>
      <c r="K56" s="3" t="s">
        <v>24</v>
      </c>
      <c r="L56" s="3" t="s">
        <v>44</v>
      </c>
      <c r="M56" s="3" t="s">
        <v>45</v>
      </c>
      <c r="N56" s="3" t="s">
        <v>46</v>
      </c>
      <c r="O56" s="3" t="s">
        <v>25</v>
      </c>
    </row>
    <row r="57" spans="3:15" x14ac:dyDescent="0.25">
      <c r="E57" t="s">
        <v>34</v>
      </c>
      <c r="G57">
        <f>AVERAGE(G50:G53)</f>
        <v>109.50355004863252</v>
      </c>
      <c r="H57">
        <f t="shared" ref="H57:M57" si="2">AVERAGE(H50:H53)</f>
        <v>93.664299967578359</v>
      </c>
      <c r="I57">
        <f t="shared" si="2"/>
        <v>103.29883480394679</v>
      </c>
      <c r="J57">
        <f t="shared" si="2"/>
        <v>109.8568089929737</v>
      </c>
      <c r="K57">
        <f t="shared" si="2"/>
        <v>103.32774014960498</v>
      </c>
      <c r="L57">
        <f t="shared" si="2"/>
        <v>123.33860470233984</v>
      </c>
      <c r="M57">
        <f t="shared" si="2"/>
        <v>68.10293461896083</v>
      </c>
      <c r="N57" s="26">
        <f>AVERAGE(N50:N53)</f>
        <v>53.437936402349074</v>
      </c>
    </row>
    <row r="58" spans="3:15" x14ac:dyDescent="0.25">
      <c r="E58" t="s">
        <v>36</v>
      </c>
      <c r="G58">
        <f t="shared" ref="G58:N58" si="3">MEDIAN(G50:G53)</f>
        <v>109.50355004863252</v>
      </c>
      <c r="H58">
        <f t="shared" si="3"/>
        <v>94.808818355902574</v>
      </c>
      <c r="I58">
        <f t="shared" si="3"/>
        <v>101.96862264993885</v>
      </c>
      <c r="J58">
        <f t="shared" si="3"/>
        <v>112.38460910492998</v>
      </c>
      <c r="K58">
        <f t="shared" si="3"/>
        <v>96.543759987923835</v>
      </c>
      <c r="L58">
        <f t="shared" si="3"/>
        <v>130.97824068369835</v>
      </c>
      <c r="M58">
        <f t="shared" si="3"/>
        <v>67.341743145338526</v>
      </c>
      <c r="N58" s="26">
        <f t="shared" si="3"/>
        <v>60.436352434896278</v>
      </c>
    </row>
    <row r="59" spans="3:15" x14ac:dyDescent="0.25">
      <c r="E59" t="s">
        <v>38</v>
      </c>
      <c r="G59">
        <f t="shared" ref="G59:N59" si="4">STDEV(G50:G53)</f>
        <v>12.541360113045132</v>
      </c>
      <c r="H59">
        <f t="shared" si="4"/>
        <v>6.812095232954321</v>
      </c>
      <c r="I59">
        <f t="shared" si="4"/>
        <v>16.969165984977558</v>
      </c>
      <c r="J59">
        <f t="shared" si="4"/>
        <v>10.866272986693001</v>
      </c>
      <c r="K59">
        <f t="shared" si="4"/>
        <v>22.07516101805772</v>
      </c>
      <c r="L59">
        <f t="shared" si="4"/>
        <v>28.134703322330278</v>
      </c>
      <c r="M59">
        <f t="shared" si="4"/>
        <v>23.889151114127888</v>
      </c>
      <c r="N59" s="26">
        <f t="shared" si="4"/>
        <v>25.519341570204421</v>
      </c>
    </row>
    <row r="60" spans="3:15" x14ac:dyDescent="0.25">
      <c r="E60" t="s">
        <v>39</v>
      </c>
      <c r="G60">
        <f t="shared" ref="G60:N60" si="5">G59/G57*100</f>
        <v>11.452925596910132</v>
      </c>
      <c r="H60">
        <f t="shared" si="5"/>
        <v>7.2728833027229252</v>
      </c>
      <c r="I60">
        <f t="shared" si="5"/>
        <v>16.427257884547995</v>
      </c>
      <c r="J60">
        <f t="shared" si="5"/>
        <v>9.8913058610577291</v>
      </c>
      <c r="K60">
        <f t="shared" si="5"/>
        <v>21.364215443109266</v>
      </c>
      <c r="L60">
        <f t="shared" si="5"/>
        <v>22.810946653912115</v>
      </c>
      <c r="M60">
        <f t="shared" si="5"/>
        <v>35.078005445417041</v>
      </c>
      <c r="N60" s="26">
        <f t="shared" si="5"/>
        <v>47.755103000352044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9" r:id="rId3">
          <objectPr defaultSize="0" autoPict="0" r:id="rId4">
            <anchor moveWithCells="1">
              <from>
                <xdr:col>11</xdr:col>
                <xdr:colOff>152400</xdr:colOff>
                <xdr:row>0</xdr:row>
                <xdr:rowOff>142875</xdr:rowOff>
              </from>
              <to>
                <xdr:col>16</xdr:col>
                <xdr:colOff>752475</xdr:colOff>
                <xdr:row>18</xdr:row>
                <xdr:rowOff>142875</xdr:rowOff>
              </to>
            </anchor>
          </objectPr>
        </oleObject>
      </mc:Choice>
      <mc:Fallback>
        <oleObject progId="Prism9.Document" shapeId="409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MTT_corrected</vt:lpstr>
      <vt:lpstr>Cytotox</vt:lpstr>
      <vt:lpstr>Cytotox_corrected</vt:lpstr>
      <vt:lpstr>MTT_Cytotox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2020-03-15T13:26:18Z</dcterms:created>
  <dcterms:modified xsi:type="dcterms:W3CDTF">2021-07-17T06:33:54Z</dcterms:modified>
</cp:coreProperties>
</file>