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haritede-my.sharepoint.com/personal/christian_schinke_charite_de/Documents/iPSC-DSN/Manuscript/00_Resubmission_20210227/Data_in_Brief/20210705_Data_in_Brief_Resubmission/All_Assays_numbered/"/>
    </mc:Choice>
  </mc:AlternateContent>
  <xr:revisionPtr revIDLastSave="36" documentId="11_17199742D301AA488D907557A88C17365FBA7E3F" xr6:coauthVersionLast="45" xr6:coauthVersionMax="45" xr10:uidLastSave="{F75F8A5C-5D8A-415A-B3B3-7FE2D0211D92}"/>
  <bookViews>
    <workbookView xWindow="-120" yWindow="-120" windowWidth="29040" windowHeight="15840" activeTab="2" xr2:uid="{00000000-000D-0000-FFFF-FFFF00000000}"/>
  </bookViews>
  <sheets>
    <sheet name="MTT" sheetId="1" r:id="rId1"/>
    <sheet name="Cytotox" sheetId="2" r:id="rId2"/>
    <sheet name="Combined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83" i="1" l="1"/>
  <c r="J35" i="1" l="1"/>
  <c r="I35" i="1"/>
  <c r="H35" i="2"/>
  <c r="P35" i="2" l="1"/>
  <c r="H35" i="1" l="1"/>
  <c r="L47" i="3" l="1"/>
  <c r="K47" i="3"/>
  <c r="J47" i="3"/>
  <c r="I47" i="3"/>
  <c r="H47" i="3"/>
  <c r="G47" i="3"/>
  <c r="F47" i="3"/>
  <c r="E47" i="3"/>
  <c r="L46" i="3"/>
  <c r="K46" i="3"/>
  <c r="J46" i="3"/>
  <c r="I46" i="3"/>
  <c r="H46" i="3"/>
  <c r="G46" i="3"/>
  <c r="E46" i="3"/>
  <c r="L45" i="3"/>
  <c r="K45" i="3"/>
  <c r="J45" i="3"/>
  <c r="I45" i="3"/>
  <c r="H45" i="3"/>
  <c r="G45" i="3"/>
  <c r="F45" i="3"/>
  <c r="E45" i="3"/>
  <c r="L44" i="3"/>
  <c r="K44" i="3"/>
  <c r="N45" i="3" s="1"/>
  <c r="J44" i="3"/>
  <c r="I44" i="3"/>
  <c r="H44" i="3"/>
  <c r="F44" i="3"/>
  <c r="E44" i="3"/>
  <c r="P39" i="2"/>
  <c r="O39" i="2"/>
  <c r="N39" i="2"/>
  <c r="M39" i="2"/>
  <c r="L39" i="2"/>
  <c r="K39" i="2"/>
  <c r="J39" i="2"/>
  <c r="I39" i="2"/>
  <c r="H39" i="2"/>
  <c r="P37" i="2"/>
  <c r="P38" i="2" s="1"/>
  <c r="O37" i="2"/>
  <c r="O38" i="2" s="1"/>
  <c r="N37" i="2"/>
  <c r="N38" i="2" s="1"/>
  <c r="M37" i="2"/>
  <c r="M38" i="2" s="1"/>
  <c r="L37" i="2"/>
  <c r="L38" i="2" s="1"/>
  <c r="K37" i="2"/>
  <c r="K38" i="2" s="1"/>
  <c r="J37" i="2"/>
  <c r="J38" i="2" s="1"/>
  <c r="I37" i="2"/>
  <c r="I38" i="2" s="1"/>
  <c r="H37" i="2"/>
  <c r="H38" i="2" s="1"/>
  <c r="H50" i="2"/>
  <c r="O35" i="2"/>
  <c r="N35" i="2"/>
  <c r="N36" i="2" s="1"/>
  <c r="M35" i="2"/>
  <c r="M36" i="2" s="1"/>
  <c r="L35" i="2"/>
  <c r="L36" i="2" s="1"/>
  <c r="K35" i="2"/>
  <c r="K36" i="2" s="1"/>
  <c r="J35" i="2"/>
  <c r="J36" i="2" s="1"/>
  <c r="I35" i="2"/>
  <c r="I36" i="2" s="1"/>
  <c r="P39" i="1"/>
  <c r="O39" i="1"/>
  <c r="N39" i="1"/>
  <c r="M39" i="1"/>
  <c r="L39" i="1"/>
  <c r="K39" i="1"/>
  <c r="J39" i="1"/>
  <c r="I39" i="1"/>
  <c r="H39" i="1"/>
  <c r="H40" i="1" s="1"/>
  <c r="P37" i="1"/>
  <c r="P38" i="1" s="1"/>
  <c r="O37" i="1"/>
  <c r="O38" i="1" s="1"/>
  <c r="N37" i="1"/>
  <c r="N38" i="1" s="1"/>
  <c r="M37" i="1"/>
  <c r="M38" i="1" s="1"/>
  <c r="L37" i="1"/>
  <c r="L38" i="1" s="1"/>
  <c r="K37" i="1"/>
  <c r="K38" i="1" s="1"/>
  <c r="J37" i="1"/>
  <c r="J38" i="1" s="1"/>
  <c r="I37" i="1"/>
  <c r="I38" i="1" s="1"/>
  <c r="H37" i="1"/>
  <c r="H38" i="1" s="1"/>
  <c r="P35" i="1"/>
  <c r="H50" i="1" s="1"/>
  <c r="O35" i="1"/>
  <c r="O36" i="1" s="1"/>
  <c r="N35" i="1"/>
  <c r="N36" i="1" s="1"/>
  <c r="M35" i="1"/>
  <c r="M36" i="1" s="1"/>
  <c r="L35" i="1"/>
  <c r="K35" i="1"/>
  <c r="K36" i="1" s="1"/>
  <c r="J36" i="1"/>
  <c r="I36" i="1"/>
  <c r="G53" i="3" l="1"/>
  <c r="O40" i="2"/>
  <c r="H40" i="2"/>
  <c r="L40" i="1"/>
  <c r="K40" i="2"/>
  <c r="O36" i="2"/>
  <c r="L40" i="2"/>
  <c r="J40" i="2"/>
  <c r="M40" i="2"/>
  <c r="I40" i="2"/>
  <c r="N40" i="2"/>
  <c r="P40" i="2"/>
  <c r="O48" i="2"/>
  <c r="H48" i="2"/>
  <c r="H49" i="2"/>
  <c r="I47" i="2"/>
  <c r="I48" i="2"/>
  <c r="I50" i="2"/>
  <c r="J49" i="2"/>
  <c r="K47" i="2"/>
  <c r="K48" i="2"/>
  <c r="K49" i="2"/>
  <c r="K50" i="2"/>
  <c r="L48" i="2"/>
  <c r="J48" i="2"/>
  <c r="J50" i="2"/>
  <c r="H36" i="2"/>
  <c r="L47" i="2"/>
  <c r="L49" i="2"/>
  <c r="L50" i="2"/>
  <c r="M47" i="2"/>
  <c r="M48" i="2"/>
  <c r="M49" i="2"/>
  <c r="M50" i="2"/>
  <c r="P36" i="2"/>
  <c r="N47" i="2"/>
  <c r="N48" i="2"/>
  <c r="N49" i="2"/>
  <c r="N50" i="2"/>
  <c r="O47" i="2"/>
  <c r="O49" i="2"/>
  <c r="O50" i="2"/>
  <c r="H47" i="2"/>
  <c r="N40" i="1"/>
  <c r="H36" i="1"/>
  <c r="I40" i="1"/>
  <c r="O40" i="1"/>
  <c r="J40" i="1"/>
  <c r="M47" i="1"/>
  <c r="L36" i="1"/>
  <c r="K40" i="1"/>
  <c r="M48" i="1"/>
  <c r="P36" i="1"/>
  <c r="M49" i="1"/>
  <c r="M40" i="1"/>
  <c r="M50" i="1"/>
  <c r="I47" i="1"/>
  <c r="I48" i="1"/>
  <c r="I50" i="1"/>
  <c r="J48" i="1"/>
  <c r="J49" i="1"/>
  <c r="J50" i="1"/>
  <c r="K47" i="1"/>
  <c r="K48" i="1"/>
  <c r="K49" i="1"/>
  <c r="K50" i="1"/>
  <c r="L47" i="1"/>
  <c r="L48" i="1"/>
  <c r="L49" i="1"/>
  <c r="L50" i="1"/>
  <c r="N47" i="1"/>
  <c r="N48" i="1"/>
  <c r="N49" i="1"/>
  <c r="N50" i="1"/>
  <c r="P40" i="1"/>
  <c r="O47" i="1"/>
  <c r="O48" i="1"/>
  <c r="O49" i="1"/>
  <c r="O50" i="1"/>
  <c r="H47" i="1"/>
  <c r="H48" i="1"/>
  <c r="H49" i="1"/>
  <c r="S54" i="1" l="1"/>
  <c r="H77" i="1" s="1"/>
  <c r="J54" i="1"/>
  <c r="I54" i="1"/>
  <c r="S54" i="2"/>
  <c r="H79" i="2"/>
  <c r="E50" i="3"/>
  <c r="M58" i="1"/>
  <c r="K53" i="3"/>
  <c r="I52" i="3"/>
  <c r="F51" i="3"/>
  <c r="I53" i="3"/>
  <c r="H51" i="3"/>
  <c r="K51" i="3"/>
  <c r="I51" i="3"/>
  <c r="L53" i="3"/>
  <c r="L50" i="3"/>
  <c r="L51" i="3"/>
  <c r="L52" i="3"/>
  <c r="I50" i="3"/>
  <c r="G52" i="3"/>
  <c r="K52" i="3"/>
  <c r="H50" i="3"/>
  <c r="G51" i="3"/>
  <c r="K50" i="3"/>
  <c r="J53" i="3"/>
  <c r="F53" i="3"/>
  <c r="E52" i="3"/>
  <c r="M56" i="1"/>
  <c r="M57" i="1" s="1"/>
  <c r="J52" i="3"/>
  <c r="J51" i="3"/>
  <c r="H53" i="3"/>
  <c r="E53" i="3"/>
  <c r="J50" i="3"/>
  <c r="F50" i="3"/>
  <c r="H52" i="3"/>
  <c r="E51" i="3"/>
  <c r="I58" i="2"/>
  <c r="I56" i="2"/>
  <c r="I57" i="2" s="1"/>
  <c r="I54" i="2"/>
  <c r="I55" i="2" s="1"/>
  <c r="O58" i="2"/>
  <c r="O56" i="2"/>
  <c r="O57" i="2" s="1"/>
  <c r="O54" i="2"/>
  <c r="O55" i="2" s="1"/>
  <c r="M58" i="2"/>
  <c r="M56" i="2"/>
  <c r="M57" i="2" s="1"/>
  <c r="M54" i="2"/>
  <c r="M55" i="2" s="1"/>
  <c r="K58" i="2"/>
  <c r="K56" i="2"/>
  <c r="K57" i="2" s="1"/>
  <c r="K54" i="2"/>
  <c r="K55" i="2" s="1"/>
  <c r="L58" i="2"/>
  <c r="L56" i="2"/>
  <c r="L57" i="2" s="1"/>
  <c r="L54" i="2"/>
  <c r="L55" i="2" s="1"/>
  <c r="H58" i="2"/>
  <c r="H56" i="2"/>
  <c r="H57" i="2" s="1"/>
  <c r="H54" i="2"/>
  <c r="N54" i="2"/>
  <c r="N58" i="2"/>
  <c r="N56" i="2"/>
  <c r="N57" i="2" s="1"/>
  <c r="J54" i="2"/>
  <c r="J55" i="2" s="1"/>
  <c r="J58" i="2"/>
  <c r="J56" i="2"/>
  <c r="J57" i="2" s="1"/>
  <c r="M54" i="1"/>
  <c r="M55" i="1" s="1"/>
  <c r="O58" i="1"/>
  <c r="O56" i="1"/>
  <c r="O57" i="1" s="1"/>
  <c r="O54" i="1"/>
  <c r="O55" i="1" s="1"/>
  <c r="N58" i="1"/>
  <c r="N56" i="1"/>
  <c r="N57" i="1" s="1"/>
  <c r="N54" i="1"/>
  <c r="K58" i="1"/>
  <c r="K56" i="1"/>
  <c r="K57" i="1" s="1"/>
  <c r="K54" i="1"/>
  <c r="K55" i="1" s="1"/>
  <c r="J58" i="1"/>
  <c r="J56" i="1"/>
  <c r="J57" i="1" s="1"/>
  <c r="J55" i="1"/>
  <c r="I79" i="1"/>
  <c r="H54" i="1"/>
  <c r="H58" i="1"/>
  <c r="H56" i="1"/>
  <c r="H57" i="1" s="1"/>
  <c r="I58" i="1"/>
  <c r="I56" i="1"/>
  <c r="I57" i="1" s="1"/>
  <c r="I55" i="1"/>
  <c r="L54" i="1"/>
  <c r="L55" i="1" s="1"/>
  <c r="L56" i="1"/>
  <c r="L57" i="1" s="1"/>
  <c r="L58" i="1"/>
  <c r="H63" i="2" l="1"/>
  <c r="L66" i="2"/>
  <c r="O64" i="2"/>
  <c r="J64" i="2"/>
  <c r="I64" i="2"/>
  <c r="H64" i="2"/>
  <c r="L63" i="2"/>
  <c r="K66" i="2"/>
  <c r="N64" i="2"/>
  <c r="I66" i="2"/>
  <c r="K65" i="2"/>
  <c r="M65" i="2"/>
  <c r="L64" i="2"/>
  <c r="J65" i="2"/>
  <c r="H65" i="2"/>
  <c r="M64" i="2"/>
  <c r="K64" i="2"/>
  <c r="O63" i="2"/>
  <c r="M66" i="2"/>
  <c r="L65" i="2"/>
  <c r="M63" i="2"/>
  <c r="J66" i="2"/>
  <c r="N63" i="2"/>
  <c r="N65" i="2"/>
  <c r="O66" i="2"/>
  <c r="N55" i="2"/>
  <c r="H66" i="2"/>
  <c r="N66" i="2"/>
  <c r="O65" i="2"/>
  <c r="K63" i="2"/>
  <c r="I63" i="2"/>
  <c r="O65" i="1"/>
  <c r="K64" i="1"/>
  <c r="L63" i="1"/>
  <c r="H63" i="1"/>
  <c r="J65" i="1"/>
  <c r="J66" i="1"/>
  <c r="L66" i="1"/>
  <c r="O64" i="1"/>
  <c r="M63" i="1"/>
  <c r="N64" i="1"/>
  <c r="M65" i="1"/>
  <c r="N55" i="1"/>
  <c r="H66" i="1"/>
  <c r="N63" i="1"/>
  <c r="I66" i="1"/>
  <c r="O63" i="1"/>
  <c r="H65" i="1"/>
  <c r="M66" i="1"/>
  <c r="N66" i="1"/>
  <c r="O66" i="1"/>
  <c r="M64" i="1"/>
  <c r="L65" i="1"/>
  <c r="I64" i="1"/>
  <c r="I63" i="1"/>
  <c r="I70" i="1" s="1"/>
  <c r="K65" i="1"/>
  <c r="J64" i="1"/>
  <c r="J70" i="1" s="1"/>
  <c r="H64" i="1"/>
  <c r="K63" i="1"/>
  <c r="N65" i="1"/>
  <c r="L64" i="1"/>
  <c r="K66" i="1"/>
  <c r="N59" i="2"/>
  <c r="O79" i="2"/>
  <c r="J59" i="1"/>
  <c r="O77" i="1"/>
  <c r="L57" i="3"/>
  <c r="E59" i="3"/>
  <c r="E58" i="3"/>
  <c r="E57" i="3"/>
  <c r="H57" i="3"/>
  <c r="H59" i="3"/>
  <c r="H58" i="3"/>
  <c r="J77" i="2"/>
  <c r="F59" i="3"/>
  <c r="F58" i="3"/>
  <c r="F57" i="3"/>
  <c r="I57" i="3"/>
  <c r="I59" i="3"/>
  <c r="I58" i="3"/>
  <c r="J57" i="3"/>
  <c r="J59" i="3"/>
  <c r="J58" i="3"/>
  <c r="G57" i="3"/>
  <c r="G59" i="3"/>
  <c r="G58" i="3"/>
  <c r="L59" i="3"/>
  <c r="L58" i="3"/>
  <c r="K57" i="3"/>
  <c r="K59" i="3"/>
  <c r="K58" i="3"/>
  <c r="L78" i="2"/>
  <c r="H59" i="2"/>
  <c r="H76" i="2"/>
  <c r="N79" i="2"/>
  <c r="I59" i="2"/>
  <c r="M78" i="2"/>
  <c r="N78" i="2"/>
  <c r="K59" i="2"/>
  <c r="O59" i="2"/>
  <c r="O77" i="2"/>
  <c r="J79" i="2"/>
  <c r="K78" i="2"/>
  <c r="L77" i="2"/>
  <c r="K76" i="2"/>
  <c r="O76" i="2"/>
  <c r="I79" i="2"/>
  <c r="H78" i="2"/>
  <c r="N76" i="2"/>
  <c r="J78" i="2"/>
  <c r="N77" i="2"/>
  <c r="O78" i="2"/>
  <c r="K79" i="2"/>
  <c r="M79" i="2"/>
  <c r="H55" i="2"/>
  <c r="L59" i="2"/>
  <c r="H77" i="2"/>
  <c r="M59" i="2"/>
  <c r="M77" i="2"/>
  <c r="J59" i="2"/>
  <c r="K77" i="2"/>
  <c r="L79" i="2"/>
  <c r="L76" i="2"/>
  <c r="I77" i="2"/>
  <c r="M76" i="2"/>
  <c r="I76" i="2"/>
  <c r="L79" i="1"/>
  <c r="M59" i="1"/>
  <c r="H78" i="1"/>
  <c r="L76" i="1"/>
  <c r="L77" i="1"/>
  <c r="L78" i="1"/>
  <c r="K79" i="1"/>
  <c r="J77" i="1"/>
  <c r="J78" i="1"/>
  <c r="J79" i="1"/>
  <c r="O79" i="1"/>
  <c r="H59" i="1"/>
  <c r="I76" i="1"/>
  <c r="O76" i="1"/>
  <c r="N76" i="1"/>
  <c r="N77" i="1"/>
  <c r="N78" i="1"/>
  <c r="I59" i="1"/>
  <c r="H76" i="1"/>
  <c r="K76" i="1"/>
  <c r="O78" i="1"/>
  <c r="H55" i="1"/>
  <c r="N79" i="1"/>
  <c r="H79" i="1"/>
  <c r="M77" i="1"/>
  <c r="M76" i="1"/>
  <c r="M78" i="1"/>
  <c r="M79" i="1"/>
  <c r="O59" i="1"/>
  <c r="K59" i="1"/>
  <c r="L59" i="1"/>
  <c r="I77" i="1"/>
  <c r="N59" i="1"/>
  <c r="K77" i="1"/>
  <c r="K78" i="1"/>
  <c r="J83" i="1" l="1"/>
  <c r="L71" i="2"/>
  <c r="L70" i="1"/>
  <c r="I72" i="1"/>
  <c r="G60" i="3"/>
  <c r="M71" i="2"/>
  <c r="K60" i="3"/>
  <c r="L60" i="3"/>
  <c r="O83" i="2"/>
  <c r="H84" i="2"/>
  <c r="M72" i="2"/>
  <c r="H83" i="2"/>
  <c r="J72" i="2"/>
  <c r="N70" i="2"/>
  <c r="L71" i="1"/>
  <c r="H72" i="1"/>
  <c r="I84" i="1"/>
  <c r="I71" i="1"/>
  <c r="J71" i="1"/>
  <c r="F60" i="3"/>
  <c r="H71" i="1"/>
  <c r="L83" i="1"/>
  <c r="K72" i="1"/>
  <c r="L84" i="1"/>
  <c r="I60" i="3"/>
  <c r="H60" i="3"/>
  <c r="O83" i="1"/>
  <c r="J84" i="1"/>
  <c r="H70" i="1"/>
  <c r="M70" i="2"/>
  <c r="N72" i="2"/>
  <c r="K70" i="2"/>
  <c r="O70" i="2"/>
  <c r="J60" i="3"/>
  <c r="E60" i="3"/>
  <c r="K71" i="2"/>
  <c r="L70" i="2"/>
  <c r="K72" i="2"/>
  <c r="N71" i="2"/>
  <c r="J70" i="2"/>
  <c r="H85" i="2"/>
  <c r="L72" i="2"/>
  <c r="J71" i="2"/>
  <c r="O71" i="2"/>
  <c r="O72" i="2"/>
  <c r="O85" i="2"/>
  <c r="O84" i="2"/>
  <c r="H72" i="2"/>
  <c r="H71" i="2"/>
  <c r="H70" i="2"/>
  <c r="J85" i="2"/>
  <c r="J84" i="2"/>
  <c r="J83" i="2"/>
  <c r="I71" i="2"/>
  <c r="I72" i="2"/>
  <c r="I70" i="2"/>
  <c r="I84" i="2"/>
  <c r="I85" i="2"/>
  <c r="I83" i="2"/>
  <c r="K85" i="2"/>
  <c r="K84" i="2"/>
  <c r="K83" i="2"/>
  <c r="M85" i="2"/>
  <c r="M84" i="2"/>
  <c r="M83" i="2"/>
  <c r="N85" i="2"/>
  <c r="N84" i="2"/>
  <c r="N83" i="2"/>
  <c r="L85" i="2"/>
  <c r="L84" i="2"/>
  <c r="L83" i="2"/>
  <c r="L72" i="1"/>
  <c r="L73" i="1" s="1"/>
  <c r="L85" i="1"/>
  <c r="N72" i="1"/>
  <c r="J72" i="1"/>
  <c r="J85" i="1"/>
  <c r="I85" i="1"/>
  <c r="O84" i="1"/>
  <c r="M85" i="1"/>
  <c r="M84" i="1"/>
  <c r="M83" i="1"/>
  <c r="K70" i="1"/>
  <c r="N85" i="1"/>
  <c r="N84" i="1"/>
  <c r="N83" i="1"/>
  <c r="H85" i="1"/>
  <c r="H84" i="1"/>
  <c r="H83" i="1"/>
  <c r="K71" i="1"/>
  <c r="N70" i="1"/>
  <c r="O85" i="1"/>
  <c r="O72" i="1"/>
  <c r="O71" i="1"/>
  <c r="O70" i="1"/>
  <c r="M72" i="1"/>
  <c r="M71" i="1"/>
  <c r="M70" i="1"/>
  <c r="K85" i="1"/>
  <c r="K84" i="1"/>
  <c r="K83" i="1"/>
  <c r="N71" i="1"/>
  <c r="I73" i="1" l="1"/>
  <c r="L86" i="1"/>
  <c r="J73" i="2"/>
  <c r="M73" i="2"/>
  <c r="K73" i="2"/>
  <c r="N73" i="2"/>
  <c r="H86" i="2"/>
  <c r="L73" i="2"/>
  <c r="H73" i="1"/>
  <c r="I86" i="1"/>
  <c r="N73" i="1"/>
  <c r="K73" i="1"/>
  <c r="J73" i="1"/>
  <c r="J86" i="1"/>
  <c r="O73" i="2"/>
  <c r="N86" i="2"/>
  <c r="J86" i="2"/>
  <c r="O86" i="2"/>
  <c r="I73" i="2"/>
  <c r="L86" i="2"/>
  <c r="M86" i="2"/>
  <c r="H73" i="2"/>
  <c r="K86" i="2"/>
  <c r="I86" i="2"/>
  <c r="N86" i="1"/>
  <c r="K86" i="1"/>
  <c r="O73" i="1"/>
  <c r="O86" i="1"/>
  <c r="M86" i="1"/>
  <c r="M73" i="1"/>
  <c r="H86" i="1"/>
</calcChain>
</file>

<file path=xl/sharedStrings.xml><?xml version="1.0" encoding="utf-8"?>
<sst xmlns="http://schemas.openxmlformats.org/spreadsheetml/2006/main" count="263" uniqueCount="65">
  <si>
    <t>Measurement wavelength [nm]</t>
  </si>
  <si>
    <t>Number of flashes</t>
  </si>
  <si>
    <t>Settle time [ms]</t>
  </si>
  <si>
    <t>Part of Plate</t>
  </si>
  <si>
    <t>A1-H12</t>
  </si>
  <si>
    <t>Start Time</t>
  </si>
  <si>
    <t>2020-10-02 12:58:38</t>
  </si>
  <si>
    <t>Temperature [°C]</t>
  </si>
  <si>
    <t>&lt;&gt;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</si>
  <si>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</si>
  <si>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</si>
  <si>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</si>
  <si>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</si>
  <si>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</si>
  <si>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</si>
  <si>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</si>
  <si>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</si>
  <si>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</si>
  <si>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</si>
  <si>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</si>
  <si>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</si>
  <si>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A</t>
  </si>
  <si>
    <t>B</t>
  </si>
  <si>
    <t>C</t>
  </si>
  <si>
    <t>D</t>
  </si>
  <si>
    <t>E</t>
  </si>
  <si>
    <t>F</t>
  </si>
  <si>
    <t>G</t>
  </si>
  <si>
    <t>H</t>
  </si>
  <si>
    <t>Date of intoxication:</t>
  </si>
  <si>
    <t>Reader:</t>
  </si>
  <si>
    <t>Tecan PlateReader</t>
  </si>
  <si>
    <t>10uM</t>
  </si>
  <si>
    <t>1uM</t>
  </si>
  <si>
    <t>100nM</t>
  </si>
  <si>
    <t>10nM</t>
  </si>
  <si>
    <t>1nM</t>
  </si>
  <si>
    <t>100pM</t>
  </si>
  <si>
    <t>Veh</t>
  </si>
  <si>
    <t>Empty value</t>
  </si>
  <si>
    <t>Cells</t>
  </si>
  <si>
    <t>Differentiation started</t>
  </si>
  <si>
    <t>Age of cells</t>
  </si>
  <si>
    <t>44d</t>
  </si>
  <si>
    <t>Agent</t>
  </si>
  <si>
    <t>PTX in DMSO</t>
  </si>
  <si>
    <t>Remarks:</t>
  </si>
  <si>
    <t>Mean</t>
  </si>
  <si>
    <t>Mean/1000</t>
  </si>
  <si>
    <t>Median</t>
  </si>
  <si>
    <t>Median/1000</t>
  </si>
  <si>
    <t>SD</t>
  </si>
  <si>
    <t>SD [% of Mean]</t>
  </si>
  <si>
    <t>Minus Empty Value</t>
  </si>
  <si>
    <t>Vehicle 1/2 pooled</t>
  </si>
  <si>
    <t>Viability [% Vehicle 1]</t>
  </si>
  <si>
    <t>Viability [% of vehicles pooled]</t>
  </si>
  <si>
    <t>MTT Minus Empty Value</t>
  </si>
  <si>
    <t>Cytotox Minus Empty Value</t>
  </si>
  <si>
    <t>Live/Dead</t>
  </si>
  <si>
    <t>Vehicle pooled</t>
  </si>
  <si>
    <t>% of Vehicle</t>
  </si>
  <si>
    <t>Two outliers excluded.</t>
  </si>
  <si>
    <t>iPSC_DSN_004b_20190125(1+2)_thawed</t>
  </si>
  <si>
    <t>48) Exp_20200921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</si>
</sst>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b/>
      <sz val="11"/>
      <color rgb="FFC00000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08080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1">
    <xf numFmtId="0" fontId="0" fillId="0" borderId="0" xfId="0"/>
    <xf numFmtId="0" fontId="16" fillId="0" borderId="0" xfId="0" applyFont="1"/>
    <xf numFmtId="0" fontId="18" fillId="0" borderId="10" xfId="0" applyFont="1" applyBorder="1"/>
    <xf numFmtId="0" fontId="18" fillId="0" borderId="0" xfId="0" applyFont="1"/>
    <xf numFmtId="14" fontId="0" fillId="0" borderId="0" xfId="0" applyNumberFormat="1"/>
    <xf numFmtId="0" fontId="19" fillId="0" borderId="0" xfId="0" applyFont="1"/>
    <xf numFmtId="0" fontId="20" fillId="0" borderId="0" xfId="0" applyFont="1"/>
    <xf numFmtId="164" fontId="18" fillId="0" borderId="0" xfId="0" applyNumberFormat="1" applyFont="1"/>
    <xf numFmtId="0" fontId="19" fillId="0" borderId="0" xfId="0" quotePrefix="1" applyFont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21" fillId="0" borderId="0" xfId="0" applyNumberFormat="1" applyFont="1" applyFill="1"/>
    <xf numFmtId="0" fontId="0" fillId="0" borderId="0" xfId="0" applyNumberFormat="1" applyFont="1"/>
    <xf numFmtId="0" fontId="22" fillId="33" borderId="0" xfId="0" applyNumberFormat="1" applyFont="1" applyFill="1"/>
    <xf numFmtId="0" fontId="0" fillId="0" borderId="0" xfId="0" applyAlignment="1"/>
    <xf numFmtId="0" fontId="0" fillId="0" borderId="10" xfId="0" applyBorder="1"/>
    <xf numFmtId="0" fontId="18" fillId="0" borderId="0" xfId="0" applyFont="1" applyBorder="1" applyAlignment="1"/>
    <xf numFmtId="0" fontId="0" fillId="0" borderId="0" xfId="0" applyAlignment="1">
      <alignment horizontal="right"/>
    </xf>
    <xf numFmtId="0" fontId="18" fillId="0" borderId="0" xfId="0" applyFont="1" applyBorder="1"/>
    <xf numFmtId="0" fontId="23" fillId="0" borderId="0" xfId="0" applyNumberFormat="1" applyFont="1" applyFill="1"/>
    <xf numFmtId="0" fontId="21" fillId="0" borderId="11" xfId="0" applyNumberFormat="1" applyFont="1" applyFill="1" applyBorder="1"/>
    <xf numFmtId="0" fontId="21" fillId="0" borderId="15" xfId="0" applyNumberFormat="1" applyFont="1" applyFill="1" applyBorder="1"/>
    <xf numFmtId="0" fontId="21" fillId="0" borderId="12" xfId="0" applyNumberFormat="1" applyFont="1" applyFill="1" applyBorder="1"/>
    <xf numFmtId="0" fontId="21" fillId="0" borderId="16" xfId="0" applyNumberFormat="1" applyFont="1" applyFill="1" applyBorder="1"/>
    <xf numFmtId="0" fontId="21" fillId="0" borderId="0" xfId="0" applyNumberFormat="1" applyFont="1" applyFill="1" applyBorder="1"/>
    <xf numFmtId="0" fontId="21" fillId="0" borderId="17" xfId="0" applyNumberFormat="1" applyFont="1" applyFill="1" applyBorder="1"/>
    <xf numFmtId="0" fontId="21" fillId="0" borderId="13" xfId="0" applyNumberFormat="1" applyFont="1" applyFill="1" applyBorder="1"/>
    <xf numFmtId="0" fontId="21" fillId="0" borderId="10" xfId="0" applyNumberFormat="1" applyFont="1" applyFill="1" applyBorder="1"/>
    <xf numFmtId="0" fontId="21" fillId="0" borderId="14" xfId="0" applyNumberFormat="1" applyFont="1" applyFill="1" applyBorder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254795</xdr:colOff>
      <xdr:row>0</xdr:row>
      <xdr:rowOff>66683</xdr:rowOff>
    </xdr:from>
    <xdr:to>
      <xdr:col>17</xdr:col>
      <xdr:colOff>264318</xdr:colOff>
      <xdr:row>21</xdr:row>
      <xdr:rowOff>142879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9927434" y="576269"/>
          <a:ext cx="4076696" cy="305752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266700</xdr:colOff>
      <xdr:row>1</xdr:row>
      <xdr:rowOff>9526</xdr:rowOff>
    </xdr:from>
    <xdr:to>
      <xdr:col>17</xdr:col>
      <xdr:colOff>276223</xdr:colOff>
      <xdr:row>22</xdr:row>
      <xdr:rowOff>85722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FAAE4DD2-6131-4C0D-A9EB-200B70C986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9948864" y="709612"/>
          <a:ext cx="4076696" cy="305752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112058</xdr:colOff>
      <xdr:row>0</xdr:row>
      <xdr:rowOff>112059</xdr:rowOff>
    </xdr:from>
    <xdr:to>
      <xdr:col>8</xdr:col>
      <xdr:colOff>459440</xdr:colOff>
      <xdr:row>19</xdr:row>
      <xdr:rowOff>180149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7E2589D9-08D1-4F21-A34C-1F80C35B5B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3809572" y="639163"/>
          <a:ext cx="3687590" cy="263338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575982</xdr:colOff>
          <xdr:row>0</xdr:row>
          <xdr:rowOff>135028</xdr:rowOff>
        </xdr:from>
        <xdr:to>
          <xdr:col>14</xdr:col>
          <xdr:colOff>638271</xdr:colOff>
          <xdr:row>19</xdr:row>
          <xdr:rowOff>156882</xdr:rowOff>
        </xdr:to>
        <xdr:sp macro="" textlink="">
          <xdr:nvSpPr>
            <xdr:cNvPr id="2050" name="Object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EA8EE005-C4D8-41D2-BF13-5A43CA64D70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86"/>
  <sheetViews>
    <sheetView topLeftCell="A25" workbookViewId="0">
      <selection activeCell="A32" sqref="A32"/>
    </sheetView>
  </sheetViews>
  <sheetFormatPr baseColWidth="10" defaultColWidth="11.42578125" defaultRowHeight="15" x14ac:dyDescent="0.25"/>
  <cols>
    <col min="5" max="5" width="15.5703125" customWidth="1"/>
  </cols>
  <sheetData>
    <row r="1" spans="1:13" x14ac:dyDescent="0.25">
      <c r="A1" s="13" t="s">
        <v>0</v>
      </c>
      <c r="B1" s="13"/>
      <c r="C1" s="13"/>
      <c r="D1" s="13"/>
      <c r="E1" s="13">
        <v>560</v>
      </c>
      <c r="F1" s="13"/>
      <c r="G1" s="13"/>
      <c r="H1" s="13"/>
      <c r="I1" s="13"/>
      <c r="J1" s="13"/>
      <c r="K1" s="13"/>
      <c r="L1" s="14"/>
      <c r="M1" s="14"/>
    </row>
    <row r="2" spans="1:13" x14ac:dyDescent="0.25">
      <c r="A2" s="13" t="s">
        <v>1</v>
      </c>
      <c r="B2" s="13"/>
      <c r="C2" s="13"/>
      <c r="D2" s="13"/>
      <c r="E2" s="13">
        <v>10</v>
      </c>
      <c r="F2" s="13"/>
      <c r="G2" s="13"/>
      <c r="H2" s="13"/>
      <c r="I2" s="13"/>
      <c r="J2" s="13"/>
      <c r="K2" s="13"/>
      <c r="L2" s="14"/>
      <c r="M2" s="14"/>
    </row>
    <row r="3" spans="1:13" x14ac:dyDescent="0.25">
      <c r="A3" s="13" t="s">
        <v>2</v>
      </c>
      <c r="B3" s="13"/>
      <c r="C3" s="13"/>
      <c r="D3" s="13"/>
      <c r="E3" s="13">
        <v>50</v>
      </c>
      <c r="F3" s="13"/>
      <c r="G3" s="13"/>
      <c r="H3" s="13"/>
      <c r="I3" s="13"/>
      <c r="J3" s="13"/>
      <c r="K3" s="13"/>
      <c r="L3" s="14"/>
      <c r="M3" s="14"/>
    </row>
    <row r="4" spans="1:13" x14ac:dyDescent="0.25">
      <c r="A4" s="13" t="s">
        <v>3</v>
      </c>
      <c r="B4" s="13"/>
      <c r="C4" s="13"/>
      <c r="D4" s="13"/>
      <c r="E4" s="13" t="s">
        <v>4</v>
      </c>
      <c r="F4" s="13"/>
      <c r="G4" s="13"/>
      <c r="H4" s="13"/>
      <c r="I4" s="13"/>
      <c r="J4" s="13"/>
      <c r="K4" s="13"/>
      <c r="L4" s="14"/>
      <c r="M4" s="14"/>
    </row>
    <row r="5" spans="1:13" x14ac:dyDescent="0.25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4"/>
      <c r="M5" s="14"/>
    </row>
    <row r="6" spans="1:13" x14ac:dyDescent="0.25">
      <c r="A6" s="13" t="s">
        <v>5</v>
      </c>
      <c r="B6" s="13"/>
      <c r="C6" s="13"/>
      <c r="D6" s="13"/>
      <c r="E6" s="13" t="s">
        <v>6</v>
      </c>
      <c r="F6" s="13"/>
      <c r="G6" s="13"/>
      <c r="H6" s="13"/>
      <c r="I6" s="13"/>
      <c r="J6" s="13"/>
      <c r="K6" s="13"/>
      <c r="L6" s="14"/>
      <c r="M6" s="14"/>
    </row>
    <row r="7" spans="1:13" x14ac:dyDescent="0.25">
      <c r="A7" s="13" t="s">
        <v>7</v>
      </c>
      <c r="B7" s="13"/>
      <c r="C7" s="13"/>
      <c r="D7" s="13"/>
      <c r="E7" s="13">
        <v>26.6</v>
      </c>
      <c r="F7" s="13"/>
      <c r="G7" s="13"/>
      <c r="H7" s="13"/>
      <c r="I7" s="13"/>
      <c r="J7" s="13"/>
      <c r="K7" s="13"/>
      <c r="L7" s="14"/>
      <c r="M7" s="14"/>
    </row>
    <row r="8" spans="1:13" x14ac:dyDescent="0.25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4"/>
      <c r="M8" s="14"/>
    </row>
    <row r="9" spans="1:13" x14ac:dyDescent="0.25">
      <c r="A9" s="15" t="s">
        <v>8</v>
      </c>
      <c r="B9" s="15" t="s">
        <v>9</v>
      </c>
      <c r="C9" s="15" t="s">
        <v>10</v>
      </c>
      <c r="D9" s="15" t="s">
        <v>11</v>
      </c>
      <c r="E9" s="15" t="s">
        <v>12</v>
      </c>
      <c r="F9" s="15" t="s">
        <v>13</v>
      </c>
      <c r="G9" s="15" t="s">
        <v>14</v>
      </c>
      <c r="H9" s="15" t="s">
        <v>15</v>
      </c>
      <c r="I9" s="15" t="s">
        <v>16</v>
      </c>
      <c r="J9" s="15" t="s">
        <v>17</v>
      </c>
      <c r="K9" s="15" t="s">
        <v>18</v>
      </c>
      <c r="L9" s="15" t="s">
        <v>19</v>
      </c>
      <c r="M9" s="15" t="s">
        <v>20</v>
      </c>
    </row>
    <row r="10" spans="1:13" x14ac:dyDescent="0.25">
      <c r="A10" s="15" t="s">
        <v>21</v>
      </c>
      <c r="B10" s="13">
        <v>5.4300000000000001E-2</v>
      </c>
      <c r="C10" s="13">
        <v>5.3900000000000003E-2</v>
      </c>
      <c r="D10" s="13">
        <v>4.7500000000000001E-2</v>
      </c>
      <c r="E10" s="13">
        <v>4.1799999999999997E-2</v>
      </c>
      <c r="F10" s="13">
        <v>4.1799999999999997E-2</v>
      </c>
      <c r="G10" s="13">
        <v>4.36E-2</v>
      </c>
      <c r="H10" s="13">
        <v>4.2299999999999997E-2</v>
      </c>
      <c r="I10" s="13">
        <v>4.2700000000000002E-2</v>
      </c>
      <c r="J10" s="13">
        <v>4.2000000000000003E-2</v>
      </c>
      <c r="K10" s="13">
        <v>4.2500000000000003E-2</v>
      </c>
      <c r="L10" s="13">
        <v>4.4299999999999999E-2</v>
      </c>
      <c r="M10" s="13">
        <v>5.5100000000000003E-2</v>
      </c>
    </row>
    <row r="11" spans="1:13" x14ac:dyDescent="0.25">
      <c r="A11" s="15" t="s">
        <v>22</v>
      </c>
      <c r="B11" s="13">
        <v>5.5899999999999998E-2</v>
      </c>
      <c r="C11" s="13">
        <v>4.7199999999999999E-2</v>
      </c>
      <c r="D11" s="13">
        <v>9.01E-2</v>
      </c>
      <c r="E11" s="13">
        <v>0.1134</v>
      </c>
      <c r="F11" s="13">
        <v>0.1169</v>
      </c>
      <c r="G11" s="13">
        <v>0.11360000000000001</v>
      </c>
      <c r="H11" s="13">
        <v>0.122</v>
      </c>
      <c r="I11" s="13">
        <v>0.14269999999999999</v>
      </c>
      <c r="J11" s="13">
        <v>0.1222</v>
      </c>
      <c r="K11" s="13">
        <v>0.1145</v>
      </c>
      <c r="L11" s="13">
        <v>4.2500000000000003E-2</v>
      </c>
      <c r="M11" s="13">
        <v>4.7800000000000002E-2</v>
      </c>
    </row>
    <row r="12" spans="1:13" x14ac:dyDescent="0.25">
      <c r="A12" s="15" t="s">
        <v>23</v>
      </c>
      <c r="B12" s="13">
        <v>5.3499999999999999E-2</v>
      </c>
      <c r="C12" s="13">
        <v>4.1700000000000001E-2</v>
      </c>
      <c r="D12" s="22">
        <v>0.22559999999999999</v>
      </c>
      <c r="E12" s="23">
        <v>0.21260000000000001</v>
      </c>
      <c r="F12" s="23">
        <v>0.29239999999999999</v>
      </c>
      <c r="G12" s="23">
        <v>0.28179999999999999</v>
      </c>
      <c r="H12" s="23">
        <v>0.29289999999999999</v>
      </c>
      <c r="I12" s="23">
        <v>0.3286</v>
      </c>
      <c r="J12" s="23">
        <v>0.31019999999999998</v>
      </c>
      <c r="K12" s="24">
        <v>0.30499999999999999</v>
      </c>
      <c r="L12" s="13">
        <v>7.1300000000000002E-2</v>
      </c>
      <c r="M12" s="13">
        <v>4.2200000000000001E-2</v>
      </c>
    </row>
    <row r="13" spans="1:13" x14ac:dyDescent="0.25">
      <c r="A13" s="15" t="s">
        <v>24</v>
      </c>
      <c r="B13" s="13">
        <v>5.4100000000000002E-2</v>
      </c>
      <c r="C13" s="13">
        <v>4.2099999999999999E-2</v>
      </c>
      <c r="D13" s="25">
        <v>0.1963</v>
      </c>
      <c r="E13" s="26">
        <v>0.23449999999999999</v>
      </c>
      <c r="F13" s="26">
        <v>0.28420000000000001</v>
      </c>
      <c r="G13" s="26">
        <v>0.3019</v>
      </c>
      <c r="H13" s="26">
        <v>0.32400000000000001</v>
      </c>
      <c r="I13" s="26">
        <v>0.2782</v>
      </c>
      <c r="J13" s="26">
        <v>0.33850000000000002</v>
      </c>
      <c r="K13" s="27">
        <v>0.33679999999999999</v>
      </c>
      <c r="L13" s="13">
        <v>7.2700000000000001E-2</v>
      </c>
      <c r="M13" s="13">
        <v>4.2000000000000003E-2</v>
      </c>
    </row>
    <row r="14" spans="1:13" x14ac:dyDescent="0.25">
      <c r="A14" s="15" t="s">
        <v>25</v>
      </c>
      <c r="B14" s="13">
        <v>5.5399999999999998E-2</v>
      </c>
      <c r="C14" s="13">
        <v>4.2000000000000003E-2</v>
      </c>
      <c r="D14" s="25">
        <v>0.26619999999999999</v>
      </c>
      <c r="E14" s="26">
        <v>0.3034</v>
      </c>
      <c r="F14" s="26">
        <v>0.30990000000000001</v>
      </c>
      <c r="G14" s="26">
        <v>0.33979999999999999</v>
      </c>
      <c r="H14" s="26">
        <v>0.34510000000000002</v>
      </c>
      <c r="I14" s="26">
        <v>0.29089999999999999</v>
      </c>
      <c r="J14" s="26">
        <v>0.35539999999999999</v>
      </c>
      <c r="K14" s="27">
        <v>0.38129999999999997</v>
      </c>
      <c r="L14" s="13">
        <v>7.3099999999999998E-2</v>
      </c>
      <c r="M14" s="13">
        <v>4.2500000000000003E-2</v>
      </c>
    </row>
    <row r="15" spans="1:13" x14ac:dyDescent="0.25">
      <c r="A15" s="15" t="s">
        <v>26</v>
      </c>
      <c r="B15" s="13">
        <v>4.3499999999999997E-2</v>
      </c>
      <c r="C15" s="13">
        <v>4.2900000000000001E-2</v>
      </c>
      <c r="D15" s="25">
        <v>0.2356</v>
      </c>
      <c r="E15" s="26">
        <v>0.25729999999999997</v>
      </c>
      <c r="F15" s="26">
        <v>0.29909999999999998</v>
      </c>
      <c r="G15" s="26">
        <v>0.307</v>
      </c>
      <c r="H15" s="26">
        <v>0.3357</v>
      </c>
      <c r="I15" s="26">
        <v>0.3347</v>
      </c>
      <c r="J15" s="26">
        <v>0.31209999999999999</v>
      </c>
      <c r="K15" s="27">
        <v>0.34279999999999999</v>
      </c>
      <c r="L15" s="13">
        <v>4.2599999999999999E-2</v>
      </c>
      <c r="M15" s="13">
        <v>4.2200000000000001E-2</v>
      </c>
    </row>
    <row r="16" spans="1:13" x14ac:dyDescent="0.25">
      <c r="A16" s="15" t="s">
        <v>27</v>
      </c>
      <c r="B16" s="13">
        <v>5.3800000000000001E-2</v>
      </c>
      <c r="C16" s="13">
        <v>4.2700000000000002E-2</v>
      </c>
      <c r="D16" s="28">
        <v>0.12180000000000001</v>
      </c>
      <c r="E16" s="29">
        <v>0.1191</v>
      </c>
      <c r="F16" s="29">
        <v>0.1191</v>
      </c>
      <c r="G16" s="29">
        <v>0.12130000000000001</v>
      </c>
      <c r="H16" s="29">
        <v>0.1235</v>
      </c>
      <c r="I16" s="29">
        <v>0.1246</v>
      </c>
      <c r="J16" s="29">
        <v>0.11940000000000001</v>
      </c>
      <c r="K16" s="30">
        <v>0.12989999999999999</v>
      </c>
      <c r="L16" s="13">
        <v>4.3900000000000002E-2</v>
      </c>
      <c r="M16" s="13">
        <v>4.8899999999999999E-2</v>
      </c>
    </row>
    <row r="17" spans="1:20" x14ac:dyDescent="0.25">
      <c r="A17" s="15" t="s">
        <v>28</v>
      </c>
      <c r="B17" s="13">
        <v>5.4699999999999999E-2</v>
      </c>
      <c r="C17" s="13">
        <v>5.5199999999999999E-2</v>
      </c>
      <c r="D17" s="13">
        <v>4.5100000000000001E-2</v>
      </c>
      <c r="E17" s="13">
        <v>4.2900000000000001E-2</v>
      </c>
      <c r="F17" s="13">
        <v>4.2500000000000003E-2</v>
      </c>
      <c r="G17" s="13">
        <v>4.3700000000000003E-2</v>
      </c>
      <c r="H17" s="13">
        <v>4.3799999999999999E-2</v>
      </c>
      <c r="I17" s="13">
        <v>4.24E-2</v>
      </c>
      <c r="J17" s="13">
        <v>4.2200000000000001E-2</v>
      </c>
      <c r="K17" s="13">
        <v>4.5900000000000003E-2</v>
      </c>
      <c r="L17" s="13">
        <v>4.2799999999999998E-2</v>
      </c>
      <c r="M17" s="13">
        <v>5.5100000000000003E-2</v>
      </c>
    </row>
    <row r="22" spans="1:20" x14ac:dyDescent="0.25">
      <c r="A22" s="1"/>
      <c r="S22" s="18"/>
      <c r="T22" s="3"/>
    </row>
    <row r="23" spans="1:20" x14ac:dyDescent="0.25">
      <c r="C23" s="4"/>
      <c r="S23" s="18"/>
      <c r="T23" s="3"/>
    </row>
    <row r="24" spans="1:20" x14ac:dyDescent="0.25">
      <c r="C24" s="4"/>
      <c r="S24" s="18"/>
      <c r="T24" s="3"/>
    </row>
    <row r="25" spans="1:20" x14ac:dyDescent="0.25">
      <c r="A25" s="1" t="s">
        <v>64</v>
      </c>
      <c r="D25" s="3"/>
      <c r="E25" s="3"/>
      <c r="F25" s="2"/>
      <c r="G25" s="2"/>
      <c r="H25" s="17" t="s">
        <v>32</v>
      </c>
      <c r="I25" s="17" t="s">
        <v>33</v>
      </c>
      <c r="J25" s="17" t="s">
        <v>34</v>
      </c>
      <c r="K25" s="17" t="s">
        <v>35</v>
      </c>
      <c r="L25" s="17" t="s">
        <v>36</v>
      </c>
      <c r="M25" s="17" t="s">
        <v>37</v>
      </c>
      <c r="N25" s="17" t="s">
        <v>38</v>
      </c>
      <c r="O25" s="17" t="s">
        <v>38</v>
      </c>
      <c r="P25" s="17" t="s">
        <v>39</v>
      </c>
      <c r="Q25" s="2"/>
      <c r="R25" s="3"/>
      <c r="S25" s="18"/>
      <c r="T25" s="3"/>
    </row>
    <row r="26" spans="1:20" x14ac:dyDescent="0.25">
      <c r="A26" t="s">
        <v>40</v>
      </c>
      <c r="C26" t="s">
        <v>63</v>
      </c>
      <c r="D26" s="3"/>
      <c r="E26" s="3"/>
      <c r="F26" s="13">
        <v>5.4300000000000001E-2</v>
      </c>
      <c r="G26" s="13">
        <v>5.3900000000000003E-2</v>
      </c>
      <c r="H26" s="13">
        <v>4.7500000000000001E-2</v>
      </c>
      <c r="I26" s="13">
        <v>4.1799999999999997E-2</v>
      </c>
      <c r="J26" s="13">
        <v>4.1799999999999997E-2</v>
      </c>
      <c r="K26" s="13">
        <v>4.36E-2</v>
      </c>
      <c r="L26" s="13">
        <v>4.2299999999999997E-2</v>
      </c>
      <c r="M26" s="13">
        <v>4.2700000000000002E-2</v>
      </c>
      <c r="N26" s="13">
        <v>4.2000000000000003E-2</v>
      </c>
      <c r="O26" s="13">
        <v>4.2500000000000003E-2</v>
      </c>
      <c r="P26" s="13">
        <v>4.4299999999999999E-2</v>
      </c>
      <c r="Q26" s="13">
        <v>5.5100000000000003E-2</v>
      </c>
      <c r="R26" s="3"/>
      <c r="S26" s="18"/>
      <c r="T26" s="3"/>
    </row>
    <row r="27" spans="1:20" x14ac:dyDescent="0.25">
      <c r="A27" t="s">
        <v>41</v>
      </c>
      <c r="C27" s="4">
        <v>43490</v>
      </c>
      <c r="D27" s="3"/>
      <c r="E27" s="3"/>
      <c r="F27" s="13">
        <v>5.5899999999999998E-2</v>
      </c>
      <c r="G27" s="13">
        <v>4.7199999999999999E-2</v>
      </c>
      <c r="H27" s="13">
        <v>9.01E-2</v>
      </c>
      <c r="I27" s="13">
        <v>0.1134</v>
      </c>
      <c r="J27" s="13">
        <v>0.1169</v>
      </c>
      <c r="K27" s="13">
        <v>0.11360000000000001</v>
      </c>
      <c r="L27" s="13">
        <v>0.122</v>
      </c>
      <c r="M27" s="13">
        <v>0.14269999999999999</v>
      </c>
      <c r="N27" s="13">
        <v>0.1222</v>
      </c>
      <c r="O27" s="13">
        <v>0.1145</v>
      </c>
      <c r="P27" s="13">
        <v>4.2500000000000003E-2</v>
      </c>
      <c r="Q27" s="13">
        <v>4.7800000000000002E-2</v>
      </c>
      <c r="R27" s="3"/>
      <c r="S27" s="18"/>
      <c r="T27" s="3"/>
    </row>
    <row r="28" spans="1:20" x14ac:dyDescent="0.25">
      <c r="A28" t="s">
        <v>42</v>
      </c>
      <c r="C28" t="s">
        <v>43</v>
      </c>
      <c r="D28" s="3"/>
      <c r="E28" s="3"/>
      <c r="F28" s="13">
        <v>5.3499999999999999E-2</v>
      </c>
      <c r="G28" s="13">
        <v>4.1700000000000001E-2</v>
      </c>
      <c r="H28" s="22">
        <v>0.22559999999999999</v>
      </c>
      <c r="I28" s="23">
        <v>0.21260000000000001</v>
      </c>
      <c r="J28" s="23"/>
      <c r="K28" s="23">
        <v>0.28179999999999999</v>
      </c>
      <c r="L28" s="23">
        <v>0.29289999999999999</v>
      </c>
      <c r="M28" s="23">
        <v>0.3286</v>
      </c>
      <c r="N28" s="23">
        <v>0.31019999999999998</v>
      </c>
      <c r="O28" s="24">
        <v>0.30499999999999999</v>
      </c>
      <c r="P28" s="13">
        <v>7.1300000000000002E-2</v>
      </c>
      <c r="Q28" s="13">
        <v>4.2200000000000001E-2</v>
      </c>
      <c r="R28" s="3"/>
      <c r="S28" s="16"/>
    </row>
    <row r="29" spans="1:20" x14ac:dyDescent="0.25">
      <c r="A29" t="s">
        <v>44</v>
      </c>
      <c r="C29" t="s">
        <v>45</v>
      </c>
      <c r="D29" s="3"/>
      <c r="E29" s="3"/>
      <c r="F29" s="13">
        <v>5.4100000000000002E-2</v>
      </c>
      <c r="G29" s="13">
        <v>4.2099999999999999E-2</v>
      </c>
      <c r="H29" s="25">
        <v>0.1963</v>
      </c>
      <c r="I29" s="26">
        <v>0.23449999999999999</v>
      </c>
      <c r="J29" s="26">
        <v>0.28420000000000001</v>
      </c>
      <c r="K29" s="26">
        <v>0.3019</v>
      </c>
      <c r="L29" s="26">
        <v>0.32400000000000001</v>
      </c>
      <c r="M29" s="26">
        <v>0.2782</v>
      </c>
      <c r="N29" s="26">
        <v>0.33850000000000002</v>
      </c>
      <c r="O29" s="27">
        <v>0.33679999999999999</v>
      </c>
      <c r="P29" s="13">
        <v>7.2700000000000001E-2</v>
      </c>
      <c r="Q29" s="13">
        <v>4.2000000000000003E-2</v>
      </c>
      <c r="R29" s="3"/>
    </row>
    <row r="30" spans="1:20" x14ac:dyDescent="0.25">
      <c r="A30" t="s">
        <v>29</v>
      </c>
      <c r="C30" s="4">
        <v>44095</v>
      </c>
      <c r="D30" s="3"/>
      <c r="E30" s="3"/>
      <c r="F30" s="13">
        <v>5.5399999999999998E-2</v>
      </c>
      <c r="G30" s="13">
        <v>4.2000000000000003E-2</v>
      </c>
      <c r="H30" s="25">
        <v>0.26619999999999999</v>
      </c>
      <c r="I30" s="26"/>
      <c r="J30" s="26">
        <v>0.30990000000000001</v>
      </c>
      <c r="K30" s="26">
        <v>0.33979999999999999</v>
      </c>
      <c r="L30" s="26">
        <v>0.34510000000000002</v>
      </c>
      <c r="M30" s="26">
        <v>0.29089999999999999</v>
      </c>
      <c r="N30" s="26">
        <v>0.35539999999999999</v>
      </c>
      <c r="O30" s="27">
        <v>0.38129999999999997</v>
      </c>
      <c r="P30" s="13">
        <v>7.3099999999999998E-2</v>
      </c>
      <c r="Q30" s="13">
        <v>4.2500000000000003E-2</v>
      </c>
      <c r="R30" s="3"/>
    </row>
    <row r="31" spans="1:20" x14ac:dyDescent="0.25">
      <c r="A31" t="s">
        <v>30</v>
      </c>
      <c r="C31" t="s">
        <v>31</v>
      </c>
      <c r="D31" s="3"/>
      <c r="E31" s="3"/>
      <c r="F31" s="13">
        <v>4.3499999999999997E-2</v>
      </c>
      <c r="G31" s="13">
        <v>4.2900000000000001E-2</v>
      </c>
      <c r="H31" s="25">
        <v>0.2356</v>
      </c>
      <c r="I31" s="26">
        <v>0.25729999999999997</v>
      </c>
      <c r="J31" s="26">
        <v>0.29909999999999998</v>
      </c>
      <c r="K31" s="26">
        <v>0.307</v>
      </c>
      <c r="L31" s="26">
        <v>0.3357</v>
      </c>
      <c r="M31" s="26">
        <v>0.3347</v>
      </c>
      <c r="N31" s="26">
        <v>0.31209999999999999</v>
      </c>
      <c r="O31" s="27">
        <v>0.34279999999999999</v>
      </c>
      <c r="P31" s="13">
        <v>4.2599999999999999E-2</v>
      </c>
      <c r="Q31" s="13">
        <v>4.2200000000000001E-2</v>
      </c>
      <c r="R31" s="3"/>
    </row>
    <row r="32" spans="1:20" x14ac:dyDescent="0.25">
      <c r="A32" s="1" t="s">
        <v>46</v>
      </c>
      <c r="B32" s="3" t="s">
        <v>62</v>
      </c>
      <c r="D32" s="3"/>
      <c r="E32" s="3"/>
      <c r="F32" s="13">
        <v>5.3800000000000001E-2</v>
      </c>
      <c r="G32" s="13">
        <v>4.2700000000000002E-2</v>
      </c>
      <c r="H32" s="28">
        <v>0.12180000000000001</v>
      </c>
      <c r="I32" s="29">
        <v>0.1191</v>
      </c>
      <c r="J32" s="29">
        <v>0.1191</v>
      </c>
      <c r="K32" s="29">
        <v>0.12130000000000001</v>
      </c>
      <c r="L32" s="29">
        <v>0.1235</v>
      </c>
      <c r="M32" s="29">
        <v>0.1246</v>
      </c>
      <c r="N32" s="29">
        <v>0.11940000000000001</v>
      </c>
      <c r="O32" s="30">
        <v>0.12989999999999999</v>
      </c>
      <c r="P32" s="13">
        <v>4.3900000000000002E-2</v>
      </c>
      <c r="Q32" s="13">
        <v>4.8899999999999999E-2</v>
      </c>
      <c r="R32" s="3"/>
    </row>
    <row r="33" spans="2:18" x14ac:dyDescent="0.25">
      <c r="E33" s="3"/>
      <c r="F33" s="13">
        <v>5.4699999999999999E-2</v>
      </c>
      <c r="G33" s="13">
        <v>5.5199999999999999E-2</v>
      </c>
      <c r="H33" s="13">
        <v>4.5100000000000001E-2</v>
      </c>
      <c r="I33" s="13">
        <v>4.2900000000000001E-2</v>
      </c>
      <c r="J33" s="13">
        <v>4.2500000000000003E-2</v>
      </c>
      <c r="K33" s="13">
        <v>4.3700000000000003E-2</v>
      </c>
      <c r="L33" s="13">
        <v>4.3799999999999999E-2</v>
      </c>
      <c r="M33" s="13">
        <v>4.24E-2</v>
      </c>
      <c r="N33" s="13">
        <v>4.2200000000000001E-2</v>
      </c>
      <c r="O33" s="13">
        <v>4.5900000000000003E-2</v>
      </c>
      <c r="P33" s="13">
        <v>4.2799999999999998E-2</v>
      </c>
      <c r="Q33" s="13">
        <v>5.5100000000000003E-2</v>
      </c>
      <c r="R33" s="3"/>
    </row>
    <row r="34" spans="2:18" x14ac:dyDescent="0.25"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</row>
    <row r="35" spans="2:18" x14ac:dyDescent="0.25">
      <c r="C35" s="6"/>
      <c r="D35" s="3"/>
      <c r="E35" s="3"/>
      <c r="F35" s="3" t="s">
        <v>47</v>
      </c>
      <c r="G35" s="3"/>
      <c r="H35" s="7">
        <f>AVERAGE(H28:H31)</f>
        <v>0.23092499999999999</v>
      </c>
      <c r="I35" s="3">
        <f>AVERAGE(I28,I29,I31)</f>
        <v>0.23479999999999998</v>
      </c>
      <c r="J35" s="3">
        <f>AVERAGE(J29:J31)</f>
        <v>0.29773333333333335</v>
      </c>
      <c r="K35" s="3">
        <f t="shared" ref="K35:M35" si="0">AVERAGE(K28:K31)</f>
        <v>0.30762499999999998</v>
      </c>
      <c r="L35" s="3">
        <f t="shared" si="0"/>
        <v>0.32442499999999996</v>
      </c>
      <c r="M35" s="3">
        <f t="shared" si="0"/>
        <v>0.30809999999999998</v>
      </c>
      <c r="N35" s="3">
        <f>AVERAGE(N28:N31)</f>
        <v>0.32905000000000001</v>
      </c>
      <c r="O35" s="3">
        <f>AVERAGE(O28:O31)</f>
        <v>0.34147499999999997</v>
      </c>
      <c r="P35" s="3">
        <f>AVERAGE(P28:P30)</f>
        <v>7.2366666666666676E-2</v>
      </c>
      <c r="Q35" s="3"/>
      <c r="R35" s="3"/>
    </row>
    <row r="36" spans="2:18" x14ac:dyDescent="0.25">
      <c r="B36" s="5"/>
      <c r="D36" s="3"/>
      <c r="E36" s="3"/>
      <c r="F36" s="3" t="s">
        <v>48</v>
      </c>
      <c r="G36" s="3"/>
      <c r="H36" s="3">
        <f>H35/1000</f>
        <v>2.3092499999999999E-4</v>
      </c>
      <c r="I36" s="3">
        <f t="shared" ref="I36:P36" si="1">I35/1000</f>
        <v>2.3479999999999999E-4</v>
      </c>
      <c r="J36" s="3">
        <f t="shared" si="1"/>
        <v>2.9773333333333332E-4</v>
      </c>
      <c r="K36" s="3">
        <f t="shared" si="1"/>
        <v>3.0762499999999996E-4</v>
      </c>
      <c r="L36" s="3">
        <f t="shared" si="1"/>
        <v>3.2442499999999998E-4</v>
      </c>
      <c r="M36" s="3">
        <f t="shared" si="1"/>
        <v>3.0810000000000001E-4</v>
      </c>
      <c r="N36" s="3">
        <f t="shared" si="1"/>
        <v>3.2905E-4</v>
      </c>
      <c r="O36" s="3">
        <f t="shared" si="1"/>
        <v>3.4147499999999999E-4</v>
      </c>
      <c r="P36" s="3">
        <f t="shared" si="1"/>
        <v>7.2366666666666673E-5</v>
      </c>
      <c r="Q36" s="3"/>
      <c r="R36" s="3"/>
    </row>
    <row r="37" spans="2:18" x14ac:dyDescent="0.25">
      <c r="B37" s="5"/>
      <c r="D37" s="3"/>
      <c r="E37" s="3"/>
      <c r="F37" s="3" t="s">
        <v>49</v>
      </c>
      <c r="G37" s="3"/>
      <c r="H37" s="3">
        <f>MEDIAN(H28:H31)</f>
        <v>0.2306</v>
      </c>
      <c r="I37" s="3">
        <f t="shared" ref="I37:P37" si="2">MEDIAN(I28:I31)</f>
        <v>0.23449999999999999</v>
      </c>
      <c r="J37" s="3">
        <f t="shared" si="2"/>
        <v>0.29909999999999998</v>
      </c>
      <c r="K37" s="3">
        <f t="shared" si="2"/>
        <v>0.30445</v>
      </c>
      <c r="L37" s="3">
        <f t="shared" si="2"/>
        <v>0.32984999999999998</v>
      </c>
      <c r="M37" s="3">
        <f t="shared" si="2"/>
        <v>0.30974999999999997</v>
      </c>
      <c r="N37" s="3">
        <f t="shared" si="2"/>
        <v>0.32530000000000003</v>
      </c>
      <c r="O37" s="3">
        <f t="shared" si="2"/>
        <v>0.33979999999999999</v>
      </c>
      <c r="P37" s="3">
        <f t="shared" si="2"/>
        <v>7.2000000000000008E-2</v>
      </c>
      <c r="Q37" s="3"/>
      <c r="R37" s="3"/>
    </row>
    <row r="38" spans="2:18" x14ac:dyDescent="0.25">
      <c r="B38" s="8"/>
      <c r="D38" s="3"/>
      <c r="E38" s="3"/>
      <c r="F38" s="3" t="s">
        <v>50</v>
      </c>
      <c r="G38" s="3"/>
      <c r="H38" s="3">
        <f>H37/1000</f>
        <v>2.3059999999999999E-4</v>
      </c>
      <c r="I38" s="3">
        <f t="shared" ref="I38:P38" si="3">I37/1000</f>
        <v>2.3449999999999998E-4</v>
      </c>
      <c r="J38" s="3">
        <f t="shared" si="3"/>
        <v>2.9909999999999995E-4</v>
      </c>
      <c r="K38" s="3">
        <f t="shared" si="3"/>
        <v>3.0445E-4</v>
      </c>
      <c r="L38" s="3">
        <f t="shared" si="3"/>
        <v>3.2984999999999997E-4</v>
      </c>
      <c r="M38" s="3">
        <f t="shared" si="3"/>
        <v>3.0974999999999997E-4</v>
      </c>
      <c r="N38" s="3">
        <f t="shared" si="3"/>
        <v>3.2530000000000005E-4</v>
      </c>
      <c r="O38" s="3">
        <f t="shared" si="3"/>
        <v>3.3979999999999997E-4</v>
      </c>
      <c r="P38" s="3">
        <f t="shared" si="3"/>
        <v>7.2000000000000002E-5</v>
      </c>
      <c r="Q38" s="3"/>
      <c r="R38" s="3"/>
    </row>
    <row r="39" spans="2:18" x14ac:dyDescent="0.25">
      <c r="B39" s="5"/>
      <c r="C39" s="5"/>
      <c r="D39" s="3"/>
      <c r="E39" s="3"/>
      <c r="F39" s="3" t="s">
        <v>51</v>
      </c>
      <c r="G39" s="3"/>
      <c r="H39" s="3">
        <f>STDEV(H28:H31)</f>
        <v>2.882954213996489E-2</v>
      </c>
      <c r="I39" s="3">
        <f t="shared" ref="I39:P39" si="4">STDEV(I28:I31)</f>
        <v>2.235151001610404E-2</v>
      </c>
      <c r="J39" s="3">
        <f t="shared" si="4"/>
        <v>1.2904392017190632E-2</v>
      </c>
      <c r="K39" s="3">
        <f t="shared" si="4"/>
        <v>2.405083158645455E-2</v>
      </c>
      <c r="L39" s="3">
        <f t="shared" si="4"/>
        <v>2.271994351518801E-2</v>
      </c>
      <c r="M39" s="3">
        <f t="shared" si="4"/>
        <v>2.7794843646499135E-2</v>
      </c>
      <c r="N39" s="3">
        <f t="shared" si="4"/>
        <v>2.1804051611264069E-2</v>
      </c>
      <c r="O39" s="3">
        <f t="shared" si="4"/>
        <v>3.1305311051002184E-2</v>
      </c>
      <c r="P39" s="3">
        <f t="shared" si="4"/>
        <v>1.4903327368969103E-2</v>
      </c>
      <c r="Q39" s="3"/>
      <c r="R39" s="3"/>
    </row>
    <row r="40" spans="2:18" x14ac:dyDescent="0.25">
      <c r="D40" s="3"/>
      <c r="E40" s="3"/>
      <c r="F40" s="3" t="s">
        <v>52</v>
      </c>
      <c r="G40" s="3"/>
      <c r="H40" s="3">
        <f>H39/H35*100</f>
        <v>12.484374641102042</v>
      </c>
      <c r="I40" s="3">
        <f t="shared" ref="I40:P40" si="5">I39/I35*100</f>
        <v>9.5193824600102399</v>
      </c>
      <c r="J40" s="3">
        <f t="shared" si="5"/>
        <v>4.3342113806058995</v>
      </c>
      <c r="K40" s="3">
        <f t="shared" si="5"/>
        <v>7.8182305035203736</v>
      </c>
      <c r="L40" s="3">
        <f t="shared" si="5"/>
        <v>7.0031420251793204</v>
      </c>
      <c r="M40" s="3">
        <f t="shared" si="5"/>
        <v>9.0213708687111769</v>
      </c>
      <c r="N40" s="3">
        <f t="shared" si="5"/>
        <v>6.6263642641738549</v>
      </c>
      <c r="O40" s="3">
        <f t="shared" si="5"/>
        <v>9.1676729046056629</v>
      </c>
      <c r="P40" s="3">
        <f t="shared" si="5"/>
        <v>20.594187981071997</v>
      </c>
      <c r="Q40" s="3"/>
      <c r="R40" s="3"/>
    </row>
    <row r="41" spans="2:18" x14ac:dyDescent="0.25"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</row>
    <row r="42" spans="2:18" x14ac:dyDescent="0.25"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</row>
    <row r="43" spans="2:18" x14ac:dyDescent="0.25">
      <c r="D43" s="3" t="s">
        <v>53</v>
      </c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</row>
    <row r="44" spans="2:18" x14ac:dyDescent="0.25">
      <c r="D44" s="3"/>
      <c r="E44" s="3"/>
      <c r="F44" s="2"/>
      <c r="G44" s="2"/>
      <c r="H44" s="17" t="s">
        <v>32</v>
      </c>
      <c r="I44" s="17" t="s">
        <v>33</v>
      </c>
      <c r="J44" s="17" t="s">
        <v>34</v>
      </c>
      <c r="K44" s="17" t="s">
        <v>35</v>
      </c>
      <c r="L44" s="17" t="s">
        <v>36</v>
      </c>
      <c r="M44" s="17" t="s">
        <v>37</v>
      </c>
      <c r="N44" s="17" t="s">
        <v>38</v>
      </c>
      <c r="O44" s="17" t="s">
        <v>38</v>
      </c>
      <c r="P44" s="17" t="s">
        <v>39</v>
      </c>
      <c r="Q44" s="2"/>
      <c r="R44" s="3"/>
    </row>
    <row r="45" spans="2:18" x14ac:dyDescent="0.25"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</row>
    <row r="46" spans="2:18" x14ac:dyDescent="0.25"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</row>
    <row r="47" spans="2:18" x14ac:dyDescent="0.25">
      <c r="D47" s="3"/>
      <c r="E47" s="3"/>
      <c r="F47" s="3"/>
      <c r="G47" s="3"/>
      <c r="H47" s="3">
        <f>H28-$P$35</f>
        <v>0.15323333333333333</v>
      </c>
      <c r="I47" s="3">
        <f t="shared" ref="I47:N47" si="6">I28-$P$35</f>
        <v>0.14023333333333332</v>
      </c>
      <c r="J47" s="3"/>
      <c r="K47" s="3">
        <f t="shared" si="6"/>
        <v>0.2094333333333333</v>
      </c>
      <c r="L47" s="3">
        <f t="shared" si="6"/>
        <v>0.2205333333333333</v>
      </c>
      <c r="M47" s="3">
        <f t="shared" si="6"/>
        <v>0.25623333333333331</v>
      </c>
      <c r="N47" s="3">
        <f t="shared" si="6"/>
        <v>0.23783333333333329</v>
      </c>
      <c r="O47" s="3">
        <f>O28-$P$35</f>
        <v>0.2326333333333333</v>
      </c>
      <c r="P47" s="3"/>
      <c r="Q47" s="3"/>
      <c r="R47" s="3"/>
    </row>
    <row r="48" spans="2:18" x14ac:dyDescent="0.25">
      <c r="D48" s="3"/>
      <c r="E48" s="3"/>
      <c r="F48" s="3"/>
      <c r="G48" s="3"/>
      <c r="H48" s="3">
        <f t="shared" ref="H48:O50" si="7">H29-$P$35</f>
        <v>0.12393333333333333</v>
      </c>
      <c r="I48" s="3">
        <f t="shared" si="7"/>
        <v>0.1621333333333333</v>
      </c>
      <c r="J48" s="3">
        <f t="shared" si="7"/>
        <v>0.21183333333333332</v>
      </c>
      <c r="K48" s="3">
        <f t="shared" si="7"/>
        <v>0.22953333333333331</v>
      </c>
      <c r="L48" s="3">
        <f t="shared" si="7"/>
        <v>0.25163333333333332</v>
      </c>
      <c r="M48" s="3">
        <f t="shared" si="7"/>
        <v>0.20583333333333331</v>
      </c>
      <c r="N48" s="3">
        <f t="shared" si="7"/>
        <v>0.26613333333333333</v>
      </c>
      <c r="O48" s="3">
        <f t="shared" si="7"/>
        <v>0.2644333333333333</v>
      </c>
      <c r="P48" s="3"/>
      <c r="Q48" s="3"/>
      <c r="R48" s="3"/>
    </row>
    <row r="49" spans="4:20" x14ac:dyDescent="0.25">
      <c r="D49" s="3"/>
      <c r="E49" s="3"/>
      <c r="F49" s="3"/>
      <c r="G49" s="3"/>
      <c r="H49" s="3">
        <f t="shared" si="7"/>
        <v>0.1938333333333333</v>
      </c>
      <c r="I49" s="3"/>
      <c r="J49" s="3">
        <f t="shared" si="7"/>
        <v>0.23753333333333332</v>
      </c>
      <c r="K49" s="3">
        <f t="shared" si="7"/>
        <v>0.2674333333333333</v>
      </c>
      <c r="L49" s="3">
        <f>L30-$P$35</f>
        <v>0.27273333333333333</v>
      </c>
      <c r="M49" s="3">
        <f t="shared" si="7"/>
        <v>0.2185333333333333</v>
      </c>
      <c r="N49" s="3">
        <f t="shared" si="7"/>
        <v>0.2830333333333333</v>
      </c>
      <c r="O49" s="3">
        <f>O30-$P$35</f>
        <v>0.30893333333333328</v>
      </c>
      <c r="P49" s="3"/>
      <c r="Q49" s="3"/>
      <c r="R49" s="3"/>
    </row>
    <row r="50" spans="4:20" x14ac:dyDescent="0.25">
      <c r="D50" s="3"/>
      <c r="E50" s="3"/>
      <c r="F50" s="3"/>
      <c r="G50" s="3"/>
      <c r="H50" s="3">
        <f t="shared" si="7"/>
        <v>0.16323333333333334</v>
      </c>
      <c r="I50" s="3">
        <f t="shared" si="7"/>
        <v>0.18493333333333328</v>
      </c>
      <c r="J50" s="3">
        <f t="shared" si="7"/>
        <v>0.22673333333333329</v>
      </c>
      <c r="K50" s="3">
        <f t="shared" si="7"/>
        <v>0.2346333333333333</v>
      </c>
      <c r="L50" s="3">
        <f t="shared" si="7"/>
        <v>0.26333333333333331</v>
      </c>
      <c r="M50" s="3">
        <f t="shared" si="7"/>
        <v>0.26233333333333331</v>
      </c>
      <c r="N50" s="3">
        <f t="shared" si="7"/>
        <v>0.2397333333333333</v>
      </c>
      <c r="O50" s="3">
        <f t="shared" si="7"/>
        <v>0.2704333333333333</v>
      </c>
      <c r="P50" s="3"/>
      <c r="Q50" s="3"/>
      <c r="R50" s="3"/>
    </row>
    <row r="51" spans="4:20" x14ac:dyDescent="0.25"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</row>
    <row r="52" spans="4:20" x14ac:dyDescent="0.25"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</row>
    <row r="53" spans="4:20" x14ac:dyDescent="0.25">
      <c r="D53" s="3"/>
      <c r="E53" s="3"/>
      <c r="F53" s="2"/>
      <c r="G53" s="2"/>
      <c r="H53" s="17" t="s">
        <v>32</v>
      </c>
      <c r="I53" s="17" t="s">
        <v>33</v>
      </c>
      <c r="J53" s="17" t="s">
        <v>34</v>
      </c>
      <c r="K53" s="17" t="s">
        <v>35</v>
      </c>
      <c r="L53" s="17" t="s">
        <v>36</v>
      </c>
      <c r="M53" s="17" t="s">
        <v>37</v>
      </c>
      <c r="N53" s="17" t="s">
        <v>38</v>
      </c>
      <c r="O53" s="17" t="s">
        <v>38</v>
      </c>
      <c r="P53" s="17" t="s">
        <v>39</v>
      </c>
      <c r="Q53" s="2"/>
      <c r="R53" s="3"/>
      <c r="S53" s="9" t="s">
        <v>54</v>
      </c>
      <c r="T53" s="10"/>
    </row>
    <row r="54" spans="4:20" x14ac:dyDescent="0.25">
      <c r="D54" s="3"/>
      <c r="E54" s="3"/>
      <c r="F54" s="3" t="s">
        <v>47</v>
      </c>
      <c r="G54" s="3"/>
      <c r="H54" s="3">
        <f>AVERAGE(H47:H50)</f>
        <v>0.15855833333333333</v>
      </c>
      <c r="I54" s="3">
        <f>AVERAGE(I47,I48,I50)</f>
        <v>0.16243333333333329</v>
      </c>
      <c r="J54" s="3">
        <f>AVERAGE(J48:J50)</f>
        <v>0.22536666666666663</v>
      </c>
      <c r="K54" s="3">
        <f t="shared" ref="K54:N54" si="8">AVERAGE(K47:K50)</f>
        <v>0.23525833333333329</v>
      </c>
      <c r="L54" s="3">
        <f t="shared" si="8"/>
        <v>0.25205833333333327</v>
      </c>
      <c r="M54" s="3">
        <f t="shared" si="8"/>
        <v>0.23573333333333329</v>
      </c>
      <c r="N54" s="3">
        <f t="shared" si="8"/>
        <v>0.25668333333333332</v>
      </c>
      <c r="O54" s="3">
        <f>AVERAGE(O47:O50)</f>
        <v>0.26910833333333328</v>
      </c>
      <c r="P54" s="3"/>
      <c r="Q54" s="3"/>
      <c r="R54" s="3"/>
      <c r="S54" s="11">
        <f>AVERAGE(N47:O50)</f>
        <v>0.26289583333333333</v>
      </c>
      <c r="T54" s="12"/>
    </row>
    <row r="55" spans="4:20" x14ac:dyDescent="0.25">
      <c r="D55" s="3"/>
      <c r="E55" s="3"/>
      <c r="F55" s="3" t="s">
        <v>48</v>
      </c>
      <c r="G55" s="3"/>
      <c r="H55" s="3">
        <f>H54/1000</f>
        <v>1.5855833333333332E-4</v>
      </c>
      <c r="I55" s="3">
        <f t="shared" ref="I55:O55" si="9">I54/1000</f>
        <v>1.6243333333333329E-4</v>
      </c>
      <c r="J55" s="3">
        <f t="shared" si="9"/>
        <v>2.2536666666666662E-4</v>
      </c>
      <c r="K55" s="3">
        <f t="shared" si="9"/>
        <v>2.3525833333333328E-4</v>
      </c>
      <c r="L55" s="3">
        <f t="shared" si="9"/>
        <v>2.5205833333333326E-4</v>
      </c>
      <c r="M55" s="3">
        <f t="shared" si="9"/>
        <v>2.3573333333333331E-4</v>
      </c>
      <c r="N55" s="3">
        <f t="shared" si="9"/>
        <v>2.5668333333333333E-4</v>
      </c>
      <c r="O55" s="3">
        <f t="shared" si="9"/>
        <v>2.6910833333333327E-4</v>
      </c>
      <c r="P55" s="3"/>
      <c r="Q55" s="3"/>
      <c r="R55" s="3"/>
    </row>
    <row r="56" spans="4:20" x14ac:dyDescent="0.25">
      <c r="D56" s="3"/>
      <c r="E56" s="3"/>
      <c r="F56" s="3" t="s">
        <v>49</v>
      </c>
      <c r="G56" s="3"/>
      <c r="H56" s="3">
        <f>MEDIAN(H47:H50)</f>
        <v>0.15823333333333334</v>
      </c>
      <c r="I56" s="3">
        <f t="shared" ref="I56:N56" si="10">MEDIAN(I47:I50)</f>
        <v>0.1621333333333333</v>
      </c>
      <c r="J56" s="3">
        <f>MEDIAN(J47:J50)</f>
        <v>0.22673333333333329</v>
      </c>
      <c r="K56" s="3">
        <f t="shared" si="10"/>
        <v>0.23208333333333331</v>
      </c>
      <c r="L56" s="3">
        <f t="shared" si="10"/>
        <v>0.25748333333333329</v>
      </c>
      <c r="M56" s="3">
        <f t="shared" si="10"/>
        <v>0.23738333333333331</v>
      </c>
      <c r="N56" s="3">
        <f t="shared" si="10"/>
        <v>0.25293333333333334</v>
      </c>
      <c r="O56" s="3">
        <f>MEDIAN(O47:O50)</f>
        <v>0.2674333333333333</v>
      </c>
      <c r="P56" s="3"/>
      <c r="Q56" s="3"/>
      <c r="R56" s="3"/>
    </row>
    <row r="57" spans="4:20" x14ac:dyDescent="0.25">
      <c r="D57" s="3"/>
      <c r="E57" s="3"/>
      <c r="F57" s="3" t="s">
        <v>50</v>
      </c>
      <c r="G57" s="3"/>
      <c r="H57" s="3">
        <f>H56/1000</f>
        <v>1.5823333333333335E-4</v>
      </c>
      <c r="I57" s="3">
        <f t="shared" ref="I57:O57" si="11">I56/1000</f>
        <v>1.6213333333333331E-4</v>
      </c>
      <c r="J57" s="3">
        <f t="shared" si="11"/>
        <v>2.2673333333333328E-4</v>
      </c>
      <c r="K57" s="3">
        <f t="shared" si="11"/>
        <v>2.320833333333333E-4</v>
      </c>
      <c r="L57" s="3">
        <f t="shared" si="11"/>
        <v>2.5748333333333329E-4</v>
      </c>
      <c r="M57" s="3">
        <f t="shared" si="11"/>
        <v>2.3738333333333329E-4</v>
      </c>
      <c r="N57" s="3">
        <f t="shared" si="11"/>
        <v>2.5293333333333332E-4</v>
      </c>
      <c r="O57" s="3">
        <f t="shared" si="11"/>
        <v>2.6743333333333329E-4</v>
      </c>
      <c r="P57" s="3"/>
      <c r="Q57" s="3"/>
      <c r="R57" s="3"/>
    </row>
    <row r="58" spans="4:20" x14ac:dyDescent="0.25">
      <c r="D58" s="3"/>
      <c r="E58" s="3"/>
      <c r="F58" s="3" t="s">
        <v>51</v>
      </c>
      <c r="G58" s="3"/>
      <c r="H58" s="3">
        <f>STDEV(H47:H50)</f>
        <v>2.8829542139964727E-2</v>
      </c>
      <c r="I58" s="3">
        <f t="shared" ref="I58:O58" si="12">STDEV(I47:I50)</f>
        <v>2.2351510016103929E-2</v>
      </c>
      <c r="J58" s="3">
        <f t="shared" si="12"/>
        <v>1.2904392017190632E-2</v>
      </c>
      <c r="K58" s="3">
        <f t="shared" si="12"/>
        <v>2.405083158645455E-2</v>
      </c>
      <c r="L58" s="3">
        <f t="shared" si="12"/>
        <v>2.271994351518801E-2</v>
      </c>
      <c r="M58" s="3">
        <f t="shared" si="12"/>
        <v>2.7794843646499461E-2</v>
      </c>
      <c r="N58" s="3">
        <f t="shared" si="12"/>
        <v>2.1804051611264069E-2</v>
      </c>
      <c r="O58" s="3">
        <f t="shared" si="12"/>
        <v>3.1305311051002364E-2</v>
      </c>
      <c r="P58" s="3"/>
      <c r="Q58" s="3"/>
      <c r="R58" s="3"/>
    </row>
    <row r="59" spans="4:20" x14ac:dyDescent="0.25">
      <c r="D59" s="3"/>
      <c r="E59" s="3"/>
      <c r="F59" s="3" t="s">
        <v>52</v>
      </c>
      <c r="G59" s="3"/>
      <c r="H59" s="3">
        <f>H58/H54*100</f>
        <v>18.18229388130429</v>
      </c>
      <c r="I59" s="3">
        <f t="shared" ref="I59:O59" si="13">I58/I54*100</f>
        <v>13.76042069532358</v>
      </c>
      <c r="J59" s="3">
        <f t="shared" si="13"/>
        <v>5.7259541564224081</v>
      </c>
      <c r="K59" s="3">
        <f t="shared" si="13"/>
        <v>10.223158196218861</v>
      </c>
      <c r="L59" s="3">
        <f t="shared" si="13"/>
        <v>9.0137640818017051</v>
      </c>
      <c r="M59" s="3">
        <f t="shared" si="13"/>
        <v>11.790799058186991</v>
      </c>
      <c r="N59" s="3">
        <f t="shared" si="13"/>
        <v>8.4945334502684524</v>
      </c>
      <c r="O59" s="3">
        <f t="shared" si="13"/>
        <v>11.63297719666889</v>
      </c>
      <c r="P59" s="3"/>
      <c r="Q59" s="3"/>
      <c r="R59" s="3"/>
    </row>
    <row r="60" spans="4:20" x14ac:dyDescent="0.25"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</row>
    <row r="61" spans="4:20" x14ac:dyDescent="0.25"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</row>
    <row r="62" spans="4:20" x14ac:dyDescent="0.25">
      <c r="D62" s="3" t="s">
        <v>55</v>
      </c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</row>
    <row r="63" spans="4:20" x14ac:dyDescent="0.25">
      <c r="D63" s="3"/>
      <c r="E63" s="3"/>
      <c r="F63" s="3"/>
      <c r="G63" s="3"/>
      <c r="H63" s="3">
        <f>H47/$N$54*100</f>
        <v>59.697422245308751</v>
      </c>
      <c r="I63" s="3">
        <f t="shared" ref="I63:O63" si="14">I47/$N$54*100</f>
        <v>54.632816050905788</v>
      </c>
      <c r="J63" s="3"/>
      <c r="K63" s="3">
        <f t="shared" si="14"/>
        <v>81.592104408804616</v>
      </c>
      <c r="L63" s="3">
        <f t="shared" si="14"/>
        <v>85.916498928640991</v>
      </c>
      <c r="M63" s="3">
        <f t="shared" si="14"/>
        <v>99.824686708655278</v>
      </c>
      <c r="N63" s="3">
        <f t="shared" si="14"/>
        <v>92.65632101811569</v>
      </c>
      <c r="O63" s="3">
        <f t="shared" si="14"/>
        <v>90.630478540354517</v>
      </c>
      <c r="P63" s="3"/>
      <c r="Q63" s="3"/>
      <c r="R63" s="3"/>
    </row>
    <row r="64" spans="4:20" x14ac:dyDescent="0.25">
      <c r="D64" s="3"/>
      <c r="E64" s="3"/>
      <c r="F64" s="3"/>
      <c r="G64" s="3"/>
      <c r="H64" s="3">
        <f t="shared" ref="H64:O64" si="15">H48/$N$54*100</f>
        <v>48.282579053308226</v>
      </c>
      <c r="I64" s="3">
        <f t="shared" si="15"/>
        <v>63.164729563015378</v>
      </c>
      <c r="J64" s="3">
        <f t="shared" si="15"/>
        <v>82.527108629309794</v>
      </c>
      <c r="K64" s="3">
        <f t="shared" si="15"/>
        <v>89.422764755535354</v>
      </c>
      <c r="L64" s="3">
        <f t="shared" si="15"/>
        <v>98.032595286020381</v>
      </c>
      <c r="M64" s="3">
        <f t="shared" si="15"/>
        <v>80.18959807804687</v>
      </c>
      <c r="N64" s="3">
        <f t="shared" si="15"/>
        <v>103.68157911823907</v>
      </c>
      <c r="O64" s="3">
        <f t="shared" si="15"/>
        <v>103.01928446204791</v>
      </c>
      <c r="P64" s="3"/>
      <c r="Q64" s="3"/>
      <c r="R64" s="3"/>
    </row>
    <row r="65" spans="4:18" x14ac:dyDescent="0.25">
      <c r="D65" s="3"/>
      <c r="E65" s="3"/>
      <c r="F65" s="3"/>
      <c r="G65" s="3"/>
      <c r="H65" s="3">
        <f t="shared" ref="H65:O65" si="16">H49/$N$54*100</f>
        <v>75.514576975521067</v>
      </c>
      <c r="I65" s="3"/>
      <c r="J65" s="3">
        <f t="shared" si="16"/>
        <v>92.539445490552566</v>
      </c>
      <c r="K65" s="3">
        <f t="shared" si="16"/>
        <v>104.18803973767936</v>
      </c>
      <c r="L65" s="3">
        <f t="shared" si="16"/>
        <v>106.25284072462829</v>
      </c>
      <c r="M65" s="3">
        <f t="shared" si="16"/>
        <v>85.137328744886688</v>
      </c>
      <c r="N65" s="3">
        <f t="shared" si="16"/>
        <v>110.26556717096292</v>
      </c>
      <c r="O65" s="3">
        <f t="shared" si="16"/>
        <v>120.35582105058111</v>
      </c>
      <c r="P65" s="3"/>
      <c r="Q65" s="3"/>
      <c r="R65" s="3"/>
    </row>
    <row r="66" spans="4:18" x14ac:dyDescent="0.25">
      <c r="D66" s="3"/>
      <c r="E66" s="3"/>
      <c r="F66" s="3"/>
      <c r="G66" s="3"/>
      <c r="H66" s="3">
        <f t="shared" ref="H66:O66" si="17">H50/$N$54*100</f>
        <v>63.593273164080266</v>
      </c>
      <c r="I66" s="3">
        <f t="shared" si="17"/>
        <v>72.047269657814411</v>
      </c>
      <c r="J66" s="3">
        <f t="shared" si="17"/>
        <v>88.33192649827933</v>
      </c>
      <c r="K66" s="3">
        <f t="shared" si="17"/>
        <v>91.40964872410882</v>
      </c>
      <c r="L66" s="3">
        <f t="shared" si="17"/>
        <v>102.59074086098306</v>
      </c>
      <c r="M66" s="3">
        <f t="shared" si="17"/>
        <v>102.2011557691059</v>
      </c>
      <c r="N66" s="3">
        <f t="shared" si="17"/>
        <v>93.396532692682285</v>
      </c>
      <c r="O66" s="3">
        <f t="shared" si="17"/>
        <v>105.35679501331082</v>
      </c>
      <c r="P66" s="3"/>
      <c r="Q66" s="3"/>
      <c r="R66" s="3"/>
    </row>
    <row r="67" spans="4:18" x14ac:dyDescent="0.25"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</row>
    <row r="68" spans="4:18" x14ac:dyDescent="0.25"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</row>
    <row r="69" spans="4:18" x14ac:dyDescent="0.25">
      <c r="D69" s="3"/>
      <c r="E69" s="3"/>
      <c r="F69" s="2"/>
      <c r="G69" s="2"/>
      <c r="H69" s="17" t="s">
        <v>32</v>
      </c>
      <c r="I69" s="17" t="s">
        <v>33</v>
      </c>
      <c r="J69" s="17" t="s">
        <v>34</v>
      </c>
      <c r="K69" s="17" t="s">
        <v>35</v>
      </c>
      <c r="L69" s="17" t="s">
        <v>36</v>
      </c>
      <c r="M69" s="17" t="s">
        <v>37</v>
      </c>
      <c r="N69" s="17" t="s">
        <v>38</v>
      </c>
      <c r="O69" s="17" t="s">
        <v>38</v>
      </c>
      <c r="P69" s="17" t="s">
        <v>39</v>
      </c>
      <c r="Q69" s="2"/>
      <c r="R69" s="3"/>
    </row>
    <row r="70" spans="4:18" x14ac:dyDescent="0.25">
      <c r="D70" s="3"/>
      <c r="E70" s="3"/>
      <c r="F70" s="3" t="s">
        <v>47</v>
      </c>
      <c r="G70" s="3"/>
      <c r="H70" s="3">
        <f>AVERAGE(H63:H66)</f>
        <v>61.771962859554577</v>
      </c>
      <c r="I70" s="3">
        <f>AVERAGE(I63,I64,I66)</f>
        <v>63.281605090578523</v>
      </c>
      <c r="J70" s="3">
        <f>AVERAGE(J64:J66)</f>
        <v>87.799493539380549</v>
      </c>
      <c r="K70" s="3">
        <f t="shared" ref="K70:N70" si="18">AVERAGE(K63:K66)</f>
        <v>91.653139406532034</v>
      </c>
      <c r="L70" s="3">
        <f t="shared" si="18"/>
        <v>98.19816895006818</v>
      </c>
      <c r="M70" s="3">
        <f t="shared" si="18"/>
        <v>91.838192325173679</v>
      </c>
      <c r="N70" s="3">
        <f t="shared" si="18"/>
        <v>100</v>
      </c>
      <c r="O70" s="3">
        <f>AVERAGE(O63:O66)</f>
        <v>104.84059476657359</v>
      </c>
      <c r="P70" s="3"/>
      <c r="Q70" s="3"/>
      <c r="R70" s="3"/>
    </row>
    <row r="71" spans="4:18" x14ac:dyDescent="0.25">
      <c r="D71" s="3"/>
      <c r="E71" s="3"/>
      <c r="F71" s="3" t="s">
        <v>49</v>
      </c>
      <c r="G71" s="3"/>
      <c r="H71" s="3">
        <f>MEDIAN(H63:H66)</f>
        <v>61.645347704694508</v>
      </c>
      <c r="I71" s="3">
        <f t="shared" ref="I71:O71" si="19">MEDIAN(I63:I66)</f>
        <v>63.164729563015378</v>
      </c>
      <c r="J71" s="3">
        <f t="shared" si="19"/>
        <v>88.33192649827933</v>
      </c>
      <c r="K71" s="3">
        <f t="shared" si="19"/>
        <v>90.416206739822087</v>
      </c>
      <c r="L71" s="3">
        <f t="shared" si="19"/>
        <v>100.31166807350172</v>
      </c>
      <c r="M71" s="3">
        <f t="shared" si="19"/>
        <v>92.481007726770983</v>
      </c>
      <c r="N71" s="3">
        <f t="shared" si="19"/>
        <v>98.539055905460685</v>
      </c>
      <c r="O71" s="3">
        <f t="shared" si="19"/>
        <v>104.18803973767936</v>
      </c>
      <c r="P71" s="3"/>
      <c r="Q71" s="3"/>
      <c r="R71" s="3"/>
    </row>
    <row r="72" spans="4:18" x14ac:dyDescent="0.25">
      <c r="D72" s="3"/>
      <c r="E72" s="3"/>
      <c r="F72" s="3" t="s">
        <v>51</v>
      </c>
      <c r="G72" s="3"/>
      <c r="H72" s="3">
        <f>STDEV(H63:H66)</f>
        <v>11.231559823374365</v>
      </c>
      <c r="I72" s="3">
        <f t="shared" ref="I72:O72" si="20">STDEV(I63:I66)</f>
        <v>8.7078150832168983</v>
      </c>
      <c r="J72" s="3">
        <f t="shared" si="20"/>
        <v>5.0273587496359822</v>
      </c>
      <c r="K72" s="3">
        <f t="shared" si="20"/>
        <v>9.3698454333307755</v>
      </c>
      <c r="L72" s="3">
        <f t="shared" si="20"/>
        <v>8.8513512818082027</v>
      </c>
      <c r="M72" s="3">
        <f t="shared" si="20"/>
        <v>10.828456715732576</v>
      </c>
      <c r="N72" s="3">
        <f t="shared" si="20"/>
        <v>8.4945334502684524</v>
      </c>
      <c r="O72" s="3">
        <f t="shared" si="20"/>
        <v>12.196082482047487</v>
      </c>
      <c r="P72" s="3"/>
      <c r="Q72" s="3"/>
      <c r="R72" s="3"/>
    </row>
    <row r="73" spans="4:18" x14ac:dyDescent="0.25">
      <c r="D73" s="3"/>
      <c r="E73" s="3"/>
      <c r="F73" s="3" t="s">
        <v>52</v>
      </c>
      <c r="G73" s="3"/>
      <c r="H73" s="3">
        <f t="shared" ref="H73:O73" si="21">H72/H70*100</f>
        <v>18.182293881304311</v>
      </c>
      <c r="I73" s="3">
        <f t="shared" si="21"/>
        <v>13.760420695323566</v>
      </c>
      <c r="J73" s="3">
        <f t="shared" si="21"/>
        <v>5.7259541564224063</v>
      </c>
      <c r="K73" s="3">
        <f t="shared" si="21"/>
        <v>10.223158196218858</v>
      </c>
      <c r="L73" s="3">
        <f t="shared" si="21"/>
        <v>9.0137640818017069</v>
      </c>
      <c r="M73" s="3">
        <f t="shared" si="21"/>
        <v>11.790799058187035</v>
      </c>
      <c r="N73" s="3">
        <f t="shared" si="21"/>
        <v>8.4945334502684524</v>
      </c>
      <c r="O73" s="3">
        <f t="shared" si="21"/>
        <v>11.632977196668836</v>
      </c>
      <c r="P73" s="3"/>
      <c r="Q73" s="3"/>
      <c r="R73" s="3"/>
    </row>
    <row r="74" spans="4:18" x14ac:dyDescent="0.25"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</row>
    <row r="75" spans="4:18" x14ac:dyDescent="0.25"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</row>
    <row r="76" spans="4:18" x14ac:dyDescent="0.25">
      <c r="D76" s="3" t="s">
        <v>56</v>
      </c>
      <c r="E76" s="3"/>
      <c r="F76" s="3"/>
      <c r="G76" s="3"/>
      <c r="H76" s="3">
        <f>H47/$S$54*100</f>
        <v>58.286710515888743</v>
      </c>
      <c r="I76" s="3">
        <f t="shared" ref="I76:N76" si="22">I47/$S$54*100</f>
        <v>53.341786195419601</v>
      </c>
      <c r="J76" s="3"/>
      <c r="K76" s="3">
        <f t="shared" si="22"/>
        <v>79.663998732070667</v>
      </c>
      <c r="L76" s="3">
        <f t="shared" si="22"/>
        <v>83.886203344163562</v>
      </c>
      <c r="M76" s="3">
        <f t="shared" si="22"/>
        <v>97.465726285759558</v>
      </c>
      <c r="N76" s="3">
        <f t="shared" si="22"/>
        <v>90.466756478326317</v>
      </c>
      <c r="O76" s="3">
        <f>O47/$S$54*100</f>
        <v>88.488786750138672</v>
      </c>
      <c r="P76" s="3"/>
      <c r="Q76" s="3"/>
      <c r="R76" s="3"/>
    </row>
    <row r="77" spans="4:18" x14ac:dyDescent="0.25">
      <c r="D77" s="3"/>
      <c r="E77" s="3"/>
      <c r="F77" s="3"/>
      <c r="G77" s="3"/>
      <c r="H77" s="3">
        <f>H48/$S$54*100</f>
        <v>47.141611855139075</v>
      </c>
      <c r="I77" s="3">
        <f t="shared" ref="H77:O79" si="23">I48/$S$54*100</f>
        <v>61.672081781440667</v>
      </c>
      <c r="J77" s="3">
        <f t="shared" si="23"/>
        <v>80.576907837388063</v>
      </c>
      <c r="K77" s="3">
        <f t="shared" si="23"/>
        <v>87.309612489103728</v>
      </c>
      <c r="L77" s="3">
        <f t="shared" si="23"/>
        <v>95.715983833901248</v>
      </c>
      <c r="M77" s="3">
        <f t="shared" si="23"/>
        <v>78.294635074094614</v>
      </c>
      <c r="N77" s="3">
        <f t="shared" si="23"/>
        <v>101.23147634519376</v>
      </c>
      <c r="O77" s="3">
        <f t="shared" si="23"/>
        <v>100.58483239559392</v>
      </c>
      <c r="P77" s="3"/>
      <c r="Q77" s="3"/>
      <c r="R77" s="3"/>
    </row>
    <row r="78" spans="4:18" x14ac:dyDescent="0.25">
      <c r="D78" s="3"/>
      <c r="E78" s="3"/>
      <c r="F78" s="3"/>
      <c r="G78" s="3"/>
      <c r="H78" s="3">
        <f t="shared" si="23"/>
        <v>73.730089547507717</v>
      </c>
      <c r="I78" s="3"/>
      <c r="J78" s="3">
        <f t="shared" si="23"/>
        <v>90.35264284016165</v>
      </c>
      <c r="K78" s="3">
        <f t="shared" si="23"/>
        <v>101.72596877724065</v>
      </c>
      <c r="L78" s="3">
        <f t="shared" si="23"/>
        <v>103.74197638481655</v>
      </c>
      <c r="M78" s="3">
        <f t="shared" si="23"/>
        <v>83.125445756399074</v>
      </c>
      <c r="N78" s="3">
        <f t="shared" si="23"/>
        <v>107.65987796180363</v>
      </c>
      <c r="O78" s="3">
        <f t="shared" si="23"/>
        <v>117.51168872335364</v>
      </c>
      <c r="P78" s="3"/>
      <c r="Q78" s="3"/>
      <c r="R78" s="3"/>
    </row>
    <row r="79" spans="4:18" x14ac:dyDescent="0.25">
      <c r="D79" s="3"/>
      <c r="E79" s="3"/>
      <c r="F79" s="3"/>
      <c r="G79" s="3"/>
      <c r="H79" s="3">
        <f t="shared" si="23"/>
        <v>62.090498454711152</v>
      </c>
      <c r="I79" s="3">
        <f t="shared" si="23"/>
        <v>70.344718281955764</v>
      </c>
      <c r="J79" s="3">
        <f t="shared" si="23"/>
        <v>86.244551866233436</v>
      </c>
      <c r="K79" s="3">
        <f t="shared" si="23"/>
        <v>89.24954433790316</v>
      </c>
      <c r="L79" s="3">
        <f t="shared" si="23"/>
        <v>100.16641572232348</v>
      </c>
      <c r="M79" s="3">
        <f t="shared" si="23"/>
        <v>99.786036928441234</v>
      </c>
      <c r="N79" s="3">
        <f t="shared" si="23"/>
        <v>91.189476186702578</v>
      </c>
      <c r="O79" s="3">
        <f t="shared" si="23"/>
        <v>102.86710515888737</v>
      </c>
      <c r="P79" s="3"/>
      <c r="Q79" s="3"/>
      <c r="R79" s="3"/>
    </row>
    <row r="80" spans="4:18" x14ac:dyDescent="0.25"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</row>
    <row r="81" spans="4:18" x14ac:dyDescent="0.25"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</row>
    <row r="82" spans="4:18" x14ac:dyDescent="0.25">
      <c r="D82" s="3"/>
      <c r="E82" s="3"/>
      <c r="F82" s="2"/>
      <c r="G82" s="2"/>
      <c r="H82" s="17" t="s">
        <v>32</v>
      </c>
      <c r="I82" s="17" t="s">
        <v>33</v>
      </c>
      <c r="J82" s="17" t="s">
        <v>34</v>
      </c>
      <c r="K82" s="17" t="s">
        <v>35</v>
      </c>
      <c r="L82" s="17" t="s">
        <v>36</v>
      </c>
      <c r="M82" s="17" t="s">
        <v>37</v>
      </c>
      <c r="N82" s="17" t="s">
        <v>38</v>
      </c>
      <c r="O82" s="17" t="s">
        <v>38</v>
      </c>
      <c r="P82" s="17" t="s">
        <v>39</v>
      </c>
      <c r="Q82" s="2"/>
      <c r="R82" s="3"/>
    </row>
    <row r="83" spans="4:18" x14ac:dyDescent="0.25">
      <c r="D83" s="3"/>
      <c r="E83" s="3"/>
      <c r="F83" s="3" t="s">
        <v>47</v>
      </c>
      <c r="G83" s="3"/>
      <c r="H83" s="3">
        <f>AVERAGE(H76:H79)</f>
        <v>60.312227593311675</v>
      </c>
      <c r="I83" s="3">
        <f>AVERAGE(I76,I77,I79)</f>
        <v>61.786195419605349</v>
      </c>
      <c r="J83" s="3">
        <f>AVERAGE(J77:J79)</f>
        <v>85.724700847927707</v>
      </c>
      <c r="K83" s="3">
        <f t="shared" ref="K83:N83" si="24">AVERAGE(K76:K79)</f>
        <v>89.487281084079555</v>
      </c>
      <c r="L83" s="3">
        <f t="shared" si="24"/>
        <v>95.877644821301203</v>
      </c>
      <c r="M83" s="3">
        <f t="shared" si="24"/>
        <v>89.667961011173617</v>
      </c>
      <c r="N83" s="3">
        <f t="shared" si="24"/>
        <v>97.63689674300656</v>
      </c>
      <c r="O83" s="3">
        <f>AVERAGE(O76:O79)</f>
        <v>102.36310325699341</v>
      </c>
      <c r="P83" s="3"/>
      <c r="Q83" s="3"/>
      <c r="R83" s="3"/>
    </row>
    <row r="84" spans="4:18" x14ac:dyDescent="0.25">
      <c r="D84" s="3"/>
      <c r="E84" s="3"/>
      <c r="F84" s="3" t="s">
        <v>49</v>
      </c>
      <c r="G84" s="3"/>
      <c r="H84" s="3">
        <f t="shared" ref="H84:O84" si="25">MEDIAN(H76:H79)</f>
        <v>60.188604485299948</v>
      </c>
      <c r="I84" s="3">
        <f t="shared" si="25"/>
        <v>61.672081781440667</v>
      </c>
      <c r="J84" s="3">
        <f t="shared" si="25"/>
        <v>86.244551866233436</v>
      </c>
      <c r="K84" s="3">
        <f t="shared" si="25"/>
        <v>88.279578413503444</v>
      </c>
      <c r="L84" s="3">
        <f t="shared" si="25"/>
        <v>97.941199778112363</v>
      </c>
      <c r="M84" s="3">
        <f t="shared" si="25"/>
        <v>90.295586021079316</v>
      </c>
      <c r="N84" s="3">
        <f t="shared" si="25"/>
        <v>96.210476265948159</v>
      </c>
      <c r="O84" s="3">
        <f t="shared" si="25"/>
        <v>101.72596877724064</v>
      </c>
      <c r="P84" s="3"/>
      <c r="Q84" s="3"/>
      <c r="R84" s="3"/>
    </row>
    <row r="85" spans="4:18" x14ac:dyDescent="0.25">
      <c r="D85" s="3"/>
      <c r="E85" s="3"/>
      <c r="F85" s="3" t="s">
        <v>51</v>
      </c>
      <c r="G85" s="3"/>
      <c r="H85" s="3">
        <f t="shared" ref="H85:O85" si="26">STDEV(H76:H79)</f>
        <v>10.966146467376948</v>
      </c>
      <c r="I85" s="3">
        <f t="shared" si="26"/>
        <v>8.5020404213724614</v>
      </c>
      <c r="J85" s="3">
        <f t="shared" si="26"/>
        <v>4.9085570712825879</v>
      </c>
      <c r="K85" s="3">
        <f t="shared" si="26"/>
        <v>9.14842631072049</v>
      </c>
      <c r="L85" s="3">
        <f t="shared" si="26"/>
        <v>8.6421847113798584</v>
      </c>
      <c r="M85" s="3">
        <f t="shared" si="26"/>
        <v>10.572569102400863</v>
      </c>
      <c r="N85" s="3">
        <f t="shared" si="26"/>
        <v>8.2937988536387639</v>
      </c>
      <c r="O85" s="3">
        <f t="shared" si="26"/>
        <v>11.907876459688442</v>
      </c>
      <c r="P85" s="3"/>
      <c r="Q85" s="3"/>
      <c r="R85" s="3"/>
    </row>
    <row r="86" spans="4:18" x14ac:dyDescent="0.25">
      <c r="D86" s="3"/>
      <c r="E86" s="3"/>
      <c r="F86" s="3" t="s">
        <v>52</v>
      </c>
      <c r="G86" s="3"/>
      <c r="H86" s="3">
        <f t="shared" ref="H86:O86" si="27">H85/H83*100</f>
        <v>18.182293881304158</v>
      </c>
      <c r="I86" s="3">
        <f t="shared" si="27"/>
        <v>13.760420695323608</v>
      </c>
      <c r="J86" s="3">
        <f t="shared" si="27"/>
        <v>5.7259541564224037</v>
      </c>
      <c r="K86" s="3">
        <f t="shared" si="27"/>
        <v>10.223158196218861</v>
      </c>
      <c r="L86" s="3">
        <f t="shared" si="27"/>
        <v>9.0137640818017033</v>
      </c>
      <c r="M86" s="3">
        <f t="shared" si="27"/>
        <v>11.790799058186909</v>
      </c>
      <c r="N86" s="3">
        <f t="shared" si="27"/>
        <v>8.4945334502684542</v>
      </c>
      <c r="O86" s="3">
        <f t="shared" si="27"/>
        <v>11.632977196668664</v>
      </c>
      <c r="P86" s="3"/>
      <c r="Q86" s="3"/>
      <c r="R86" s="3"/>
    </row>
  </sheetData>
  <pageMargins left="0.7" right="0.7" top="0.78740157499999996" bottom="0.78740157499999996" header="0.3" footer="0.3"/>
  <pageSetup paperSize="9" scale="3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86"/>
  <sheetViews>
    <sheetView workbookViewId="0">
      <selection activeCell="A25" sqref="A25:D32"/>
    </sheetView>
  </sheetViews>
  <sheetFormatPr baseColWidth="10" defaultColWidth="11.42578125" defaultRowHeight="15" x14ac:dyDescent="0.25"/>
  <cols>
    <col min="5" max="5" width="15.7109375" customWidth="1"/>
  </cols>
  <sheetData>
    <row r="1" spans="1:13" x14ac:dyDescent="0.25">
      <c r="A1" s="15" t="s">
        <v>8</v>
      </c>
      <c r="B1" s="15" t="s">
        <v>9</v>
      </c>
      <c r="C1" s="15" t="s">
        <v>10</v>
      </c>
      <c r="D1" s="15" t="s">
        <v>11</v>
      </c>
      <c r="E1" s="15" t="s">
        <v>12</v>
      </c>
      <c r="F1" s="15" t="s">
        <v>13</v>
      </c>
      <c r="G1" s="15" t="s">
        <v>14</v>
      </c>
      <c r="H1" s="15" t="s">
        <v>15</v>
      </c>
      <c r="I1" s="15" t="s">
        <v>16</v>
      </c>
      <c r="J1" s="15" t="s">
        <v>17</v>
      </c>
      <c r="K1" s="15" t="s">
        <v>18</v>
      </c>
      <c r="L1" s="15" t="s">
        <v>19</v>
      </c>
      <c r="M1" s="15" t="s">
        <v>20</v>
      </c>
    </row>
    <row r="2" spans="1:13" x14ac:dyDescent="0.25">
      <c r="A2" s="15" t="s">
        <v>21</v>
      </c>
      <c r="B2" s="13">
        <v>8</v>
      </c>
      <c r="C2" s="13">
        <v>9</v>
      </c>
      <c r="D2" s="13">
        <v>7</v>
      </c>
      <c r="E2" s="13">
        <v>7</v>
      </c>
      <c r="F2" s="13">
        <v>7</v>
      </c>
      <c r="G2" s="13">
        <v>7</v>
      </c>
      <c r="H2" s="13">
        <v>7</v>
      </c>
      <c r="I2" s="13">
        <v>8</v>
      </c>
      <c r="J2" s="13">
        <v>7</v>
      </c>
      <c r="K2" s="13">
        <v>8</v>
      </c>
      <c r="L2" s="13">
        <v>8</v>
      </c>
      <c r="M2" s="13">
        <v>7</v>
      </c>
    </row>
    <row r="3" spans="1:13" x14ac:dyDescent="0.25">
      <c r="A3" s="15" t="s">
        <v>22</v>
      </c>
      <c r="B3" s="13">
        <v>8</v>
      </c>
      <c r="C3" s="13">
        <v>8</v>
      </c>
      <c r="D3" s="13">
        <v>8</v>
      </c>
      <c r="E3" s="13">
        <v>9</v>
      </c>
      <c r="F3" s="13">
        <v>8</v>
      </c>
      <c r="G3" s="13">
        <v>8</v>
      </c>
      <c r="H3" s="13">
        <v>8</v>
      </c>
      <c r="I3" s="13">
        <v>8</v>
      </c>
      <c r="J3" s="13">
        <v>9</v>
      </c>
      <c r="K3" s="13">
        <v>7</v>
      </c>
      <c r="L3" s="13">
        <v>7</v>
      </c>
      <c r="M3" s="13">
        <v>9</v>
      </c>
    </row>
    <row r="4" spans="1:13" x14ac:dyDescent="0.25">
      <c r="A4" s="15" t="s">
        <v>23</v>
      </c>
      <c r="B4" s="13">
        <v>9</v>
      </c>
      <c r="C4" s="13">
        <v>8</v>
      </c>
      <c r="D4" s="13">
        <v>12875</v>
      </c>
      <c r="E4" s="13">
        <v>10612</v>
      </c>
      <c r="F4" s="21">
        <v>36660</v>
      </c>
      <c r="G4" s="13">
        <v>9356</v>
      </c>
      <c r="H4" s="13">
        <v>14540</v>
      </c>
      <c r="I4" s="13">
        <v>10761</v>
      </c>
      <c r="J4" s="13">
        <v>10259</v>
      </c>
      <c r="K4" s="13">
        <v>10372</v>
      </c>
      <c r="L4" s="13">
        <v>7310</v>
      </c>
      <c r="M4" s="13">
        <v>8</v>
      </c>
    </row>
    <row r="5" spans="1:13" x14ac:dyDescent="0.25">
      <c r="A5" s="15" t="s">
        <v>24</v>
      </c>
      <c r="B5" s="13">
        <v>8</v>
      </c>
      <c r="C5" s="13">
        <v>9</v>
      </c>
      <c r="D5" s="13">
        <v>11350</v>
      </c>
      <c r="E5" s="13">
        <v>10783</v>
      </c>
      <c r="F5" s="13">
        <v>12037</v>
      </c>
      <c r="G5" s="13">
        <v>10406</v>
      </c>
      <c r="H5" s="13">
        <v>10117</v>
      </c>
      <c r="I5" s="13">
        <v>10127</v>
      </c>
      <c r="J5" s="13">
        <v>10329</v>
      </c>
      <c r="K5" s="13">
        <v>10685</v>
      </c>
      <c r="L5" s="13">
        <v>7478</v>
      </c>
      <c r="M5" s="13">
        <v>8</v>
      </c>
    </row>
    <row r="6" spans="1:13" x14ac:dyDescent="0.25">
      <c r="A6" s="15" t="s">
        <v>25</v>
      </c>
      <c r="B6" s="13">
        <v>7</v>
      </c>
      <c r="C6" s="13">
        <v>6</v>
      </c>
      <c r="D6" s="13">
        <v>12812</v>
      </c>
      <c r="E6" s="21">
        <v>52858</v>
      </c>
      <c r="F6" s="13">
        <v>11227</v>
      </c>
      <c r="G6" s="13">
        <v>10643</v>
      </c>
      <c r="H6" s="13">
        <v>11074</v>
      </c>
      <c r="I6" s="13">
        <v>9637</v>
      </c>
      <c r="J6" s="13">
        <v>11370</v>
      </c>
      <c r="K6" s="13">
        <v>10962</v>
      </c>
      <c r="L6" s="13">
        <v>7512</v>
      </c>
      <c r="M6" s="13">
        <v>9</v>
      </c>
    </row>
    <row r="7" spans="1:13" x14ac:dyDescent="0.25">
      <c r="A7" s="15" t="s">
        <v>26</v>
      </c>
      <c r="B7" s="13">
        <v>8</v>
      </c>
      <c r="C7" s="13">
        <v>8</v>
      </c>
      <c r="D7" s="13">
        <v>13261</v>
      </c>
      <c r="E7" s="13">
        <v>10984</v>
      </c>
      <c r="F7" s="13">
        <v>11322</v>
      </c>
      <c r="G7" s="13">
        <v>9858</v>
      </c>
      <c r="H7" s="13">
        <v>10371</v>
      </c>
      <c r="I7" s="13">
        <v>10276</v>
      </c>
      <c r="J7" s="13">
        <v>9671</v>
      </c>
      <c r="K7" s="13">
        <v>10021</v>
      </c>
      <c r="L7" s="13">
        <v>8</v>
      </c>
      <c r="M7" s="13">
        <v>7</v>
      </c>
    </row>
    <row r="8" spans="1:13" x14ac:dyDescent="0.25">
      <c r="A8" s="15" t="s">
        <v>27</v>
      </c>
      <c r="B8" s="13">
        <v>8</v>
      </c>
      <c r="C8" s="13">
        <v>8</v>
      </c>
      <c r="D8" s="13">
        <v>8</v>
      </c>
      <c r="E8" s="13">
        <v>8</v>
      </c>
      <c r="F8" s="13">
        <v>9</v>
      </c>
      <c r="G8" s="13">
        <v>8</v>
      </c>
      <c r="H8" s="13">
        <v>9</v>
      </c>
      <c r="I8" s="13">
        <v>8</v>
      </c>
      <c r="J8" s="13">
        <v>9</v>
      </c>
      <c r="K8" s="13">
        <v>8</v>
      </c>
      <c r="L8" s="13">
        <v>8</v>
      </c>
      <c r="M8" s="13">
        <v>7</v>
      </c>
    </row>
    <row r="9" spans="1:13" x14ac:dyDescent="0.25">
      <c r="A9" s="15" t="s">
        <v>28</v>
      </c>
      <c r="B9" s="13">
        <v>8</v>
      </c>
      <c r="C9" s="13">
        <v>7</v>
      </c>
      <c r="D9" s="13">
        <v>8</v>
      </c>
      <c r="E9" s="13">
        <v>9</v>
      </c>
      <c r="F9" s="13">
        <v>9</v>
      </c>
      <c r="G9" s="13">
        <v>8</v>
      </c>
      <c r="H9" s="13">
        <v>9</v>
      </c>
      <c r="I9" s="13">
        <v>10</v>
      </c>
      <c r="J9" s="13">
        <v>7</v>
      </c>
      <c r="K9" s="13">
        <v>9</v>
      </c>
      <c r="L9" s="13">
        <v>7</v>
      </c>
      <c r="M9" s="13">
        <v>7</v>
      </c>
    </row>
    <row r="22" spans="1:20" x14ac:dyDescent="0.25">
      <c r="A22" s="1"/>
      <c r="S22" s="20"/>
      <c r="T22" s="3"/>
    </row>
    <row r="23" spans="1:20" x14ac:dyDescent="0.25">
      <c r="C23" s="4"/>
      <c r="S23" s="20"/>
      <c r="T23" s="3"/>
    </row>
    <row r="24" spans="1:20" x14ac:dyDescent="0.25">
      <c r="C24" s="4"/>
      <c r="S24" s="20"/>
      <c r="T24" s="3"/>
    </row>
    <row r="25" spans="1:20" x14ac:dyDescent="0.25">
      <c r="A25" s="1" t="s">
        <v>64</v>
      </c>
      <c r="D25" s="3"/>
      <c r="E25" s="3"/>
      <c r="F25" s="2"/>
      <c r="G25" s="2"/>
      <c r="H25" s="17" t="s">
        <v>32</v>
      </c>
      <c r="I25" s="17" t="s">
        <v>33</v>
      </c>
      <c r="J25" s="17" t="s">
        <v>34</v>
      </c>
      <c r="K25" s="17" t="s">
        <v>35</v>
      </c>
      <c r="L25" s="17" t="s">
        <v>36</v>
      </c>
      <c r="M25" s="17" t="s">
        <v>37</v>
      </c>
      <c r="N25" s="17" t="s">
        <v>38</v>
      </c>
      <c r="O25" s="17" t="s">
        <v>38</v>
      </c>
      <c r="P25" s="17" t="s">
        <v>39</v>
      </c>
      <c r="Q25" s="2"/>
      <c r="R25" s="3"/>
      <c r="S25" s="20"/>
      <c r="T25" s="3"/>
    </row>
    <row r="26" spans="1:20" x14ac:dyDescent="0.25">
      <c r="A26" t="s">
        <v>40</v>
      </c>
      <c r="C26" t="s">
        <v>63</v>
      </c>
      <c r="D26" s="3"/>
      <c r="E26" s="3"/>
      <c r="F26" s="13">
        <v>8</v>
      </c>
      <c r="G26" s="13">
        <v>9</v>
      </c>
      <c r="H26" s="13">
        <v>7</v>
      </c>
      <c r="I26" s="13">
        <v>7</v>
      </c>
      <c r="J26" s="13">
        <v>7</v>
      </c>
      <c r="K26" s="13">
        <v>7</v>
      </c>
      <c r="L26" s="13">
        <v>7</v>
      </c>
      <c r="M26" s="13">
        <v>8</v>
      </c>
      <c r="N26" s="13">
        <v>7</v>
      </c>
      <c r="O26" s="13">
        <v>8</v>
      </c>
      <c r="P26" s="13">
        <v>8</v>
      </c>
      <c r="Q26" s="13">
        <v>7</v>
      </c>
      <c r="R26" s="3"/>
      <c r="S26" s="20"/>
      <c r="T26" s="3"/>
    </row>
    <row r="27" spans="1:20" x14ac:dyDescent="0.25">
      <c r="A27" t="s">
        <v>41</v>
      </c>
      <c r="C27" s="4">
        <v>43490</v>
      </c>
      <c r="D27" s="3"/>
      <c r="E27" s="3"/>
      <c r="F27" s="13">
        <v>8</v>
      </c>
      <c r="G27" s="13">
        <v>8</v>
      </c>
      <c r="H27" s="13">
        <v>8</v>
      </c>
      <c r="I27" s="13">
        <v>9</v>
      </c>
      <c r="J27" s="13">
        <v>8</v>
      </c>
      <c r="K27" s="13">
        <v>8</v>
      </c>
      <c r="L27" s="13">
        <v>8</v>
      </c>
      <c r="M27" s="13">
        <v>8</v>
      </c>
      <c r="N27" s="13">
        <v>9</v>
      </c>
      <c r="O27" s="13">
        <v>7</v>
      </c>
      <c r="P27" s="13">
        <v>7</v>
      </c>
      <c r="Q27" s="13">
        <v>9</v>
      </c>
      <c r="R27" s="3"/>
      <c r="S27" s="20"/>
      <c r="T27" s="3"/>
    </row>
    <row r="28" spans="1:20" x14ac:dyDescent="0.25">
      <c r="A28" t="s">
        <v>42</v>
      </c>
      <c r="C28" t="s">
        <v>43</v>
      </c>
      <c r="D28" s="3"/>
      <c r="E28" s="3"/>
      <c r="F28" s="13">
        <v>9</v>
      </c>
      <c r="G28" s="13">
        <v>8</v>
      </c>
      <c r="H28" s="13">
        <v>12875</v>
      </c>
      <c r="I28" s="13">
        <v>10612</v>
      </c>
      <c r="J28" s="13"/>
      <c r="K28" s="13">
        <v>9356</v>
      </c>
      <c r="L28" s="13">
        <v>14540</v>
      </c>
      <c r="M28" s="13">
        <v>10761</v>
      </c>
      <c r="N28" s="13">
        <v>10259</v>
      </c>
      <c r="O28" s="13">
        <v>10372</v>
      </c>
      <c r="P28" s="13">
        <v>7310</v>
      </c>
      <c r="Q28" s="13">
        <v>8</v>
      </c>
      <c r="R28" s="3"/>
    </row>
    <row r="29" spans="1:20" x14ac:dyDescent="0.25">
      <c r="A29" t="s">
        <v>44</v>
      </c>
      <c r="C29" t="s">
        <v>45</v>
      </c>
      <c r="D29" s="3"/>
      <c r="E29" s="3"/>
      <c r="F29" s="13">
        <v>8</v>
      </c>
      <c r="G29" s="13">
        <v>9</v>
      </c>
      <c r="H29" s="13">
        <v>11350</v>
      </c>
      <c r="I29" s="13">
        <v>10783</v>
      </c>
      <c r="J29" s="13">
        <v>12037</v>
      </c>
      <c r="K29" s="13">
        <v>10406</v>
      </c>
      <c r="L29" s="13">
        <v>10117</v>
      </c>
      <c r="M29" s="13">
        <v>10127</v>
      </c>
      <c r="N29" s="13">
        <v>10329</v>
      </c>
      <c r="O29" s="13">
        <v>10685</v>
      </c>
      <c r="P29" s="13">
        <v>7478</v>
      </c>
      <c r="Q29" s="13">
        <v>8</v>
      </c>
      <c r="R29" s="3"/>
    </row>
    <row r="30" spans="1:20" x14ac:dyDescent="0.25">
      <c r="A30" t="s">
        <v>29</v>
      </c>
      <c r="C30" s="4">
        <v>44095</v>
      </c>
      <c r="D30" s="3"/>
      <c r="E30" s="3"/>
      <c r="F30" s="13">
        <v>7</v>
      </c>
      <c r="G30" s="13">
        <v>6</v>
      </c>
      <c r="H30" s="13">
        <v>12812</v>
      </c>
      <c r="I30" s="13"/>
      <c r="J30" s="13">
        <v>11227</v>
      </c>
      <c r="K30" s="13">
        <v>10643</v>
      </c>
      <c r="L30" s="13">
        <v>11074</v>
      </c>
      <c r="M30" s="13">
        <v>9637</v>
      </c>
      <c r="N30" s="13">
        <v>11370</v>
      </c>
      <c r="O30" s="13">
        <v>10962</v>
      </c>
      <c r="P30" s="13">
        <v>7512</v>
      </c>
      <c r="Q30" s="13">
        <v>9</v>
      </c>
      <c r="R30" s="3"/>
    </row>
    <row r="31" spans="1:20" x14ac:dyDescent="0.25">
      <c r="A31" t="s">
        <v>30</v>
      </c>
      <c r="C31" t="s">
        <v>31</v>
      </c>
      <c r="D31" s="3"/>
      <c r="E31" s="3"/>
      <c r="F31" s="13">
        <v>8</v>
      </c>
      <c r="G31" s="13">
        <v>8</v>
      </c>
      <c r="H31" s="13">
        <v>13261</v>
      </c>
      <c r="I31" s="13">
        <v>10984</v>
      </c>
      <c r="J31" s="13">
        <v>11322</v>
      </c>
      <c r="K31" s="13">
        <v>9858</v>
      </c>
      <c r="L31" s="13">
        <v>10371</v>
      </c>
      <c r="M31" s="13">
        <v>10276</v>
      </c>
      <c r="N31" s="13">
        <v>9671</v>
      </c>
      <c r="O31" s="13">
        <v>10021</v>
      </c>
      <c r="P31" s="13">
        <v>8</v>
      </c>
      <c r="Q31" s="13">
        <v>7</v>
      </c>
      <c r="R31" s="3"/>
    </row>
    <row r="32" spans="1:20" x14ac:dyDescent="0.25">
      <c r="A32" s="1" t="s">
        <v>46</v>
      </c>
      <c r="B32" s="3" t="s">
        <v>62</v>
      </c>
      <c r="D32" s="3"/>
      <c r="E32" s="3"/>
      <c r="F32" s="13">
        <v>8</v>
      </c>
      <c r="G32" s="13">
        <v>8</v>
      </c>
      <c r="H32" s="13">
        <v>8</v>
      </c>
      <c r="I32" s="13">
        <v>8</v>
      </c>
      <c r="J32" s="13">
        <v>9</v>
      </c>
      <c r="K32" s="13">
        <v>8</v>
      </c>
      <c r="L32" s="13">
        <v>9</v>
      </c>
      <c r="M32" s="13">
        <v>8</v>
      </c>
      <c r="N32" s="13">
        <v>9</v>
      </c>
      <c r="O32" s="13">
        <v>8</v>
      </c>
      <c r="P32" s="13">
        <v>8</v>
      </c>
      <c r="Q32" s="13">
        <v>7</v>
      </c>
      <c r="R32" s="3"/>
    </row>
    <row r="33" spans="1:18" x14ac:dyDescent="0.25">
      <c r="D33" s="3"/>
      <c r="E33" s="3"/>
      <c r="F33" s="13">
        <v>8</v>
      </c>
      <c r="G33" s="13">
        <v>7</v>
      </c>
      <c r="H33" s="13">
        <v>8</v>
      </c>
      <c r="I33" s="13">
        <v>9</v>
      </c>
      <c r="J33" s="13">
        <v>9</v>
      </c>
      <c r="K33" s="13">
        <v>8</v>
      </c>
      <c r="L33" s="13">
        <v>9</v>
      </c>
      <c r="M33" s="13">
        <v>10</v>
      </c>
      <c r="N33" s="13">
        <v>7</v>
      </c>
      <c r="O33" s="13">
        <v>9</v>
      </c>
      <c r="P33" s="13">
        <v>7</v>
      </c>
      <c r="Q33" s="13">
        <v>7</v>
      </c>
      <c r="R33" s="3"/>
    </row>
    <row r="34" spans="1:18" x14ac:dyDescent="0.25"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</row>
    <row r="35" spans="1:18" x14ac:dyDescent="0.25">
      <c r="A35" s="1"/>
      <c r="B35" s="5"/>
      <c r="C35" s="6"/>
      <c r="D35" s="3"/>
      <c r="E35" s="3"/>
      <c r="F35" s="3" t="s">
        <v>47</v>
      </c>
      <c r="G35" s="3"/>
      <c r="H35" s="7">
        <f>AVERAGE(H28:H31)</f>
        <v>12574.5</v>
      </c>
      <c r="I35" s="3">
        <f t="shared" ref="I35:M35" si="0">AVERAGE(I28:I31)</f>
        <v>10793</v>
      </c>
      <c r="J35" s="3">
        <f t="shared" si="0"/>
        <v>11528.666666666666</v>
      </c>
      <c r="K35" s="3">
        <f t="shared" si="0"/>
        <v>10065.75</v>
      </c>
      <c r="L35" s="3">
        <f t="shared" si="0"/>
        <v>11525.5</v>
      </c>
      <c r="M35" s="3">
        <f t="shared" si="0"/>
        <v>10200.25</v>
      </c>
      <c r="N35" s="3">
        <f>AVERAGE(N28:N31)</f>
        <v>10407.25</v>
      </c>
      <c r="O35" s="3">
        <f>AVERAGE(O28:O31)</f>
        <v>10510</v>
      </c>
      <c r="P35" s="3">
        <f>AVERAGE(P28:P30)</f>
        <v>7433.333333333333</v>
      </c>
      <c r="Q35" s="3"/>
      <c r="R35" s="3"/>
    </row>
    <row r="36" spans="1:18" x14ac:dyDescent="0.25">
      <c r="B36" s="5"/>
      <c r="D36" s="3"/>
      <c r="E36" s="3"/>
      <c r="F36" s="3" t="s">
        <v>48</v>
      </c>
      <c r="G36" s="3"/>
      <c r="H36" s="3">
        <f>H35/1000</f>
        <v>12.5745</v>
      </c>
      <c r="I36" s="3">
        <f t="shared" ref="I36:P36" si="1">I35/1000</f>
        <v>10.792999999999999</v>
      </c>
      <c r="J36" s="3">
        <f t="shared" si="1"/>
        <v>11.528666666666666</v>
      </c>
      <c r="K36" s="3">
        <f t="shared" si="1"/>
        <v>10.06575</v>
      </c>
      <c r="L36" s="3">
        <f t="shared" si="1"/>
        <v>11.525499999999999</v>
      </c>
      <c r="M36" s="3">
        <f t="shared" si="1"/>
        <v>10.20025</v>
      </c>
      <c r="N36" s="3">
        <f t="shared" si="1"/>
        <v>10.407249999999999</v>
      </c>
      <c r="O36" s="3">
        <f t="shared" si="1"/>
        <v>10.51</v>
      </c>
      <c r="P36" s="3">
        <f t="shared" si="1"/>
        <v>7.4333333333333327</v>
      </c>
      <c r="Q36" s="3"/>
      <c r="R36" s="3"/>
    </row>
    <row r="37" spans="1:18" x14ac:dyDescent="0.25">
      <c r="B37" s="5"/>
      <c r="D37" s="3"/>
      <c r="E37" s="3"/>
      <c r="F37" s="3" t="s">
        <v>49</v>
      </c>
      <c r="G37" s="3"/>
      <c r="H37" s="3">
        <f>MEDIAN(H28:H31)</f>
        <v>12843.5</v>
      </c>
      <c r="I37" s="3">
        <f t="shared" ref="I37:P37" si="2">MEDIAN(I28:I31)</f>
        <v>10783</v>
      </c>
      <c r="J37" s="3">
        <f t="shared" si="2"/>
        <v>11322</v>
      </c>
      <c r="K37" s="3">
        <f t="shared" si="2"/>
        <v>10132</v>
      </c>
      <c r="L37" s="3">
        <f t="shared" si="2"/>
        <v>10722.5</v>
      </c>
      <c r="M37" s="3">
        <f t="shared" si="2"/>
        <v>10201.5</v>
      </c>
      <c r="N37" s="3">
        <f t="shared" si="2"/>
        <v>10294</v>
      </c>
      <c r="O37" s="3">
        <f t="shared" si="2"/>
        <v>10528.5</v>
      </c>
      <c r="P37" s="3">
        <f t="shared" si="2"/>
        <v>7394</v>
      </c>
      <c r="Q37" s="3"/>
      <c r="R37" s="3"/>
    </row>
    <row r="38" spans="1:18" x14ac:dyDescent="0.25">
      <c r="B38" s="8"/>
      <c r="D38" s="3"/>
      <c r="E38" s="3"/>
      <c r="F38" s="3" t="s">
        <v>50</v>
      </c>
      <c r="G38" s="3"/>
      <c r="H38" s="3">
        <f>H37/1000</f>
        <v>12.843500000000001</v>
      </c>
      <c r="I38" s="3">
        <f t="shared" ref="I38:P38" si="3">I37/1000</f>
        <v>10.782999999999999</v>
      </c>
      <c r="J38" s="3">
        <f t="shared" si="3"/>
        <v>11.321999999999999</v>
      </c>
      <c r="K38" s="3">
        <f t="shared" si="3"/>
        <v>10.132</v>
      </c>
      <c r="L38" s="3">
        <f t="shared" si="3"/>
        <v>10.7225</v>
      </c>
      <c r="M38" s="3">
        <f t="shared" si="3"/>
        <v>10.201499999999999</v>
      </c>
      <c r="N38" s="3">
        <f t="shared" si="3"/>
        <v>10.294</v>
      </c>
      <c r="O38" s="3">
        <f t="shared" si="3"/>
        <v>10.528499999999999</v>
      </c>
      <c r="P38" s="3">
        <f t="shared" si="3"/>
        <v>7.3940000000000001</v>
      </c>
      <c r="Q38" s="3"/>
      <c r="R38" s="3"/>
    </row>
    <row r="39" spans="1:18" x14ac:dyDescent="0.25">
      <c r="B39" s="5"/>
      <c r="C39" s="5"/>
      <c r="D39" s="3"/>
      <c r="E39" s="3"/>
      <c r="F39" s="3" t="s">
        <v>51</v>
      </c>
      <c r="G39" s="3"/>
      <c r="H39" s="3">
        <f>STDEV(H28:H31)</f>
        <v>840.11685695106326</v>
      </c>
      <c r="I39" s="3">
        <f t="shared" ref="I39:P39" si="4">STDEV(I28:I31)</f>
        <v>186.20150375332634</v>
      </c>
      <c r="J39" s="3">
        <f t="shared" si="4"/>
        <v>442.78474830704516</v>
      </c>
      <c r="K39" s="3">
        <f t="shared" si="4"/>
        <v>576.1633882849552</v>
      </c>
      <c r="L39" s="3">
        <f t="shared" si="4"/>
        <v>2050.0247965979988</v>
      </c>
      <c r="M39" s="3">
        <f t="shared" si="4"/>
        <v>462.88758534515341</v>
      </c>
      <c r="N39" s="3">
        <f t="shared" si="4"/>
        <v>706.41176613454945</v>
      </c>
      <c r="O39" s="3">
        <f t="shared" si="4"/>
        <v>405.41912469278833</v>
      </c>
      <c r="P39" s="3">
        <f t="shared" si="4"/>
        <v>3713.7167366399931</v>
      </c>
      <c r="Q39" s="3"/>
      <c r="R39" s="3"/>
    </row>
    <row r="40" spans="1:18" x14ac:dyDescent="0.25">
      <c r="D40" s="3"/>
      <c r="E40" s="3"/>
      <c r="F40" s="3" t="s">
        <v>52</v>
      </c>
      <c r="G40" s="3"/>
      <c r="H40" s="3">
        <f>H39/H35*100</f>
        <v>6.6811154077781492</v>
      </c>
      <c r="I40" s="3">
        <f t="shared" ref="I40:P40" si="5">I39/I35*100</f>
        <v>1.725206186911205</v>
      </c>
      <c r="J40" s="3">
        <f t="shared" si="5"/>
        <v>3.8407281701299243</v>
      </c>
      <c r="K40" s="3">
        <f t="shared" si="5"/>
        <v>5.7239985921064527</v>
      </c>
      <c r="L40" s="3">
        <f t="shared" si="5"/>
        <v>17.786862145659615</v>
      </c>
      <c r="M40" s="3">
        <f t="shared" si="5"/>
        <v>4.538002356267282</v>
      </c>
      <c r="N40" s="3">
        <f t="shared" si="5"/>
        <v>6.7876890257709723</v>
      </c>
      <c r="O40" s="3">
        <f t="shared" si="5"/>
        <v>3.8574607487420391</v>
      </c>
      <c r="P40" s="3">
        <f t="shared" si="5"/>
        <v>49.960314842690487</v>
      </c>
      <c r="Q40" s="3"/>
      <c r="R40" s="3"/>
    </row>
    <row r="41" spans="1:18" x14ac:dyDescent="0.25"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</row>
    <row r="42" spans="1:18" x14ac:dyDescent="0.25"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</row>
    <row r="43" spans="1:18" x14ac:dyDescent="0.25">
      <c r="D43" s="3" t="s">
        <v>53</v>
      </c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</row>
    <row r="44" spans="1:18" x14ac:dyDescent="0.25">
      <c r="D44" s="3"/>
      <c r="E44" s="3"/>
      <c r="F44" s="2"/>
      <c r="G44" s="2"/>
      <c r="H44" s="17" t="s">
        <v>32</v>
      </c>
      <c r="I44" s="17" t="s">
        <v>33</v>
      </c>
      <c r="J44" s="17" t="s">
        <v>34</v>
      </c>
      <c r="K44" s="17" t="s">
        <v>35</v>
      </c>
      <c r="L44" s="17" t="s">
        <v>36</v>
      </c>
      <c r="M44" s="17" t="s">
        <v>37</v>
      </c>
      <c r="N44" s="17" t="s">
        <v>38</v>
      </c>
      <c r="O44" s="17" t="s">
        <v>38</v>
      </c>
      <c r="P44" s="17" t="s">
        <v>39</v>
      </c>
      <c r="Q44" s="2"/>
      <c r="R44" s="3"/>
    </row>
    <row r="45" spans="1:18" x14ac:dyDescent="0.25"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</row>
    <row r="46" spans="1:18" x14ac:dyDescent="0.25"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</row>
    <row r="47" spans="1:18" x14ac:dyDescent="0.25">
      <c r="D47" s="3"/>
      <c r="E47" s="3"/>
      <c r="F47" s="3"/>
      <c r="G47" s="3"/>
      <c r="H47" s="3">
        <f>H28-$P$35</f>
        <v>5441.666666666667</v>
      </c>
      <c r="I47" s="3">
        <f t="shared" ref="I47:N47" si="6">I28-$P$35</f>
        <v>3178.666666666667</v>
      </c>
      <c r="J47" s="3"/>
      <c r="K47" s="3">
        <f t="shared" si="6"/>
        <v>1922.666666666667</v>
      </c>
      <c r="L47" s="3">
        <f t="shared" si="6"/>
        <v>7106.666666666667</v>
      </c>
      <c r="M47" s="3">
        <f t="shared" si="6"/>
        <v>3327.666666666667</v>
      </c>
      <c r="N47" s="3">
        <f t="shared" si="6"/>
        <v>2825.666666666667</v>
      </c>
      <c r="O47" s="3">
        <f>O28-$P$35</f>
        <v>2938.666666666667</v>
      </c>
      <c r="P47" s="3"/>
      <c r="Q47" s="3"/>
      <c r="R47" s="3"/>
    </row>
    <row r="48" spans="1:18" x14ac:dyDescent="0.25">
      <c r="D48" s="3"/>
      <c r="E48" s="3"/>
      <c r="F48" s="3"/>
      <c r="G48" s="3"/>
      <c r="H48" s="3">
        <f t="shared" ref="H48:O50" si="7">H29-$P$35</f>
        <v>3916.666666666667</v>
      </c>
      <c r="I48" s="3">
        <f t="shared" si="7"/>
        <v>3349.666666666667</v>
      </c>
      <c r="J48" s="3">
        <f t="shared" si="7"/>
        <v>4603.666666666667</v>
      </c>
      <c r="K48" s="3">
        <f t="shared" si="7"/>
        <v>2972.666666666667</v>
      </c>
      <c r="L48" s="3">
        <f t="shared" si="7"/>
        <v>2683.666666666667</v>
      </c>
      <c r="M48" s="3">
        <f t="shared" si="7"/>
        <v>2693.666666666667</v>
      </c>
      <c r="N48" s="3">
        <f t="shared" si="7"/>
        <v>2895.666666666667</v>
      </c>
      <c r="O48" s="3">
        <f t="shared" si="7"/>
        <v>3251.666666666667</v>
      </c>
      <c r="P48" s="3"/>
      <c r="Q48" s="3"/>
      <c r="R48" s="3"/>
    </row>
    <row r="49" spans="4:20" x14ac:dyDescent="0.25">
      <c r="D49" s="3"/>
      <c r="E49" s="3"/>
      <c r="F49" s="3"/>
      <c r="G49" s="3"/>
      <c r="H49" s="3">
        <f t="shared" si="7"/>
        <v>5378.666666666667</v>
      </c>
      <c r="I49" s="3"/>
      <c r="J49" s="3">
        <f t="shared" si="7"/>
        <v>3793.666666666667</v>
      </c>
      <c r="K49" s="3">
        <f t="shared" si="7"/>
        <v>3209.666666666667</v>
      </c>
      <c r="L49" s="3">
        <f>L30-$P$35</f>
        <v>3640.666666666667</v>
      </c>
      <c r="M49" s="3">
        <f t="shared" si="7"/>
        <v>2203.666666666667</v>
      </c>
      <c r="N49" s="3">
        <f t="shared" si="7"/>
        <v>3936.666666666667</v>
      </c>
      <c r="O49" s="3">
        <f>O30-$P$35</f>
        <v>3528.666666666667</v>
      </c>
      <c r="P49" s="3"/>
      <c r="Q49" s="3"/>
      <c r="R49" s="3"/>
    </row>
    <row r="50" spans="4:20" x14ac:dyDescent="0.25">
      <c r="D50" s="3"/>
      <c r="E50" s="3"/>
      <c r="F50" s="3"/>
      <c r="G50" s="3"/>
      <c r="H50" s="3">
        <f t="shared" si="7"/>
        <v>5827.666666666667</v>
      </c>
      <c r="I50" s="3">
        <f t="shared" si="7"/>
        <v>3550.666666666667</v>
      </c>
      <c r="J50" s="3">
        <f t="shared" si="7"/>
        <v>3888.666666666667</v>
      </c>
      <c r="K50" s="3">
        <f t="shared" si="7"/>
        <v>2424.666666666667</v>
      </c>
      <c r="L50" s="3">
        <f t="shared" si="7"/>
        <v>2937.666666666667</v>
      </c>
      <c r="M50" s="3">
        <f t="shared" si="7"/>
        <v>2842.666666666667</v>
      </c>
      <c r="N50" s="3">
        <f t="shared" si="7"/>
        <v>2237.666666666667</v>
      </c>
      <c r="O50" s="3">
        <f t="shared" si="7"/>
        <v>2587.666666666667</v>
      </c>
      <c r="P50" s="3"/>
      <c r="Q50" s="3"/>
      <c r="R50" s="3"/>
    </row>
    <row r="51" spans="4:20" x14ac:dyDescent="0.25"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</row>
    <row r="52" spans="4:20" x14ac:dyDescent="0.25"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</row>
    <row r="53" spans="4:20" x14ac:dyDescent="0.25">
      <c r="D53" s="3"/>
      <c r="E53" s="3"/>
      <c r="F53" s="2"/>
      <c r="G53" s="2"/>
      <c r="H53" s="17" t="s">
        <v>32</v>
      </c>
      <c r="I53" s="17" t="s">
        <v>33</v>
      </c>
      <c r="J53" s="17" t="s">
        <v>34</v>
      </c>
      <c r="K53" s="17" t="s">
        <v>35</v>
      </c>
      <c r="L53" s="17" t="s">
        <v>36</v>
      </c>
      <c r="M53" s="17" t="s">
        <v>37</v>
      </c>
      <c r="N53" s="17" t="s">
        <v>38</v>
      </c>
      <c r="O53" s="17" t="s">
        <v>38</v>
      </c>
      <c r="P53" s="17" t="s">
        <v>39</v>
      </c>
      <c r="Q53" s="2"/>
      <c r="R53" s="3"/>
      <c r="S53" s="9" t="s">
        <v>54</v>
      </c>
      <c r="T53" s="10"/>
    </row>
    <row r="54" spans="4:20" x14ac:dyDescent="0.25">
      <c r="D54" s="3"/>
      <c r="E54" s="3"/>
      <c r="F54" s="3" t="s">
        <v>47</v>
      </c>
      <c r="G54" s="3"/>
      <c r="H54" s="3">
        <f>AVERAGE(H47:H50)</f>
        <v>5141.166666666667</v>
      </c>
      <c r="I54" s="3">
        <f>AVERAGE(I47:I50)</f>
        <v>3359.6666666666665</v>
      </c>
      <c r="J54" s="3">
        <f t="shared" ref="J54:N54" si="8">AVERAGE(J47:J50)</f>
        <v>4095.3333333333335</v>
      </c>
      <c r="K54" s="3">
        <f t="shared" si="8"/>
        <v>2632.416666666667</v>
      </c>
      <c r="L54" s="3">
        <f t="shared" si="8"/>
        <v>4092.166666666667</v>
      </c>
      <c r="M54" s="3">
        <f t="shared" si="8"/>
        <v>2766.916666666667</v>
      </c>
      <c r="N54" s="3">
        <f t="shared" si="8"/>
        <v>2973.916666666667</v>
      </c>
      <c r="O54" s="3">
        <f>AVERAGE(O47:O50)</f>
        <v>3076.666666666667</v>
      </c>
      <c r="P54" s="3"/>
      <c r="Q54" s="3"/>
      <c r="R54" s="3"/>
      <c r="S54" s="11">
        <f>AVERAGE(N47:O50)</f>
        <v>3025.2916666666674</v>
      </c>
      <c r="T54" s="12"/>
    </row>
    <row r="55" spans="4:20" x14ac:dyDescent="0.25">
      <c r="D55" s="3"/>
      <c r="E55" s="3"/>
      <c r="F55" s="3" t="s">
        <v>48</v>
      </c>
      <c r="G55" s="3"/>
      <c r="H55" s="3">
        <f>H54/1000</f>
        <v>5.1411666666666669</v>
      </c>
      <c r="I55" s="3">
        <f t="shared" ref="I55:O55" si="9">I54/1000</f>
        <v>3.3596666666666666</v>
      </c>
      <c r="J55" s="3">
        <f t="shared" si="9"/>
        <v>4.0953333333333335</v>
      </c>
      <c r="K55" s="3">
        <f t="shared" si="9"/>
        <v>2.6324166666666668</v>
      </c>
      <c r="L55" s="3">
        <f t="shared" si="9"/>
        <v>4.0921666666666674</v>
      </c>
      <c r="M55" s="3">
        <f t="shared" si="9"/>
        <v>2.7669166666666669</v>
      </c>
      <c r="N55" s="3">
        <f t="shared" si="9"/>
        <v>2.9739166666666668</v>
      </c>
      <c r="O55" s="3">
        <f t="shared" si="9"/>
        <v>3.0766666666666671</v>
      </c>
      <c r="P55" s="3"/>
      <c r="Q55" s="3"/>
      <c r="R55" s="3"/>
    </row>
    <row r="56" spans="4:20" x14ac:dyDescent="0.25">
      <c r="D56" s="3"/>
      <c r="E56" s="3"/>
      <c r="F56" s="3" t="s">
        <v>49</v>
      </c>
      <c r="G56" s="3"/>
      <c r="H56" s="3">
        <f>MEDIAN(H47:H50)</f>
        <v>5410.166666666667</v>
      </c>
      <c r="I56" s="3">
        <f t="shared" ref="I56:N56" si="10">MEDIAN(I47:I50)</f>
        <v>3349.666666666667</v>
      </c>
      <c r="J56" s="3">
        <f>MEDIAN(J47:J50)</f>
        <v>3888.666666666667</v>
      </c>
      <c r="K56" s="3">
        <f t="shared" si="10"/>
        <v>2698.666666666667</v>
      </c>
      <c r="L56" s="3">
        <f t="shared" si="10"/>
        <v>3289.166666666667</v>
      </c>
      <c r="M56" s="3">
        <f t="shared" si="10"/>
        <v>2768.166666666667</v>
      </c>
      <c r="N56" s="3">
        <f t="shared" si="10"/>
        <v>2860.666666666667</v>
      </c>
      <c r="O56" s="3">
        <f>MEDIAN(O47:O50)</f>
        <v>3095.166666666667</v>
      </c>
      <c r="P56" s="3"/>
      <c r="Q56" s="3"/>
      <c r="R56" s="3"/>
    </row>
    <row r="57" spans="4:20" x14ac:dyDescent="0.25">
      <c r="D57" s="3"/>
      <c r="E57" s="3"/>
      <c r="F57" s="3" t="s">
        <v>50</v>
      </c>
      <c r="G57" s="3"/>
      <c r="H57" s="3">
        <f>H56/1000</f>
        <v>5.410166666666667</v>
      </c>
      <c r="I57" s="3">
        <f t="shared" ref="I57:O57" si="11">I56/1000</f>
        <v>3.3496666666666668</v>
      </c>
      <c r="J57" s="3">
        <f t="shared" si="11"/>
        <v>3.8886666666666669</v>
      </c>
      <c r="K57" s="3">
        <f t="shared" si="11"/>
        <v>2.698666666666667</v>
      </c>
      <c r="L57" s="3">
        <f t="shared" si="11"/>
        <v>3.289166666666667</v>
      </c>
      <c r="M57" s="3">
        <f t="shared" si="11"/>
        <v>2.7681666666666671</v>
      </c>
      <c r="N57" s="3">
        <f t="shared" si="11"/>
        <v>2.8606666666666669</v>
      </c>
      <c r="O57" s="3">
        <f t="shared" si="11"/>
        <v>3.0951666666666671</v>
      </c>
      <c r="P57" s="3"/>
      <c r="Q57" s="3"/>
      <c r="R57" s="3"/>
    </row>
    <row r="58" spans="4:20" x14ac:dyDescent="0.25">
      <c r="D58" s="3"/>
      <c r="E58" s="3"/>
      <c r="F58" s="3" t="s">
        <v>51</v>
      </c>
      <c r="G58" s="3"/>
      <c r="H58" s="3">
        <f>STDEV(H47:H50)</f>
        <v>840.11685695106326</v>
      </c>
      <c r="I58" s="3">
        <f t="shared" ref="I58:O58" si="12">STDEV(I47:I50)</f>
        <v>186.20150375332634</v>
      </c>
      <c r="J58" s="3">
        <f t="shared" si="12"/>
        <v>442.78474830704516</v>
      </c>
      <c r="K58" s="3">
        <f t="shared" si="12"/>
        <v>576.1633882849552</v>
      </c>
      <c r="L58" s="3">
        <f t="shared" si="12"/>
        <v>2050.0247965979988</v>
      </c>
      <c r="M58" s="3">
        <f t="shared" si="12"/>
        <v>462.88758534515341</v>
      </c>
      <c r="N58" s="3">
        <f t="shared" si="12"/>
        <v>706.41176613454945</v>
      </c>
      <c r="O58" s="3">
        <f t="shared" si="12"/>
        <v>405.41912469278833</v>
      </c>
      <c r="P58" s="3"/>
      <c r="Q58" s="3"/>
      <c r="R58" s="3"/>
    </row>
    <row r="59" spans="4:20" x14ac:dyDescent="0.25">
      <c r="D59" s="3"/>
      <c r="E59" s="3"/>
      <c r="F59" s="3" t="s">
        <v>52</v>
      </c>
      <c r="G59" s="3"/>
      <c r="H59" s="3">
        <f>H58/H54*100</f>
        <v>16.340976891452584</v>
      </c>
      <c r="I59" s="3">
        <f t="shared" ref="I59:O59" si="13">I58/I54*100</f>
        <v>5.5422612487347855</v>
      </c>
      <c r="J59" s="3">
        <f t="shared" si="13"/>
        <v>10.811934274142402</v>
      </c>
      <c r="K59" s="3">
        <f t="shared" si="13"/>
        <v>21.887241316342593</v>
      </c>
      <c r="L59" s="3">
        <f t="shared" si="13"/>
        <v>50.096317271160316</v>
      </c>
      <c r="M59" s="3">
        <f t="shared" si="13"/>
        <v>16.729364889142069</v>
      </c>
      <c r="N59" s="3">
        <f t="shared" si="13"/>
        <v>23.753583079593668</v>
      </c>
      <c r="O59" s="3">
        <f t="shared" si="13"/>
        <v>13.177219654153467</v>
      </c>
      <c r="P59" s="3"/>
      <c r="Q59" s="3"/>
      <c r="R59" s="3"/>
    </row>
    <row r="60" spans="4:20" x14ac:dyDescent="0.25"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</row>
    <row r="61" spans="4:20" x14ac:dyDescent="0.25"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</row>
    <row r="62" spans="4:20" x14ac:dyDescent="0.25">
      <c r="D62" s="3" t="s">
        <v>55</v>
      </c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</row>
    <row r="63" spans="4:20" x14ac:dyDescent="0.25">
      <c r="D63" s="3"/>
      <c r="E63" s="3"/>
      <c r="F63" s="3"/>
      <c r="G63" s="3"/>
      <c r="H63" s="3">
        <f>H47/$N$54*100</f>
        <v>182.97979656457534</v>
      </c>
      <c r="I63" s="3">
        <f t="shared" ref="I63:O63" si="14">I47/$N$54*100</f>
        <v>106.88486003306525</v>
      </c>
      <c r="J63" s="3"/>
      <c r="K63" s="3">
        <f t="shared" si="14"/>
        <v>64.650993358926229</v>
      </c>
      <c r="L63" s="3">
        <f t="shared" si="14"/>
        <v>238.9665704598313</v>
      </c>
      <c r="M63" s="3">
        <f t="shared" si="14"/>
        <v>111.89508784711519</v>
      </c>
      <c r="N63" s="3">
        <f t="shared" si="14"/>
        <v>95.014991453470458</v>
      </c>
      <c r="O63" s="3">
        <f t="shared" si="14"/>
        <v>98.814694426541877</v>
      </c>
      <c r="P63" s="3"/>
      <c r="Q63" s="3"/>
      <c r="R63" s="3"/>
    </row>
    <row r="64" spans="4:20" x14ac:dyDescent="0.25">
      <c r="D64" s="3"/>
      <c r="E64" s="3"/>
      <c r="F64" s="3"/>
      <c r="G64" s="3"/>
      <c r="H64" s="3">
        <f t="shared" ref="H64:O64" si="15">H48/$N$54*100</f>
        <v>131.70061927312466</v>
      </c>
      <c r="I64" s="3">
        <f t="shared" si="15"/>
        <v>112.63485302771316</v>
      </c>
      <c r="J64" s="3">
        <f t="shared" si="15"/>
        <v>154.80146832179784</v>
      </c>
      <c r="K64" s="3">
        <f t="shared" si="15"/>
        <v>99.957967887466026</v>
      </c>
      <c r="L64" s="3">
        <f t="shared" si="15"/>
        <v>90.240143469610786</v>
      </c>
      <c r="M64" s="3">
        <f t="shared" si="15"/>
        <v>90.576400369882592</v>
      </c>
      <c r="N64" s="3">
        <f t="shared" si="15"/>
        <v>97.368789755373115</v>
      </c>
      <c r="O64" s="3">
        <f t="shared" si="15"/>
        <v>109.33953540504946</v>
      </c>
      <c r="P64" s="3"/>
      <c r="Q64" s="3"/>
      <c r="R64" s="3"/>
    </row>
    <row r="65" spans="4:18" x14ac:dyDescent="0.25">
      <c r="D65" s="3"/>
      <c r="E65" s="3"/>
      <c r="F65" s="3"/>
      <c r="G65" s="3"/>
      <c r="H65" s="3">
        <f t="shared" ref="H65:O65" si="16">H49/$N$54*100</f>
        <v>180.86137809286294</v>
      </c>
      <c r="I65" s="3"/>
      <c r="J65" s="3">
        <f t="shared" si="16"/>
        <v>127.56465939978143</v>
      </c>
      <c r="K65" s="3">
        <f t="shared" si="16"/>
        <v>107.92725642390786</v>
      </c>
      <c r="L65" s="3">
        <f t="shared" si="16"/>
        <v>122.41992882562278</v>
      </c>
      <c r="M65" s="3">
        <f t="shared" si="16"/>
        <v>74.099812256564007</v>
      </c>
      <c r="N65" s="3">
        <f t="shared" si="16"/>
        <v>132.37313307366827</v>
      </c>
      <c r="O65" s="3">
        <f t="shared" si="16"/>
        <v>118.65385154257852</v>
      </c>
      <c r="P65" s="3"/>
      <c r="Q65" s="3"/>
      <c r="R65" s="3"/>
    </row>
    <row r="66" spans="4:18" x14ac:dyDescent="0.25">
      <c r="D66" s="3"/>
      <c r="E66" s="3"/>
      <c r="F66" s="3"/>
      <c r="G66" s="3"/>
      <c r="H66" s="3">
        <f t="shared" ref="H66:O66" si="17">H50/$N$54*100</f>
        <v>195.9593129150671</v>
      </c>
      <c r="I66" s="3">
        <f t="shared" si="17"/>
        <v>119.39361672317649</v>
      </c>
      <c r="J66" s="3">
        <f t="shared" si="17"/>
        <v>130.75909995236361</v>
      </c>
      <c r="K66" s="3">
        <f t="shared" si="17"/>
        <v>81.531089752570963</v>
      </c>
      <c r="L66" s="3">
        <f t="shared" si="17"/>
        <v>98.781068736514698</v>
      </c>
      <c r="M66" s="3">
        <f t="shared" si="17"/>
        <v>95.586628183932518</v>
      </c>
      <c r="N66" s="3">
        <f t="shared" si="17"/>
        <v>75.243085717488171</v>
      </c>
      <c r="O66" s="3">
        <f t="shared" si="17"/>
        <v>87.012077227001427</v>
      </c>
      <c r="P66" s="3"/>
      <c r="Q66" s="3"/>
      <c r="R66" s="3"/>
    </row>
    <row r="67" spans="4:18" x14ac:dyDescent="0.25"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</row>
    <row r="68" spans="4:18" x14ac:dyDescent="0.25"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</row>
    <row r="69" spans="4:18" x14ac:dyDescent="0.25">
      <c r="D69" s="3"/>
      <c r="E69" s="3"/>
      <c r="F69" s="2"/>
      <c r="G69" s="2"/>
      <c r="H69" s="17" t="s">
        <v>32</v>
      </c>
      <c r="I69" s="17" t="s">
        <v>33</v>
      </c>
      <c r="J69" s="17" t="s">
        <v>34</v>
      </c>
      <c r="K69" s="17" t="s">
        <v>35</v>
      </c>
      <c r="L69" s="17" t="s">
        <v>36</v>
      </c>
      <c r="M69" s="17" t="s">
        <v>37</v>
      </c>
      <c r="N69" s="17" t="s">
        <v>38</v>
      </c>
      <c r="O69" s="17" t="s">
        <v>38</v>
      </c>
      <c r="P69" s="17" t="s">
        <v>39</v>
      </c>
      <c r="Q69" s="2"/>
      <c r="R69" s="3"/>
    </row>
    <row r="70" spans="4:18" x14ac:dyDescent="0.25">
      <c r="D70" s="3"/>
      <c r="E70" s="3"/>
      <c r="F70" s="3" t="s">
        <v>47</v>
      </c>
      <c r="G70" s="3"/>
      <c r="H70" s="3">
        <f>AVERAGE(H63:H66)</f>
        <v>172.87527671140751</v>
      </c>
      <c r="I70" s="3">
        <f t="shared" ref="I70:N70" si="18">AVERAGE(I63:I66)</f>
        <v>112.97110992798497</v>
      </c>
      <c r="J70" s="3">
        <f>AVERAGE(J63:J66)</f>
        <v>137.70840922464762</v>
      </c>
      <c r="K70" s="3">
        <f t="shared" si="18"/>
        <v>88.516826855717767</v>
      </c>
      <c r="L70" s="3">
        <f t="shared" si="18"/>
        <v>137.60192787289489</v>
      </c>
      <c r="M70" s="3">
        <f t="shared" si="18"/>
        <v>93.039482164373581</v>
      </c>
      <c r="N70" s="3">
        <f t="shared" si="18"/>
        <v>100</v>
      </c>
      <c r="O70" s="3">
        <f>AVERAGE(O63:O66)</f>
        <v>103.45503965029283</v>
      </c>
      <c r="P70" s="3"/>
      <c r="Q70" s="3"/>
      <c r="R70" s="3"/>
    </row>
    <row r="71" spans="4:18" x14ac:dyDescent="0.25">
      <c r="D71" s="3"/>
      <c r="E71" s="3"/>
      <c r="F71" s="3" t="s">
        <v>49</v>
      </c>
      <c r="G71" s="3"/>
      <c r="H71" s="3">
        <f>MEDIAN(H63:H66)</f>
        <v>181.92058732871914</v>
      </c>
      <c r="I71" s="3">
        <f t="shared" ref="I71:O71" si="19">MEDIAN(I63:I66)</f>
        <v>112.63485302771316</v>
      </c>
      <c r="J71" s="3">
        <f t="shared" si="19"/>
        <v>130.75909995236361</v>
      </c>
      <c r="K71" s="3">
        <f t="shared" si="19"/>
        <v>90.744528820018502</v>
      </c>
      <c r="L71" s="3">
        <f t="shared" si="19"/>
        <v>110.60049878106874</v>
      </c>
      <c r="M71" s="3">
        <f t="shared" si="19"/>
        <v>93.081514276907555</v>
      </c>
      <c r="N71" s="3">
        <f t="shared" si="19"/>
        <v>96.191890604421786</v>
      </c>
      <c r="O71" s="3">
        <f t="shared" si="19"/>
        <v>104.07711491579568</v>
      </c>
      <c r="P71" s="3"/>
      <c r="Q71" s="3"/>
      <c r="R71" s="3"/>
    </row>
    <row r="72" spans="4:18" x14ac:dyDescent="0.25">
      <c r="D72" s="3"/>
      <c r="E72" s="3"/>
      <c r="F72" s="3" t="s">
        <v>51</v>
      </c>
      <c r="G72" s="3"/>
      <c r="H72" s="3">
        <f>STDEV(H63:H66)</f>
        <v>28.24950901844586</v>
      </c>
      <c r="I72" s="3">
        <f t="shared" ref="I72:O72" si="20">STDEV(I63:I66)</f>
        <v>6.2611540478042853</v>
      </c>
      <c r="J72" s="3">
        <f t="shared" si="20"/>
        <v>14.888942695335945</v>
      </c>
      <c r="K72" s="3">
        <f t="shared" si="20"/>
        <v>19.373891499480084</v>
      </c>
      <c r="L72" s="3">
        <f t="shared" si="20"/>
        <v>68.933498358438626</v>
      </c>
      <c r="M72" s="3">
        <f t="shared" si="20"/>
        <v>15.564914462246213</v>
      </c>
      <c r="N72" s="3">
        <f t="shared" si="20"/>
        <v>23.753583079593685</v>
      </c>
      <c r="O72" s="3">
        <f t="shared" si="20"/>
        <v>13.632497818010551</v>
      </c>
      <c r="P72" s="3"/>
      <c r="Q72" s="3"/>
      <c r="R72" s="3"/>
    </row>
    <row r="73" spans="4:18" x14ac:dyDescent="0.25">
      <c r="D73" s="3"/>
      <c r="E73" s="3"/>
      <c r="F73" s="3" t="s">
        <v>52</v>
      </c>
      <c r="G73" s="3"/>
      <c r="H73" s="3">
        <f t="shared" ref="H73:O73" si="21">H72/H70*100</f>
        <v>16.340976891452613</v>
      </c>
      <c r="I73" s="3">
        <f t="shared" si="21"/>
        <v>5.5422612487347838</v>
      </c>
      <c r="J73" s="3">
        <f t="shared" si="21"/>
        <v>10.811934274142395</v>
      </c>
      <c r="K73" s="3">
        <f t="shared" si="21"/>
        <v>21.887241316342582</v>
      </c>
      <c r="L73" s="3">
        <f t="shared" si="21"/>
        <v>50.096317271160331</v>
      </c>
      <c r="M73" s="3">
        <f t="shared" si="21"/>
        <v>16.729364889141962</v>
      </c>
      <c r="N73" s="3">
        <f t="shared" si="21"/>
        <v>23.753583079593685</v>
      </c>
      <c r="O73" s="3">
        <f t="shared" si="21"/>
        <v>13.177219654153372</v>
      </c>
      <c r="P73" s="3"/>
      <c r="Q73" s="3"/>
      <c r="R73" s="3"/>
    </row>
    <row r="74" spans="4:18" x14ac:dyDescent="0.25"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</row>
    <row r="75" spans="4:18" x14ac:dyDescent="0.25"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</row>
    <row r="76" spans="4:18" x14ac:dyDescent="0.25">
      <c r="D76" s="3" t="s">
        <v>56</v>
      </c>
      <c r="E76" s="3"/>
      <c r="F76" s="3"/>
      <c r="G76" s="3"/>
      <c r="H76" s="3">
        <f>H47/$S$54*100</f>
        <v>179.87246408748464</v>
      </c>
      <c r="I76" s="3">
        <f t="shared" ref="I76:N76" si="22">I47/$S$54*100</f>
        <v>105.06975911413498</v>
      </c>
      <c r="J76" s="3"/>
      <c r="K76" s="3">
        <f t="shared" si="22"/>
        <v>63.553100940680643</v>
      </c>
      <c r="L76" s="3">
        <f t="shared" si="22"/>
        <v>234.90847989863232</v>
      </c>
      <c r="M76" s="3">
        <f t="shared" si="22"/>
        <v>109.99490407261005</v>
      </c>
      <c r="N76" s="3">
        <f t="shared" si="22"/>
        <v>93.401462668888655</v>
      </c>
      <c r="O76" s="3">
        <f>O47/$S$54*100</f>
        <v>97.136639717933519</v>
      </c>
      <c r="P76" s="3"/>
      <c r="Q76" s="3"/>
      <c r="R76" s="3"/>
    </row>
    <row r="77" spans="4:18" x14ac:dyDescent="0.25">
      <c r="D77" s="3"/>
      <c r="E77" s="3"/>
      <c r="F77" s="3"/>
      <c r="G77" s="3"/>
      <c r="H77" s="3">
        <f t="shared" ref="H77:O79" si="23">H48/$S$54*100</f>
        <v>129.4641012574545</v>
      </c>
      <c r="I77" s="3">
        <f t="shared" si="23"/>
        <v>110.72210668392853</v>
      </c>
      <c r="J77" s="3">
        <f t="shared" si="23"/>
        <v>152.1726555290812</v>
      </c>
      <c r="K77" s="3">
        <f t="shared" si="23"/>
        <v>98.260498299062064</v>
      </c>
      <c r="L77" s="3">
        <f t="shared" si="23"/>
        <v>88.70770035946947</v>
      </c>
      <c r="M77" s="3">
        <f t="shared" si="23"/>
        <v>89.038247000977861</v>
      </c>
      <c r="N77" s="3">
        <f t="shared" si="23"/>
        <v>95.715289159447423</v>
      </c>
      <c r="O77" s="3">
        <f t="shared" si="23"/>
        <v>107.48274959714625</v>
      </c>
      <c r="P77" s="3"/>
      <c r="Q77" s="3"/>
      <c r="R77" s="3"/>
    </row>
    <row r="78" spans="4:18" x14ac:dyDescent="0.25">
      <c r="D78" s="3"/>
      <c r="E78" s="3"/>
      <c r="F78" s="3"/>
      <c r="G78" s="3"/>
      <c r="H78" s="3">
        <f t="shared" si="23"/>
        <v>177.79002024598176</v>
      </c>
      <c r="I78" s="3"/>
      <c r="J78" s="3">
        <f t="shared" si="23"/>
        <v>125.39837756690125</v>
      </c>
      <c r="K78" s="3">
        <f t="shared" si="23"/>
        <v>106.09445370281101</v>
      </c>
      <c r="L78" s="3">
        <f t="shared" si="23"/>
        <v>120.34101395182282</v>
      </c>
      <c r="M78" s="3">
        <f t="shared" si="23"/>
        <v>72.841461567066517</v>
      </c>
      <c r="N78" s="3">
        <f t="shared" si="23"/>
        <v>130.12519454047128</v>
      </c>
      <c r="O78" s="3">
        <f t="shared" si="23"/>
        <v>116.63889156692879</v>
      </c>
      <c r="P78" s="3"/>
      <c r="Q78" s="3"/>
      <c r="R78" s="3"/>
    </row>
    <row r="79" spans="4:18" x14ac:dyDescent="0.25">
      <c r="D79" s="3"/>
      <c r="E79" s="3"/>
      <c r="F79" s="3"/>
      <c r="G79" s="3"/>
      <c r="H79" s="3">
        <f t="shared" si="23"/>
        <v>192.63156444970866</v>
      </c>
      <c r="I79" s="3">
        <f t="shared" si="23"/>
        <v>117.36609417824727</v>
      </c>
      <c r="J79" s="3">
        <f t="shared" si="23"/>
        <v>128.53857066123098</v>
      </c>
      <c r="K79" s="3">
        <f t="shared" si="23"/>
        <v>80.14654234440205</v>
      </c>
      <c r="L79" s="3">
        <f t="shared" si="23"/>
        <v>97.10358505378268</v>
      </c>
      <c r="M79" s="3">
        <f t="shared" si="23"/>
        <v>93.963391959452935</v>
      </c>
      <c r="N79" s="3">
        <f t="shared" si="23"/>
        <v>73.965320148195062</v>
      </c>
      <c r="O79" s="3">
        <f t="shared" si="23"/>
        <v>85.534452600988871</v>
      </c>
      <c r="P79" s="3"/>
      <c r="Q79" s="3"/>
      <c r="R79" s="3"/>
    </row>
    <row r="80" spans="4:18" x14ac:dyDescent="0.25"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</row>
    <row r="81" spans="4:18" x14ac:dyDescent="0.25"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</row>
    <row r="82" spans="4:18" x14ac:dyDescent="0.25">
      <c r="D82" s="3"/>
      <c r="E82" s="3"/>
      <c r="F82" s="2"/>
      <c r="G82" s="2"/>
      <c r="H82" s="17" t="s">
        <v>32</v>
      </c>
      <c r="I82" s="17" t="s">
        <v>33</v>
      </c>
      <c r="J82" s="17" t="s">
        <v>34</v>
      </c>
      <c r="K82" s="17" t="s">
        <v>35</v>
      </c>
      <c r="L82" s="17" t="s">
        <v>36</v>
      </c>
      <c r="M82" s="17" t="s">
        <v>37</v>
      </c>
      <c r="N82" s="17" t="s">
        <v>38</v>
      </c>
      <c r="O82" s="17" t="s">
        <v>38</v>
      </c>
      <c r="P82" s="17" t="s">
        <v>39</v>
      </c>
      <c r="Q82" s="2"/>
      <c r="R82" s="3"/>
    </row>
    <row r="83" spans="4:18" x14ac:dyDescent="0.25">
      <c r="D83" s="3"/>
      <c r="E83" s="3"/>
      <c r="F83" s="3" t="s">
        <v>47</v>
      </c>
      <c r="G83" s="3"/>
      <c r="H83" s="3">
        <f>AVERAGE(H76:H79)</f>
        <v>169.93953751015738</v>
      </c>
      <c r="I83" s="3">
        <f t="shared" ref="I83:N83" si="24">AVERAGE(I76:I79)</f>
        <v>111.05265332543691</v>
      </c>
      <c r="J83" s="3">
        <f>AVERAGE(J76:J79)</f>
        <v>135.36986791907114</v>
      </c>
      <c r="K83" s="3">
        <f t="shared" si="24"/>
        <v>87.01364882173894</v>
      </c>
      <c r="L83" s="3">
        <f t="shared" si="24"/>
        <v>135.26519481592683</v>
      </c>
      <c r="M83" s="3">
        <f t="shared" si="24"/>
        <v>91.459501150026853</v>
      </c>
      <c r="N83" s="3">
        <f t="shared" si="24"/>
        <v>98.301816629250609</v>
      </c>
      <c r="O83" s="3">
        <f>AVERAGE(O76:O79)</f>
        <v>101.69818337074936</v>
      </c>
      <c r="P83" s="3"/>
      <c r="Q83" s="3"/>
      <c r="R83" s="3"/>
    </row>
    <row r="84" spans="4:18" x14ac:dyDescent="0.25">
      <c r="D84" s="3"/>
      <c r="E84" s="3"/>
      <c r="F84" s="3" t="s">
        <v>49</v>
      </c>
      <c r="G84" s="3"/>
      <c r="H84" s="3">
        <f t="shared" ref="H84:O84" si="25">MEDIAN(H76:H79)</f>
        <v>178.8312421667332</v>
      </c>
      <c r="I84" s="3">
        <f t="shared" si="25"/>
        <v>110.72210668392853</v>
      </c>
      <c r="J84" s="3">
        <f t="shared" si="25"/>
        <v>128.53857066123098</v>
      </c>
      <c r="K84" s="3">
        <f t="shared" si="25"/>
        <v>89.203520321732057</v>
      </c>
      <c r="L84" s="3">
        <f t="shared" si="25"/>
        <v>108.72229950280274</v>
      </c>
      <c r="M84" s="3">
        <f t="shared" si="25"/>
        <v>91.500819480215398</v>
      </c>
      <c r="N84" s="3">
        <f t="shared" si="25"/>
        <v>94.558375914168039</v>
      </c>
      <c r="O84" s="3">
        <f t="shared" si="25"/>
        <v>102.30969465753989</v>
      </c>
      <c r="P84" s="3"/>
      <c r="Q84" s="3"/>
      <c r="R84" s="3"/>
    </row>
    <row r="85" spans="4:18" x14ac:dyDescent="0.25">
      <c r="D85" s="3"/>
      <c r="E85" s="3"/>
      <c r="F85" s="3" t="s">
        <v>51</v>
      </c>
      <c r="G85" s="3"/>
      <c r="H85" s="3">
        <f t="shared" ref="H85:O85" si="26">STDEV(H76:H79)</f>
        <v>27.769780553976371</v>
      </c>
      <c r="I85" s="3">
        <f t="shared" si="26"/>
        <v>6.1548281709474777</v>
      </c>
      <c r="J85" s="3">
        <f t="shared" si="26"/>
        <v>14.636101146403355</v>
      </c>
      <c r="K85" s="3">
        <f t="shared" si="26"/>
        <v>19.044887295768888</v>
      </c>
      <c r="L85" s="3">
        <f t="shared" si="26"/>
        <v>67.762881152439775</v>
      </c>
      <c r="M85" s="3">
        <f t="shared" si="26"/>
        <v>15.300593673176959</v>
      </c>
      <c r="N85" s="3">
        <f t="shared" si="26"/>
        <v>23.350203681778861</v>
      </c>
      <c r="O85" s="3">
        <f t="shared" si="26"/>
        <v>13.400993007047408</v>
      </c>
      <c r="P85" s="3"/>
      <c r="Q85" s="3"/>
      <c r="R85" s="3"/>
    </row>
    <row r="86" spans="4:18" x14ac:dyDescent="0.25">
      <c r="D86" s="3"/>
      <c r="E86" s="3"/>
      <c r="F86" s="3" t="s">
        <v>52</v>
      </c>
      <c r="G86" s="3"/>
      <c r="H86" s="3">
        <f t="shared" ref="H86:O86" si="27">H85/H83*100</f>
        <v>16.340976891452677</v>
      </c>
      <c r="I86" s="3">
        <f t="shared" si="27"/>
        <v>5.5422612487347909</v>
      </c>
      <c r="J86" s="3">
        <f t="shared" si="27"/>
        <v>10.811934274142404</v>
      </c>
      <c r="K86" s="3">
        <f t="shared" si="27"/>
        <v>21.887241316342585</v>
      </c>
      <c r="L86" s="3">
        <f t="shared" si="27"/>
        <v>50.096317271160295</v>
      </c>
      <c r="M86" s="3">
        <f t="shared" si="27"/>
        <v>16.729364889141937</v>
      </c>
      <c r="N86" s="3">
        <f t="shared" si="27"/>
        <v>23.753583079593664</v>
      </c>
      <c r="O86" s="3">
        <f t="shared" si="27"/>
        <v>13.177219654153458</v>
      </c>
      <c r="P86" s="3"/>
      <c r="Q86" s="3"/>
      <c r="R86" s="3"/>
    </row>
  </sheetData>
  <pageMargins left="0.7" right="0.7" top="0.78740157499999996" bottom="0.78740157499999996" header="0.3" footer="0.3"/>
  <pageSetup paperSize="9" scale="3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60"/>
  <sheetViews>
    <sheetView tabSelected="1" zoomScale="85" zoomScaleNormal="85" workbookViewId="0">
      <selection activeCell="B8" sqref="B8"/>
    </sheetView>
  </sheetViews>
  <sheetFormatPr baseColWidth="10" defaultColWidth="11.42578125" defaultRowHeight="15" x14ac:dyDescent="0.25"/>
  <cols>
    <col min="5" max="5" width="17.5703125" customWidth="1"/>
    <col min="14" max="14" width="12" bestFit="1" customWidth="1"/>
  </cols>
  <sheetData>
    <row r="1" spans="1:4" x14ac:dyDescent="0.25">
      <c r="A1" s="1" t="s">
        <v>64</v>
      </c>
      <c r="D1" s="3"/>
    </row>
    <row r="2" spans="1:4" x14ac:dyDescent="0.25">
      <c r="A2" t="s">
        <v>40</v>
      </c>
      <c r="C2" t="s">
        <v>63</v>
      </c>
      <c r="D2" s="3"/>
    </row>
    <row r="3" spans="1:4" x14ac:dyDescent="0.25">
      <c r="A3" t="s">
        <v>41</v>
      </c>
      <c r="C3" s="4">
        <v>43490</v>
      </c>
      <c r="D3" s="3"/>
    </row>
    <row r="4" spans="1:4" x14ac:dyDescent="0.25">
      <c r="A4" t="s">
        <v>42</v>
      </c>
      <c r="C4" t="s">
        <v>43</v>
      </c>
      <c r="D4" s="3"/>
    </row>
    <row r="5" spans="1:4" x14ac:dyDescent="0.25">
      <c r="A5" t="s">
        <v>44</v>
      </c>
      <c r="C5" t="s">
        <v>45</v>
      </c>
      <c r="D5" s="3"/>
    </row>
    <row r="6" spans="1:4" x14ac:dyDescent="0.25">
      <c r="A6" t="s">
        <v>29</v>
      </c>
      <c r="C6" s="4">
        <v>44095</v>
      </c>
      <c r="D6" s="3"/>
    </row>
    <row r="7" spans="1:4" x14ac:dyDescent="0.25">
      <c r="A7" t="s">
        <v>30</v>
      </c>
      <c r="C7" t="s">
        <v>31</v>
      </c>
      <c r="D7" s="3"/>
    </row>
    <row r="8" spans="1:4" x14ac:dyDescent="0.25">
      <c r="A8" s="1" t="s">
        <v>46</v>
      </c>
      <c r="B8" s="3" t="s">
        <v>62</v>
      </c>
      <c r="D8" s="3"/>
    </row>
    <row r="9" spans="1:4" x14ac:dyDescent="0.25">
      <c r="C9" s="4"/>
      <c r="D9" s="3"/>
    </row>
    <row r="10" spans="1:4" x14ac:dyDescent="0.25">
      <c r="D10" s="3"/>
    </row>
    <row r="11" spans="1:4" x14ac:dyDescent="0.25">
      <c r="D11" s="3"/>
    </row>
    <row r="12" spans="1:4" x14ac:dyDescent="0.25">
      <c r="D12" s="3"/>
    </row>
    <row r="17" spans="1:16" x14ac:dyDescent="0.25">
      <c r="P17" s="19"/>
    </row>
    <row r="22" spans="1:16" x14ac:dyDescent="0.25">
      <c r="A22" s="1" t="s">
        <v>57</v>
      </c>
    </row>
    <row r="23" spans="1:16" x14ac:dyDescent="0.25">
      <c r="E23" t="s">
        <v>32</v>
      </c>
      <c r="F23" t="s">
        <v>33</v>
      </c>
      <c r="G23" t="s">
        <v>34</v>
      </c>
      <c r="H23" t="s">
        <v>35</v>
      </c>
      <c r="I23" t="s">
        <v>36</v>
      </c>
      <c r="J23" t="s">
        <v>37</v>
      </c>
      <c r="K23" t="s">
        <v>38</v>
      </c>
      <c r="L23" t="s">
        <v>38</v>
      </c>
      <c r="M23" t="s">
        <v>39</v>
      </c>
    </row>
    <row r="26" spans="1:16" x14ac:dyDescent="0.25">
      <c r="E26" s="3">
        <v>0.15323333333333333</v>
      </c>
      <c r="F26" s="3">
        <v>0.14023333333333332</v>
      </c>
      <c r="G26" s="3"/>
      <c r="H26" s="3">
        <v>0.2094333333333333</v>
      </c>
      <c r="I26" s="3">
        <v>0.2205333333333333</v>
      </c>
      <c r="J26" s="3">
        <v>0.25623333333333331</v>
      </c>
      <c r="K26" s="3">
        <v>0.23783333333333329</v>
      </c>
      <c r="L26" s="3">
        <v>0.2326333333333333</v>
      </c>
    </row>
    <row r="27" spans="1:16" x14ac:dyDescent="0.25">
      <c r="E27" s="3">
        <v>0.12393333333333333</v>
      </c>
      <c r="F27" s="3">
        <v>0.1621333333333333</v>
      </c>
      <c r="G27" s="3">
        <v>0.21183333333333332</v>
      </c>
      <c r="H27" s="3">
        <v>0.22953333333333331</v>
      </c>
      <c r="I27" s="3">
        <v>0.25163333333333332</v>
      </c>
      <c r="J27" s="3">
        <v>0.20583333333333331</v>
      </c>
      <c r="K27" s="3">
        <v>0.26613333333333333</v>
      </c>
      <c r="L27" s="3">
        <v>0.2644333333333333</v>
      </c>
    </row>
    <row r="28" spans="1:16" x14ac:dyDescent="0.25">
      <c r="E28" s="3">
        <v>0.1938333333333333</v>
      </c>
      <c r="F28" s="3"/>
      <c r="G28" s="3">
        <v>0.23753333333333332</v>
      </c>
      <c r="H28" s="3">
        <v>0.2674333333333333</v>
      </c>
      <c r="I28" s="3">
        <v>0.27273333333333333</v>
      </c>
      <c r="J28" s="3">
        <v>0.2185333333333333</v>
      </c>
      <c r="K28" s="3">
        <v>0.2830333333333333</v>
      </c>
      <c r="L28" s="3">
        <v>0.30893333333333328</v>
      </c>
    </row>
    <row r="29" spans="1:16" x14ac:dyDescent="0.25">
      <c r="E29" s="3">
        <v>0.16323333333333334</v>
      </c>
      <c r="F29" s="3">
        <v>0.18493333333333328</v>
      </c>
      <c r="G29" s="3">
        <v>0.22673333333333329</v>
      </c>
      <c r="H29" s="3">
        <v>0.2346333333333333</v>
      </c>
      <c r="I29" s="3">
        <v>0.26333333333333331</v>
      </c>
      <c r="J29" s="3">
        <v>0.26233333333333331</v>
      </c>
      <c r="K29" s="3">
        <v>0.2397333333333333</v>
      </c>
      <c r="L29" s="3">
        <v>0.2704333333333333</v>
      </c>
    </row>
    <row r="32" spans="1:16" x14ac:dyDescent="0.25">
      <c r="A32" s="1" t="s">
        <v>58</v>
      </c>
    </row>
    <row r="33" spans="1:14" x14ac:dyDescent="0.25">
      <c r="E33" t="s">
        <v>32</v>
      </c>
      <c r="F33" t="s">
        <v>33</v>
      </c>
      <c r="G33" t="s">
        <v>34</v>
      </c>
      <c r="H33" t="s">
        <v>35</v>
      </c>
      <c r="I33" t="s">
        <v>36</v>
      </c>
      <c r="J33" t="s">
        <v>37</v>
      </c>
      <c r="K33" t="s">
        <v>38</v>
      </c>
      <c r="L33" t="s">
        <v>38</v>
      </c>
      <c r="M33" t="s">
        <v>39</v>
      </c>
    </row>
    <row r="36" spans="1:14" x14ac:dyDescent="0.25">
      <c r="E36" s="3">
        <v>5441.666666666667</v>
      </c>
      <c r="F36" s="3">
        <v>3178.666666666667</v>
      </c>
      <c r="G36" s="3"/>
      <c r="H36" s="3">
        <v>1922.666666666667</v>
      </c>
      <c r="I36" s="3">
        <v>7106.666666666667</v>
      </c>
      <c r="J36" s="3">
        <v>3327.666666666667</v>
      </c>
      <c r="K36" s="3">
        <v>2825.666666666667</v>
      </c>
      <c r="L36" s="3">
        <v>2938.666666666667</v>
      </c>
    </row>
    <row r="37" spans="1:14" x14ac:dyDescent="0.25">
      <c r="E37" s="3">
        <v>3916.666666666667</v>
      </c>
      <c r="F37" s="3">
        <v>3349.666666666667</v>
      </c>
      <c r="G37" s="3">
        <v>4603.666666666667</v>
      </c>
      <c r="H37" s="3">
        <v>2972.666666666667</v>
      </c>
      <c r="I37" s="3">
        <v>2683.666666666667</v>
      </c>
      <c r="J37" s="3">
        <v>2693.666666666667</v>
      </c>
      <c r="K37" s="3">
        <v>2895.666666666667</v>
      </c>
      <c r="L37" s="3">
        <v>3251.666666666667</v>
      </c>
    </row>
    <row r="38" spans="1:14" x14ac:dyDescent="0.25">
      <c r="E38" s="3">
        <v>5378.666666666667</v>
      </c>
      <c r="F38" s="3"/>
      <c r="G38" s="3">
        <v>3793.666666666667</v>
      </c>
      <c r="H38" s="3">
        <v>3209.666666666667</v>
      </c>
      <c r="I38" s="3">
        <v>3640.666666666667</v>
      </c>
      <c r="J38" s="3">
        <v>2203.666666666667</v>
      </c>
      <c r="K38" s="3">
        <v>3936.666666666667</v>
      </c>
      <c r="L38" s="3">
        <v>3528.666666666667</v>
      </c>
    </row>
    <row r="39" spans="1:14" x14ac:dyDescent="0.25">
      <c r="E39" s="3">
        <v>5827.666666666667</v>
      </c>
      <c r="F39" s="3">
        <v>3550.666666666667</v>
      </c>
      <c r="G39" s="3">
        <v>3888.666666666667</v>
      </c>
      <c r="H39" s="3">
        <v>2424.666666666667</v>
      </c>
      <c r="I39" s="3">
        <v>2937.666666666667</v>
      </c>
      <c r="J39" s="3">
        <v>2842.666666666667</v>
      </c>
      <c r="K39" s="3">
        <v>2237.666666666667</v>
      </c>
      <c r="L39" s="3">
        <v>2587.666666666667</v>
      </c>
    </row>
    <row r="42" spans="1:14" x14ac:dyDescent="0.25">
      <c r="A42" s="1" t="s">
        <v>59</v>
      </c>
    </row>
    <row r="44" spans="1:14" x14ac:dyDescent="0.25">
      <c r="E44">
        <f>E26/E36</f>
        <v>2.8159264931087287E-5</v>
      </c>
      <c r="F44">
        <f t="shared" ref="F44:L44" si="0">F26/F36</f>
        <v>4.4117030201342273E-5</v>
      </c>
      <c r="H44">
        <f t="shared" si="0"/>
        <v>1.089285714285714E-4</v>
      </c>
      <c r="I44">
        <f t="shared" si="0"/>
        <v>3.103189493433395E-5</v>
      </c>
      <c r="J44">
        <f t="shared" si="0"/>
        <v>7.7000901532605419E-5</v>
      </c>
      <c r="K44">
        <f t="shared" si="0"/>
        <v>8.4168927686681581E-5</v>
      </c>
      <c r="L44">
        <f t="shared" si="0"/>
        <v>7.9162885662431928E-5</v>
      </c>
      <c r="N44" s="1" t="s">
        <v>60</v>
      </c>
    </row>
    <row r="45" spans="1:14" x14ac:dyDescent="0.25">
      <c r="E45">
        <f t="shared" ref="E45:L45" si="1">E27/E37</f>
        <v>3.1642553191489354E-5</v>
      </c>
      <c r="F45">
        <f t="shared" si="1"/>
        <v>4.8402826151855892E-5</v>
      </c>
      <c r="G45">
        <f t="shared" si="1"/>
        <v>4.6014046774310326E-5</v>
      </c>
      <c r="H45">
        <f t="shared" si="1"/>
        <v>7.7214622112581281E-5</v>
      </c>
      <c r="I45">
        <f t="shared" si="1"/>
        <v>9.3764749720531593E-5</v>
      </c>
      <c r="J45">
        <f t="shared" si="1"/>
        <v>7.6413810172008394E-5</v>
      </c>
      <c r="K45">
        <f t="shared" si="1"/>
        <v>9.1907447910671104E-5</v>
      </c>
      <c r="L45">
        <f t="shared" si="1"/>
        <v>8.1322398769861592E-5</v>
      </c>
      <c r="N45">
        <f>AVERAGE(K44:L47)</f>
        <v>8.8456490841324665E-5</v>
      </c>
    </row>
    <row r="46" spans="1:14" x14ac:dyDescent="0.25">
      <c r="E46">
        <f t="shared" ref="E46:L46" si="2">E28/E38</f>
        <v>3.6037431829449668E-5</v>
      </c>
      <c r="G46">
        <f t="shared" si="2"/>
        <v>6.2613127141727436E-5</v>
      </c>
      <c r="H46">
        <f t="shared" si="2"/>
        <v>8.332121715650637E-5</v>
      </c>
      <c r="I46">
        <f t="shared" si="2"/>
        <v>7.4913019593481046E-5</v>
      </c>
      <c r="J46">
        <f t="shared" si="2"/>
        <v>9.9168053244592312E-5</v>
      </c>
      <c r="K46">
        <f t="shared" si="2"/>
        <v>7.1896697713801845E-5</v>
      </c>
      <c r="L46">
        <f t="shared" si="2"/>
        <v>8.754959380313619E-5</v>
      </c>
    </row>
    <row r="47" spans="1:14" x14ac:dyDescent="0.25">
      <c r="E47">
        <f t="shared" ref="E47:L47" si="3">E29/E39</f>
        <v>2.8010066922152947E-5</v>
      </c>
      <c r="F47">
        <f t="shared" si="3"/>
        <v>5.2084115659031151E-5</v>
      </c>
      <c r="G47">
        <f t="shared" si="3"/>
        <v>5.8306188925081417E-5</v>
      </c>
      <c r="H47">
        <f t="shared" si="3"/>
        <v>9.6769315369810258E-5</v>
      </c>
      <c r="I47">
        <f t="shared" si="3"/>
        <v>8.9640304096221473E-5</v>
      </c>
      <c r="J47">
        <f t="shared" si="3"/>
        <v>9.2284240150093794E-5</v>
      </c>
      <c r="K47">
        <f t="shared" si="3"/>
        <v>1.0713540890808876E-4</v>
      </c>
      <c r="L47">
        <f t="shared" si="3"/>
        <v>1.0450856627592423E-4</v>
      </c>
    </row>
    <row r="49" spans="1:14" x14ac:dyDescent="0.25">
      <c r="A49" s="1" t="s">
        <v>61</v>
      </c>
    </row>
    <row r="50" spans="1:14" x14ac:dyDescent="0.25">
      <c r="E50">
        <f>E44/$N$45*100</f>
        <v>31.834028982225892</v>
      </c>
      <c r="F50">
        <f t="shared" ref="F50:L50" si="4">F44/$N$45*100</f>
        <v>49.874271273637163</v>
      </c>
      <c r="H50">
        <f t="shared" si="4"/>
        <v>123.14367254741094</v>
      </c>
      <c r="I50">
        <f t="shared" si="4"/>
        <v>35.081535158340941</v>
      </c>
      <c r="J50">
        <f t="shared" si="4"/>
        <v>87.04946443187697</v>
      </c>
      <c r="K50">
        <f t="shared" si="4"/>
        <v>95.152912902305587</v>
      </c>
      <c r="L50">
        <f t="shared" si="4"/>
        <v>89.49358595338829</v>
      </c>
    </row>
    <row r="51" spans="1:14" x14ac:dyDescent="0.25">
      <c r="E51">
        <f t="shared" ref="E51:L51" si="5">E45/$N$45*100</f>
        <v>35.771883883852581</v>
      </c>
      <c r="F51">
        <f t="shared" si="5"/>
        <v>54.719360548319763</v>
      </c>
      <c r="G51">
        <f t="shared" si="5"/>
        <v>52.018847160522576</v>
      </c>
      <c r="H51">
        <f t="shared" si="5"/>
        <v>87.29107539557576</v>
      </c>
      <c r="I51">
        <f t="shared" si="5"/>
        <v>106.00098288855817</v>
      </c>
      <c r="J51">
        <f t="shared" si="5"/>
        <v>86.385758066167568</v>
      </c>
      <c r="K51">
        <f t="shared" si="5"/>
        <v>103.90130451312707</v>
      </c>
      <c r="L51">
        <f t="shared" si="5"/>
        <v>91.934913985836971</v>
      </c>
    </row>
    <row r="52" spans="1:14" x14ac:dyDescent="0.25">
      <c r="E52">
        <f t="shared" ref="E52:L52" si="6">E46/$N$45*100</f>
        <v>40.740291059131501</v>
      </c>
      <c r="G52">
        <f t="shared" si="6"/>
        <v>70.784095713274837</v>
      </c>
      <c r="H52">
        <f t="shared" si="6"/>
        <v>94.194576750698744</v>
      </c>
      <c r="I52">
        <f t="shared" si="6"/>
        <v>84.689115384264767</v>
      </c>
      <c r="J52">
        <f t="shared" si="6"/>
        <v>112.10941368054301</v>
      </c>
      <c r="K52">
        <f t="shared" si="6"/>
        <v>81.279165644013432</v>
      </c>
      <c r="L52">
        <f t="shared" si="6"/>
        <v>98.974753543168148</v>
      </c>
    </row>
    <row r="53" spans="1:14" x14ac:dyDescent="0.25">
      <c r="E53">
        <f t="shared" ref="E53:L53" si="7">E47/$N$45*100</f>
        <v>31.665360739211394</v>
      </c>
      <c r="F53">
        <f t="shared" si="7"/>
        <v>58.881055718636709</v>
      </c>
      <c r="G53">
        <f t="shared" si="7"/>
        <v>65.915105121762551</v>
      </c>
      <c r="H53">
        <f t="shared" si="7"/>
        <v>109.39764221870088</v>
      </c>
      <c r="I53">
        <f t="shared" si="7"/>
        <v>101.33830004292209</v>
      </c>
      <c r="J53">
        <f t="shared" si="7"/>
        <v>104.32726787188</v>
      </c>
      <c r="K53">
        <f t="shared" si="7"/>
        <v>121.11650359301589</v>
      </c>
      <c r="L53">
        <f t="shared" si="7"/>
        <v>118.14685986514451</v>
      </c>
    </row>
    <row r="56" spans="1:14" x14ac:dyDescent="0.25">
      <c r="C56" s="2"/>
      <c r="D56" s="2"/>
      <c r="E56" s="17" t="s">
        <v>32</v>
      </c>
      <c r="F56" s="17" t="s">
        <v>33</v>
      </c>
      <c r="G56" s="17" t="s">
        <v>34</v>
      </c>
      <c r="H56" s="17" t="s">
        <v>35</v>
      </c>
      <c r="I56" s="17" t="s">
        <v>36</v>
      </c>
      <c r="J56" s="17" t="s">
        <v>37</v>
      </c>
      <c r="K56" s="17" t="s">
        <v>38</v>
      </c>
      <c r="L56" s="17" t="s">
        <v>38</v>
      </c>
      <c r="M56" s="17" t="s">
        <v>39</v>
      </c>
      <c r="N56" s="2"/>
    </row>
    <row r="57" spans="1:14" x14ac:dyDescent="0.25">
      <c r="C57" s="3" t="s">
        <v>47</v>
      </c>
      <c r="D57" s="3"/>
      <c r="E57" s="3">
        <f>AVERAGE(E50:E53)</f>
        <v>35.002891166105343</v>
      </c>
      <c r="F57" s="3">
        <f t="shared" ref="F57:J57" si="8">AVERAGE(F50:F53)</f>
        <v>54.491562513531214</v>
      </c>
      <c r="G57" s="3">
        <f>AVERAGE(G50:G53)</f>
        <v>62.90601599851999</v>
      </c>
      <c r="H57" s="3">
        <f t="shared" si="8"/>
        <v>103.50674172809657</v>
      </c>
      <c r="I57" s="3">
        <f t="shared" si="8"/>
        <v>81.777483368521487</v>
      </c>
      <c r="J57" s="3">
        <f t="shared" si="8"/>
        <v>97.467976012616887</v>
      </c>
      <c r="K57" s="3">
        <f>AVERAGE(K50:K53)</f>
        <v>100.36247166311549</v>
      </c>
      <c r="L57" s="3">
        <f>AVERAGE(L50:L53)</f>
        <v>99.637528336884486</v>
      </c>
      <c r="M57" s="3"/>
      <c r="N57" s="3"/>
    </row>
    <row r="58" spans="1:14" x14ac:dyDescent="0.25">
      <c r="C58" s="3" t="s">
        <v>49</v>
      </c>
      <c r="D58" s="3"/>
      <c r="E58" s="3">
        <f t="shared" ref="E58:L58" si="9">MEDIAN(E50:E53)</f>
        <v>33.802956433039235</v>
      </c>
      <c r="F58" s="3">
        <f t="shared" si="9"/>
        <v>54.719360548319763</v>
      </c>
      <c r="G58" s="3">
        <f t="shared" si="9"/>
        <v>65.915105121762551</v>
      </c>
      <c r="H58" s="3">
        <f t="shared" si="9"/>
        <v>101.79610948469981</v>
      </c>
      <c r="I58" s="3">
        <f t="shared" si="9"/>
        <v>93.013707713593419</v>
      </c>
      <c r="J58" s="3">
        <f t="shared" si="9"/>
        <v>95.688366151878483</v>
      </c>
      <c r="K58" s="3">
        <f t="shared" si="9"/>
        <v>99.527108707716337</v>
      </c>
      <c r="L58" s="3">
        <f t="shared" si="9"/>
        <v>95.454833764502553</v>
      </c>
      <c r="M58" s="3"/>
      <c r="N58" s="3"/>
    </row>
    <row r="59" spans="1:14" x14ac:dyDescent="0.25">
      <c r="C59" s="3" t="s">
        <v>51</v>
      </c>
      <c r="D59" s="3"/>
      <c r="E59" s="3">
        <f t="shared" ref="E59:L59" si="10">STDEV(E50:E53)</f>
        <v>4.2696566693864657</v>
      </c>
      <c r="F59" s="3">
        <f t="shared" si="10"/>
        <v>4.5077112228005012</v>
      </c>
      <c r="G59" s="3">
        <f t="shared" si="10"/>
        <v>9.7377924256657789</v>
      </c>
      <c r="H59" s="3">
        <f t="shared" si="10"/>
        <v>16.020570232950238</v>
      </c>
      <c r="I59" s="3">
        <f t="shared" si="10"/>
        <v>32.446841953209628</v>
      </c>
      <c r="J59" s="3">
        <f t="shared" si="10"/>
        <v>12.816428519221343</v>
      </c>
      <c r="K59" s="3">
        <f t="shared" si="10"/>
        <v>16.678981287723392</v>
      </c>
      <c r="L59" s="3">
        <f t="shared" si="10"/>
        <v>12.977730399558475</v>
      </c>
      <c r="M59" s="3"/>
      <c r="N59" s="3"/>
    </row>
    <row r="60" spans="1:14" x14ac:dyDescent="0.25">
      <c r="C60" s="3" t="s">
        <v>52</v>
      </c>
      <c r="D60" s="3"/>
      <c r="E60" s="3">
        <f t="shared" ref="E60:L60" si="11">E59/E57*100</f>
        <v>12.198011441754673</v>
      </c>
      <c r="F60" s="3">
        <f t="shared" si="11"/>
        <v>8.2723104548179496</v>
      </c>
      <c r="G60" s="3">
        <f t="shared" si="11"/>
        <v>15.479906446300593</v>
      </c>
      <c r="H60" s="3">
        <f t="shared" si="11"/>
        <v>15.47780363431294</v>
      </c>
      <c r="I60" s="3">
        <f t="shared" si="11"/>
        <v>39.676987621386445</v>
      </c>
      <c r="J60" s="3">
        <f t="shared" si="11"/>
        <v>13.149373818496347</v>
      </c>
      <c r="K60" s="3">
        <f t="shared" si="11"/>
        <v>16.618743053388883</v>
      </c>
      <c r="L60" s="3">
        <f t="shared" si="11"/>
        <v>13.024942123894789</v>
      </c>
      <c r="M60" s="3"/>
      <c r="N60" s="3"/>
    </row>
  </sheetData>
  <pageMargins left="0.7" right="0.7" top="0.78740157499999996" bottom="0.78740157499999996" header="0.3" footer="0.3"/>
  <pageSetup paperSize="9" scale="33" orientation="portrait" r:id="rId1"/>
  <drawing r:id="rId2"/>
  <legacyDrawing r:id="rId3"/>
  <oleObjects>
    <mc:AlternateContent xmlns:mc="http://schemas.openxmlformats.org/markup-compatibility/2006">
      <mc:Choice Requires="x14">
        <oleObject progId="Prism9.Document" shapeId="2050" r:id="rId4">
          <objectPr defaultSize="0" autoPict="0" r:id="rId5">
            <anchor moveWithCells="1">
              <from>
                <xdr:col>8</xdr:col>
                <xdr:colOff>571500</xdr:colOff>
                <xdr:row>0</xdr:row>
                <xdr:rowOff>133350</xdr:rowOff>
              </from>
              <to>
                <xdr:col>14</xdr:col>
                <xdr:colOff>638175</xdr:colOff>
                <xdr:row>19</xdr:row>
                <xdr:rowOff>152400</xdr:rowOff>
              </to>
            </anchor>
          </objectPr>
        </oleObject>
      </mc:Choice>
      <mc:Fallback>
        <oleObject progId="Prism9.Document" shapeId="2050" r:id="rId4"/>
      </mc:Fallback>
    </mc:AlternateContent>
  </oleObjec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75AFD7BF2BE5340B4B610014F4C2D79" ma:contentTypeVersion="2" ma:contentTypeDescription="Create a new document." ma:contentTypeScope="" ma:versionID="253394f4a94535d55cdca416cab2ec74">
  <xsd:schema xmlns:xsd="http://www.w3.org/2001/XMLSchema" xmlns:xs="http://www.w3.org/2001/XMLSchema" xmlns:p="http://schemas.microsoft.com/office/2006/metadata/properties" xmlns:ns2="48e3bfad-565f-49a4-84b5-dfadd11a5739" targetNamespace="http://schemas.microsoft.com/office/2006/metadata/properties" ma:root="true" ma:fieldsID="ea5e7bb569cc22b677ebcd0264f89cf2" ns2:_="">
    <xsd:import namespace="48e3bfad-565f-49a4-84b5-dfadd11a573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e3bfad-565f-49a4-84b5-dfadd11a573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F0FB02B-3672-43C3-9BA2-FE710F123275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7EC721F5-0457-44A3-AECE-BABD0F13F31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8e3bfad-565f-49a4-84b5-dfadd11a573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FF65B09-93BE-4081-8D49-B15307CD61C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MTT</vt:lpstr>
      <vt:lpstr>Cytotox</vt:lpstr>
      <vt:lpstr>Combined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Nolte, Luca</dc:creator>
  <cp:keywords/>
  <dc:description/>
  <cp:lastModifiedBy>Schinke, Christian</cp:lastModifiedBy>
  <cp:revision/>
  <cp:lastPrinted>2020-12-07T14:09:12Z</cp:lastPrinted>
  <dcterms:created xsi:type="dcterms:W3CDTF">2020-04-30T20:16:53Z</dcterms:created>
  <dcterms:modified xsi:type="dcterms:W3CDTF">2021-07-17T09:45:13Z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0x010100175AFD7BF2BE5340B4B610014F4C2D79</vt:lpwstr>
  </property>
</Properties>
</file>