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" documentId="13_ncr:1_{38AA6ECF-F6DC-4887-BEC5-F2F156E4A2BC}" xr6:coauthVersionLast="45" xr6:coauthVersionMax="45" xr10:uidLastSave="{0407E200-DEA7-41DA-9D70-522A19861127}"/>
  <bookViews>
    <workbookView xWindow="-120" yWindow="-120" windowWidth="29040" windowHeight="15840" activeTab="5" xr2:uid="{00000000-000D-0000-FFFF-FFFF00000000}"/>
  </bookViews>
  <sheets>
    <sheet name="MTT" sheetId="1" r:id="rId1"/>
    <sheet name="MTT_Corrected" sheetId="5" r:id="rId2"/>
    <sheet name="Cytotox" sheetId="2" r:id="rId3"/>
    <sheet name="Cytotox_Corrected" sheetId="6" r:id="rId4"/>
    <sheet name="Combined" sheetId="3" r:id="rId5"/>
    <sheet name="Combined_corrected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8" i="6" l="1"/>
  <c r="M48" i="6"/>
  <c r="L40" i="6"/>
  <c r="P39" i="6"/>
  <c r="O39" i="6"/>
  <c r="N39" i="6"/>
  <c r="M39" i="6"/>
  <c r="L39" i="6"/>
  <c r="K39" i="6"/>
  <c r="J39" i="6"/>
  <c r="J40" i="6" s="1"/>
  <c r="I39" i="6"/>
  <c r="H39" i="6"/>
  <c r="H40" i="6" s="1"/>
  <c r="L38" i="6"/>
  <c r="P37" i="6"/>
  <c r="P38" i="6" s="1"/>
  <c r="O37" i="6"/>
  <c r="O38" i="6" s="1"/>
  <c r="N37" i="6"/>
  <c r="N38" i="6" s="1"/>
  <c r="M37" i="6"/>
  <c r="M38" i="6" s="1"/>
  <c r="L37" i="6"/>
  <c r="K37" i="6"/>
  <c r="K38" i="6" s="1"/>
  <c r="J37" i="6"/>
  <c r="J38" i="6" s="1"/>
  <c r="I37" i="6"/>
  <c r="I38" i="6" s="1"/>
  <c r="H37" i="6"/>
  <c r="H38" i="6" s="1"/>
  <c r="L36" i="6"/>
  <c r="P35" i="6"/>
  <c r="N50" i="6" s="1"/>
  <c r="O35" i="6"/>
  <c r="O36" i="6" s="1"/>
  <c r="N35" i="6"/>
  <c r="N36" i="6" s="1"/>
  <c r="M35" i="6"/>
  <c r="M36" i="6" s="1"/>
  <c r="L35" i="6"/>
  <c r="K35" i="6"/>
  <c r="K36" i="6" s="1"/>
  <c r="J35" i="6"/>
  <c r="J36" i="6" s="1"/>
  <c r="I35" i="6"/>
  <c r="I36" i="6" s="1"/>
  <c r="H35" i="6"/>
  <c r="H36" i="6" s="1"/>
  <c r="O50" i="5"/>
  <c r="O48" i="5"/>
  <c r="O54" i="5" s="1"/>
  <c r="O55" i="5" s="1"/>
  <c r="M48" i="5"/>
  <c r="K48" i="5"/>
  <c r="L40" i="5"/>
  <c r="H40" i="5"/>
  <c r="P39" i="5"/>
  <c r="P40" i="5" s="1"/>
  <c r="O39" i="5"/>
  <c r="N39" i="5"/>
  <c r="M39" i="5"/>
  <c r="L39" i="5"/>
  <c r="K39" i="5"/>
  <c r="K40" i="5" s="1"/>
  <c r="J39" i="5"/>
  <c r="J40" i="5" s="1"/>
  <c r="I39" i="5"/>
  <c r="I40" i="5" s="1"/>
  <c r="H39" i="5"/>
  <c r="P37" i="5"/>
  <c r="P38" i="5" s="1"/>
  <c r="O37" i="5"/>
  <c r="O38" i="5" s="1"/>
  <c r="N37" i="5"/>
  <c r="N38" i="5" s="1"/>
  <c r="M37" i="5"/>
  <c r="M38" i="5" s="1"/>
  <c r="L37" i="5"/>
  <c r="L38" i="5" s="1"/>
  <c r="K37" i="5"/>
  <c r="K38" i="5" s="1"/>
  <c r="J37" i="5"/>
  <c r="J38" i="5" s="1"/>
  <c r="I37" i="5"/>
  <c r="I38" i="5" s="1"/>
  <c r="H37" i="5"/>
  <c r="H38" i="5" s="1"/>
  <c r="P36" i="5"/>
  <c r="P35" i="5"/>
  <c r="N50" i="5" s="1"/>
  <c r="O35" i="5"/>
  <c r="O36" i="5" s="1"/>
  <c r="N35" i="5"/>
  <c r="N36" i="5" s="1"/>
  <c r="M35" i="5"/>
  <c r="M36" i="5" s="1"/>
  <c r="L35" i="5"/>
  <c r="L36" i="5" s="1"/>
  <c r="K35" i="5"/>
  <c r="K36" i="5" s="1"/>
  <c r="J35" i="5"/>
  <c r="J36" i="5" s="1"/>
  <c r="I35" i="5"/>
  <c r="I36" i="5" s="1"/>
  <c r="H35" i="5"/>
  <c r="H36" i="5" s="1"/>
  <c r="K49" i="5" l="1"/>
  <c r="M40" i="5"/>
  <c r="M49" i="5"/>
  <c r="I50" i="6"/>
  <c r="N40" i="6"/>
  <c r="M49" i="6"/>
  <c r="M54" i="6" s="1"/>
  <c r="M55" i="6" s="1"/>
  <c r="O49" i="6"/>
  <c r="O54" i="6" s="1"/>
  <c r="O55" i="6" s="1"/>
  <c r="M47" i="5"/>
  <c r="M58" i="5" s="1"/>
  <c r="I50" i="5"/>
  <c r="M47" i="6"/>
  <c r="K50" i="6"/>
  <c r="N40" i="5"/>
  <c r="O40" i="5"/>
  <c r="K50" i="5"/>
  <c r="K54" i="5" s="1"/>
  <c r="K55" i="5" s="1"/>
  <c r="I48" i="6"/>
  <c r="I54" i="6" s="1"/>
  <c r="I55" i="6" s="1"/>
  <c r="M50" i="6"/>
  <c r="M58" i="6" s="1"/>
  <c r="P40" i="6"/>
  <c r="I48" i="5"/>
  <c r="M50" i="5"/>
  <c r="P36" i="6"/>
  <c r="K48" i="6"/>
  <c r="O50" i="6"/>
  <c r="M56" i="6"/>
  <c r="M57" i="6" s="1"/>
  <c r="I40" i="6"/>
  <c r="K40" i="6"/>
  <c r="M40" i="6"/>
  <c r="O40" i="6"/>
  <c r="K58" i="6"/>
  <c r="K56" i="6"/>
  <c r="K57" i="6" s="1"/>
  <c r="O58" i="6"/>
  <c r="O56" i="6"/>
  <c r="O57" i="6" s="1"/>
  <c r="K54" i="6"/>
  <c r="K55" i="6" s="1"/>
  <c r="N47" i="6"/>
  <c r="H48" i="6"/>
  <c r="J48" i="6"/>
  <c r="L48" i="6"/>
  <c r="N48" i="6"/>
  <c r="H49" i="6"/>
  <c r="J49" i="6"/>
  <c r="L49" i="6"/>
  <c r="N49" i="6"/>
  <c r="H50" i="6"/>
  <c r="L50" i="6"/>
  <c r="I54" i="5"/>
  <c r="I55" i="5" s="1"/>
  <c r="O56" i="5"/>
  <c r="O57" i="5" s="1"/>
  <c r="K58" i="5"/>
  <c r="O58" i="5"/>
  <c r="O59" i="5" s="1"/>
  <c r="N47" i="5"/>
  <c r="H48" i="5"/>
  <c r="J48" i="5"/>
  <c r="L48" i="5"/>
  <c r="N48" i="5"/>
  <c r="H49" i="5"/>
  <c r="J49" i="5"/>
  <c r="L49" i="5"/>
  <c r="N49" i="5"/>
  <c r="H50" i="5"/>
  <c r="J50" i="5"/>
  <c r="L50" i="5"/>
  <c r="I56" i="5"/>
  <c r="I57" i="5" s="1"/>
  <c r="I58" i="5"/>
  <c r="N45" i="4"/>
  <c r="M45" i="4"/>
  <c r="L45" i="4"/>
  <c r="K45" i="4"/>
  <c r="J45" i="4"/>
  <c r="H45" i="4"/>
  <c r="G45" i="4"/>
  <c r="M44" i="4"/>
  <c r="L44" i="4"/>
  <c r="K44" i="4"/>
  <c r="I44" i="4"/>
  <c r="G44" i="4"/>
  <c r="N43" i="4"/>
  <c r="M43" i="4"/>
  <c r="L43" i="4"/>
  <c r="K43" i="4"/>
  <c r="J43" i="4"/>
  <c r="I43" i="4"/>
  <c r="H43" i="4"/>
  <c r="G43" i="4"/>
  <c r="M42" i="4"/>
  <c r="L42" i="4"/>
  <c r="G42" i="3"/>
  <c r="K59" i="5" l="1"/>
  <c r="K56" i="5"/>
  <c r="K57" i="5" s="1"/>
  <c r="I56" i="6"/>
  <c r="I57" i="6" s="1"/>
  <c r="M56" i="5"/>
  <c r="M57" i="5" s="1"/>
  <c r="M54" i="5"/>
  <c r="M55" i="5" s="1"/>
  <c r="I58" i="6"/>
  <c r="I59" i="6" s="1"/>
  <c r="S54" i="5"/>
  <c r="N54" i="6"/>
  <c r="N55" i="6" s="1"/>
  <c r="N58" i="6"/>
  <c r="N56" i="6"/>
  <c r="N57" i="6" s="1"/>
  <c r="L58" i="6"/>
  <c r="L56" i="6"/>
  <c r="L57" i="6" s="1"/>
  <c r="L54" i="6"/>
  <c r="L55" i="6" s="1"/>
  <c r="S54" i="6"/>
  <c r="N76" i="6" s="1"/>
  <c r="H58" i="6"/>
  <c r="H56" i="6"/>
  <c r="H57" i="6" s="1"/>
  <c r="H54" i="6"/>
  <c r="J64" i="6" s="1"/>
  <c r="O59" i="6"/>
  <c r="K59" i="6"/>
  <c r="M59" i="6"/>
  <c r="J65" i="6"/>
  <c r="J54" i="6"/>
  <c r="J55" i="6" s="1"/>
  <c r="J58" i="6"/>
  <c r="J59" i="6" s="1"/>
  <c r="J56" i="6"/>
  <c r="J57" i="6" s="1"/>
  <c r="I59" i="5"/>
  <c r="N58" i="5"/>
  <c r="N56" i="5"/>
  <c r="N57" i="5" s="1"/>
  <c r="N54" i="5"/>
  <c r="N55" i="5" s="1"/>
  <c r="J58" i="5"/>
  <c r="J56" i="5"/>
  <c r="J57" i="5" s="1"/>
  <c r="J54" i="5"/>
  <c r="J55" i="5" s="1"/>
  <c r="L58" i="5"/>
  <c r="L56" i="5"/>
  <c r="L57" i="5" s="1"/>
  <c r="L54" i="5"/>
  <c r="L55" i="5" s="1"/>
  <c r="H58" i="5"/>
  <c r="H56" i="5"/>
  <c r="H57" i="5" s="1"/>
  <c r="H54" i="5"/>
  <c r="P43" i="4"/>
  <c r="N45" i="3"/>
  <c r="M45" i="3"/>
  <c r="L45" i="3"/>
  <c r="K45" i="3"/>
  <c r="J45" i="3"/>
  <c r="I45" i="3"/>
  <c r="H45" i="3"/>
  <c r="G45" i="3"/>
  <c r="N44" i="3"/>
  <c r="M44" i="3"/>
  <c r="L44" i="3"/>
  <c r="K44" i="3"/>
  <c r="J44" i="3"/>
  <c r="I44" i="3"/>
  <c r="H44" i="3"/>
  <c r="G44" i="3"/>
  <c r="N43" i="3"/>
  <c r="M43" i="3"/>
  <c r="L43" i="3"/>
  <c r="K43" i="3"/>
  <c r="J43" i="3"/>
  <c r="I43" i="3"/>
  <c r="H43" i="3"/>
  <c r="G43" i="3"/>
  <c r="N42" i="3"/>
  <c r="M42" i="3"/>
  <c r="L42" i="3"/>
  <c r="K42" i="3"/>
  <c r="J42" i="3"/>
  <c r="I42" i="3"/>
  <c r="H42" i="3"/>
  <c r="P43" i="3" s="1"/>
  <c r="G48" i="3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O50" i="2" s="1"/>
  <c r="O35" i="2"/>
  <c r="O36" i="2" s="1"/>
  <c r="N35" i="2"/>
  <c r="M35" i="2"/>
  <c r="M36" i="2" s="1"/>
  <c r="L35" i="2"/>
  <c r="L40" i="2" s="1"/>
  <c r="K35" i="2"/>
  <c r="K36" i="2" s="1"/>
  <c r="J35" i="2"/>
  <c r="I35" i="2"/>
  <c r="I36" i="2" s="1"/>
  <c r="H35" i="2"/>
  <c r="H40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N40" i="2" l="1"/>
  <c r="J40" i="2"/>
  <c r="M59" i="5"/>
  <c r="J72" i="6"/>
  <c r="J71" i="6"/>
  <c r="J70" i="6"/>
  <c r="J77" i="6"/>
  <c r="J84" i="6" s="1"/>
  <c r="J78" i="6"/>
  <c r="H55" i="6"/>
  <c r="M63" i="6"/>
  <c r="I64" i="6"/>
  <c r="M64" i="6"/>
  <c r="I66" i="6"/>
  <c r="M66" i="6"/>
  <c r="K64" i="6"/>
  <c r="O64" i="6"/>
  <c r="O65" i="6"/>
  <c r="K66" i="6"/>
  <c r="O66" i="6"/>
  <c r="N66" i="6"/>
  <c r="M65" i="6"/>
  <c r="H59" i="6"/>
  <c r="L59" i="6"/>
  <c r="H77" i="6"/>
  <c r="L77" i="6"/>
  <c r="H78" i="6"/>
  <c r="L78" i="6"/>
  <c r="H79" i="6"/>
  <c r="L79" i="6"/>
  <c r="N59" i="6"/>
  <c r="N64" i="6"/>
  <c r="N65" i="6"/>
  <c r="N79" i="6"/>
  <c r="M76" i="6"/>
  <c r="I77" i="6"/>
  <c r="M77" i="6"/>
  <c r="I79" i="6"/>
  <c r="M79" i="6"/>
  <c r="K77" i="6"/>
  <c r="O77" i="6"/>
  <c r="O78" i="6"/>
  <c r="K79" i="6"/>
  <c r="O79" i="6"/>
  <c r="M78" i="6"/>
  <c r="H64" i="6"/>
  <c r="L64" i="6"/>
  <c r="H65" i="6"/>
  <c r="L65" i="6"/>
  <c r="H66" i="6"/>
  <c r="L66" i="6"/>
  <c r="N63" i="6"/>
  <c r="N77" i="6"/>
  <c r="N78" i="6"/>
  <c r="K77" i="5"/>
  <c r="K78" i="5"/>
  <c r="K79" i="5"/>
  <c r="N79" i="5"/>
  <c r="I77" i="5"/>
  <c r="I79" i="5"/>
  <c r="O77" i="5"/>
  <c r="O79" i="5"/>
  <c r="M76" i="5"/>
  <c r="M77" i="5"/>
  <c r="M78" i="5"/>
  <c r="M79" i="5"/>
  <c r="L59" i="5"/>
  <c r="H77" i="5"/>
  <c r="L77" i="5"/>
  <c r="H78" i="5"/>
  <c r="L78" i="5"/>
  <c r="H79" i="5"/>
  <c r="L79" i="5"/>
  <c r="N59" i="5"/>
  <c r="N76" i="5"/>
  <c r="J77" i="5"/>
  <c r="N77" i="5"/>
  <c r="J78" i="5"/>
  <c r="N78" i="5"/>
  <c r="J79" i="5"/>
  <c r="H55" i="5"/>
  <c r="O64" i="5"/>
  <c r="O66" i="5"/>
  <c r="M63" i="5"/>
  <c r="M64" i="5"/>
  <c r="M65" i="5"/>
  <c r="M66" i="5"/>
  <c r="N66" i="5"/>
  <c r="K64" i="5"/>
  <c r="K65" i="5"/>
  <c r="K66" i="5"/>
  <c r="I64" i="5"/>
  <c r="I66" i="5"/>
  <c r="H59" i="5"/>
  <c r="H64" i="5"/>
  <c r="H71" i="5" s="1"/>
  <c r="L64" i="5"/>
  <c r="H65" i="5"/>
  <c r="L65" i="5"/>
  <c r="H66" i="5"/>
  <c r="L66" i="5"/>
  <c r="J59" i="5"/>
  <c r="N63" i="5"/>
  <c r="J64" i="5"/>
  <c r="N64" i="5"/>
  <c r="J65" i="5"/>
  <c r="N65" i="5"/>
  <c r="J66" i="5"/>
  <c r="M51" i="4"/>
  <c r="K51" i="4"/>
  <c r="G51" i="4"/>
  <c r="M50" i="4"/>
  <c r="K50" i="4"/>
  <c r="I50" i="4"/>
  <c r="G50" i="4"/>
  <c r="L48" i="4"/>
  <c r="K49" i="4"/>
  <c r="G49" i="4"/>
  <c r="L51" i="4"/>
  <c r="H51" i="4"/>
  <c r="L50" i="4"/>
  <c r="L49" i="4"/>
  <c r="H49" i="4"/>
  <c r="M49" i="4"/>
  <c r="I49" i="4"/>
  <c r="M48" i="4"/>
  <c r="N51" i="4"/>
  <c r="J51" i="4"/>
  <c r="N49" i="4"/>
  <c r="J49" i="4"/>
  <c r="M51" i="3"/>
  <c r="K51" i="3"/>
  <c r="I51" i="3"/>
  <c r="G51" i="3"/>
  <c r="M48" i="3"/>
  <c r="K48" i="3"/>
  <c r="I48" i="3"/>
  <c r="I49" i="3"/>
  <c r="K49" i="3"/>
  <c r="M49" i="3"/>
  <c r="G50" i="3"/>
  <c r="I50" i="3"/>
  <c r="K50" i="3"/>
  <c r="M50" i="3"/>
  <c r="G49" i="3"/>
  <c r="H48" i="3"/>
  <c r="J48" i="3"/>
  <c r="L48" i="3"/>
  <c r="H49" i="3"/>
  <c r="J49" i="3"/>
  <c r="L49" i="3"/>
  <c r="N49" i="3"/>
  <c r="N56" i="3" s="1"/>
  <c r="H50" i="3"/>
  <c r="J50" i="3"/>
  <c r="L50" i="3"/>
  <c r="N50" i="3"/>
  <c r="H51" i="3"/>
  <c r="J51" i="3"/>
  <c r="L51" i="3"/>
  <c r="N51" i="3"/>
  <c r="J36" i="2"/>
  <c r="N36" i="2"/>
  <c r="H36" i="2"/>
  <c r="L36" i="2"/>
  <c r="P36" i="2"/>
  <c r="I40" i="2"/>
  <c r="K40" i="2"/>
  <c r="M40" i="2"/>
  <c r="O4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40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H40" i="1"/>
  <c r="J40" i="1"/>
  <c r="L40" i="1"/>
  <c r="N40" i="1"/>
  <c r="P40" i="1"/>
  <c r="I40" i="1"/>
  <c r="K40" i="1"/>
  <c r="M40" i="1"/>
  <c r="O40" i="1"/>
  <c r="P36" i="1"/>
  <c r="I47" i="1"/>
  <c r="K47" i="1"/>
  <c r="M47" i="1"/>
  <c r="O47" i="1"/>
  <c r="I48" i="1"/>
  <c r="K48" i="1"/>
  <c r="M48" i="1"/>
  <c r="O48" i="1"/>
  <c r="I49" i="1"/>
  <c r="K49" i="1"/>
  <c r="M49" i="1"/>
  <c r="O49" i="1"/>
  <c r="I50" i="1"/>
  <c r="K50" i="1"/>
  <c r="M50" i="1"/>
  <c r="O5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H71" i="6" l="1"/>
  <c r="H55" i="4"/>
  <c r="J85" i="6"/>
  <c r="J83" i="6"/>
  <c r="N85" i="6"/>
  <c r="L72" i="6"/>
  <c r="L71" i="6"/>
  <c r="L70" i="6"/>
  <c r="L73" i="6" s="1"/>
  <c r="O85" i="6"/>
  <c r="O84" i="6"/>
  <c r="O83" i="6"/>
  <c r="I85" i="6"/>
  <c r="I84" i="6"/>
  <c r="I83" i="6"/>
  <c r="H70" i="6"/>
  <c r="H72" i="6"/>
  <c r="I72" i="6"/>
  <c r="I71" i="6"/>
  <c r="I70" i="6"/>
  <c r="O72" i="6"/>
  <c r="O71" i="6"/>
  <c r="O70" i="6"/>
  <c r="J73" i="6"/>
  <c r="N84" i="6"/>
  <c r="N72" i="6"/>
  <c r="N71" i="6"/>
  <c r="N70" i="6"/>
  <c r="K85" i="6"/>
  <c r="K84" i="6"/>
  <c r="K83" i="6"/>
  <c r="M85" i="6"/>
  <c r="M84" i="6"/>
  <c r="M83" i="6"/>
  <c r="L85" i="6"/>
  <c r="L84" i="6"/>
  <c r="L83" i="6"/>
  <c r="H85" i="6"/>
  <c r="H84" i="6"/>
  <c r="H83" i="6"/>
  <c r="K72" i="6"/>
  <c r="K71" i="6"/>
  <c r="K70" i="6"/>
  <c r="M72" i="6"/>
  <c r="M71" i="6"/>
  <c r="M70" i="6"/>
  <c r="N83" i="6"/>
  <c r="N86" i="6" s="1"/>
  <c r="J71" i="5"/>
  <c r="H72" i="5"/>
  <c r="H73" i="5" s="1"/>
  <c r="J85" i="5"/>
  <c r="J84" i="5"/>
  <c r="J83" i="5"/>
  <c r="L72" i="5"/>
  <c r="L71" i="5"/>
  <c r="L70" i="5"/>
  <c r="I72" i="5"/>
  <c r="I71" i="5"/>
  <c r="I70" i="5"/>
  <c r="K72" i="5"/>
  <c r="K71" i="5"/>
  <c r="K70" i="5"/>
  <c r="N85" i="5"/>
  <c r="N84" i="5"/>
  <c r="N83" i="5"/>
  <c r="J70" i="5"/>
  <c r="J72" i="5"/>
  <c r="O85" i="5"/>
  <c r="O84" i="5"/>
  <c r="O83" i="5"/>
  <c r="M85" i="5"/>
  <c r="M84" i="5"/>
  <c r="M83" i="5"/>
  <c r="K85" i="5"/>
  <c r="K84" i="5"/>
  <c r="K83" i="5"/>
  <c r="I85" i="5"/>
  <c r="I84" i="5"/>
  <c r="I83" i="5"/>
  <c r="N72" i="5"/>
  <c r="N71" i="5"/>
  <c r="N70" i="5"/>
  <c r="H85" i="5"/>
  <c r="H84" i="5"/>
  <c r="H83" i="5"/>
  <c r="M72" i="5"/>
  <c r="M71" i="5"/>
  <c r="M70" i="5"/>
  <c r="O72" i="5"/>
  <c r="O71" i="5"/>
  <c r="O70" i="5"/>
  <c r="L85" i="5"/>
  <c r="L84" i="5"/>
  <c r="L83" i="5"/>
  <c r="H70" i="5"/>
  <c r="I57" i="4"/>
  <c r="I56" i="4"/>
  <c r="I55" i="4"/>
  <c r="G57" i="4"/>
  <c r="G56" i="4"/>
  <c r="G55" i="4"/>
  <c r="H57" i="4"/>
  <c r="H56" i="4"/>
  <c r="L57" i="4"/>
  <c r="L56" i="4"/>
  <c r="L55" i="4"/>
  <c r="N57" i="4"/>
  <c r="N56" i="4"/>
  <c r="N55" i="4"/>
  <c r="M57" i="4"/>
  <c r="M56" i="4"/>
  <c r="M55" i="4"/>
  <c r="K57" i="4"/>
  <c r="K56" i="4"/>
  <c r="K55" i="4"/>
  <c r="J57" i="4"/>
  <c r="J56" i="4"/>
  <c r="J55" i="4"/>
  <c r="N57" i="3"/>
  <c r="J56" i="3"/>
  <c r="J57" i="3"/>
  <c r="J55" i="3"/>
  <c r="G57" i="3"/>
  <c r="G55" i="3"/>
  <c r="G56" i="3"/>
  <c r="K57" i="3"/>
  <c r="K55" i="3"/>
  <c r="K56" i="3"/>
  <c r="N55" i="3"/>
  <c r="L56" i="3"/>
  <c r="L57" i="3"/>
  <c r="L55" i="3"/>
  <c r="H56" i="3"/>
  <c r="H57" i="3"/>
  <c r="H55" i="3"/>
  <c r="I57" i="3"/>
  <c r="I55" i="3"/>
  <c r="I56" i="3"/>
  <c r="M57" i="3"/>
  <c r="M55" i="3"/>
  <c r="M56" i="3"/>
  <c r="K58" i="2"/>
  <c r="K56" i="2"/>
  <c r="K57" i="2" s="1"/>
  <c r="K54" i="2"/>
  <c r="K55" i="2" s="1"/>
  <c r="M58" i="2"/>
  <c r="M56" i="2"/>
  <c r="M57" i="2" s="1"/>
  <c r="M54" i="2"/>
  <c r="M55" i="2" s="1"/>
  <c r="I58" i="2"/>
  <c r="I56" i="2"/>
  <c r="I57" i="2" s="1"/>
  <c r="I54" i="2"/>
  <c r="I55" i="2" s="1"/>
  <c r="N58" i="2"/>
  <c r="N56" i="2"/>
  <c r="N57" i="2" s="1"/>
  <c r="N54" i="2"/>
  <c r="N55" i="2" s="1"/>
  <c r="J58" i="2"/>
  <c r="J56" i="2"/>
  <c r="J57" i="2" s="1"/>
  <c r="J54" i="2"/>
  <c r="J55" i="2" s="1"/>
  <c r="O58" i="2"/>
  <c r="O56" i="2"/>
  <c r="O57" i="2" s="1"/>
  <c r="O54" i="2"/>
  <c r="O55" i="2" s="1"/>
  <c r="L58" i="2"/>
  <c r="L56" i="2"/>
  <c r="L57" i="2" s="1"/>
  <c r="L54" i="2"/>
  <c r="L55" i="2" s="1"/>
  <c r="S54" i="2"/>
  <c r="O79" i="2" s="1"/>
  <c r="H58" i="2"/>
  <c r="H56" i="2"/>
  <c r="H57" i="2" s="1"/>
  <c r="H54" i="2"/>
  <c r="O65" i="2" s="1"/>
  <c r="L58" i="1"/>
  <c r="L56" i="1"/>
  <c r="L57" i="1" s="1"/>
  <c r="L54" i="1"/>
  <c r="L55" i="1" s="1"/>
  <c r="S54" i="1"/>
  <c r="N79" i="1" s="1"/>
  <c r="H58" i="1"/>
  <c r="H56" i="1"/>
  <c r="H57" i="1" s="1"/>
  <c r="H54" i="1"/>
  <c r="L66" i="1" s="1"/>
  <c r="M79" i="1"/>
  <c r="M66" i="1"/>
  <c r="I79" i="1"/>
  <c r="I78" i="1"/>
  <c r="I65" i="1"/>
  <c r="M77" i="1"/>
  <c r="M64" i="1"/>
  <c r="I77" i="1"/>
  <c r="I64" i="1"/>
  <c r="M76" i="1"/>
  <c r="M63" i="1"/>
  <c r="M58" i="1"/>
  <c r="M56" i="1"/>
  <c r="M57" i="1" s="1"/>
  <c r="M54" i="1"/>
  <c r="M55" i="1" s="1"/>
  <c r="I76" i="1"/>
  <c r="I63" i="1"/>
  <c r="I58" i="1"/>
  <c r="I56" i="1"/>
  <c r="I57" i="1" s="1"/>
  <c r="I54" i="1"/>
  <c r="I55" i="1" s="1"/>
  <c r="J79" i="1"/>
  <c r="J66" i="1"/>
  <c r="N78" i="1"/>
  <c r="N65" i="1"/>
  <c r="J78" i="1"/>
  <c r="J65" i="1"/>
  <c r="N77" i="1"/>
  <c r="N64" i="1"/>
  <c r="J77" i="1"/>
  <c r="J64" i="1"/>
  <c r="N76" i="1"/>
  <c r="N63" i="1"/>
  <c r="N58" i="1"/>
  <c r="N56" i="1"/>
  <c r="N57" i="1" s="1"/>
  <c r="N54" i="1"/>
  <c r="N55" i="1" s="1"/>
  <c r="J76" i="1"/>
  <c r="J63" i="1"/>
  <c r="J58" i="1"/>
  <c r="J56" i="1"/>
  <c r="J57" i="1" s="1"/>
  <c r="J54" i="1"/>
  <c r="J55" i="1" s="1"/>
  <c r="O79" i="1"/>
  <c r="O66" i="1"/>
  <c r="K79" i="1"/>
  <c r="K66" i="1"/>
  <c r="O65" i="1"/>
  <c r="K78" i="1"/>
  <c r="K65" i="1"/>
  <c r="O77" i="1"/>
  <c r="O64" i="1"/>
  <c r="K77" i="1"/>
  <c r="K64" i="1"/>
  <c r="O63" i="1"/>
  <c r="O58" i="1"/>
  <c r="O56" i="1"/>
  <c r="O57" i="1" s="1"/>
  <c r="O54" i="1"/>
  <c r="O55" i="1" s="1"/>
  <c r="K76" i="1"/>
  <c r="K63" i="1"/>
  <c r="K58" i="1"/>
  <c r="K56" i="1"/>
  <c r="K57" i="1" s="1"/>
  <c r="K54" i="1"/>
  <c r="K55" i="1" s="1"/>
  <c r="M65" i="1" l="1"/>
  <c r="J86" i="6"/>
  <c r="M78" i="1"/>
  <c r="H63" i="1"/>
  <c r="H76" i="2"/>
  <c r="I66" i="1"/>
  <c r="H73" i="6"/>
  <c r="K73" i="6"/>
  <c r="L86" i="6"/>
  <c r="M86" i="6"/>
  <c r="N73" i="6"/>
  <c r="I73" i="6"/>
  <c r="O86" i="6"/>
  <c r="M73" i="6"/>
  <c r="H86" i="6"/>
  <c r="K86" i="6"/>
  <c r="O73" i="6"/>
  <c r="I86" i="6"/>
  <c r="L86" i="5"/>
  <c r="M73" i="5"/>
  <c r="N73" i="5"/>
  <c r="K86" i="5"/>
  <c r="O86" i="5"/>
  <c r="K73" i="5"/>
  <c r="L73" i="5"/>
  <c r="O73" i="5"/>
  <c r="H86" i="5"/>
  <c r="I86" i="5"/>
  <c r="M86" i="5"/>
  <c r="J73" i="5"/>
  <c r="N86" i="5"/>
  <c r="I73" i="5"/>
  <c r="J86" i="5"/>
  <c r="K58" i="4"/>
  <c r="N58" i="4"/>
  <c r="H58" i="4"/>
  <c r="I58" i="4"/>
  <c r="J58" i="4"/>
  <c r="M58" i="4"/>
  <c r="L58" i="4"/>
  <c r="G58" i="4"/>
  <c r="I58" i="3"/>
  <c r="H58" i="3"/>
  <c r="K58" i="3"/>
  <c r="J76" i="2"/>
  <c r="O76" i="1"/>
  <c r="O83" i="1" s="1"/>
  <c r="H78" i="2"/>
  <c r="H83" i="2" s="1"/>
  <c r="M58" i="3"/>
  <c r="L58" i="3"/>
  <c r="G58" i="3"/>
  <c r="J58" i="3"/>
  <c r="N58" i="3"/>
  <c r="O78" i="1"/>
  <c r="H77" i="2"/>
  <c r="H85" i="2" s="1"/>
  <c r="H79" i="2"/>
  <c r="L59" i="2"/>
  <c r="H59" i="2"/>
  <c r="L76" i="2"/>
  <c r="L77" i="2"/>
  <c r="L78" i="2"/>
  <c r="L83" i="2" s="1"/>
  <c r="L79" i="2"/>
  <c r="H63" i="2"/>
  <c r="L63" i="2"/>
  <c r="H64" i="2"/>
  <c r="L64" i="2"/>
  <c r="H65" i="2"/>
  <c r="L65" i="2"/>
  <c r="H66" i="2"/>
  <c r="L66" i="2"/>
  <c r="O59" i="2"/>
  <c r="O76" i="2"/>
  <c r="O77" i="2"/>
  <c r="K79" i="2"/>
  <c r="J63" i="2"/>
  <c r="N59" i="2"/>
  <c r="N76" i="2"/>
  <c r="J77" i="2"/>
  <c r="N77" i="2"/>
  <c r="J78" i="2"/>
  <c r="N78" i="2"/>
  <c r="J79" i="2"/>
  <c r="N79" i="2"/>
  <c r="I63" i="2"/>
  <c r="M59" i="2"/>
  <c r="M76" i="2"/>
  <c r="I77" i="2"/>
  <c r="M77" i="2"/>
  <c r="I78" i="2"/>
  <c r="M78" i="2"/>
  <c r="I79" i="2"/>
  <c r="M79" i="2"/>
  <c r="K63" i="2"/>
  <c r="K64" i="2"/>
  <c r="K65" i="2"/>
  <c r="H55" i="2"/>
  <c r="O66" i="2"/>
  <c r="O63" i="2"/>
  <c r="O64" i="2"/>
  <c r="K66" i="2"/>
  <c r="J59" i="2"/>
  <c r="J84" i="2"/>
  <c r="N63" i="2"/>
  <c r="J64" i="2"/>
  <c r="N64" i="2"/>
  <c r="J65" i="2"/>
  <c r="N65" i="2"/>
  <c r="J66" i="2"/>
  <c r="N66" i="2"/>
  <c r="I59" i="2"/>
  <c r="I76" i="2"/>
  <c r="M63" i="2"/>
  <c r="I64" i="2"/>
  <c r="M64" i="2"/>
  <c r="I65" i="2"/>
  <c r="M65" i="2"/>
  <c r="I66" i="2"/>
  <c r="M66" i="2"/>
  <c r="K59" i="2"/>
  <c r="K76" i="2"/>
  <c r="K77" i="2"/>
  <c r="K78" i="2"/>
  <c r="O78" i="2"/>
  <c r="K72" i="1"/>
  <c r="K71" i="1"/>
  <c r="K70" i="1"/>
  <c r="O59" i="1"/>
  <c r="O85" i="1"/>
  <c r="O84" i="1"/>
  <c r="J72" i="1"/>
  <c r="J71" i="1"/>
  <c r="J70" i="1"/>
  <c r="N59" i="1"/>
  <c r="N85" i="1"/>
  <c r="N84" i="1"/>
  <c r="N83" i="1"/>
  <c r="I72" i="1"/>
  <c r="I71" i="1"/>
  <c r="I70" i="1"/>
  <c r="M59" i="1"/>
  <c r="M85" i="1"/>
  <c r="M84" i="1"/>
  <c r="M83" i="1"/>
  <c r="L63" i="1"/>
  <c r="H64" i="1"/>
  <c r="L64" i="1"/>
  <c r="H65" i="1"/>
  <c r="L65" i="1"/>
  <c r="H66" i="1"/>
  <c r="K59" i="1"/>
  <c r="K85" i="1"/>
  <c r="K84" i="1"/>
  <c r="K83" i="1"/>
  <c r="O72" i="1"/>
  <c r="O71" i="1"/>
  <c r="O70" i="1"/>
  <c r="J59" i="1"/>
  <c r="J85" i="1"/>
  <c r="J84" i="1"/>
  <c r="J83" i="1"/>
  <c r="I59" i="1"/>
  <c r="I85" i="1"/>
  <c r="I84" i="1"/>
  <c r="I83" i="1"/>
  <c r="M72" i="1"/>
  <c r="M71" i="1"/>
  <c r="M70" i="1"/>
  <c r="H55" i="1"/>
  <c r="N66" i="1"/>
  <c r="N71" i="1" s="1"/>
  <c r="H59" i="1"/>
  <c r="H76" i="1"/>
  <c r="L59" i="1"/>
  <c r="L76" i="1"/>
  <c r="H77" i="1"/>
  <c r="L77" i="1"/>
  <c r="H78" i="1"/>
  <c r="L78" i="1"/>
  <c r="H79" i="1"/>
  <c r="L79" i="1"/>
  <c r="J85" i="2" l="1"/>
  <c r="L85" i="2"/>
  <c r="H84" i="2"/>
  <c r="J83" i="2"/>
  <c r="L84" i="2"/>
  <c r="I85" i="2"/>
  <c r="I84" i="2"/>
  <c r="I83" i="2"/>
  <c r="K85" i="2"/>
  <c r="K84" i="2"/>
  <c r="K83" i="2"/>
  <c r="M72" i="2"/>
  <c r="M71" i="2"/>
  <c r="M70" i="2"/>
  <c r="J86" i="2"/>
  <c r="O72" i="2"/>
  <c r="O71" i="2"/>
  <c r="O70" i="2"/>
  <c r="H86" i="2"/>
  <c r="M85" i="2"/>
  <c r="M84" i="2"/>
  <c r="M83" i="2"/>
  <c r="I72" i="2"/>
  <c r="I71" i="2"/>
  <c r="I70" i="2"/>
  <c r="O85" i="2"/>
  <c r="O84" i="2"/>
  <c r="O83" i="2"/>
  <c r="L72" i="2"/>
  <c r="L71" i="2"/>
  <c r="L70" i="2"/>
  <c r="N72" i="2"/>
  <c r="N71" i="2"/>
  <c r="N70" i="2"/>
  <c r="L86" i="2"/>
  <c r="K72" i="2"/>
  <c r="K71" i="2"/>
  <c r="K70" i="2"/>
  <c r="N85" i="2"/>
  <c r="N84" i="2"/>
  <c r="N83" i="2"/>
  <c r="J72" i="2"/>
  <c r="J71" i="2"/>
  <c r="J70" i="2"/>
  <c r="H72" i="2"/>
  <c r="H71" i="2"/>
  <c r="H70" i="2"/>
  <c r="H71" i="1"/>
  <c r="I86" i="1"/>
  <c r="N70" i="1"/>
  <c r="N72" i="1"/>
  <c r="K86" i="1"/>
  <c r="H70" i="1"/>
  <c r="H72" i="1"/>
  <c r="N86" i="1"/>
  <c r="J73" i="1"/>
  <c r="L85" i="1"/>
  <c r="L84" i="1"/>
  <c r="L83" i="1"/>
  <c r="H85" i="1"/>
  <c r="H84" i="1"/>
  <c r="H83" i="1"/>
  <c r="M73" i="1"/>
  <c r="J86" i="1"/>
  <c r="O73" i="1"/>
  <c r="L72" i="1"/>
  <c r="L71" i="1"/>
  <c r="L70" i="1"/>
  <c r="M86" i="1"/>
  <c r="I73" i="1"/>
  <c r="O86" i="1"/>
  <c r="K73" i="1"/>
  <c r="K73" i="2" l="1"/>
  <c r="H73" i="2"/>
  <c r="N86" i="2"/>
  <c r="L73" i="2"/>
  <c r="I73" i="2"/>
  <c r="K86" i="2"/>
  <c r="J73" i="2"/>
  <c r="N73" i="2"/>
  <c r="O86" i="2"/>
  <c r="M86" i="2"/>
  <c r="O73" i="2"/>
  <c r="M73" i="2"/>
  <c r="I86" i="2"/>
  <c r="N73" i="1"/>
  <c r="L73" i="1"/>
  <c r="H86" i="1"/>
  <c r="H73" i="1"/>
  <c r="L86" i="1"/>
</calcChain>
</file>

<file path=xl/sharedStrings.xml><?xml version="1.0" encoding="utf-8"?>
<sst xmlns="http://schemas.openxmlformats.org/spreadsheetml/2006/main" count="504" uniqueCount="64">
  <si>
    <t>version,4</t>
  </si>
  <si>
    <t>ProtocolHeader</t>
  </si>
  <si>
    <t>,Version,1.0,Label,Temp Protocol,ReaderType,0,DateRead,3/12/2020 11:17:46 PM,InstrumentSN,SN: 512734004,</t>
  </si>
  <si>
    <t xml:space="preserve">,Result,0,Prefix,5a_FU,WellMap,0007FE7FE7FE7FE7FE7FE000,RefWellMap,000000000000000000000000,RunCount,1,Kinetics,False,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</si>
  <si>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</si>
  <si>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</si>
  <si>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</si>
  <si>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</si>
  <si>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</si>
  <si>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</si>
  <si>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,B,X,0.04848578,0.05230534,0.05221589,0.05125833,0.0503318,0.05093725,0.05122699,0.050767,0.05170723,0.05168286,X</t>
  </si>
  <si>
    <t>,C,X,0.05075658,0.4949735,0.4841558,0.3687409,0.4641389,0.5436804,0.4302638,0.389495,0.1019054,0.09933607,X</t>
  </si>
  <si>
    <t>,D,X,0.05273207,0.3422299,0.4489055,0.3498641,0.3835015,0.313965,0.341553,0.3576231,0.2612556,0.1085997,X</t>
  </si>
  <si>
    <t>,E,X,0.05198007,0.3460188,0.1041533,0.4673064,0.3810443,0.3177369,0.274069,0.3139671,0.210806,0.1083867,X</t>
  </si>
  <si>
    <t>,F,X,0.05086894,0.3603571,0.307174,0.392616,0.3670847,0.3232734,0.2356503,0.3567554,0.2752306,0.05065817,X</t>
  </si>
  <si>
    <t>,G,X,0.0512096,0.05189409,0.05030631,0.05183024,0.06239442,0.05211825,0.0509732,0.05048914,0.04961854,0.05109137,X</t>
  </si>
  <si>
    <t>,H,X,X,X,X,X,X,X,X,X,X,X,X</t>
  </si>
  <si>
    <t>_x000B_</t>
  </si>
  <si>
    <t>MTT</t>
  </si>
  <si>
    <t>Date of intoxication:</t>
  </si>
  <si>
    <t>Reader:</t>
  </si>
  <si>
    <t>Promega GloMax</t>
  </si>
  <si>
    <t>Vehicle</t>
  </si>
  <si>
    <t>1nM</t>
  </si>
  <si>
    <t>10nM</t>
  </si>
  <si>
    <t>100nM</t>
  </si>
  <si>
    <t>1µM</t>
  </si>
  <si>
    <t>10µM</t>
  </si>
  <si>
    <t>Empty value</t>
  </si>
  <si>
    <t>Cells</t>
  </si>
  <si>
    <t>iPSC_DSN_004b_20200125_d45</t>
  </si>
  <si>
    <t>Differentiation started</t>
  </si>
  <si>
    <t>Age of cells</t>
  </si>
  <si>
    <t>45d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</si>
  <si>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</si>
  <si>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</si>
  <si>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</si>
  <si>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</si>
  <si>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</si>
  <si>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</si>
  <si>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</si>
  <si>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</si>
  <si>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</si>
  <si>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</si>
  <si>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</si>
  <si>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 1/2 pooled]</t>
  </si>
  <si>
    <t>5-FU</t>
  </si>
  <si>
    <t>100pM</t>
  </si>
  <si>
    <t>Cytotox</t>
  </si>
  <si>
    <t>,Version,1,Label,CytoTox-Fluor,ReaderType,2,DateRead,3/12/2020 12:57:23 AM,InstrumentSN,SN: 512734004,FluoOpticalKitID,PN:9300-046 SN:31000001DD35142D SIG:BLUE,</t>
  </si>
  <si>
    <t xml:space="preserve">,Result,0,Prefix,5a_FU,WellMap,0007FE7FE7FE7FE7FE7FE000,RunCount,1,Kinetics,False, </t>
  </si>
  <si>
    <t>,Read 1</t>
  </si>
  <si>
    <t>,B,X,544.558,543.281,541.248,541.571,541.557,542.457,542.983,544.545,542.943,543.86,X</t>
  </si>
  <si>
    <t>,C,X,542.445,25794.3,13108.6,4078.6,12679.7,15811.5,3820.27,3946.02,542.089,2602.33,X</t>
  </si>
  <si>
    <t>,D,X,541.804,6767.71,5670.55,3683.16,3730.58,3442.03,3570.86,3540.1,3801.63,2673,X</t>
  </si>
  <si>
    <t>,E,X,541.355,3707.6,543.248,3771.27,7085.59,3573.7,3447.19,3585.6,3616.05,2608.24,X</t>
  </si>
  <si>
    <t>,F,X,541.701,4191.48,3705.27,7432.23,4168.66,3900.18,3592.99,4304.26,3606.31,540.341,X</t>
  </si>
  <si>
    <t>,G,X,542.946,541.748,543.359,543.099,542.398,542.004,541.472,540.724,541.399,541.607,X</t>
  </si>
  <si>
    <t>Live/Dead</t>
  </si>
  <si>
    <t>% of Vehicle</t>
  </si>
  <si>
    <t xml:space="preserve">Red square on the plate indicates contaminated wells; </t>
  </si>
  <si>
    <t>x indicates detached cells.</t>
  </si>
  <si>
    <t>42) Exp_20200310</t>
  </si>
  <si>
    <t>These values were excluded from analyses.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</si>
</sst>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23" fillId="0" borderId="0" xfId="0" applyFont="1"/>
    <xf numFmtId="0" fontId="24" fillId="0" borderId="0" xfId="0" applyFont="1"/>
    <xf numFmtId="0" fontId="23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25" fillId="0" borderId="0" xfId="0" applyFont="1"/>
    <xf numFmtId="0" fontId="22" fillId="0" borderId="0" xfId="0" applyFont="1"/>
    <xf numFmtId="0" fontId="0" fillId="0" borderId="0" xfId="0" applyBorder="1"/>
    <xf numFmtId="0" fontId="22" fillId="0" borderId="0" xfId="0" applyFont="1" applyBorder="1"/>
    <xf numFmtId="0" fontId="25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228600</xdr:colOff>
      <xdr:row>4</xdr:row>
      <xdr:rowOff>47625</xdr:rowOff>
    </xdr:from>
    <xdr:to>
      <xdr:col>15</xdr:col>
      <xdr:colOff>457200</xdr:colOff>
      <xdr:row>23</xdr:row>
      <xdr:rowOff>28575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86600" y="809625"/>
          <a:ext cx="4800600" cy="3600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228600</xdr:colOff>
      <xdr:row>4</xdr:row>
      <xdr:rowOff>47625</xdr:rowOff>
    </xdr:from>
    <xdr:to>
      <xdr:col>15</xdr:col>
      <xdr:colOff>457200</xdr:colOff>
      <xdr:row>23</xdr:row>
      <xdr:rowOff>28575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86600" y="809625"/>
          <a:ext cx="4800600" cy="3600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</xdr:row>
      <xdr:rowOff>0</xdr:rowOff>
    </xdr:from>
    <xdr:to>
      <xdr:col>13</xdr:col>
      <xdr:colOff>228600</xdr:colOff>
      <xdr:row>21</xdr:row>
      <xdr:rowOff>171450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571500"/>
          <a:ext cx="4800600" cy="3600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</xdr:row>
      <xdr:rowOff>0</xdr:rowOff>
    </xdr:from>
    <xdr:to>
      <xdr:col>13</xdr:col>
      <xdr:colOff>228600</xdr:colOff>
      <xdr:row>21</xdr:row>
      <xdr:rowOff>171450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571500"/>
          <a:ext cx="4800600" cy="36004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514350</xdr:colOff>
      <xdr:row>0</xdr:row>
      <xdr:rowOff>142875</xdr:rowOff>
    </xdr:from>
    <xdr:to>
      <xdr:col>11</xdr:col>
      <xdr:colOff>704850</xdr:colOff>
      <xdr:row>19</xdr:row>
      <xdr:rowOff>123825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24350" y="142875"/>
          <a:ext cx="4800600" cy="36004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523875</xdr:colOff>
      <xdr:row>0</xdr:row>
      <xdr:rowOff>180975</xdr:rowOff>
    </xdr:from>
    <xdr:to>
      <xdr:col>10</xdr:col>
      <xdr:colOff>676275</xdr:colOff>
      <xdr:row>16</xdr:row>
      <xdr:rowOff>104775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030098B-3FCB-425E-A2B2-B8F54B9799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3875" y="180975"/>
          <a:ext cx="3962400" cy="29718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28574</xdr:colOff>
          <xdr:row>1</xdr:row>
          <xdr:rowOff>19050</xdr:rowOff>
        </xdr:from>
        <xdr:to>
          <xdr:col>16</xdr:col>
          <xdr:colOff>32079</xdr:colOff>
          <xdr:row>16</xdr:row>
          <xdr:rowOff>123826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481F8360-045F-4CC1-9AF2-6D05685F1C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6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opLeftCell="A10" workbookViewId="0">
      <selection activeCell="A25" sqref="A25"/>
    </sheetView>
  </sheetViews>
  <sheetFormatPr baseColWidth="10" defaultRowHeight="15" x14ac:dyDescent="0.25"/>
  <cols>
    <col min="5" max="5" width="17.140625" customWidth="1"/>
  </cols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62</v>
      </c>
      <c r="F25" s="3"/>
      <c r="G25" s="3"/>
      <c r="H25" s="3" t="s">
        <v>22</v>
      </c>
      <c r="I25" s="3" t="s">
        <v>22</v>
      </c>
      <c r="J25" s="3" t="s">
        <v>47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43855</v>
      </c>
      <c r="F27" s="5"/>
      <c r="G27" s="6">
        <v>4.8485779999999999E-2</v>
      </c>
      <c r="H27" s="6">
        <v>5.2305339999999999E-2</v>
      </c>
      <c r="I27" s="6">
        <v>5.2215890000000001E-2</v>
      </c>
      <c r="J27" s="6">
        <v>5.1258329999999998E-2</v>
      </c>
      <c r="K27" s="6">
        <v>5.0331800000000003E-2</v>
      </c>
      <c r="L27" s="6">
        <v>5.0937250000000003E-2</v>
      </c>
      <c r="M27" s="6">
        <v>5.122699E-2</v>
      </c>
      <c r="N27" s="6">
        <v>5.0767E-2</v>
      </c>
      <c r="O27" s="6">
        <v>5.170723E-2</v>
      </c>
      <c r="P27" s="6">
        <v>5.1682859999999997E-2</v>
      </c>
      <c r="Q27" s="7"/>
    </row>
    <row r="28" spans="1:17" x14ac:dyDescent="0.25">
      <c r="A28" t="s">
        <v>32</v>
      </c>
      <c r="C28" t="s">
        <v>33</v>
      </c>
      <c r="F28" s="6"/>
      <c r="G28" s="6">
        <v>5.0756580000000003E-2</v>
      </c>
      <c r="H28" s="8">
        <v>0.49497350000000001</v>
      </c>
      <c r="I28" s="9">
        <v>0.48415580000000003</v>
      </c>
      <c r="J28" s="9">
        <v>0.36874089999999998</v>
      </c>
      <c r="K28" s="9">
        <v>0.46413890000000002</v>
      </c>
      <c r="L28" s="9">
        <v>0.54368039999999995</v>
      </c>
      <c r="M28" s="9">
        <v>0.43026379999999997</v>
      </c>
      <c r="N28" s="9">
        <v>0.38949499999999998</v>
      </c>
      <c r="O28" s="9">
        <v>0.10190539999999999</v>
      </c>
      <c r="P28" s="10">
        <v>9.9336069999999999E-2</v>
      </c>
      <c r="Q28" s="7"/>
    </row>
    <row r="29" spans="1:17" x14ac:dyDescent="0.25">
      <c r="A29" t="s">
        <v>34</v>
      </c>
      <c r="C29" t="s">
        <v>46</v>
      </c>
      <c r="F29" s="6"/>
      <c r="G29" s="6">
        <v>5.2732069999999999E-2</v>
      </c>
      <c r="H29" s="11">
        <v>0.34222989999999998</v>
      </c>
      <c r="I29" s="4">
        <v>0.44890550000000001</v>
      </c>
      <c r="J29" s="4">
        <v>0.34986410000000001</v>
      </c>
      <c r="K29" s="4">
        <v>0.3835015</v>
      </c>
      <c r="L29" s="4">
        <v>0.31396499999999999</v>
      </c>
      <c r="M29" s="4">
        <v>0.341553</v>
      </c>
      <c r="N29" s="4">
        <v>0.35762310000000003</v>
      </c>
      <c r="O29" s="4">
        <v>0.26125559999999998</v>
      </c>
      <c r="P29" s="12">
        <v>0.10859969999999999</v>
      </c>
      <c r="Q29" s="7"/>
    </row>
    <row r="30" spans="1:17" x14ac:dyDescent="0.25">
      <c r="A30" t="s">
        <v>19</v>
      </c>
      <c r="C30" s="2">
        <v>43900</v>
      </c>
      <c r="F30" s="6"/>
      <c r="G30" s="6">
        <v>5.1980070000000003E-2</v>
      </c>
      <c r="H30" s="11">
        <v>0.34601880000000002</v>
      </c>
      <c r="I30" s="4">
        <v>0.1041533</v>
      </c>
      <c r="J30" s="4">
        <v>0.46730640000000001</v>
      </c>
      <c r="K30" s="4">
        <v>0.3810443</v>
      </c>
      <c r="L30" s="4">
        <v>0.31773689999999999</v>
      </c>
      <c r="M30" s="4">
        <v>0.27406900000000001</v>
      </c>
      <c r="N30" s="4">
        <v>0.3139671</v>
      </c>
      <c r="O30" s="4">
        <v>0.21080599999999999</v>
      </c>
      <c r="P30" s="12">
        <v>0.1083867</v>
      </c>
      <c r="Q30" s="7"/>
    </row>
    <row r="31" spans="1:17" x14ac:dyDescent="0.25">
      <c r="A31" t="s">
        <v>20</v>
      </c>
      <c r="C31" t="s">
        <v>21</v>
      </c>
      <c r="F31" s="6"/>
      <c r="G31" s="6">
        <v>5.0868940000000001E-2</v>
      </c>
      <c r="H31" s="13">
        <v>0.36035709999999999</v>
      </c>
      <c r="I31" s="14">
        <v>0.307174</v>
      </c>
      <c r="J31" s="14">
        <v>0.39261600000000002</v>
      </c>
      <c r="K31" s="14">
        <v>0.36708469999999999</v>
      </c>
      <c r="L31" s="14">
        <v>0.32327339999999999</v>
      </c>
      <c r="M31" s="14">
        <v>0.23565030000000001</v>
      </c>
      <c r="N31" s="14">
        <v>0.3567554</v>
      </c>
      <c r="O31" s="14">
        <v>0.27523059999999999</v>
      </c>
      <c r="P31" s="15">
        <v>5.0658170000000002E-2</v>
      </c>
      <c r="Q31" s="7"/>
    </row>
    <row r="32" spans="1:17" x14ac:dyDescent="0.25">
      <c r="A32" s="1" t="s">
        <v>35</v>
      </c>
      <c r="B32" s="26" t="s">
        <v>60</v>
      </c>
      <c r="C32" s="26"/>
      <c r="G32" s="16">
        <v>5.1209600000000001E-2</v>
      </c>
      <c r="H32" s="16">
        <v>5.1894089999999997E-2</v>
      </c>
      <c r="I32" s="16">
        <v>5.030631E-2</v>
      </c>
      <c r="J32" s="16">
        <v>5.183024E-2</v>
      </c>
      <c r="K32" s="16">
        <v>6.2394419999999999E-2</v>
      </c>
      <c r="L32" s="16">
        <v>5.2118249999999998E-2</v>
      </c>
      <c r="M32" s="16">
        <v>5.0973200000000003E-2</v>
      </c>
      <c r="N32" s="16">
        <v>5.0489140000000002E-2</v>
      </c>
      <c r="O32" s="16">
        <v>4.9618540000000003E-2</v>
      </c>
      <c r="P32" s="16">
        <v>5.1091369999999997E-2</v>
      </c>
      <c r="Q32" s="17"/>
    </row>
    <row r="33" spans="2:17" x14ac:dyDescent="0.25">
      <c r="B33" s="26" t="s">
        <v>61</v>
      </c>
      <c r="C33" s="26"/>
      <c r="Q33" s="17"/>
    </row>
    <row r="34" spans="2:17" x14ac:dyDescent="0.25">
      <c r="B34" s="20"/>
    </row>
    <row r="35" spans="2:17" x14ac:dyDescent="0.25">
      <c r="B35" s="18"/>
      <c r="C35" s="18"/>
      <c r="F35" t="s">
        <v>36</v>
      </c>
      <c r="H35">
        <f>AVERAGE(H28:H31)</f>
        <v>0.38589482499999994</v>
      </c>
      <c r="I35">
        <f t="shared" ref="I35:N35" si="0">AVERAGE(I28:I31)</f>
        <v>0.33609715000000001</v>
      </c>
      <c r="J35">
        <f t="shared" si="0"/>
        <v>0.39463185000000001</v>
      </c>
      <c r="K35">
        <f t="shared" si="0"/>
        <v>0.39894235</v>
      </c>
      <c r="L35">
        <f t="shared" si="0"/>
        <v>0.37466392499999995</v>
      </c>
      <c r="M35">
        <f t="shared" si="0"/>
        <v>0.32038402500000002</v>
      </c>
      <c r="N35">
        <f t="shared" si="0"/>
        <v>0.35446014999999997</v>
      </c>
      <c r="O35">
        <f>AVERAGE(O28:O31)</f>
        <v>0.21229939999999997</v>
      </c>
      <c r="P35">
        <f>AVERAGE(P28:P30)</f>
        <v>0.10544082333333334</v>
      </c>
    </row>
    <row r="36" spans="2:17" x14ac:dyDescent="0.25">
      <c r="B36" s="18"/>
      <c r="F36" t="s">
        <v>37</v>
      </c>
      <c r="H36">
        <f>H35/1000</f>
        <v>3.8589482499999992E-4</v>
      </c>
      <c r="I36">
        <f t="shared" ref="I36:P36" si="1">I35/1000</f>
        <v>3.3609714999999999E-4</v>
      </c>
      <c r="J36">
        <f t="shared" si="1"/>
        <v>3.9463185000000002E-4</v>
      </c>
      <c r="K36">
        <f t="shared" si="1"/>
        <v>3.9894235000000001E-4</v>
      </c>
      <c r="L36">
        <f t="shared" si="1"/>
        <v>3.7466392499999995E-4</v>
      </c>
      <c r="M36">
        <f t="shared" si="1"/>
        <v>3.2038402500000001E-4</v>
      </c>
      <c r="N36">
        <f t="shared" si="1"/>
        <v>3.5446014999999996E-4</v>
      </c>
      <c r="O36">
        <f t="shared" si="1"/>
        <v>2.1229939999999997E-4</v>
      </c>
      <c r="P36">
        <f t="shared" si="1"/>
        <v>1.0544082333333333E-4</v>
      </c>
    </row>
    <row r="37" spans="2:17" x14ac:dyDescent="0.25">
      <c r="B37" s="20"/>
      <c r="F37" t="s">
        <v>38</v>
      </c>
      <c r="H37">
        <f>MEDIAN(H28:H31)</f>
        <v>0.35318795000000003</v>
      </c>
      <c r="I37">
        <f t="shared" ref="I37:P37" si="2">MEDIAN(I28:I31)</f>
        <v>0.37803975000000001</v>
      </c>
      <c r="J37">
        <f t="shared" si="2"/>
        <v>0.38067845</v>
      </c>
      <c r="K37">
        <f t="shared" si="2"/>
        <v>0.38227290000000003</v>
      </c>
      <c r="L37">
        <f t="shared" si="2"/>
        <v>0.32050515000000002</v>
      </c>
      <c r="M37">
        <f t="shared" si="2"/>
        <v>0.307811</v>
      </c>
      <c r="N37">
        <f t="shared" si="2"/>
        <v>0.35718925000000001</v>
      </c>
      <c r="O37">
        <f t="shared" si="2"/>
        <v>0.23603079999999999</v>
      </c>
      <c r="P37">
        <f t="shared" si="2"/>
        <v>0.103861385</v>
      </c>
    </row>
    <row r="38" spans="2:17" x14ac:dyDescent="0.25">
      <c r="B38" s="18"/>
      <c r="C38" s="18"/>
      <c r="F38" t="s">
        <v>39</v>
      </c>
      <c r="H38">
        <f>H37/1000</f>
        <v>3.5318795000000003E-4</v>
      </c>
      <c r="I38">
        <f t="shared" ref="I38:P38" si="3">I37/1000</f>
        <v>3.7803975000000003E-4</v>
      </c>
      <c r="J38">
        <f t="shared" si="3"/>
        <v>3.8067845000000001E-4</v>
      </c>
      <c r="K38">
        <f t="shared" si="3"/>
        <v>3.8227290000000005E-4</v>
      </c>
      <c r="L38">
        <f t="shared" si="3"/>
        <v>3.2050515000000001E-4</v>
      </c>
      <c r="M38">
        <f t="shared" si="3"/>
        <v>3.0781100000000001E-4</v>
      </c>
      <c r="N38">
        <f t="shared" si="3"/>
        <v>3.5718925000000003E-4</v>
      </c>
      <c r="O38">
        <f t="shared" si="3"/>
        <v>2.3603079999999998E-4</v>
      </c>
      <c r="P38">
        <f t="shared" si="3"/>
        <v>1.0386138500000001E-4</v>
      </c>
    </row>
    <row r="39" spans="2:17" x14ac:dyDescent="0.25">
      <c r="F39" t="s">
        <v>40</v>
      </c>
      <c r="H39">
        <f>STDEV(H28:H31)</f>
        <v>7.313698513289453E-2</v>
      </c>
      <c r="I39">
        <f t="shared" ref="I39:P39" si="4">STDEV(I28:I31)</f>
        <v>0.17251240132068771</v>
      </c>
      <c r="J39">
        <f t="shared" si="4"/>
        <v>5.1510991063040613E-2</v>
      </c>
      <c r="K39">
        <f t="shared" si="4"/>
        <v>4.4061548005602358E-2</v>
      </c>
      <c r="L39">
        <f t="shared" si="4"/>
        <v>0.11274248024104536</v>
      </c>
      <c r="M39">
        <f t="shared" si="4"/>
        <v>8.5335760674579764E-2</v>
      </c>
      <c r="N39">
        <f t="shared" si="4"/>
        <v>3.0996775305881945E-2</v>
      </c>
      <c r="O39">
        <f t="shared" si="4"/>
        <v>7.8625930691767779E-2</v>
      </c>
      <c r="P39">
        <f t="shared" si="4"/>
        <v>2.7729521176725436E-2</v>
      </c>
    </row>
    <row r="40" spans="2:17" x14ac:dyDescent="0.25">
      <c r="F40" t="s">
        <v>41</v>
      </c>
      <c r="H40">
        <f>H39/H35*100</f>
        <v>18.952569559048772</v>
      </c>
      <c r="I40">
        <f t="shared" ref="I40:P40" si="5">I39/I35*100</f>
        <v>51.328135725247215</v>
      </c>
      <c r="J40">
        <f t="shared" si="5"/>
        <v>13.052922885732768</v>
      </c>
      <c r="K40">
        <f t="shared" si="5"/>
        <v>11.04459027867118</v>
      </c>
      <c r="L40">
        <f t="shared" si="5"/>
        <v>30.091629515984327</v>
      </c>
      <c r="M40">
        <f t="shared" si="5"/>
        <v>26.635460577218158</v>
      </c>
      <c r="N40">
        <f t="shared" si="5"/>
        <v>8.7447842319882625</v>
      </c>
      <c r="O40">
        <f t="shared" si="5"/>
        <v>37.035399389620409</v>
      </c>
      <c r="P40">
        <f t="shared" si="5"/>
        <v>26.298657673663307</v>
      </c>
    </row>
    <row r="43" spans="2:17" x14ac:dyDescent="0.25">
      <c r="D43" t="s">
        <v>42</v>
      </c>
    </row>
    <row r="44" spans="2:17" x14ac:dyDescent="0.25">
      <c r="F44" s="3"/>
      <c r="G44" s="3"/>
      <c r="H44" s="3" t="s">
        <v>22</v>
      </c>
      <c r="I44" s="3" t="s">
        <v>22</v>
      </c>
      <c r="J44" s="3" t="s">
        <v>47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2:17" x14ac:dyDescent="0.25">
      <c r="H47">
        <f>H28-$P$35</f>
        <v>0.38953267666666669</v>
      </c>
      <c r="I47">
        <f t="shared" ref="I47:N47" si="6">I28-$P$35</f>
        <v>0.3787149766666667</v>
      </c>
      <c r="J47">
        <f t="shared" si="6"/>
        <v>0.26330007666666666</v>
      </c>
      <c r="K47">
        <f t="shared" si="6"/>
        <v>0.3586980766666667</v>
      </c>
      <c r="L47">
        <f t="shared" si="6"/>
        <v>0.43823957666666663</v>
      </c>
      <c r="M47">
        <f t="shared" si="6"/>
        <v>0.32482297666666665</v>
      </c>
      <c r="N47">
        <f t="shared" si="6"/>
        <v>0.28405417666666666</v>
      </c>
      <c r="O47">
        <f>O28-$P$35</f>
        <v>-3.5354233333333429E-3</v>
      </c>
    </row>
    <row r="48" spans="2:17" x14ac:dyDescent="0.25">
      <c r="H48">
        <f t="shared" ref="H48:O50" si="7">H29-$P$35</f>
        <v>0.23678907666666665</v>
      </c>
      <c r="I48">
        <f t="shared" si="7"/>
        <v>0.34346467666666669</v>
      </c>
      <c r="J48">
        <f t="shared" si="7"/>
        <v>0.24442327666666669</v>
      </c>
      <c r="K48">
        <f t="shared" si="7"/>
        <v>0.27806067666666667</v>
      </c>
      <c r="L48">
        <f t="shared" si="7"/>
        <v>0.20852417666666667</v>
      </c>
      <c r="M48">
        <f t="shared" si="7"/>
        <v>0.23611217666666667</v>
      </c>
      <c r="N48">
        <f t="shared" si="7"/>
        <v>0.2521822766666667</v>
      </c>
      <c r="O48">
        <f t="shared" si="7"/>
        <v>0.15581477666666665</v>
      </c>
    </row>
    <row r="49" spans="4:20" x14ac:dyDescent="0.25">
      <c r="H49">
        <f t="shared" si="7"/>
        <v>0.24057797666666669</v>
      </c>
      <c r="I49">
        <f t="shared" si="7"/>
        <v>-1.2875233333333319E-3</v>
      </c>
      <c r="J49">
        <f t="shared" si="7"/>
        <v>0.36186557666666669</v>
      </c>
      <c r="K49">
        <f t="shared" si="7"/>
        <v>0.27560347666666668</v>
      </c>
      <c r="L49">
        <f>L30-$P$35</f>
        <v>0.21229607666666667</v>
      </c>
      <c r="M49">
        <f t="shared" si="7"/>
        <v>0.16862817666666668</v>
      </c>
      <c r="N49">
        <f t="shared" si="7"/>
        <v>0.20852627666666668</v>
      </c>
      <c r="O49">
        <f>O30-$P$35</f>
        <v>0.10536517666666666</v>
      </c>
    </row>
    <row r="50" spans="4:20" x14ac:dyDescent="0.25">
      <c r="H50">
        <f t="shared" si="7"/>
        <v>0.25491627666666666</v>
      </c>
      <c r="I50">
        <f t="shared" si="7"/>
        <v>0.20173317666666668</v>
      </c>
      <c r="J50">
        <f t="shared" si="7"/>
        <v>0.2871751766666667</v>
      </c>
      <c r="K50">
        <f t="shared" si="7"/>
        <v>0.26164387666666666</v>
      </c>
      <c r="L50">
        <f t="shared" si="7"/>
        <v>0.21783257666666667</v>
      </c>
      <c r="M50">
        <f t="shared" si="7"/>
        <v>0.13020947666666666</v>
      </c>
      <c r="N50">
        <f t="shared" si="7"/>
        <v>0.25131457666666668</v>
      </c>
      <c r="O50">
        <f t="shared" si="7"/>
        <v>0.16978977666666667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47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 t="s">
        <v>28</v>
      </c>
      <c r="Q53" s="3"/>
      <c r="S53" s="21" t="s">
        <v>43</v>
      </c>
      <c r="T53" s="22"/>
    </row>
    <row r="54" spans="4:20" x14ac:dyDescent="0.25">
      <c r="F54" t="s">
        <v>36</v>
      </c>
      <c r="H54">
        <f>AVERAGE(H47:H50)</f>
        <v>0.28045400166666667</v>
      </c>
      <c r="I54">
        <f>AVERAGE(I47:I50)</f>
        <v>0.23065632666666666</v>
      </c>
      <c r="J54">
        <f t="shared" ref="J54:N54" si="8">AVERAGE(J47:J50)</f>
        <v>0.28919102666666674</v>
      </c>
      <c r="K54">
        <f t="shared" si="8"/>
        <v>0.29350152666666668</v>
      </c>
      <c r="L54">
        <f t="shared" si="8"/>
        <v>0.26922310166666663</v>
      </c>
      <c r="M54">
        <f t="shared" si="8"/>
        <v>0.21494320166666664</v>
      </c>
      <c r="N54">
        <f t="shared" si="8"/>
        <v>0.24901932666666668</v>
      </c>
      <c r="O54">
        <f>AVERAGE(O47:O50)</f>
        <v>0.10685857666666666</v>
      </c>
      <c r="S54" s="23">
        <f>AVERAGE(H47:I50)</f>
        <v>0.25555516416666668</v>
      </c>
      <c r="T54" s="24"/>
    </row>
    <row r="55" spans="4:20" x14ac:dyDescent="0.25">
      <c r="F55" t="s">
        <v>37</v>
      </c>
      <c r="H55">
        <f>H54/1000</f>
        <v>2.8045400166666666E-4</v>
      </c>
      <c r="I55">
        <f t="shared" ref="I55:O55" si="9">I54/1000</f>
        <v>2.3065632666666665E-4</v>
      </c>
      <c r="J55">
        <f t="shared" si="9"/>
        <v>2.8919102666666676E-4</v>
      </c>
      <c r="K55">
        <f t="shared" si="9"/>
        <v>2.9350152666666665E-4</v>
      </c>
      <c r="L55">
        <f t="shared" si="9"/>
        <v>2.6922310166666664E-4</v>
      </c>
      <c r="M55">
        <f t="shared" si="9"/>
        <v>2.1494320166666665E-4</v>
      </c>
      <c r="N55">
        <f t="shared" si="9"/>
        <v>2.4901932666666665E-4</v>
      </c>
      <c r="O55">
        <f t="shared" si="9"/>
        <v>1.0685857666666666E-4</v>
      </c>
    </row>
    <row r="56" spans="4:20" x14ac:dyDescent="0.25">
      <c r="F56" t="s">
        <v>38</v>
      </c>
      <c r="H56">
        <f>MEDIAN(H47:H50)</f>
        <v>0.24774712666666668</v>
      </c>
      <c r="I56">
        <f t="shared" ref="I56:N56" si="10">MEDIAN(I47:I50)</f>
        <v>0.27259892666666669</v>
      </c>
      <c r="J56">
        <f>MEDIAN(J47:J50)</f>
        <v>0.27523762666666668</v>
      </c>
      <c r="K56">
        <f t="shared" si="10"/>
        <v>0.27683207666666665</v>
      </c>
      <c r="L56">
        <f t="shared" si="10"/>
        <v>0.21506432666666667</v>
      </c>
      <c r="M56">
        <f t="shared" si="10"/>
        <v>0.20237017666666668</v>
      </c>
      <c r="N56">
        <f t="shared" si="10"/>
        <v>0.25174842666666669</v>
      </c>
      <c r="O56">
        <f>MEDIAN(O47:O50)</f>
        <v>0.13058997666666666</v>
      </c>
    </row>
    <row r="57" spans="4:20" x14ac:dyDescent="0.25">
      <c r="F57" t="s">
        <v>39</v>
      </c>
      <c r="H57">
        <f>H56/1000</f>
        <v>2.4774712666666667E-4</v>
      </c>
      <c r="I57">
        <f t="shared" ref="I57:O57" si="11">I56/1000</f>
        <v>2.7259892666666667E-4</v>
      </c>
      <c r="J57">
        <f t="shared" si="11"/>
        <v>2.752376266666667E-4</v>
      </c>
      <c r="K57">
        <f t="shared" si="11"/>
        <v>2.7683207666666664E-4</v>
      </c>
      <c r="L57">
        <f t="shared" si="11"/>
        <v>2.1506432666666667E-4</v>
      </c>
      <c r="M57">
        <f t="shared" si="11"/>
        <v>2.0237017666666668E-4</v>
      </c>
      <c r="N57">
        <f t="shared" si="11"/>
        <v>2.5174842666666667E-4</v>
      </c>
      <c r="O57">
        <f t="shared" si="11"/>
        <v>1.3058997666666667E-4</v>
      </c>
    </row>
    <row r="58" spans="4:20" x14ac:dyDescent="0.25">
      <c r="F58" t="s">
        <v>40</v>
      </c>
      <c r="H58">
        <f>STDEV(H47:H50)</f>
        <v>7.3136985132894031E-2</v>
      </c>
      <c r="I58">
        <f t="shared" ref="I58:O58" si="12">STDEV(I47:I50)</f>
        <v>0.17251240132068776</v>
      </c>
      <c r="J58">
        <f t="shared" si="12"/>
        <v>5.1510991063040433E-2</v>
      </c>
      <c r="K58">
        <f t="shared" si="12"/>
        <v>4.4061548005602351E-2</v>
      </c>
      <c r="L58">
        <f t="shared" si="12"/>
        <v>0.11274248024104544</v>
      </c>
      <c r="M58">
        <f t="shared" si="12"/>
        <v>8.5335760674579861E-2</v>
      </c>
      <c r="N58">
        <f t="shared" si="12"/>
        <v>3.0996775305881952E-2</v>
      </c>
      <c r="O58">
        <f t="shared" si="12"/>
        <v>7.8625930691767751E-2</v>
      </c>
    </row>
    <row r="59" spans="4:20" x14ac:dyDescent="0.25">
      <c r="F59" t="s">
        <v>41</v>
      </c>
      <c r="H59">
        <f>H58/H54*100</f>
        <v>26.07806795348241</v>
      </c>
      <c r="I59">
        <f t="shared" ref="I59:O59" si="13">I58/I54*100</f>
        <v>74.791965958078549</v>
      </c>
      <c r="J59">
        <f t="shared" si="13"/>
        <v>17.812098686732103</v>
      </c>
      <c r="K59">
        <f t="shared" si="13"/>
        <v>15.012374383879646</v>
      </c>
      <c r="L59">
        <f t="shared" si="13"/>
        <v>41.876971011438449</v>
      </c>
      <c r="M59">
        <f t="shared" si="13"/>
        <v>39.701539761614953</v>
      </c>
      <c r="N59">
        <f t="shared" si="13"/>
        <v>12.447537996668725</v>
      </c>
      <c r="O59">
        <f t="shared" si="13"/>
        <v>73.579429133734877</v>
      </c>
    </row>
    <row r="62" spans="4:20" x14ac:dyDescent="0.25">
      <c r="D62" t="s">
        <v>44</v>
      </c>
    </row>
    <row r="63" spans="4:20" x14ac:dyDescent="0.25">
      <c r="H63">
        <f>H47/$H$54*100</f>
        <v>138.89360620699767</v>
      </c>
      <c r="I63">
        <f t="shared" ref="H63:O66" si="14">I47/$H$54*100</f>
        <v>135.03639613485993</v>
      </c>
      <c r="J63">
        <f t="shared" si="14"/>
        <v>93.883515693105252</v>
      </c>
      <c r="K63">
        <f t="shared" si="14"/>
        <v>127.89907597503172</v>
      </c>
      <c r="L63">
        <f t="shared" si="14"/>
        <v>156.26076791998705</v>
      </c>
      <c r="M63">
        <f t="shared" si="14"/>
        <v>115.82041073984557</v>
      </c>
      <c r="N63" s="26">
        <f t="shared" si="14"/>
        <v>101.28369535774317</v>
      </c>
      <c r="O63">
        <f>O47/$H$54*100</f>
        <v>-1.2606071984436746</v>
      </c>
    </row>
    <row r="64" spans="4:20" x14ac:dyDescent="0.25">
      <c r="H64">
        <f t="shared" si="14"/>
        <v>84.430628644800748</v>
      </c>
      <c r="I64">
        <f t="shared" si="14"/>
        <v>122.46738310936682</v>
      </c>
      <c r="J64">
        <f t="shared" si="14"/>
        <v>87.152714960072402</v>
      </c>
      <c r="K64">
        <f t="shared" si="14"/>
        <v>99.146624763498806</v>
      </c>
      <c r="L64">
        <f t="shared" si="14"/>
        <v>74.352362750205245</v>
      </c>
      <c r="M64">
        <f t="shared" si="14"/>
        <v>84.189269992052942</v>
      </c>
      <c r="N64">
        <f t="shared" si="14"/>
        <v>89.919300551253215</v>
      </c>
      <c r="O64">
        <f t="shared" si="14"/>
        <v>55.5580507821957</v>
      </c>
    </row>
    <row r="65" spans="4:17" x14ac:dyDescent="0.25">
      <c r="H65">
        <f t="shared" si="14"/>
        <v>85.781616677591728</v>
      </c>
      <c r="I65">
        <f t="shared" si="14"/>
        <v>-0.45908538501212631</v>
      </c>
      <c r="J65">
        <f t="shared" si="14"/>
        <v>129.02849469652483</v>
      </c>
      <c r="K65">
        <f t="shared" si="14"/>
        <v>98.270473956094563</v>
      </c>
      <c r="L65">
        <f t="shared" si="14"/>
        <v>75.697289182912414</v>
      </c>
      <c r="M65">
        <f t="shared" si="14"/>
        <v>60.126857047698515</v>
      </c>
      <c r="N65">
        <f t="shared" si="14"/>
        <v>74.353111536097956</v>
      </c>
      <c r="O65">
        <f t="shared" si="14"/>
        <v>37.569503747676357</v>
      </c>
    </row>
    <row r="66" spans="4:17" x14ac:dyDescent="0.25">
      <c r="H66">
        <f t="shared" si="14"/>
        <v>90.894148470609863</v>
      </c>
      <c r="I66">
        <f t="shared" si="14"/>
        <v>71.930931799089265</v>
      </c>
      <c r="J66">
        <f t="shared" si="14"/>
        <v>102.39653382018363</v>
      </c>
      <c r="K66">
        <f t="shared" si="14"/>
        <v>93.292973219060443</v>
      </c>
      <c r="L66">
        <f t="shared" si="14"/>
        <v>77.671409704316275</v>
      </c>
      <c r="M66">
        <f t="shared" si="14"/>
        <v>46.428104392472527</v>
      </c>
      <c r="N66">
        <f t="shared" si="14"/>
        <v>89.609909351682688</v>
      </c>
      <c r="O66">
        <f t="shared" si="14"/>
        <v>60.541042615776306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47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 t="s">
        <v>28</v>
      </c>
      <c r="Q69" s="3"/>
    </row>
    <row r="70" spans="4:17" x14ac:dyDescent="0.25">
      <c r="F70" t="s">
        <v>36</v>
      </c>
      <c r="H70">
        <f>AVERAGE(H63:H66)</f>
        <v>100.00000000000001</v>
      </c>
      <c r="I70">
        <f t="shared" ref="I70:N70" si="15">AVERAGE(I63:I66)</f>
        <v>82.24390641457596</v>
      </c>
      <c r="J70">
        <f>AVERAGE(J63:J66)</f>
        <v>103.11531479247154</v>
      </c>
      <c r="K70">
        <f t="shared" si="15"/>
        <v>104.65228697842139</v>
      </c>
      <c r="L70">
        <f t="shared" si="15"/>
        <v>95.995457389355238</v>
      </c>
      <c r="M70">
        <f t="shared" si="15"/>
        <v>76.641160543017392</v>
      </c>
      <c r="N70">
        <f t="shared" si="15"/>
        <v>88.791504199194264</v>
      </c>
      <c r="O70">
        <f>AVERAGE(O63:O66)</f>
        <v>38.101997486801167</v>
      </c>
    </row>
    <row r="71" spans="4:17" x14ac:dyDescent="0.25">
      <c r="F71" t="s">
        <v>38</v>
      </c>
      <c r="H71">
        <f>MEDIAN(H63:H66)</f>
        <v>88.337882574100803</v>
      </c>
      <c r="I71">
        <f t="shared" ref="I71:O71" si="16">MEDIAN(I63:I66)</f>
        <v>97.199157454228043</v>
      </c>
      <c r="J71">
        <f t="shared" si="16"/>
        <v>98.140024756644436</v>
      </c>
      <c r="K71">
        <f t="shared" si="16"/>
        <v>98.708549359796677</v>
      </c>
      <c r="L71">
        <f t="shared" si="16"/>
        <v>76.684349443614337</v>
      </c>
      <c r="M71">
        <f t="shared" si="16"/>
        <v>72.158063519875725</v>
      </c>
      <c r="N71">
        <f t="shared" si="16"/>
        <v>89.764604951467959</v>
      </c>
      <c r="O71">
        <f t="shared" si="16"/>
        <v>46.563777264936029</v>
      </c>
    </row>
    <row r="72" spans="4:17" x14ac:dyDescent="0.25">
      <c r="F72" t="s">
        <v>40</v>
      </c>
      <c r="H72">
        <f>STDEV(H63:H66)</f>
        <v>26.07806795348235</v>
      </c>
      <c r="I72">
        <f t="shared" ref="I72:O72" si="17">STDEV(I63:I66)</f>
        <v>61.511834488183638</v>
      </c>
      <c r="J72">
        <f t="shared" si="17"/>
        <v>18.367001631969533</v>
      </c>
      <c r="K72">
        <f t="shared" si="17"/>
        <v>15.710793122492683</v>
      </c>
      <c r="L72">
        <f t="shared" si="17"/>
        <v>40.199989863238024</v>
      </c>
      <c r="M72">
        <f t="shared" si="17"/>
        <v>30.427720826749187</v>
      </c>
      <c r="N72">
        <f t="shared" si="17"/>
        <v>11.05235622300839</v>
      </c>
      <c r="O72">
        <f t="shared" si="17"/>
        <v>28.03523223933832</v>
      </c>
    </row>
    <row r="73" spans="4:17" x14ac:dyDescent="0.25">
      <c r="F73" t="s">
        <v>41</v>
      </c>
      <c r="H73">
        <f t="shared" ref="H73:O73" si="18">H72/H70*100</f>
        <v>26.078067953482346</v>
      </c>
      <c r="I73">
        <f t="shared" si="18"/>
        <v>74.791965958078549</v>
      </c>
      <c r="J73">
        <f t="shared" si="18"/>
        <v>17.812098686732138</v>
      </c>
      <c r="K73">
        <f t="shared" si="18"/>
        <v>15.012374383879584</v>
      </c>
      <c r="L73">
        <f t="shared" si="18"/>
        <v>41.876971011438428</v>
      </c>
      <c r="M73">
        <f t="shared" si="18"/>
        <v>39.701539761614931</v>
      </c>
      <c r="N73">
        <f t="shared" si="18"/>
        <v>12.447537996668698</v>
      </c>
      <c r="O73">
        <f t="shared" si="18"/>
        <v>73.579429133734905</v>
      </c>
    </row>
    <row r="76" spans="4:17" x14ac:dyDescent="0.25">
      <c r="D76" t="s">
        <v>45</v>
      </c>
      <c r="H76">
        <f>H47/$S$54*100</f>
        <v>152.42606344382978</v>
      </c>
      <c r="I76">
        <f t="shared" ref="I76:N76" si="19">I47/$S$54*100</f>
        <v>148.1930439173901</v>
      </c>
      <c r="J76">
        <f>J47/$S$54*100</f>
        <v>103.03062257624696</v>
      </c>
      <c r="K76">
        <f t="shared" si="19"/>
        <v>140.36033192142139</v>
      </c>
      <c r="L76">
        <f t="shared" si="19"/>
        <v>171.48531437261732</v>
      </c>
      <c r="M76">
        <f t="shared" si="19"/>
        <v>127.10483770730035</v>
      </c>
      <c r="N76" s="26">
        <f t="shared" si="19"/>
        <v>111.15180457923113</v>
      </c>
      <c r="O76">
        <f>O47/$S$54*100</f>
        <v>-1.3834286404901717</v>
      </c>
    </row>
    <row r="77" spans="4:17" x14ac:dyDescent="0.25">
      <c r="H77">
        <f t="shared" ref="H77:O79" si="20">H48/$S$54*100</f>
        <v>92.656737123198468</v>
      </c>
      <c r="I77">
        <f t="shared" si="20"/>
        <v>134.39942713999221</v>
      </c>
      <c r="J77">
        <f t="shared" si="20"/>
        <v>95.644037350487636</v>
      </c>
      <c r="K77">
        <f t="shared" si="20"/>
        <v>108.8065183786787</v>
      </c>
      <c r="L77">
        <f t="shared" si="20"/>
        <v>81.596541923399542</v>
      </c>
      <c r="M77">
        <f t="shared" si="20"/>
        <v>92.391862804494224</v>
      </c>
      <c r="N77">
        <f t="shared" si="20"/>
        <v>98.680172435177141</v>
      </c>
      <c r="O77">
        <f t="shared" si="20"/>
        <v>60.971092943771687</v>
      </c>
    </row>
    <row r="78" spans="4:17" x14ac:dyDescent="0.25">
      <c r="H78">
        <f t="shared" si="20"/>
        <v>94.139352437334338</v>
      </c>
      <c r="I78">
        <f>I49/$S$54*100</f>
        <v>-0.50381424986334511</v>
      </c>
      <c r="J78">
        <f t="shared" si="20"/>
        <v>141.59979034141804</v>
      </c>
      <c r="K78">
        <f t="shared" si="20"/>
        <v>107.84500386262003</v>
      </c>
      <c r="L78">
        <f t="shared" si="20"/>
        <v>83.072505053434369</v>
      </c>
      <c r="M78">
        <f t="shared" si="20"/>
        <v>65.985039753175016</v>
      </c>
      <c r="N78">
        <f t="shared" si="20"/>
        <v>81.597363663788485</v>
      </c>
      <c r="O78">
        <f t="shared" si="20"/>
        <v>41.229914883641378</v>
      </c>
    </row>
    <row r="79" spans="4:17" x14ac:dyDescent="0.25">
      <c r="H79">
        <f>H50/$S$54*100</f>
        <v>99.750000160598063</v>
      </c>
      <c r="I79">
        <f t="shared" si="20"/>
        <v>78.939190027520382</v>
      </c>
      <c r="J79" s="26">
        <f t="shared" si="20"/>
        <v>112.37306731918679</v>
      </c>
      <c r="K79">
        <f t="shared" si="20"/>
        <v>102.38254332282992</v>
      </c>
      <c r="L79">
        <f t="shared" si="20"/>
        <v>85.238964893153835</v>
      </c>
      <c r="M79">
        <f t="shared" si="20"/>
        <v>50.951612381328083</v>
      </c>
      <c r="N79">
        <f t="shared" si="20"/>
        <v>98.340637132562733</v>
      </c>
      <c r="O79">
        <f t="shared" si="20"/>
        <v>66.439579579747416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47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 t="s">
        <v>28</v>
      </c>
      <c r="Q82" s="3"/>
    </row>
    <row r="83" spans="6:17" x14ac:dyDescent="0.25">
      <c r="F83" t="s">
        <v>36</v>
      </c>
      <c r="H83">
        <f>AVERAGE(H76:H79)</f>
        <v>109.74303829124015</v>
      </c>
      <c r="I83">
        <f t="shared" ref="I83:N83" si="21">AVERAGE(I76:I79)</f>
        <v>90.256961708759846</v>
      </c>
      <c r="J83">
        <f t="shared" si="21"/>
        <v>113.16187939683485</v>
      </c>
      <c r="K83">
        <f t="shared" si="21"/>
        <v>114.84859937138751</v>
      </c>
      <c r="L83">
        <f t="shared" si="21"/>
        <v>105.34833156065126</v>
      </c>
      <c r="M83">
        <f t="shared" si="21"/>
        <v>84.108338161574423</v>
      </c>
      <c r="N83">
        <f t="shared" si="21"/>
        <v>97.442494452689871</v>
      </c>
      <c r="O83" s="26">
        <f>AVERAGE(O76:O79)</f>
        <v>41.814289691667582</v>
      </c>
    </row>
    <row r="84" spans="6:17" x14ac:dyDescent="0.25">
      <c r="F84" t="s">
        <v>38</v>
      </c>
      <c r="H84">
        <f t="shared" ref="H84:O84" si="22">MEDIAN(H76:H79)</f>
        <v>96.944676298966201</v>
      </c>
      <c r="I84">
        <f t="shared" si="22"/>
        <v>106.6693085837563</v>
      </c>
      <c r="J84">
        <f t="shared" si="22"/>
        <v>107.70184494771686</v>
      </c>
      <c r="K84">
        <f t="shared" si="22"/>
        <v>108.32576112064936</v>
      </c>
      <c r="L84">
        <f t="shared" si="22"/>
        <v>84.155734973294102</v>
      </c>
      <c r="M84">
        <f t="shared" si="22"/>
        <v>79.18845127883462</v>
      </c>
      <c r="N84">
        <f t="shared" si="22"/>
        <v>98.510404783869944</v>
      </c>
      <c r="O84" s="26">
        <f t="shared" si="22"/>
        <v>51.100503913706532</v>
      </c>
    </row>
    <row r="85" spans="6:17" x14ac:dyDescent="0.25">
      <c r="F85" t="s">
        <v>40</v>
      </c>
      <c r="H85">
        <f t="shared" ref="H85:O85" si="23">STDEV(H76:H79)</f>
        <v>28.618864099805922</v>
      </c>
      <c r="I85">
        <f t="shared" si="23"/>
        <v>67.504956076011581</v>
      </c>
      <c r="J85">
        <f t="shared" si="23"/>
        <v>20.1565056339252</v>
      </c>
      <c r="K85">
        <f t="shared" si="23"/>
        <v>17.241501712274768</v>
      </c>
      <c r="L85">
        <f t="shared" si="23"/>
        <v>44.116690268687975</v>
      </c>
      <c r="M85">
        <f t="shared" si="23"/>
        <v>33.392305318051001</v>
      </c>
      <c r="N85">
        <f t="shared" si="23"/>
        <v>12.129191521900383</v>
      </c>
      <c r="O85" s="26">
        <f t="shared" si="23"/>
        <v>30.766715651455147</v>
      </c>
    </row>
    <row r="86" spans="6:17" x14ac:dyDescent="0.25">
      <c r="F86" t="s">
        <v>41</v>
      </c>
      <c r="H86">
        <f t="shared" ref="H86:O86" si="24">H85/H83*100</f>
        <v>26.078067953482499</v>
      </c>
      <c r="I86">
        <f t="shared" si="24"/>
        <v>74.791965958078464</v>
      </c>
      <c r="J86">
        <f t="shared" si="24"/>
        <v>17.812098686732291</v>
      </c>
      <c r="K86">
        <f t="shared" si="24"/>
        <v>15.012374383879672</v>
      </c>
      <c r="L86">
        <f t="shared" si="24"/>
        <v>41.876971011438435</v>
      </c>
      <c r="M86">
        <f t="shared" si="24"/>
        <v>39.701539761614917</v>
      </c>
      <c r="N86">
        <f t="shared" si="24"/>
        <v>12.447537996668721</v>
      </c>
      <c r="O86" s="26">
        <f t="shared" si="24"/>
        <v>73.579429133734848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CEBA1-8BBE-4ACF-93CC-E8E7FF1015B7}">
  <dimension ref="A1:Z86"/>
  <sheetViews>
    <sheetView topLeftCell="A10" workbookViewId="0">
      <selection activeCell="A25" sqref="A25:C33"/>
    </sheetView>
  </sheetViews>
  <sheetFormatPr baseColWidth="10" defaultRowHeight="15" x14ac:dyDescent="0.25"/>
  <cols>
    <col min="5" max="5" width="16.85546875" customWidth="1"/>
  </cols>
  <sheetData>
    <row r="1" spans="1:26" x14ac:dyDescent="0.25">
      <c r="B1" t="s">
        <v>0</v>
      </c>
    </row>
    <row r="2" spans="1:26" x14ac:dyDescent="0.25">
      <c r="A2" t="s">
        <v>1</v>
      </c>
      <c r="S2" s="27"/>
      <c r="T2" s="27"/>
      <c r="U2" s="27"/>
      <c r="V2" s="27"/>
      <c r="W2" s="27"/>
      <c r="X2" s="27"/>
      <c r="Y2" s="27"/>
      <c r="Z2" s="27"/>
    </row>
    <row r="3" spans="1:26" x14ac:dyDescent="0.25">
      <c r="A3" t="s">
        <v>2</v>
      </c>
      <c r="S3" s="27"/>
      <c r="T3" s="27"/>
      <c r="U3" s="27"/>
      <c r="V3" s="27"/>
      <c r="W3" s="27"/>
      <c r="X3" s="27"/>
      <c r="Y3" s="28"/>
      <c r="Z3" s="27"/>
    </row>
    <row r="4" spans="1:26" x14ac:dyDescent="0.25">
      <c r="A4" t="s">
        <v>3</v>
      </c>
      <c r="S4" s="27"/>
      <c r="T4" s="27"/>
      <c r="U4" s="27"/>
      <c r="V4" s="27"/>
      <c r="W4" s="27"/>
      <c r="X4" s="27"/>
      <c r="Y4" s="27"/>
      <c r="Z4" s="27"/>
    </row>
    <row r="5" spans="1:26" x14ac:dyDescent="0.25">
      <c r="S5" s="27"/>
      <c r="T5" s="27"/>
      <c r="U5" s="27"/>
      <c r="V5" s="27"/>
      <c r="W5" s="27"/>
      <c r="X5" s="27"/>
      <c r="Y5" s="27"/>
      <c r="Z5" s="27"/>
    </row>
    <row r="6" spans="1:26" x14ac:dyDescent="0.25">
      <c r="A6" t="s">
        <v>4</v>
      </c>
      <c r="S6" s="27"/>
      <c r="T6" s="27"/>
      <c r="U6" s="29"/>
      <c r="V6" s="27"/>
      <c r="W6" s="27"/>
      <c r="X6" s="27"/>
      <c r="Y6" s="27"/>
      <c r="Z6" s="27"/>
    </row>
    <row r="7" spans="1:26" x14ac:dyDescent="0.25">
      <c r="A7" t="s">
        <v>5</v>
      </c>
      <c r="S7" s="27"/>
      <c r="T7" s="27"/>
      <c r="U7" s="27"/>
      <c r="V7" s="27"/>
      <c r="W7" s="27"/>
      <c r="X7" s="27"/>
      <c r="Y7" s="27"/>
      <c r="Z7" s="27"/>
    </row>
    <row r="8" spans="1:26" x14ac:dyDescent="0.25">
      <c r="S8" s="27"/>
      <c r="T8" s="27"/>
      <c r="U8" s="27"/>
      <c r="V8" s="27"/>
      <c r="W8" s="27"/>
      <c r="X8" s="27"/>
      <c r="Y8" s="27"/>
      <c r="Z8" s="27"/>
    </row>
    <row r="9" spans="1:26" x14ac:dyDescent="0.25">
      <c r="A9" t="s">
        <v>6</v>
      </c>
      <c r="S9" s="27"/>
      <c r="T9" s="27"/>
      <c r="U9" s="27"/>
      <c r="V9" s="27"/>
      <c r="W9" s="27"/>
      <c r="X9" s="27"/>
      <c r="Y9" s="27"/>
      <c r="Z9" s="27"/>
    </row>
    <row r="10" spans="1:26" x14ac:dyDescent="0.25">
      <c r="A10" t="s">
        <v>7</v>
      </c>
      <c r="S10" s="27"/>
      <c r="T10" s="27"/>
      <c r="U10" s="27"/>
      <c r="V10" s="27"/>
      <c r="W10" s="29"/>
      <c r="X10" s="27"/>
      <c r="Y10" s="27"/>
      <c r="Z10" s="27"/>
    </row>
    <row r="11" spans="1:26" x14ac:dyDescent="0.25">
      <c r="A11" t="s">
        <v>8</v>
      </c>
      <c r="S11" s="27"/>
      <c r="T11" s="27"/>
      <c r="U11" s="27"/>
      <c r="V11" s="27"/>
      <c r="W11" s="27"/>
      <c r="X11" s="27"/>
      <c r="Y11" s="27"/>
      <c r="Z11" s="27"/>
    </row>
    <row r="12" spans="1:26" x14ac:dyDescent="0.25">
      <c r="A12" t="s">
        <v>9</v>
      </c>
      <c r="S12" s="27"/>
      <c r="T12" s="27"/>
      <c r="U12" s="27"/>
      <c r="V12" s="27"/>
      <c r="W12" s="27"/>
      <c r="X12" s="27"/>
      <c r="Y12" s="27"/>
      <c r="Z12" s="27"/>
    </row>
    <row r="13" spans="1:26" x14ac:dyDescent="0.25">
      <c r="A13" t="s">
        <v>10</v>
      </c>
      <c r="S13" s="27"/>
      <c r="T13" s="27"/>
      <c r="U13" s="27"/>
      <c r="V13" s="27"/>
      <c r="W13" s="27"/>
      <c r="X13" s="27"/>
      <c r="Y13" s="27"/>
      <c r="Z13" s="27"/>
    </row>
    <row r="14" spans="1:26" x14ac:dyDescent="0.25">
      <c r="A14" t="s">
        <v>11</v>
      </c>
      <c r="S14" s="27"/>
      <c r="T14" s="28"/>
      <c r="U14" s="27"/>
      <c r="V14" s="27"/>
      <c r="W14" s="27"/>
      <c r="X14" s="27"/>
      <c r="Y14" s="27"/>
      <c r="Z14" s="27"/>
    </row>
    <row r="15" spans="1:26" x14ac:dyDescent="0.25">
      <c r="A15" t="s">
        <v>12</v>
      </c>
      <c r="S15" s="27"/>
      <c r="T15" s="27"/>
      <c r="U15" s="27"/>
      <c r="V15" s="27"/>
      <c r="W15" s="27"/>
      <c r="X15" s="27"/>
      <c r="Y15" s="27"/>
      <c r="Z15" s="27"/>
    </row>
    <row r="16" spans="1:26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62</v>
      </c>
      <c r="F25" s="3"/>
      <c r="G25" s="3"/>
      <c r="H25" s="3" t="s">
        <v>22</v>
      </c>
      <c r="I25" s="3" t="s">
        <v>22</v>
      </c>
      <c r="J25" s="3" t="s">
        <v>47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43855</v>
      </c>
      <c r="F27" s="5"/>
      <c r="G27" s="6">
        <v>4.8485779999999999E-2</v>
      </c>
      <c r="H27" s="6">
        <v>5.2305339999999999E-2</v>
      </c>
      <c r="I27" s="6">
        <v>5.2215890000000001E-2</v>
      </c>
      <c r="J27" s="6">
        <v>5.1258329999999998E-2</v>
      </c>
      <c r="K27" s="6">
        <v>5.0331800000000003E-2</v>
      </c>
      <c r="L27" s="6">
        <v>5.0937250000000003E-2</v>
      </c>
      <c r="M27" s="6">
        <v>5.122699E-2</v>
      </c>
      <c r="N27" s="6">
        <v>5.0767E-2</v>
      </c>
      <c r="O27" s="6">
        <v>5.170723E-2</v>
      </c>
      <c r="P27" s="6">
        <v>5.1682859999999997E-2</v>
      </c>
      <c r="Q27" s="7"/>
    </row>
    <row r="28" spans="1:17" x14ac:dyDescent="0.25">
      <c r="A28" t="s">
        <v>32</v>
      </c>
      <c r="C28" t="s">
        <v>33</v>
      </c>
      <c r="F28" s="6"/>
      <c r="G28" s="6">
        <v>5.0756580000000003E-2</v>
      </c>
      <c r="H28" s="8">
        <v>0.49497350000000001</v>
      </c>
      <c r="I28" s="9">
        <v>0.48415580000000003</v>
      </c>
      <c r="J28" s="9">
        <v>0.36874089999999998</v>
      </c>
      <c r="K28" s="9">
        <v>0.46413890000000002</v>
      </c>
      <c r="L28" s="9">
        <v>0.54368039999999995</v>
      </c>
      <c r="M28" s="9">
        <v>0.43026379999999997</v>
      </c>
      <c r="N28" s="9">
        <v>0.38949499999999998</v>
      </c>
      <c r="O28" s="9">
        <v>0.10190539999999999</v>
      </c>
      <c r="P28" s="10">
        <v>9.9336069999999999E-2</v>
      </c>
      <c r="Q28" s="7"/>
    </row>
    <row r="29" spans="1:17" x14ac:dyDescent="0.25">
      <c r="A29" t="s">
        <v>34</v>
      </c>
      <c r="C29" t="s">
        <v>46</v>
      </c>
      <c r="F29" s="6"/>
      <c r="G29" s="6">
        <v>5.2732069999999999E-2</v>
      </c>
      <c r="H29" s="11">
        <v>0.34222989999999998</v>
      </c>
      <c r="I29" s="4">
        <v>0.44890550000000001</v>
      </c>
      <c r="J29" s="4">
        <v>0.34986410000000001</v>
      </c>
      <c r="K29" s="4">
        <v>0.3835015</v>
      </c>
      <c r="L29" s="4">
        <v>0.31396499999999999</v>
      </c>
      <c r="M29" s="4">
        <v>0.341553</v>
      </c>
      <c r="N29" s="4">
        <v>0.35762310000000003</v>
      </c>
      <c r="O29" s="4">
        <v>0.26125559999999998</v>
      </c>
      <c r="P29" s="12">
        <v>0.10859969999999999</v>
      </c>
      <c r="Q29" s="7"/>
    </row>
    <row r="30" spans="1:17" x14ac:dyDescent="0.25">
      <c r="A30" t="s">
        <v>19</v>
      </c>
      <c r="C30" s="2">
        <v>43900</v>
      </c>
      <c r="F30" s="6"/>
      <c r="G30" s="6">
        <v>5.1980070000000003E-2</v>
      </c>
      <c r="H30" s="11">
        <v>0.34601880000000002</v>
      </c>
      <c r="I30" s="4">
        <v>0.1041533</v>
      </c>
      <c r="J30" s="4">
        <v>0.46730640000000001</v>
      </c>
      <c r="K30" s="4">
        <v>0.3810443</v>
      </c>
      <c r="L30" s="4">
        <v>0.31773689999999999</v>
      </c>
      <c r="M30" s="4">
        <v>0.27406900000000001</v>
      </c>
      <c r="N30" s="4">
        <v>0.3139671</v>
      </c>
      <c r="O30" s="4">
        <v>0.21080599999999999</v>
      </c>
      <c r="P30" s="12">
        <v>0.1083867</v>
      </c>
      <c r="Q30" s="7"/>
    </row>
    <row r="31" spans="1:17" x14ac:dyDescent="0.25">
      <c r="A31" t="s">
        <v>20</v>
      </c>
      <c r="C31" t="s">
        <v>21</v>
      </c>
      <c r="F31" s="6"/>
      <c r="G31" s="6">
        <v>5.0868940000000001E-2</v>
      </c>
      <c r="H31" s="13">
        <v>0.36035709999999999</v>
      </c>
      <c r="I31" s="14">
        <v>0.307174</v>
      </c>
      <c r="J31" s="14">
        <v>0.39261600000000002</v>
      </c>
      <c r="K31" s="14">
        <v>0.36708469999999999</v>
      </c>
      <c r="L31" s="14">
        <v>0.32327339999999999</v>
      </c>
      <c r="M31" s="14">
        <v>0.23565030000000001</v>
      </c>
      <c r="N31" s="14">
        <v>0.3567554</v>
      </c>
      <c r="O31" s="14">
        <v>0.27523059999999999</v>
      </c>
      <c r="P31" s="15">
        <v>5.0658170000000002E-2</v>
      </c>
      <c r="Q31" s="7"/>
    </row>
    <row r="32" spans="1:17" x14ac:dyDescent="0.25">
      <c r="A32" s="1" t="s">
        <v>35</v>
      </c>
      <c r="B32" s="26" t="s">
        <v>60</v>
      </c>
      <c r="C32" s="26"/>
      <c r="G32" s="16">
        <v>5.1209600000000001E-2</v>
      </c>
      <c r="H32" s="16">
        <v>5.1894089999999997E-2</v>
      </c>
      <c r="I32" s="16">
        <v>5.030631E-2</v>
      </c>
      <c r="J32" s="16">
        <v>5.183024E-2</v>
      </c>
      <c r="K32" s="16">
        <v>6.2394419999999999E-2</v>
      </c>
      <c r="L32" s="16">
        <v>5.2118249999999998E-2</v>
      </c>
      <c r="M32" s="16">
        <v>5.0973200000000003E-2</v>
      </c>
      <c r="N32" s="16">
        <v>5.0489140000000002E-2</v>
      </c>
      <c r="O32" s="16">
        <v>4.9618540000000003E-2</v>
      </c>
      <c r="P32" s="16">
        <v>5.1091369999999997E-2</v>
      </c>
      <c r="Q32" s="17"/>
    </row>
    <row r="33" spans="1:17" x14ac:dyDescent="0.25">
      <c r="B33" s="26" t="s">
        <v>61</v>
      </c>
      <c r="C33" s="26"/>
      <c r="Q33" s="17"/>
    </row>
    <row r="35" spans="1:17" x14ac:dyDescent="0.25">
      <c r="A35" s="1"/>
      <c r="B35" s="18"/>
      <c r="C35" s="19"/>
      <c r="F35" t="s">
        <v>36</v>
      </c>
      <c r="H35">
        <f>AVERAGE(H28:H31)</f>
        <v>0.38589482499999994</v>
      </c>
      <c r="I35">
        <f t="shared" ref="I35:N35" si="0">AVERAGE(I28:I31)</f>
        <v>0.33609715000000001</v>
      </c>
      <c r="J35">
        <f t="shared" si="0"/>
        <v>0.39463185000000001</v>
      </c>
      <c r="K35">
        <f t="shared" si="0"/>
        <v>0.39894235</v>
      </c>
      <c r="L35">
        <f t="shared" si="0"/>
        <v>0.37466392499999995</v>
      </c>
      <c r="M35">
        <f t="shared" si="0"/>
        <v>0.32038402500000002</v>
      </c>
      <c r="N35">
        <f t="shared" si="0"/>
        <v>0.35446014999999997</v>
      </c>
      <c r="O35">
        <f>AVERAGE(O28:O31)</f>
        <v>0.21229939999999997</v>
      </c>
      <c r="P35">
        <f>AVERAGE(P28:P30)</f>
        <v>0.10544082333333334</v>
      </c>
    </row>
    <row r="36" spans="1:17" x14ac:dyDescent="0.25">
      <c r="B36" s="18"/>
      <c r="F36" t="s">
        <v>37</v>
      </c>
      <c r="H36">
        <f>H35/1000</f>
        <v>3.8589482499999992E-4</v>
      </c>
      <c r="I36">
        <f t="shared" ref="I36:P36" si="1">I35/1000</f>
        <v>3.3609714999999999E-4</v>
      </c>
      <c r="J36">
        <f t="shared" si="1"/>
        <v>3.9463185000000002E-4</v>
      </c>
      <c r="K36">
        <f t="shared" si="1"/>
        <v>3.9894235000000001E-4</v>
      </c>
      <c r="L36">
        <f t="shared" si="1"/>
        <v>3.7466392499999995E-4</v>
      </c>
      <c r="M36">
        <f t="shared" si="1"/>
        <v>3.2038402500000001E-4</v>
      </c>
      <c r="N36">
        <f t="shared" si="1"/>
        <v>3.5446014999999996E-4</v>
      </c>
      <c r="O36">
        <f t="shared" si="1"/>
        <v>2.1229939999999997E-4</v>
      </c>
      <c r="P36">
        <f t="shared" si="1"/>
        <v>1.0544082333333333E-4</v>
      </c>
    </row>
    <row r="37" spans="1:17" x14ac:dyDescent="0.25">
      <c r="B37" s="20"/>
      <c r="F37" t="s">
        <v>38</v>
      </c>
      <c r="H37">
        <f>MEDIAN(H28:H31)</f>
        <v>0.35318795000000003</v>
      </c>
      <c r="I37">
        <f t="shared" ref="I37:P37" si="2">MEDIAN(I28:I31)</f>
        <v>0.37803975000000001</v>
      </c>
      <c r="J37">
        <f t="shared" si="2"/>
        <v>0.38067845</v>
      </c>
      <c r="K37">
        <f t="shared" si="2"/>
        <v>0.38227290000000003</v>
      </c>
      <c r="L37">
        <f t="shared" si="2"/>
        <v>0.32050515000000002</v>
      </c>
      <c r="M37">
        <f t="shared" si="2"/>
        <v>0.307811</v>
      </c>
      <c r="N37">
        <f t="shared" si="2"/>
        <v>0.35718925000000001</v>
      </c>
      <c r="O37">
        <f t="shared" si="2"/>
        <v>0.23603079999999999</v>
      </c>
      <c r="P37">
        <f t="shared" si="2"/>
        <v>0.103861385</v>
      </c>
    </row>
    <row r="38" spans="1:17" x14ac:dyDescent="0.25">
      <c r="B38" s="18"/>
      <c r="C38" s="18"/>
      <c r="F38" t="s">
        <v>39</v>
      </c>
      <c r="H38">
        <f>H37/1000</f>
        <v>3.5318795000000003E-4</v>
      </c>
      <c r="I38">
        <f t="shared" ref="I38:P38" si="3">I37/1000</f>
        <v>3.7803975000000003E-4</v>
      </c>
      <c r="J38">
        <f t="shared" si="3"/>
        <v>3.8067845000000001E-4</v>
      </c>
      <c r="K38">
        <f t="shared" si="3"/>
        <v>3.8227290000000005E-4</v>
      </c>
      <c r="L38">
        <f t="shared" si="3"/>
        <v>3.2050515000000001E-4</v>
      </c>
      <c r="M38">
        <f t="shared" si="3"/>
        <v>3.0781100000000001E-4</v>
      </c>
      <c r="N38">
        <f t="shared" si="3"/>
        <v>3.5718925000000003E-4</v>
      </c>
      <c r="O38">
        <f t="shared" si="3"/>
        <v>2.3603079999999998E-4</v>
      </c>
      <c r="P38">
        <f t="shared" si="3"/>
        <v>1.0386138500000001E-4</v>
      </c>
    </row>
    <row r="39" spans="1:17" x14ac:dyDescent="0.25">
      <c r="F39" t="s">
        <v>40</v>
      </c>
      <c r="H39">
        <f>STDEV(H28:H31)</f>
        <v>7.313698513289453E-2</v>
      </c>
      <c r="I39">
        <f t="shared" ref="I39:P39" si="4">STDEV(I28:I31)</f>
        <v>0.17251240132068771</v>
      </c>
      <c r="J39">
        <f t="shared" si="4"/>
        <v>5.1510991063040613E-2</v>
      </c>
      <c r="K39">
        <f t="shared" si="4"/>
        <v>4.4061548005602358E-2</v>
      </c>
      <c r="L39">
        <f t="shared" si="4"/>
        <v>0.11274248024104536</v>
      </c>
      <c r="M39">
        <f t="shared" si="4"/>
        <v>8.5335760674579764E-2</v>
      </c>
      <c r="N39">
        <f t="shared" si="4"/>
        <v>3.0996775305881945E-2</v>
      </c>
      <c r="O39">
        <f t="shared" si="4"/>
        <v>7.8625930691767779E-2</v>
      </c>
      <c r="P39">
        <f t="shared" si="4"/>
        <v>2.7729521176725436E-2</v>
      </c>
    </row>
    <row r="40" spans="1:17" x14ac:dyDescent="0.25">
      <c r="F40" t="s">
        <v>41</v>
      </c>
      <c r="H40">
        <f>H39/H35*100</f>
        <v>18.952569559048772</v>
      </c>
      <c r="I40">
        <f t="shared" ref="I40:P40" si="5">I39/I35*100</f>
        <v>51.328135725247215</v>
      </c>
      <c r="J40">
        <f t="shared" si="5"/>
        <v>13.052922885732768</v>
      </c>
      <c r="K40">
        <f t="shared" si="5"/>
        <v>11.04459027867118</v>
      </c>
      <c r="L40">
        <f t="shared" si="5"/>
        <v>30.091629515984327</v>
      </c>
      <c r="M40">
        <f t="shared" si="5"/>
        <v>26.635460577218158</v>
      </c>
      <c r="N40">
        <f t="shared" si="5"/>
        <v>8.7447842319882625</v>
      </c>
      <c r="O40">
        <f t="shared" si="5"/>
        <v>37.035399389620409</v>
      </c>
      <c r="P40">
        <f t="shared" si="5"/>
        <v>26.298657673663307</v>
      </c>
    </row>
    <row r="43" spans="1:17" x14ac:dyDescent="0.25">
      <c r="D43" t="s">
        <v>42</v>
      </c>
    </row>
    <row r="44" spans="1:17" x14ac:dyDescent="0.25">
      <c r="F44" s="3"/>
      <c r="G44" s="3"/>
      <c r="H44" s="3" t="s">
        <v>22</v>
      </c>
      <c r="I44" s="3" t="s">
        <v>22</v>
      </c>
      <c r="J44" s="3" t="s">
        <v>47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M47">
        <f t="shared" ref="M47:N47" si="6">M28-$P$35</f>
        <v>0.32482297666666665</v>
      </c>
      <c r="N47">
        <f t="shared" si="6"/>
        <v>0.28405417666666666</v>
      </c>
    </row>
    <row r="48" spans="1:17" x14ac:dyDescent="0.25">
      <c r="H48">
        <f t="shared" ref="H48:O50" si="7">H29-$P$35</f>
        <v>0.23678907666666665</v>
      </c>
      <c r="I48">
        <f t="shared" si="7"/>
        <v>0.34346467666666669</v>
      </c>
      <c r="J48">
        <f t="shared" si="7"/>
        <v>0.24442327666666669</v>
      </c>
      <c r="K48">
        <f t="shared" si="7"/>
        <v>0.27806067666666667</v>
      </c>
      <c r="L48">
        <f t="shared" si="7"/>
        <v>0.20852417666666667</v>
      </c>
      <c r="M48">
        <f t="shared" si="7"/>
        <v>0.23611217666666667</v>
      </c>
      <c r="N48">
        <f t="shared" si="7"/>
        <v>0.2521822766666667</v>
      </c>
      <c r="O48">
        <f t="shared" si="7"/>
        <v>0.15581477666666665</v>
      </c>
    </row>
    <row r="49" spans="4:20" x14ac:dyDescent="0.25">
      <c r="H49">
        <f t="shared" si="7"/>
        <v>0.24057797666666669</v>
      </c>
      <c r="J49">
        <f t="shared" si="7"/>
        <v>0.36186557666666669</v>
      </c>
      <c r="K49">
        <f t="shared" si="7"/>
        <v>0.27560347666666668</v>
      </c>
      <c r="L49">
        <f>L30-$P$35</f>
        <v>0.21229607666666667</v>
      </c>
      <c r="M49">
        <f t="shared" si="7"/>
        <v>0.16862817666666668</v>
      </c>
      <c r="N49">
        <f t="shared" si="7"/>
        <v>0.20852627666666668</v>
      </c>
    </row>
    <row r="50" spans="4:20" x14ac:dyDescent="0.25">
      <c r="H50">
        <f t="shared" si="7"/>
        <v>0.25491627666666666</v>
      </c>
      <c r="I50">
        <f t="shared" si="7"/>
        <v>0.20173317666666668</v>
      </c>
      <c r="J50">
        <f t="shared" si="7"/>
        <v>0.2871751766666667</v>
      </c>
      <c r="K50">
        <f t="shared" si="7"/>
        <v>0.26164387666666666</v>
      </c>
      <c r="L50">
        <f t="shared" si="7"/>
        <v>0.21783257666666667</v>
      </c>
      <c r="M50">
        <f t="shared" si="7"/>
        <v>0.13020947666666666</v>
      </c>
      <c r="N50">
        <f t="shared" si="7"/>
        <v>0.25131457666666668</v>
      </c>
      <c r="O50">
        <f t="shared" si="7"/>
        <v>0.16978977666666667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47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 t="s">
        <v>28</v>
      </c>
      <c r="Q53" s="3"/>
      <c r="S53" s="21" t="s">
        <v>43</v>
      </c>
      <c r="T53" s="22"/>
    </row>
    <row r="54" spans="4:20" x14ac:dyDescent="0.25">
      <c r="F54" t="s">
        <v>36</v>
      </c>
      <c r="H54">
        <f>AVERAGE(H47:H50)</f>
        <v>0.24409444333333333</v>
      </c>
      <c r="I54">
        <f>AVERAGE(I47:I50)</f>
        <v>0.27259892666666669</v>
      </c>
      <c r="J54">
        <f t="shared" ref="J54:N54" si="8">AVERAGE(J47:J50)</f>
        <v>0.29782134333333338</v>
      </c>
      <c r="K54">
        <f t="shared" si="8"/>
        <v>0.2717693433333333</v>
      </c>
      <c r="L54">
        <f t="shared" si="8"/>
        <v>0.21288427666666668</v>
      </c>
      <c r="M54">
        <f t="shared" si="8"/>
        <v>0.21494320166666664</v>
      </c>
      <c r="N54">
        <f t="shared" si="8"/>
        <v>0.24901932666666668</v>
      </c>
      <c r="O54">
        <f>AVERAGE(O47:O50)</f>
        <v>0.16280227666666666</v>
      </c>
      <c r="S54" s="23">
        <f>AVERAGE(H47:I50)</f>
        <v>0.25549623666666665</v>
      </c>
      <c r="T54" s="24"/>
    </row>
    <row r="55" spans="4:20" x14ac:dyDescent="0.25">
      <c r="F55" t="s">
        <v>37</v>
      </c>
      <c r="H55">
        <f>H54/1000</f>
        <v>2.4409444333333333E-4</v>
      </c>
      <c r="I55">
        <f t="shared" ref="I55:O55" si="9">I54/1000</f>
        <v>2.7259892666666667E-4</v>
      </c>
      <c r="J55">
        <f t="shared" si="9"/>
        <v>2.9782134333333337E-4</v>
      </c>
      <c r="K55">
        <f t="shared" si="9"/>
        <v>2.7176934333333333E-4</v>
      </c>
      <c r="L55">
        <f t="shared" si="9"/>
        <v>2.1288427666666667E-4</v>
      </c>
      <c r="M55">
        <f t="shared" si="9"/>
        <v>2.1494320166666665E-4</v>
      </c>
      <c r="N55">
        <f t="shared" si="9"/>
        <v>2.4901932666666665E-4</v>
      </c>
      <c r="O55">
        <f t="shared" si="9"/>
        <v>1.6280227666666666E-4</v>
      </c>
    </row>
    <row r="56" spans="4:20" x14ac:dyDescent="0.25">
      <c r="F56" t="s">
        <v>38</v>
      </c>
      <c r="H56">
        <f>MEDIAN(H47:H50)</f>
        <v>0.24057797666666669</v>
      </c>
      <c r="I56">
        <f t="shared" ref="I56:N56" si="10">MEDIAN(I47:I50)</f>
        <v>0.27259892666666669</v>
      </c>
      <c r="J56">
        <f>MEDIAN(J47:J50)</f>
        <v>0.2871751766666667</v>
      </c>
      <c r="K56">
        <f t="shared" si="10"/>
        <v>0.27560347666666668</v>
      </c>
      <c r="L56">
        <f t="shared" si="10"/>
        <v>0.21229607666666667</v>
      </c>
      <c r="M56">
        <f t="shared" si="10"/>
        <v>0.20237017666666668</v>
      </c>
      <c r="N56">
        <f t="shared" si="10"/>
        <v>0.25174842666666669</v>
      </c>
      <c r="O56">
        <f>MEDIAN(O47:O50)</f>
        <v>0.16280227666666666</v>
      </c>
    </row>
    <row r="57" spans="4:20" x14ac:dyDescent="0.25">
      <c r="F57" t="s">
        <v>39</v>
      </c>
      <c r="H57">
        <f>H56/1000</f>
        <v>2.4057797666666669E-4</v>
      </c>
      <c r="I57">
        <f t="shared" ref="I57:O57" si="11">I56/1000</f>
        <v>2.7259892666666667E-4</v>
      </c>
      <c r="J57">
        <f t="shared" si="11"/>
        <v>2.8717517666666668E-4</v>
      </c>
      <c r="K57">
        <f t="shared" si="11"/>
        <v>2.7560347666666667E-4</v>
      </c>
      <c r="L57">
        <f t="shared" si="11"/>
        <v>2.1229607666666667E-4</v>
      </c>
      <c r="M57">
        <f t="shared" si="11"/>
        <v>2.0237017666666668E-4</v>
      </c>
      <c r="N57">
        <f t="shared" si="11"/>
        <v>2.5174842666666667E-4</v>
      </c>
      <c r="O57">
        <f t="shared" si="11"/>
        <v>1.6280227666666666E-4</v>
      </c>
    </row>
    <row r="58" spans="4:20" x14ac:dyDescent="0.25">
      <c r="F58" t="s">
        <v>40</v>
      </c>
      <c r="H58">
        <f>STDEV(H47:H50)</f>
        <v>9.5615374455854801E-3</v>
      </c>
      <c r="I58">
        <f t="shared" ref="I58:O58" si="12">STDEV(I47:I50)</f>
        <v>0.10021930475774121</v>
      </c>
      <c r="J58">
        <f t="shared" si="12"/>
        <v>5.9440551022372799E-2</v>
      </c>
      <c r="K58">
        <f t="shared" si="12"/>
        <v>8.8545617832467265E-3</v>
      </c>
      <c r="L58">
        <f t="shared" si="12"/>
        <v>4.6819933863686712E-3</v>
      </c>
      <c r="M58">
        <f t="shared" si="12"/>
        <v>8.5335760674579861E-2</v>
      </c>
      <c r="N58">
        <f t="shared" si="12"/>
        <v>3.0996775305881952E-2</v>
      </c>
      <c r="O58">
        <f t="shared" si="12"/>
        <v>9.8818172670820121E-3</v>
      </c>
    </row>
    <row r="59" spans="4:20" x14ac:dyDescent="0.25">
      <c r="F59" t="s">
        <v>41</v>
      </c>
      <c r="H59">
        <f>H58/H54*100</f>
        <v>3.917146705600473</v>
      </c>
      <c r="I59">
        <f t="shared" ref="I59:O59" si="13">I58/I54*100</f>
        <v>36.764379810008982</v>
      </c>
      <c r="J59">
        <f t="shared" si="13"/>
        <v>19.958459107426897</v>
      </c>
      <c r="K59">
        <f t="shared" si="13"/>
        <v>3.2581164875489059</v>
      </c>
      <c r="L59">
        <f t="shared" si="13"/>
        <v>2.1993138524268359</v>
      </c>
      <c r="M59">
        <f t="shared" si="13"/>
        <v>39.701539761614953</v>
      </c>
      <c r="N59">
        <f t="shared" si="13"/>
        <v>12.447537996668725</v>
      </c>
      <c r="O59">
        <f t="shared" si="13"/>
        <v>6.069827443085928</v>
      </c>
    </row>
    <row r="62" spans="4:20" x14ac:dyDescent="0.25">
      <c r="D62" t="s">
        <v>44</v>
      </c>
    </row>
    <row r="63" spans="4:20" x14ac:dyDescent="0.25">
      <c r="M63">
        <f t="shared" ref="H63:O66" si="14">M47/$H$54*100</f>
        <v>133.07266328184747</v>
      </c>
      <c r="N63" s="26">
        <f t="shared" si="14"/>
        <v>116.37060343842593</v>
      </c>
    </row>
    <row r="64" spans="4:20" x14ac:dyDescent="0.25">
      <c r="H64">
        <f t="shared" si="14"/>
        <v>97.007155686583772</v>
      </c>
      <c r="I64">
        <f t="shared" si="14"/>
        <v>140.7097482336516</v>
      </c>
      <c r="J64">
        <f t="shared" si="14"/>
        <v>100.13471561615366</v>
      </c>
      <c r="K64">
        <f t="shared" si="14"/>
        <v>113.91520137430959</v>
      </c>
      <c r="L64">
        <f t="shared" si="14"/>
        <v>85.427662268373638</v>
      </c>
      <c r="M64">
        <f t="shared" si="14"/>
        <v>96.729844990462922</v>
      </c>
      <c r="N64">
        <f t="shared" si="14"/>
        <v>103.31340329705445</v>
      </c>
      <c r="O64">
        <f t="shared" si="14"/>
        <v>63.833807332470613</v>
      </c>
    </row>
    <row r="65" spans="4:17" x14ac:dyDescent="0.25">
      <c r="H65">
        <f t="shared" si="14"/>
        <v>98.559382746019921</v>
      </c>
      <c r="J65">
        <f t="shared" si="14"/>
        <v>148.24818284474674</v>
      </c>
      <c r="K65">
        <f t="shared" si="14"/>
        <v>112.90854183448367</v>
      </c>
      <c r="L65">
        <f t="shared" si="14"/>
        <v>86.972924810400926</v>
      </c>
      <c r="M65">
        <f t="shared" si="14"/>
        <v>69.083168942272664</v>
      </c>
      <c r="N65">
        <f t="shared" si="14"/>
        <v>85.428522591112383</v>
      </c>
    </row>
    <row r="66" spans="4:17" x14ac:dyDescent="0.25">
      <c r="H66">
        <f t="shared" si="14"/>
        <v>104.43346156739632</v>
      </c>
      <c r="I66">
        <f t="shared" si="14"/>
        <v>82.645542402283013</v>
      </c>
      <c r="J66">
        <f t="shared" si="14"/>
        <v>117.64920689919298</v>
      </c>
      <c r="K66">
        <f t="shared" si="14"/>
        <v>107.18960788032688</v>
      </c>
      <c r="L66">
        <f t="shared" si="14"/>
        <v>89.241104259467434</v>
      </c>
      <c r="M66">
        <f t="shared" si="14"/>
        <v>53.343892179001259</v>
      </c>
      <c r="N66">
        <f t="shared" si="14"/>
        <v>102.95792613495654</v>
      </c>
      <c r="O66">
        <f t="shared" si="14"/>
        <v>69.559050320044847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47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 t="s">
        <v>28</v>
      </c>
      <c r="Q69" s="3"/>
    </row>
    <row r="70" spans="4:17" x14ac:dyDescent="0.25">
      <c r="F70" t="s">
        <v>36</v>
      </c>
      <c r="H70">
        <f>AVERAGE(H63:H66)</f>
        <v>100</v>
      </c>
      <c r="I70">
        <f t="shared" ref="I70:N70" si="15">AVERAGE(I63:I66)</f>
        <v>111.6776453179673</v>
      </c>
      <c r="J70">
        <f>AVERAGE(J63:J66)</f>
        <v>122.01070178669778</v>
      </c>
      <c r="K70">
        <f t="shared" si="15"/>
        <v>111.33778369637338</v>
      </c>
      <c r="L70">
        <f t="shared" si="15"/>
        <v>87.213897112747318</v>
      </c>
      <c r="M70">
        <f t="shared" si="15"/>
        <v>88.057392348396078</v>
      </c>
      <c r="N70">
        <f t="shared" si="15"/>
        <v>102.01761386538733</v>
      </c>
      <c r="O70">
        <f>AVERAGE(O63:O66)</f>
        <v>66.69642882625773</v>
      </c>
    </row>
    <row r="71" spans="4:17" x14ac:dyDescent="0.25">
      <c r="F71" t="s">
        <v>38</v>
      </c>
      <c r="H71">
        <f>MEDIAN(H63:H66)</f>
        <v>98.559382746019921</v>
      </c>
      <c r="I71">
        <f t="shared" ref="I71:O71" si="16">MEDIAN(I63:I66)</f>
        <v>111.6776453179673</v>
      </c>
      <c r="J71">
        <f t="shared" si="16"/>
        <v>117.64920689919298</v>
      </c>
      <c r="K71">
        <f t="shared" si="16"/>
        <v>112.90854183448367</v>
      </c>
      <c r="L71">
        <f t="shared" si="16"/>
        <v>86.972924810400926</v>
      </c>
      <c r="M71">
        <f t="shared" si="16"/>
        <v>82.9065069663678</v>
      </c>
      <c r="N71">
        <f t="shared" si="16"/>
        <v>103.13566471600549</v>
      </c>
      <c r="O71">
        <f t="shared" si="16"/>
        <v>66.69642882625773</v>
      </c>
    </row>
    <row r="72" spans="4:17" x14ac:dyDescent="0.25">
      <c r="F72" t="s">
        <v>40</v>
      </c>
      <c r="H72">
        <f>STDEV(H63:H66)</f>
        <v>3.9171467056004685</v>
      </c>
      <c r="I72">
        <f t="shared" ref="I72:O72" si="17">STDEV(I63:I66)</f>
        <v>41.057593687572229</v>
      </c>
      <c r="J72">
        <f t="shared" si="17"/>
        <v>24.35145602278287</v>
      </c>
      <c r="K72">
        <f t="shared" si="17"/>
        <v>3.6275146874830759</v>
      </c>
      <c r="L72">
        <f t="shared" si="17"/>
        <v>1.9181073204419379</v>
      </c>
      <c r="M72">
        <f t="shared" si="17"/>
        <v>34.960140636239736</v>
      </c>
      <c r="N72">
        <f t="shared" si="17"/>
        <v>12.698681249188787</v>
      </c>
      <c r="O72">
        <f t="shared" si="17"/>
        <v>4.0483581404544688</v>
      </c>
    </row>
    <row r="73" spans="4:17" x14ac:dyDescent="0.25">
      <c r="F73" t="s">
        <v>41</v>
      </c>
      <c r="H73">
        <f t="shared" ref="H73:O73" si="18">H72/H70*100</f>
        <v>3.917146705600469</v>
      </c>
      <c r="I73">
        <f t="shared" si="18"/>
        <v>36.764379810008997</v>
      </c>
      <c r="J73">
        <f t="shared" si="18"/>
        <v>19.958459107427075</v>
      </c>
      <c r="K73">
        <f t="shared" si="18"/>
        <v>3.2581164875489033</v>
      </c>
      <c r="L73">
        <f t="shared" si="18"/>
        <v>2.1993138524268332</v>
      </c>
      <c r="M73">
        <f t="shared" si="18"/>
        <v>39.701539761614931</v>
      </c>
      <c r="N73">
        <f t="shared" si="18"/>
        <v>12.447537996668645</v>
      </c>
      <c r="O73">
        <f t="shared" si="18"/>
        <v>6.0698274430859334</v>
      </c>
    </row>
    <row r="76" spans="4:17" x14ac:dyDescent="0.25">
      <c r="D76" t="s">
        <v>45</v>
      </c>
      <c r="M76">
        <f t="shared" ref="M76:N76" si="19">M47/$S$54*100</f>
        <v>127.13415309143954</v>
      </c>
      <c r="N76" s="26">
        <f t="shared" si="19"/>
        <v>111.17744056530201</v>
      </c>
    </row>
    <row r="77" spans="4:17" x14ac:dyDescent="0.25">
      <c r="H77">
        <f t="shared" ref="H77:O79" si="20">H48/$S$54*100</f>
        <v>92.678107417916181</v>
      </c>
      <c r="I77">
        <f t="shared" si="20"/>
        <v>134.43042494389778</v>
      </c>
      <c r="J77">
        <f t="shared" si="20"/>
        <v>95.666096634352272</v>
      </c>
      <c r="K77">
        <f t="shared" si="20"/>
        <v>108.83161344933573</v>
      </c>
      <c r="L77">
        <f t="shared" si="20"/>
        <v>81.61536130127736</v>
      </c>
      <c r="M77">
        <f t="shared" si="20"/>
        <v>92.413172008756661</v>
      </c>
      <c r="N77">
        <f t="shared" si="20"/>
        <v>98.702931971431141</v>
      </c>
      <c r="O77">
        <f t="shared" si="20"/>
        <v>60.985155280369362</v>
      </c>
    </row>
    <row r="78" spans="4:17" x14ac:dyDescent="0.25">
      <c r="H78">
        <f t="shared" si="20"/>
        <v>94.161064681565904</v>
      </c>
      <c r="J78">
        <f t="shared" si="20"/>
        <v>141.63244883280802</v>
      </c>
      <c r="K78">
        <f t="shared" si="20"/>
        <v>107.86987717014125</v>
      </c>
      <c r="L78">
        <f t="shared" si="20"/>
        <v>83.091664846570282</v>
      </c>
      <c r="M78">
        <f t="shared" si="20"/>
        <v>66.000258503481419</v>
      </c>
      <c r="N78">
        <f t="shared" si="20"/>
        <v>81.616183231192025</v>
      </c>
    </row>
    <row r="79" spans="4:17" x14ac:dyDescent="0.25">
      <c r="H79">
        <f>H50/$S$54*100</f>
        <v>99.773006441282092</v>
      </c>
      <c r="I79">
        <f t="shared" si="20"/>
        <v>78.957396515338118</v>
      </c>
      <c r="J79" s="26">
        <f t="shared" si="20"/>
        <v>112.39898497656935</v>
      </c>
      <c r="K79">
        <f t="shared" si="20"/>
        <v>102.40615677170248</v>
      </c>
      <c r="L79">
        <f t="shared" si="20"/>
        <v>85.258624357298103</v>
      </c>
      <c r="M79">
        <f t="shared" si="20"/>
        <v>50.963363830890607</v>
      </c>
      <c r="N79">
        <f t="shared" si="20"/>
        <v>98.363318358596572</v>
      </c>
      <c r="O79">
        <f t="shared" si="20"/>
        <v>66.454903164848972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47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 t="s">
        <v>28</v>
      </c>
      <c r="Q82" s="3"/>
    </row>
    <row r="83" spans="6:17" x14ac:dyDescent="0.25">
      <c r="F83" t="s">
        <v>36</v>
      </c>
      <c r="H83">
        <f>AVERAGE(H76:H79)</f>
        <v>95.537392846921378</v>
      </c>
      <c r="I83">
        <f t="shared" ref="I83:N83" si="21">AVERAGE(I76:I79)</f>
        <v>106.69391072961795</v>
      </c>
      <c r="J83">
        <f t="shared" si="21"/>
        <v>116.56584348124322</v>
      </c>
      <c r="K83">
        <f t="shared" si="21"/>
        <v>106.36921579705984</v>
      </c>
      <c r="L83">
        <f t="shared" si="21"/>
        <v>83.321883501715249</v>
      </c>
      <c r="M83">
        <f t="shared" si="21"/>
        <v>84.127736858642052</v>
      </c>
      <c r="N83">
        <f t="shared" si="21"/>
        <v>97.464968531630447</v>
      </c>
      <c r="O83" s="26">
        <f>AVERAGE(O76:O79)</f>
        <v>63.72002922260917</v>
      </c>
    </row>
    <row r="84" spans="6:17" x14ac:dyDescent="0.25">
      <c r="F84" t="s">
        <v>38</v>
      </c>
      <c r="H84">
        <f t="shared" ref="H84:O84" si="22">MEDIAN(H76:H79)</f>
        <v>94.161064681565904</v>
      </c>
      <c r="I84">
        <f t="shared" si="22"/>
        <v>106.69391072961795</v>
      </c>
      <c r="J84">
        <f t="shared" si="22"/>
        <v>112.39898497656935</v>
      </c>
      <c r="K84">
        <f t="shared" si="22"/>
        <v>107.86987717014125</v>
      </c>
      <c r="L84">
        <f t="shared" si="22"/>
        <v>83.091664846570282</v>
      </c>
      <c r="M84">
        <f t="shared" si="22"/>
        <v>79.20671525611904</v>
      </c>
      <c r="N84">
        <f t="shared" si="22"/>
        <v>98.533125165013857</v>
      </c>
      <c r="O84" s="26">
        <f t="shared" si="22"/>
        <v>63.72002922260917</v>
      </c>
    </row>
    <row r="85" spans="6:17" x14ac:dyDescent="0.25">
      <c r="F85" t="s">
        <v>40</v>
      </c>
      <c r="H85">
        <f t="shared" ref="H85:O85" si="23">STDEV(H76:H79)</f>
        <v>3.74233983651976</v>
      </c>
      <c r="I85">
        <f t="shared" si="23"/>
        <v>39.225354574788646</v>
      </c>
      <c r="J85">
        <f t="shared" si="23"/>
        <v>23.264746204431312</v>
      </c>
      <c r="K85">
        <f t="shared" si="23"/>
        <v>3.465632957560481</v>
      </c>
      <c r="L85">
        <f t="shared" si="23"/>
        <v>1.8325097259561729</v>
      </c>
      <c r="M85">
        <f t="shared" si="23"/>
        <v>33.400006899480594</v>
      </c>
      <c r="N85">
        <f t="shared" si="23"/>
        <v>12.131988991415783</v>
      </c>
      <c r="O85" s="26">
        <f t="shared" si="23"/>
        <v>3.8676958204963046</v>
      </c>
    </row>
    <row r="86" spans="6:17" x14ac:dyDescent="0.25">
      <c r="F86" t="s">
        <v>41</v>
      </c>
      <c r="H86">
        <f t="shared" ref="H86:O86" si="24">H85/H83*100</f>
        <v>3.9171467056004703</v>
      </c>
      <c r="I86">
        <f t="shared" si="24"/>
        <v>36.764379810008954</v>
      </c>
      <c r="J86">
        <f t="shared" si="24"/>
        <v>19.958459107427018</v>
      </c>
      <c r="K86">
        <f t="shared" si="24"/>
        <v>3.258116487548905</v>
      </c>
      <c r="L86">
        <f t="shared" si="24"/>
        <v>2.1993138524268345</v>
      </c>
      <c r="M86">
        <f t="shared" si="24"/>
        <v>39.701539761614981</v>
      </c>
      <c r="N86">
        <f t="shared" si="24"/>
        <v>12.447537996668588</v>
      </c>
      <c r="O86" s="26">
        <f t="shared" si="24"/>
        <v>6.069827443085928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topLeftCell="A16" workbookViewId="0">
      <selection activeCell="A25" sqref="A25:C33"/>
    </sheetView>
  </sheetViews>
  <sheetFormatPr baseColWidth="10" defaultRowHeight="15" x14ac:dyDescent="0.25"/>
  <cols>
    <col min="5" max="5" width="16.140625" customWidth="1"/>
  </cols>
  <sheetData>
    <row r="1" spans="1:1" x14ac:dyDescent="0.25">
      <c r="A1" t="s">
        <v>1</v>
      </c>
    </row>
    <row r="2" spans="1:1" x14ac:dyDescent="0.25">
      <c r="A2" t="s">
        <v>49</v>
      </c>
    </row>
    <row r="3" spans="1:1" x14ac:dyDescent="0.25">
      <c r="A3" t="s">
        <v>50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51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52</v>
      </c>
    </row>
    <row r="13" spans="1:1" x14ac:dyDescent="0.25">
      <c r="A13" t="s">
        <v>53</v>
      </c>
    </row>
    <row r="14" spans="1:1" x14ac:dyDescent="0.25">
      <c r="A14" t="s">
        <v>54</v>
      </c>
    </row>
    <row r="15" spans="1:1" x14ac:dyDescent="0.25">
      <c r="A15" t="s">
        <v>55</v>
      </c>
    </row>
    <row r="16" spans="1:1" x14ac:dyDescent="0.25">
      <c r="A16" t="s">
        <v>56</v>
      </c>
    </row>
    <row r="17" spans="1:17" x14ac:dyDescent="0.25">
      <c r="A17" t="s">
        <v>57</v>
      </c>
    </row>
    <row r="18" spans="1:17" x14ac:dyDescent="0.25">
      <c r="A18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62</v>
      </c>
      <c r="F25" s="3"/>
      <c r="G25" s="3"/>
      <c r="H25" s="3" t="s">
        <v>22</v>
      </c>
      <c r="I25" s="3" t="s">
        <v>22</v>
      </c>
      <c r="J25" s="3" t="s">
        <v>47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43855</v>
      </c>
      <c r="F27" s="5"/>
      <c r="G27" s="6">
        <v>544.55799999999999</v>
      </c>
      <c r="H27" s="6">
        <v>543.28099999999995</v>
      </c>
      <c r="I27" s="6">
        <v>541.24800000000005</v>
      </c>
      <c r="J27" s="6">
        <v>541.57100000000003</v>
      </c>
      <c r="K27" s="6">
        <v>541.55700000000002</v>
      </c>
      <c r="L27" s="6">
        <v>542.45699999999999</v>
      </c>
      <c r="M27" s="6">
        <v>542.98299999999995</v>
      </c>
      <c r="N27" s="6">
        <v>544.54499999999996</v>
      </c>
      <c r="O27" s="6">
        <v>542.94299999999998</v>
      </c>
      <c r="P27" s="6">
        <v>543.86</v>
      </c>
      <c r="Q27" s="7"/>
    </row>
    <row r="28" spans="1:17" x14ac:dyDescent="0.25">
      <c r="A28" t="s">
        <v>32</v>
      </c>
      <c r="C28" t="s">
        <v>33</v>
      </c>
      <c r="F28" s="6"/>
      <c r="G28" s="6">
        <v>542.44500000000005</v>
      </c>
      <c r="H28" s="8">
        <v>25794.3</v>
      </c>
      <c r="I28" s="9">
        <v>13108.6</v>
      </c>
      <c r="J28" s="9">
        <v>4078.6</v>
      </c>
      <c r="K28" s="9">
        <v>12679.7</v>
      </c>
      <c r="L28" s="9">
        <v>15811.5</v>
      </c>
      <c r="M28" s="9">
        <v>3820.27</v>
      </c>
      <c r="N28" s="9">
        <v>3946.02</v>
      </c>
      <c r="O28" s="9">
        <v>542.08900000000006</v>
      </c>
      <c r="P28" s="10">
        <v>2602.33</v>
      </c>
      <c r="Q28" s="7"/>
    </row>
    <row r="29" spans="1:17" x14ac:dyDescent="0.25">
      <c r="A29" t="s">
        <v>34</v>
      </c>
      <c r="C29" t="s">
        <v>46</v>
      </c>
      <c r="F29" s="6"/>
      <c r="G29" s="6">
        <v>541.80399999999997</v>
      </c>
      <c r="H29" s="11">
        <v>6767.71</v>
      </c>
      <c r="I29" s="4">
        <v>5670.55</v>
      </c>
      <c r="J29" s="4">
        <v>3683.16</v>
      </c>
      <c r="K29" s="4">
        <v>3730.58</v>
      </c>
      <c r="L29" s="4">
        <v>3442.03</v>
      </c>
      <c r="M29" s="4">
        <v>3570.86</v>
      </c>
      <c r="N29" s="4">
        <v>3540.1</v>
      </c>
      <c r="O29" s="4">
        <v>3801.63</v>
      </c>
      <c r="P29" s="12">
        <v>2673</v>
      </c>
      <c r="Q29" s="7"/>
    </row>
    <row r="30" spans="1:17" x14ac:dyDescent="0.25">
      <c r="A30" t="s">
        <v>19</v>
      </c>
      <c r="C30" s="2">
        <v>43900</v>
      </c>
      <c r="F30" s="6"/>
      <c r="G30" s="6">
        <v>541.35500000000002</v>
      </c>
      <c r="H30" s="11">
        <v>3707.6</v>
      </c>
      <c r="I30" s="4">
        <v>543.24800000000005</v>
      </c>
      <c r="J30" s="4">
        <v>3771.27</v>
      </c>
      <c r="K30" s="4">
        <v>7085.59</v>
      </c>
      <c r="L30" s="4">
        <v>3573.7</v>
      </c>
      <c r="M30" s="4">
        <v>3447.19</v>
      </c>
      <c r="N30" s="4">
        <v>3585.6</v>
      </c>
      <c r="O30" s="4">
        <v>3616.05</v>
      </c>
      <c r="P30" s="12">
        <v>2608.2399999999998</v>
      </c>
      <c r="Q30" s="7"/>
    </row>
    <row r="31" spans="1:17" x14ac:dyDescent="0.25">
      <c r="A31" t="s">
        <v>20</v>
      </c>
      <c r="C31" t="s">
        <v>21</v>
      </c>
      <c r="F31" s="6"/>
      <c r="G31" s="6">
        <v>541.70100000000002</v>
      </c>
      <c r="H31" s="13">
        <v>4191.4799999999996</v>
      </c>
      <c r="I31" s="14">
        <v>3705.27</v>
      </c>
      <c r="J31" s="14">
        <v>7432.23</v>
      </c>
      <c r="K31" s="14">
        <v>4168.66</v>
      </c>
      <c r="L31" s="14">
        <v>3900.18</v>
      </c>
      <c r="M31" s="14">
        <v>3592.99</v>
      </c>
      <c r="N31" s="14">
        <v>4304.26</v>
      </c>
      <c r="O31" s="14">
        <v>3606.31</v>
      </c>
      <c r="P31" s="15">
        <v>540.34100000000001</v>
      </c>
      <c r="Q31" s="7"/>
    </row>
    <row r="32" spans="1:17" x14ac:dyDescent="0.25">
      <c r="A32" s="1" t="s">
        <v>35</v>
      </c>
      <c r="B32" s="26" t="s">
        <v>60</v>
      </c>
      <c r="C32" s="26"/>
      <c r="G32" s="16">
        <v>542.94600000000003</v>
      </c>
      <c r="H32" s="16">
        <v>541.74800000000005</v>
      </c>
      <c r="I32" s="16">
        <v>543.35900000000004</v>
      </c>
      <c r="J32" s="16">
        <v>543.09900000000005</v>
      </c>
      <c r="K32" s="16">
        <v>542.39800000000002</v>
      </c>
      <c r="L32" s="16">
        <v>542.00400000000002</v>
      </c>
      <c r="M32" s="16">
        <v>541.47199999999998</v>
      </c>
      <c r="N32" s="16">
        <v>540.72400000000005</v>
      </c>
      <c r="O32" s="16">
        <v>541.399</v>
      </c>
      <c r="P32" s="16">
        <v>541.60699999999997</v>
      </c>
      <c r="Q32" s="17"/>
    </row>
    <row r="33" spans="1:17" x14ac:dyDescent="0.25">
      <c r="B33" s="26" t="s">
        <v>61</v>
      </c>
      <c r="C33" s="26"/>
      <c r="Q33" s="17"/>
    </row>
    <row r="35" spans="1:17" x14ac:dyDescent="0.25">
      <c r="A35" s="1"/>
      <c r="B35" s="18"/>
      <c r="C35" s="19"/>
      <c r="F35" t="s">
        <v>36</v>
      </c>
      <c r="H35">
        <f>AVERAGE(H28:H31)</f>
        <v>10115.272499999999</v>
      </c>
      <c r="I35">
        <f t="shared" ref="I35:N35" si="0">AVERAGE(I28:I31)</f>
        <v>5756.9170000000004</v>
      </c>
      <c r="J35">
        <f t="shared" si="0"/>
        <v>4741.3150000000005</v>
      </c>
      <c r="K35">
        <f t="shared" si="0"/>
        <v>6916.1324999999997</v>
      </c>
      <c r="L35">
        <f t="shared" si="0"/>
        <v>6681.8525</v>
      </c>
      <c r="M35">
        <f t="shared" si="0"/>
        <v>3607.8274999999999</v>
      </c>
      <c r="N35">
        <f t="shared" si="0"/>
        <v>3843.9949999999999</v>
      </c>
      <c r="O35">
        <f>AVERAGE(O28:O31)</f>
        <v>2891.5197499999999</v>
      </c>
      <c r="P35">
        <f>AVERAGE(P28:P30)</f>
        <v>2627.8566666666666</v>
      </c>
    </row>
    <row r="36" spans="1:17" x14ac:dyDescent="0.25">
      <c r="B36" s="18"/>
      <c r="F36" t="s">
        <v>37</v>
      </c>
      <c r="H36">
        <f>H35/1000</f>
        <v>10.1152725</v>
      </c>
      <c r="I36">
        <f t="shared" ref="I36:P36" si="1">I35/1000</f>
        <v>5.7569170000000005</v>
      </c>
      <c r="J36">
        <f t="shared" si="1"/>
        <v>4.7413150000000002</v>
      </c>
      <c r="K36">
        <f t="shared" si="1"/>
        <v>6.9161324999999998</v>
      </c>
      <c r="L36">
        <f t="shared" si="1"/>
        <v>6.6818524999999998</v>
      </c>
      <c r="M36">
        <f t="shared" si="1"/>
        <v>3.6078275</v>
      </c>
      <c r="N36">
        <f t="shared" si="1"/>
        <v>3.8439950000000001</v>
      </c>
      <c r="O36">
        <f t="shared" si="1"/>
        <v>2.8915197500000001</v>
      </c>
      <c r="P36">
        <f t="shared" si="1"/>
        <v>2.6278566666666667</v>
      </c>
    </row>
    <row r="37" spans="1:17" x14ac:dyDescent="0.25">
      <c r="B37" s="20"/>
      <c r="F37" t="s">
        <v>38</v>
      </c>
      <c r="H37">
        <f>MEDIAN(H28:H31)</f>
        <v>5479.5949999999993</v>
      </c>
      <c r="I37">
        <f t="shared" ref="I37:P37" si="2">MEDIAN(I28:I31)</f>
        <v>4687.91</v>
      </c>
      <c r="J37">
        <f t="shared" si="2"/>
        <v>3924.9349999999999</v>
      </c>
      <c r="K37">
        <f t="shared" si="2"/>
        <v>5627.125</v>
      </c>
      <c r="L37">
        <f t="shared" si="2"/>
        <v>3736.9399999999996</v>
      </c>
      <c r="M37">
        <f t="shared" si="2"/>
        <v>3581.9250000000002</v>
      </c>
      <c r="N37">
        <f t="shared" si="2"/>
        <v>3765.81</v>
      </c>
      <c r="O37">
        <f t="shared" si="2"/>
        <v>3611.1800000000003</v>
      </c>
      <c r="P37">
        <f t="shared" si="2"/>
        <v>2605.2849999999999</v>
      </c>
    </row>
    <row r="38" spans="1:17" x14ac:dyDescent="0.25">
      <c r="B38" s="18"/>
      <c r="C38" s="18"/>
      <c r="F38" t="s">
        <v>39</v>
      </c>
      <c r="H38">
        <f>H37/1000</f>
        <v>5.4795949999999998</v>
      </c>
      <c r="I38">
        <f t="shared" ref="I38:P38" si="3">I37/1000</f>
        <v>4.6879099999999996</v>
      </c>
      <c r="J38">
        <f t="shared" si="3"/>
        <v>3.9249350000000001</v>
      </c>
      <c r="K38">
        <f t="shared" si="3"/>
        <v>5.6271250000000004</v>
      </c>
      <c r="L38">
        <f t="shared" si="3"/>
        <v>3.7369399999999997</v>
      </c>
      <c r="M38">
        <f t="shared" si="3"/>
        <v>3.581925</v>
      </c>
      <c r="N38">
        <f t="shared" si="3"/>
        <v>3.7658100000000001</v>
      </c>
      <c r="O38">
        <f t="shared" si="3"/>
        <v>3.6111800000000005</v>
      </c>
      <c r="P38">
        <f t="shared" si="3"/>
        <v>2.6052849999999999</v>
      </c>
    </row>
    <row r="39" spans="1:17" x14ac:dyDescent="0.25">
      <c r="F39" t="s">
        <v>40</v>
      </c>
      <c r="H39">
        <f>STDEV(H28:H31)</f>
        <v>10538.622023893431</v>
      </c>
      <c r="I39">
        <f t="shared" ref="I39:P39" si="4">STDEV(I28:I31)</f>
        <v>5336.8624379669618</v>
      </c>
      <c r="J39">
        <f t="shared" si="4"/>
        <v>1801.9335924223144</v>
      </c>
      <c r="K39">
        <f t="shared" si="4"/>
        <v>4120.8322800082942</v>
      </c>
      <c r="L39">
        <f t="shared" si="4"/>
        <v>6089.4780062627979</v>
      </c>
      <c r="M39">
        <f t="shared" si="4"/>
        <v>155.48094167775031</v>
      </c>
      <c r="N39">
        <f t="shared" si="4"/>
        <v>356.54504993525495</v>
      </c>
      <c r="O39">
        <f t="shared" si="4"/>
        <v>1568.8631447495936</v>
      </c>
      <c r="P39">
        <f t="shared" si="4"/>
        <v>1044.2486276107409</v>
      </c>
    </row>
    <row r="40" spans="1:17" x14ac:dyDescent="0.25">
      <c r="F40" t="s">
        <v>41</v>
      </c>
      <c r="H40">
        <f>H39/H35*100</f>
        <v>104.18525080657423</v>
      </c>
      <c r="I40">
        <f t="shared" ref="I40:P40" si="5">I39/I35*100</f>
        <v>92.703480664511247</v>
      </c>
      <c r="J40">
        <f t="shared" si="5"/>
        <v>38.004933070726459</v>
      </c>
      <c r="K40">
        <f t="shared" si="5"/>
        <v>59.582899546940347</v>
      </c>
      <c r="L40">
        <f t="shared" si="5"/>
        <v>91.13457691954136</v>
      </c>
      <c r="M40">
        <f t="shared" si="5"/>
        <v>4.3095447794483057</v>
      </c>
      <c r="N40">
        <f t="shared" si="5"/>
        <v>9.2753775677454051</v>
      </c>
      <c r="O40">
        <f t="shared" si="5"/>
        <v>54.257389898498651</v>
      </c>
      <c r="P40">
        <f t="shared" si="5"/>
        <v>39.737655438237027</v>
      </c>
    </row>
    <row r="43" spans="1:17" x14ac:dyDescent="0.25">
      <c r="D43" t="s">
        <v>42</v>
      </c>
    </row>
    <row r="44" spans="1:17" x14ac:dyDescent="0.25">
      <c r="F44" s="3"/>
      <c r="G44" s="3"/>
      <c r="H44" s="3" t="s">
        <v>22</v>
      </c>
      <c r="I44" s="3" t="s">
        <v>22</v>
      </c>
      <c r="J44" s="3" t="s">
        <v>47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H47">
        <f>H28-$P$35</f>
        <v>23166.443333333333</v>
      </c>
      <c r="I47">
        <f t="shared" ref="I47:N47" si="6">I28-$P$35</f>
        <v>10480.743333333334</v>
      </c>
      <c r="J47">
        <f t="shared" si="6"/>
        <v>1450.7433333333333</v>
      </c>
      <c r="K47">
        <f t="shared" si="6"/>
        <v>10051.843333333334</v>
      </c>
      <c r="L47">
        <f t="shared" si="6"/>
        <v>13183.643333333333</v>
      </c>
      <c r="M47">
        <f t="shared" si="6"/>
        <v>1192.4133333333334</v>
      </c>
      <c r="N47">
        <f t="shared" si="6"/>
        <v>1318.1633333333334</v>
      </c>
      <c r="O47">
        <f>O28-$P$35</f>
        <v>-2085.7676666666666</v>
      </c>
    </row>
    <row r="48" spans="1:17" x14ac:dyDescent="0.25">
      <c r="H48">
        <f t="shared" ref="H48:O50" si="7">H29-$P$35</f>
        <v>4139.8533333333335</v>
      </c>
      <c r="I48">
        <f t="shared" si="7"/>
        <v>3042.6933333333336</v>
      </c>
      <c r="J48">
        <f t="shared" si="7"/>
        <v>1055.3033333333333</v>
      </c>
      <c r="K48">
        <f t="shared" si="7"/>
        <v>1102.7233333333334</v>
      </c>
      <c r="L48">
        <f t="shared" si="7"/>
        <v>814.17333333333363</v>
      </c>
      <c r="M48">
        <f t="shared" si="7"/>
        <v>943.00333333333356</v>
      </c>
      <c r="N48">
        <f t="shared" si="7"/>
        <v>912.24333333333334</v>
      </c>
      <c r="O48">
        <f t="shared" si="7"/>
        <v>1173.7733333333335</v>
      </c>
    </row>
    <row r="49" spans="4:20" x14ac:dyDescent="0.25">
      <c r="H49">
        <f t="shared" si="7"/>
        <v>1079.7433333333333</v>
      </c>
      <c r="I49">
        <f t="shared" si="7"/>
        <v>-2084.6086666666665</v>
      </c>
      <c r="J49">
        <f t="shared" si="7"/>
        <v>1143.4133333333334</v>
      </c>
      <c r="K49">
        <f t="shared" si="7"/>
        <v>4457.7333333333336</v>
      </c>
      <c r="L49">
        <f>L30-$P$35</f>
        <v>945.84333333333325</v>
      </c>
      <c r="M49">
        <f t="shared" si="7"/>
        <v>819.33333333333348</v>
      </c>
      <c r="N49">
        <f t="shared" si="7"/>
        <v>957.74333333333334</v>
      </c>
      <c r="O49">
        <f>O30-$P$35</f>
        <v>988.19333333333361</v>
      </c>
    </row>
    <row r="50" spans="4:20" x14ac:dyDescent="0.25">
      <c r="H50">
        <f t="shared" si="7"/>
        <v>1563.623333333333</v>
      </c>
      <c r="I50">
        <f t="shared" si="7"/>
        <v>1077.4133333333334</v>
      </c>
      <c r="J50">
        <f t="shared" si="7"/>
        <v>4804.373333333333</v>
      </c>
      <c r="K50">
        <f t="shared" si="7"/>
        <v>1540.8033333333333</v>
      </c>
      <c r="L50">
        <f t="shared" si="7"/>
        <v>1272.3233333333333</v>
      </c>
      <c r="M50">
        <f t="shared" si="7"/>
        <v>965.13333333333321</v>
      </c>
      <c r="N50">
        <f t="shared" si="7"/>
        <v>1676.4033333333336</v>
      </c>
      <c r="O50">
        <f t="shared" si="7"/>
        <v>978.45333333333338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47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 t="s">
        <v>28</v>
      </c>
      <c r="Q53" s="3"/>
      <c r="S53" s="21" t="s">
        <v>43</v>
      </c>
      <c r="T53" s="22"/>
    </row>
    <row r="54" spans="4:20" x14ac:dyDescent="0.25">
      <c r="F54" t="s">
        <v>36</v>
      </c>
      <c r="H54">
        <f>AVERAGE(H47:H50)</f>
        <v>7487.4158333333326</v>
      </c>
      <c r="I54">
        <f>AVERAGE(I47:I50)</f>
        <v>3129.0603333333338</v>
      </c>
      <c r="J54">
        <f t="shared" ref="J54:N54" si="8">AVERAGE(J47:J50)</f>
        <v>2113.458333333333</v>
      </c>
      <c r="K54">
        <f t="shared" si="8"/>
        <v>4288.2758333333331</v>
      </c>
      <c r="L54">
        <f t="shared" si="8"/>
        <v>4053.9958333333334</v>
      </c>
      <c r="M54">
        <f t="shared" si="8"/>
        <v>979.97083333333342</v>
      </c>
      <c r="N54">
        <f t="shared" si="8"/>
        <v>1216.1383333333333</v>
      </c>
      <c r="O54">
        <f>AVERAGE(O47:O50)</f>
        <v>263.66308333333347</v>
      </c>
      <c r="S54" s="23">
        <f>AVERAGE(H47:I50)</f>
        <v>5308.2380833333336</v>
      </c>
      <c r="T54" s="24"/>
    </row>
    <row r="55" spans="4:20" x14ac:dyDescent="0.25">
      <c r="F55" t="s">
        <v>37</v>
      </c>
      <c r="H55">
        <f>H54/1000</f>
        <v>7.4874158333333325</v>
      </c>
      <c r="I55">
        <f t="shared" ref="I55:O55" si="9">I54/1000</f>
        <v>3.1290603333333338</v>
      </c>
      <c r="J55">
        <f t="shared" si="9"/>
        <v>2.113458333333333</v>
      </c>
      <c r="K55">
        <f t="shared" si="9"/>
        <v>4.2882758333333335</v>
      </c>
      <c r="L55">
        <f t="shared" si="9"/>
        <v>4.0539958333333335</v>
      </c>
      <c r="M55">
        <f t="shared" si="9"/>
        <v>0.97997083333333346</v>
      </c>
      <c r="N55">
        <f t="shared" si="9"/>
        <v>1.2161383333333333</v>
      </c>
      <c r="O55">
        <f t="shared" si="9"/>
        <v>0.26366308333333349</v>
      </c>
    </row>
    <row r="56" spans="4:20" x14ac:dyDescent="0.25">
      <c r="F56" t="s">
        <v>38</v>
      </c>
      <c r="H56">
        <f>MEDIAN(H47:H50)</f>
        <v>2851.7383333333332</v>
      </c>
      <c r="I56">
        <f t="shared" ref="I56:N56" si="10">MEDIAN(I47:I50)</f>
        <v>2060.0533333333333</v>
      </c>
      <c r="J56">
        <f>MEDIAN(J47:J50)</f>
        <v>1297.0783333333334</v>
      </c>
      <c r="K56">
        <f t="shared" si="10"/>
        <v>2999.2683333333334</v>
      </c>
      <c r="L56">
        <f t="shared" si="10"/>
        <v>1109.0833333333333</v>
      </c>
      <c r="M56">
        <f t="shared" si="10"/>
        <v>954.06833333333338</v>
      </c>
      <c r="N56">
        <f t="shared" si="10"/>
        <v>1137.9533333333334</v>
      </c>
      <c r="O56">
        <f>MEDIAN(O47:O50)</f>
        <v>983.32333333333349</v>
      </c>
    </row>
    <row r="57" spans="4:20" x14ac:dyDescent="0.25">
      <c r="F57" t="s">
        <v>39</v>
      </c>
      <c r="H57">
        <f>H56/1000</f>
        <v>2.851738333333333</v>
      </c>
      <c r="I57">
        <f t="shared" ref="I57:O57" si="11">I56/1000</f>
        <v>2.0600533333333333</v>
      </c>
      <c r="J57">
        <f t="shared" si="11"/>
        <v>1.2970783333333333</v>
      </c>
      <c r="K57">
        <f t="shared" si="11"/>
        <v>2.9992683333333336</v>
      </c>
      <c r="L57">
        <f t="shared" si="11"/>
        <v>1.1090833333333332</v>
      </c>
      <c r="M57">
        <f t="shared" si="11"/>
        <v>0.95406833333333341</v>
      </c>
      <c r="N57">
        <f t="shared" si="11"/>
        <v>1.1379533333333334</v>
      </c>
      <c r="O57">
        <f t="shared" si="11"/>
        <v>0.98332333333333355</v>
      </c>
    </row>
    <row r="58" spans="4:20" x14ac:dyDescent="0.25">
      <c r="F58" t="s">
        <v>40</v>
      </c>
      <c r="H58">
        <f>STDEV(H47:H50)</f>
        <v>10538.622023893431</v>
      </c>
      <c r="I58">
        <f t="shared" ref="I58:O58" si="12">STDEV(I47:I50)</f>
        <v>5336.8624379669618</v>
      </c>
      <c r="J58">
        <f t="shared" si="12"/>
        <v>1801.9335924223178</v>
      </c>
      <c r="K58">
        <f t="shared" si="12"/>
        <v>4120.8322800082933</v>
      </c>
      <c r="L58">
        <f t="shared" si="12"/>
        <v>6089.478006262797</v>
      </c>
      <c r="M58">
        <f t="shared" si="12"/>
        <v>155.48094167775014</v>
      </c>
      <c r="N58">
        <f t="shared" si="12"/>
        <v>356.54504993525563</v>
      </c>
      <c r="O58">
        <f t="shared" si="12"/>
        <v>1568.8631447495934</v>
      </c>
    </row>
    <row r="59" spans="4:20" x14ac:dyDescent="0.25">
      <c r="F59" t="s">
        <v>41</v>
      </c>
      <c r="H59">
        <f>H58/H54*100</f>
        <v>140.75112506742835</v>
      </c>
      <c r="I59">
        <f t="shared" ref="I59:O59" si="13">I58/I54*100</f>
        <v>170.55799088033865</v>
      </c>
      <c r="J59">
        <f t="shared" si="13"/>
        <v>85.259953508537805</v>
      </c>
      <c r="K59">
        <f t="shared" si="13"/>
        <v>96.095317562749145</v>
      </c>
      <c r="L59">
        <f t="shared" si="13"/>
        <v>150.20928132666137</v>
      </c>
      <c r="M59">
        <f t="shared" si="13"/>
        <v>15.865874410658492</v>
      </c>
      <c r="N59">
        <f t="shared" si="13"/>
        <v>29.317803753294701</v>
      </c>
      <c r="O59">
        <f t="shared" si="13"/>
        <v>595.02571422415383</v>
      </c>
    </row>
    <row r="62" spans="4:20" x14ac:dyDescent="0.25">
      <c r="D62" t="s">
        <v>44</v>
      </c>
    </row>
    <row r="63" spans="4:20" x14ac:dyDescent="0.25">
      <c r="H63">
        <f>H47/$H$54*100</f>
        <v>309.40505842080142</v>
      </c>
      <c r="I63">
        <f t="shared" ref="H63:O66" si="14">I47/$H$54*100</f>
        <v>139.97811216353128</v>
      </c>
      <c r="J63">
        <f t="shared" si="14"/>
        <v>19.375754808150877</v>
      </c>
      <c r="K63">
        <f t="shared" si="14"/>
        <v>134.24983408272038</v>
      </c>
      <c r="L63">
        <f t="shared" si="14"/>
        <v>176.07734933915231</v>
      </c>
      <c r="M63">
        <f t="shared" si="14"/>
        <v>15.925565774306424</v>
      </c>
      <c r="N63" s="26">
        <f t="shared" si="14"/>
        <v>17.605050429615293</v>
      </c>
      <c r="O63">
        <f>O47/$H$54*100</f>
        <v>-27.856976466847321</v>
      </c>
    </row>
    <row r="64" spans="4:20" x14ac:dyDescent="0.25">
      <c r="H64">
        <f t="shared" si="14"/>
        <v>55.290816290756304</v>
      </c>
      <c r="I64">
        <f t="shared" si="14"/>
        <v>40.637429535935802</v>
      </c>
      <c r="J64">
        <f t="shared" si="14"/>
        <v>14.094359880951362</v>
      </c>
      <c r="K64">
        <f t="shared" si="14"/>
        <v>14.727689203851932</v>
      </c>
      <c r="L64">
        <f t="shared" si="14"/>
        <v>10.873889623021922</v>
      </c>
      <c r="M64">
        <f t="shared" si="14"/>
        <v>12.59450996611092</v>
      </c>
      <c r="N64">
        <f t="shared" si="14"/>
        <v>12.18368731802105</v>
      </c>
      <c r="O64">
        <f t="shared" si="14"/>
        <v>15.676614728779928</v>
      </c>
    </row>
    <row r="65" spans="4:17" x14ac:dyDescent="0.25">
      <c r="H65">
        <f t="shared" si="14"/>
        <v>14.42077423463525</v>
      </c>
      <c r="I65">
        <f t="shared" si="14"/>
        <v>-27.841497160958628</v>
      </c>
      <c r="J65">
        <f t="shared" si="14"/>
        <v>15.27113437780436</v>
      </c>
      <c r="K65">
        <f t="shared" si="14"/>
        <v>59.536339807492553</v>
      </c>
      <c r="L65">
        <f t="shared" si="14"/>
        <v>12.632440275622464</v>
      </c>
      <c r="M65">
        <f t="shared" si="14"/>
        <v>10.942805255796422</v>
      </c>
      <c r="N65">
        <f t="shared" si="14"/>
        <v>12.791373614772967</v>
      </c>
      <c r="O65">
        <f t="shared" si="14"/>
        <v>13.198055982599252</v>
      </c>
    </row>
    <row r="66" spans="4:17" x14ac:dyDescent="0.25">
      <c r="H66">
        <f t="shared" si="14"/>
        <v>20.883351053807058</v>
      </c>
      <c r="I66">
        <f t="shared" si="14"/>
        <v>14.389655353944439</v>
      </c>
      <c r="J66">
        <f t="shared" si="14"/>
        <v>64.16597448674716</v>
      </c>
      <c r="K66">
        <f t="shared" si="14"/>
        <v>20.578573003436102</v>
      </c>
      <c r="L66">
        <f t="shared" si="14"/>
        <v>16.992823180316218</v>
      </c>
      <c r="M66">
        <f t="shared" si="14"/>
        <v>12.890072553959705</v>
      </c>
      <c r="N66">
        <f t="shared" si="14"/>
        <v>22.389611725184675</v>
      </c>
      <c r="O66">
        <f t="shared" si="14"/>
        <v>13.067971047865981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47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 t="s">
        <v>28</v>
      </c>
      <c r="Q69" s="3"/>
    </row>
    <row r="70" spans="4:17" x14ac:dyDescent="0.25">
      <c r="F70" t="s">
        <v>36</v>
      </c>
      <c r="H70">
        <f>AVERAGE(H63:H66)</f>
        <v>100.00000000000001</v>
      </c>
      <c r="I70">
        <f t="shared" ref="I70:N70" si="15">AVERAGE(I63:I66)</f>
        <v>41.790924973113228</v>
      </c>
      <c r="J70">
        <f>AVERAGE(J63:J66)</f>
        <v>28.226805888413438</v>
      </c>
      <c r="K70">
        <f t="shared" si="15"/>
        <v>57.273109024375238</v>
      </c>
      <c r="L70">
        <f t="shared" si="15"/>
        <v>54.14412560452822</v>
      </c>
      <c r="M70">
        <f t="shared" si="15"/>
        <v>13.088238387543369</v>
      </c>
      <c r="N70">
        <f t="shared" si="15"/>
        <v>16.242430771898498</v>
      </c>
      <c r="O70">
        <f>AVERAGE(O63:O66)</f>
        <v>3.52141632309946</v>
      </c>
    </row>
    <row r="71" spans="4:17" x14ac:dyDescent="0.25">
      <c r="F71" t="s">
        <v>38</v>
      </c>
      <c r="H71">
        <f>MEDIAN(H63:H66)</f>
        <v>38.087083672281679</v>
      </c>
      <c r="I71">
        <f t="shared" ref="I71:O71" si="16">MEDIAN(I63:I66)</f>
        <v>27.513542444940121</v>
      </c>
      <c r="J71">
        <f t="shared" si="16"/>
        <v>17.323444592977619</v>
      </c>
      <c r="K71">
        <f t="shared" si="16"/>
        <v>40.057456405464322</v>
      </c>
      <c r="L71">
        <f t="shared" si="16"/>
        <v>14.812631727969341</v>
      </c>
      <c r="M71">
        <f t="shared" si="16"/>
        <v>12.742291260035312</v>
      </c>
      <c r="N71">
        <f t="shared" si="16"/>
        <v>15.198212022194131</v>
      </c>
      <c r="O71">
        <f t="shared" si="16"/>
        <v>13.133013515232616</v>
      </c>
    </row>
    <row r="72" spans="4:17" x14ac:dyDescent="0.25">
      <c r="F72" t="s">
        <v>40</v>
      </c>
      <c r="H72">
        <f>STDEV(H63:H66)</f>
        <v>140.75112506742832</v>
      </c>
      <c r="I72">
        <f t="shared" ref="I72:O72" si="17">STDEV(I63:I66)</f>
        <v>71.277762004451645</v>
      </c>
      <c r="J72">
        <f t="shared" si="17"/>
        <v>24.066161577406508</v>
      </c>
      <c r="K72">
        <f t="shared" si="17"/>
        <v>55.036775995032905</v>
      </c>
      <c r="L72">
        <f t="shared" si="17"/>
        <v>81.329501951166719</v>
      </c>
      <c r="M72">
        <f t="shared" si="17"/>
        <v>2.0765634651352234</v>
      </c>
      <c r="N72">
        <f t="shared" si="17"/>
        <v>4.7619239784699339</v>
      </c>
      <c r="O72">
        <f t="shared" si="17"/>
        <v>20.9533326273285</v>
      </c>
    </row>
    <row r="73" spans="4:17" x14ac:dyDescent="0.25">
      <c r="F73" t="s">
        <v>41</v>
      </c>
      <c r="H73">
        <f t="shared" ref="H73:O73" si="18">H72/H70*100</f>
        <v>140.75112506742832</v>
      </c>
      <c r="I73">
        <f t="shared" si="18"/>
        <v>170.55799088033871</v>
      </c>
      <c r="J73">
        <f t="shared" si="18"/>
        <v>85.259953508537805</v>
      </c>
      <c r="K73">
        <f t="shared" si="18"/>
        <v>96.095317562749116</v>
      </c>
      <c r="L73">
        <f t="shared" si="18"/>
        <v>150.20928132666143</v>
      </c>
      <c r="M73">
        <f t="shared" si="18"/>
        <v>15.865874410658481</v>
      </c>
      <c r="N73">
        <f t="shared" si="18"/>
        <v>29.317803753294598</v>
      </c>
      <c r="O73">
        <f t="shared" si="18"/>
        <v>595.02571422415394</v>
      </c>
    </row>
    <row r="76" spans="4:17" x14ac:dyDescent="0.25">
      <c r="D76" t="s">
        <v>45</v>
      </c>
      <c r="H76">
        <f>H47/$S$54*100</f>
        <v>436.42434588739951</v>
      </c>
      <c r="I76">
        <f t="shared" ref="I76:N76" si="19">I47/$S$54*100</f>
        <v>197.44297766598856</v>
      </c>
      <c r="J76">
        <f>J47/$S$54*100</f>
        <v>27.330035137051201</v>
      </c>
      <c r="K76">
        <f t="shared" si="19"/>
        <v>189.36308386192863</v>
      </c>
      <c r="L76">
        <f t="shared" si="19"/>
        <v>248.36194470491048</v>
      </c>
      <c r="M76">
        <f t="shared" si="19"/>
        <v>22.463448598457582</v>
      </c>
      <c r="N76" s="26">
        <f t="shared" si="19"/>
        <v>24.832407903331767</v>
      </c>
      <c r="O76">
        <f>O47/$S$54*100</f>
        <v>-39.293031584538475</v>
      </c>
    </row>
    <row r="77" spans="4:17" x14ac:dyDescent="0.25">
      <c r="H77">
        <f t="shared" ref="H77:O79" si="20">H48/$S$54*100</f>
        <v>77.989217294746751</v>
      </c>
      <c r="I77">
        <f t="shared" si="20"/>
        <v>57.32021219784211</v>
      </c>
      <c r="J77">
        <f t="shared" si="20"/>
        <v>19.880482313834925</v>
      </c>
      <c r="K77">
        <f t="shared" si="20"/>
        <v>20.773810745144139</v>
      </c>
      <c r="L77">
        <f t="shared" si="20"/>
        <v>15.337920427677382</v>
      </c>
      <c r="M77">
        <f t="shared" si="20"/>
        <v>17.764902751708718</v>
      </c>
      <c r="N77">
        <f t="shared" si="20"/>
        <v>17.185426105840484</v>
      </c>
      <c r="O77">
        <f t="shared" si="20"/>
        <v>22.112296300701285</v>
      </c>
    </row>
    <row r="78" spans="4:17" x14ac:dyDescent="0.25">
      <c r="H78">
        <f t="shared" si="20"/>
        <v>20.340898738575479</v>
      </c>
      <c r="I78">
        <f>I49/$S$54*100</f>
        <v>-39.271197597784209</v>
      </c>
      <c r="J78">
        <f t="shared" si="20"/>
        <v>21.54035511186645</v>
      </c>
      <c r="K78">
        <f t="shared" si="20"/>
        <v>83.977644999187348</v>
      </c>
      <c r="L78">
        <f t="shared" si="20"/>
        <v>17.818404496645833</v>
      </c>
      <c r="M78">
        <f t="shared" si="20"/>
        <v>15.435127823408198</v>
      </c>
      <c r="N78">
        <f t="shared" si="20"/>
        <v>18.042584343389397</v>
      </c>
      <c r="O78">
        <f t="shared" si="20"/>
        <v>18.616221010056748</v>
      </c>
    </row>
    <row r="79" spans="4:17" x14ac:dyDescent="0.25">
      <c r="H79">
        <f>H50/$S$54*100</f>
        <v>29.456541111875829</v>
      </c>
      <c r="I79">
        <f t="shared" si="20"/>
        <v>20.297004701355945</v>
      </c>
      <c r="J79" s="25">
        <f t="shared" si="20"/>
        <v>90.507872064329177</v>
      </c>
      <c r="K79">
        <f t="shared" si="20"/>
        <v>29.026643288120535</v>
      </c>
      <c r="L79">
        <f t="shared" si="20"/>
        <v>23.968844527304466</v>
      </c>
      <c r="M79">
        <f t="shared" si="20"/>
        <v>18.181801912081401</v>
      </c>
      <c r="N79">
        <f t="shared" si="20"/>
        <v>31.581163222442125</v>
      </c>
      <c r="O79">
        <f t="shared" si="20"/>
        <v>18.432732631293526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47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 t="s">
        <v>28</v>
      </c>
      <c r="Q82" s="3"/>
    </row>
    <row r="83" spans="6:17" x14ac:dyDescent="0.25">
      <c r="F83" t="s">
        <v>36</v>
      </c>
      <c r="H83">
        <f>AVERAGE(H76:H79)</f>
        <v>141.05275075814939</v>
      </c>
      <c r="I83">
        <f t="shared" ref="I83:N83" si="21">AVERAGE(I76:I79)</f>
        <v>58.947249241850606</v>
      </c>
      <c r="J83">
        <f t="shared" si="21"/>
        <v>39.814686156770435</v>
      </c>
      <c r="K83">
        <f t="shared" si="21"/>
        <v>80.785295723595155</v>
      </c>
      <c r="L83">
        <f t="shared" si="21"/>
        <v>76.371778539134539</v>
      </c>
      <c r="M83">
        <f t="shared" si="21"/>
        <v>18.461320271413975</v>
      </c>
      <c r="N83">
        <f t="shared" si="21"/>
        <v>22.910395393750942</v>
      </c>
      <c r="O83" s="26">
        <f>AVERAGE(O76:O79)</f>
        <v>4.9670545893782707</v>
      </c>
    </row>
    <row r="84" spans="6:17" x14ac:dyDescent="0.25">
      <c r="F84" t="s">
        <v>38</v>
      </c>
      <c r="H84">
        <f t="shared" ref="H84:O84" si="22">MEDIAN(H76:H79)</f>
        <v>53.722879203311294</v>
      </c>
      <c r="I84">
        <f t="shared" si="22"/>
        <v>38.808608449599028</v>
      </c>
      <c r="J84">
        <f t="shared" si="22"/>
        <v>24.435195124458826</v>
      </c>
      <c r="K84">
        <f t="shared" si="22"/>
        <v>56.502144143653936</v>
      </c>
      <c r="L84">
        <f t="shared" si="22"/>
        <v>20.893624511975148</v>
      </c>
      <c r="M84">
        <f t="shared" si="22"/>
        <v>17.973352331895057</v>
      </c>
      <c r="N84">
        <f t="shared" si="22"/>
        <v>21.437496123360582</v>
      </c>
      <c r="O84" s="26">
        <f t="shared" si="22"/>
        <v>18.524476820675137</v>
      </c>
    </row>
    <row r="85" spans="6:17" x14ac:dyDescent="0.25">
      <c r="F85" t="s">
        <v>40</v>
      </c>
      <c r="H85">
        <f t="shared" ref="H85:O85" si="23">STDEV(H76:H79)</f>
        <v>198.53333363065079</v>
      </c>
      <c r="I85">
        <f t="shared" si="23"/>
        <v>100.53924398612608</v>
      </c>
      <c r="J85">
        <f t="shared" si="23"/>
        <v>33.945982906832725</v>
      </c>
      <c r="K85">
        <f t="shared" si="23"/>
        <v>77.630886469594728</v>
      </c>
      <c r="L85">
        <f t="shared" si="23"/>
        <v>114.71749968002342</v>
      </c>
      <c r="M85">
        <f t="shared" si="23"/>
        <v>2.9290498888119876</v>
      </c>
      <c r="N85">
        <f t="shared" si="23"/>
        <v>6.7168247606437621</v>
      </c>
      <c r="O85" s="26">
        <f t="shared" si="23"/>
        <v>29.555252046351665</v>
      </c>
    </row>
    <row r="86" spans="6:17" x14ac:dyDescent="0.25">
      <c r="F86" t="s">
        <v>41</v>
      </c>
      <c r="H86">
        <f t="shared" ref="H86:O86" si="24">H85/H83*100</f>
        <v>140.75112506742832</v>
      </c>
      <c r="I86">
        <f t="shared" si="24"/>
        <v>170.55799088033871</v>
      </c>
      <c r="J86">
        <f t="shared" si="24"/>
        <v>85.259953508537848</v>
      </c>
      <c r="K86">
        <f t="shared" si="24"/>
        <v>96.095317562749088</v>
      </c>
      <c r="L86">
        <f t="shared" si="24"/>
        <v>150.2092813266614</v>
      </c>
      <c r="M86">
        <f t="shared" si="24"/>
        <v>15.86587441065854</v>
      </c>
      <c r="N86">
        <f t="shared" si="24"/>
        <v>29.317803753294669</v>
      </c>
      <c r="O86" s="26">
        <f t="shared" si="24"/>
        <v>595.02571422415383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811F5-BC0B-4332-A80F-D8176BB33FD2}">
  <dimension ref="A1:Z86"/>
  <sheetViews>
    <sheetView topLeftCell="A10" workbookViewId="0">
      <selection activeCell="A25" sqref="A25:C33"/>
    </sheetView>
  </sheetViews>
  <sheetFormatPr baseColWidth="10" defaultRowHeight="15" x14ac:dyDescent="0.25"/>
  <cols>
    <col min="5" max="5" width="16.42578125" customWidth="1"/>
  </cols>
  <sheetData>
    <row r="1" spans="1:26" x14ac:dyDescent="0.25">
      <c r="A1" t="s">
        <v>1</v>
      </c>
    </row>
    <row r="2" spans="1:26" x14ac:dyDescent="0.25">
      <c r="A2" t="s">
        <v>49</v>
      </c>
      <c r="S2" s="27"/>
      <c r="T2" s="27"/>
      <c r="U2" s="27"/>
      <c r="V2" s="27"/>
      <c r="W2" s="27"/>
      <c r="X2" s="27"/>
      <c r="Y2" s="27"/>
      <c r="Z2" s="27"/>
    </row>
    <row r="3" spans="1:26" x14ac:dyDescent="0.25">
      <c r="A3" t="s">
        <v>50</v>
      </c>
      <c r="S3" s="27"/>
      <c r="T3" s="27"/>
      <c r="U3" s="27"/>
      <c r="V3" s="27"/>
      <c r="W3" s="27"/>
      <c r="X3" s="27"/>
      <c r="Y3" s="28"/>
      <c r="Z3" s="27"/>
    </row>
    <row r="4" spans="1:26" x14ac:dyDescent="0.25">
      <c r="S4" s="27"/>
      <c r="T4" s="27"/>
      <c r="U4" s="27"/>
      <c r="V4" s="27"/>
      <c r="W4" s="27"/>
      <c r="X4" s="27"/>
      <c r="Y4" s="27"/>
      <c r="Z4" s="27"/>
    </row>
    <row r="5" spans="1:26" x14ac:dyDescent="0.25">
      <c r="A5" t="s">
        <v>4</v>
      </c>
      <c r="S5" s="27"/>
      <c r="T5" s="27"/>
      <c r="U5" s="27"/>
      <c r="V5" s="27"/>
      <c r="W5" s="27"/>
      <c r="X5" s="27"/>
      <c r="Y5" s="27"/>
      <c r="Z5" s="27"/>
    </row>
    <row r="6" spans="1:26" x14ac:dyDescent="0.25">
      <c r="A6" t="s">
        <v>5</v>
      </c>
      <c r="S6" s="27"/>
      <c r="T6" s="27"/>
      <c r="U6" s="29"/>
      <c r="V6" s="27"/>
      <c r="W6" s="27"/>
      <c r="X6" s="27"/>
      <c r="Y6" s="27"/>
      <c r="Z6" s="27"/>
    </row>
    <row r="7" spans="1:26" x14ac:dyDescent="0.25">
      <c r="S7" s="27"/>
      <c r="T7" s="27"/>
      <c r="U7" s="27"/>
      <c r="V7" s="27"/>
      <c r="W7" s="27"/>
      <c r="X7" s="27"/>
      <c r="Y7" s="27"/>
      <c r="Z7" s="27"/>
    </row>
    <row r="8" spans="1:26" x14ac:dyDescent="0.25">
      <c r="A8" t="s">
        <v>6</v>
      </c>
      <c r="S8" s="27"/>
      <c r="T8" s="27"/>
      <c r="U8" s="27"/>
      <c r="V8" s="27"/>
      <c r="W8" s="27"/>
      <c r="X8" s="27"/>
      <c r="Y8" s="27"/>
      <c r="Z8" s="27"/>
    </row>
    <row r="9" spans="1:26" x14ac:dyDescent="0.25">
      <c r="A9" t="s">
        <v>51</v>
      </c>
      <c r="S9" s="27"/>
      <c r="T9" s="27"/>
      <c r="U9" s="27"/>
      <c r="V9" s="27"/>
      <c r="W9" s="27"/>
      <c r="X9" s="27"/>
      <c r="Y9" s="27"/>
      <c r="Z9" s="27"/>
    </row>
    <row r="10" spans="1:26" x14ac:dyDescent="0.25">
      <c r="A10" t="s">
        <v>8</v>
      </c>
      <c r="S10" s="27"/>
      <c r="T10" s="27"/>
      <c r="U10" s="27"/>
      <c r="V10" s="27"/>
      <c r="W10" s="29"/>
      <c r="X10" s="27"/>
      <c r="Y10" s="27"/>
      <c r="Z10" s="27"/>
    </row>
    <row r="11" spans="1:26" x14ac:dyDescent="0.25">
      <c r="A11" t="s">
        <v>9</v>
      </c>
      <c r="S11" s="27"/>
      <c r="T11" s="27"/>
      <c r="U11" s="27"/>
      <c r="V11" s="27"/>
      <c r="W11" s="27"/>
      <c r="X11" s="27"/>
      <c r="Y11" s="27"/>
      <c r="Z11" s="27"/>
    </row>
    <row r="12" spans="1:26" x14ac:dyDescent="0.25">
      <c r="A12" t="s">
        <v>52</v>
      </c>
      <c r="S12" s="27"/>
      <c r="T12" s="27"/>
      <c r="U12" s="27"/>
      <c r="V12" s="27"/>
      <c r="W12" s="27"/>
      <c r="X12" s="27"/>
      <c r="Y12" s="27"/>
      <c r="Z12" s="27"/>
    </row>
    <row r="13" spans="1:26" x14ac:dyDescent="0.25">
      <c r="A13" t="s">
        <v>53</v>
      </c>
      <c r="S13" s="27"/>
      <c r="T13" s="27"/>
      <c r="U13" s="27"/>
      <c r="V13" s="27"/>
      <c r="W13" s="27"/>
      <c r="X13" s="27"/>
      <c r="Y13" s="27"/>
      <c r="Z13" s="27"/>
    </row>
    <row r="14" spans="1:26" x14ac:dyDescent="0.25">
      <c r="A14" t="s">
        <v>54</v>
      </c>
      <c r="S14" s="27"/>
      <c r="T14" s="28"/>
      <c r="U14" s="27"/>
      <c r="V14" s="27"/>
      <c r="W14" s="27"/>
      <c r="X14" s="27"/>
      <c r="Y14" s="27"/>
      <c r="Z14" s="27"/>
    </row>
    <row r="15" spans="1:26" x14ac:dyDescent="0.25">
      <c r="A15" t="s">
        <v>55</v>
      </c>
      <c r="S15" s="27"/>
      <c r="T15" s="27"/>
      <c r="U15" s="27"/>
      <c r="V15" s="27"/>
      <c r="W15" s="27"/>
      <c r="X15" s="27"/>
      <c r="Y15" s="27"/>
      <c r="Z15" s="27"/>
    </row>
    <row r="16" spans="1:26" x14ac:dyDescent="0.25">
      <c r="A16" t="s">
        <v>56</v>
      </c>
    </row>
    <row r="17" spans="1:17" x14ac:dyDescent="0.25">
      <c r="A17" t="s">
        <v>57</v>
      </c>
    </row>
    <row r="18" spans="1:17" x14ac:dyDescent="0.25">
      <c r="A18" t="s">
        <v>16</v>
      </c>
    </row>
    <row r="20" spans="1:17" x14ac:dyDescent="0.25">
      <c r="A20" t="s">
        <v>17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62</v>
      </c>
      <c r="F25" s="3"/>
      <c r="G25" s="3"/>
      <c r="H25" s="3" t="s">
        <v>22</v>
      </c>
      <c r="I25" s="3" t="s">
        <v>22</v>
      </c>
      <c r="J25" s="3" t="s">
        <v>47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43855</v>
      </c>
      <c r="F27" s="5"/>
      <c r="G27" s="6">
        <v>544.55799999999999</v>
      </c>
      <c r="H27" s="6">
        <v>543.28099999999995</v>
      </c>
      <c r="I27" s="6">
        <v>541.24800000000005</v>
      </c>
      <c r="J27" s="6">
        <v>541.57100000000003</v>
      </c>
      <c r="K27" s="6">
        <v>541.55700000000002</v>
      </c>
      <c r="L27" s="6">
        <v>542.45699999999999</v>
      </c>
      <c r="M27" s="6">
        <v>542.98299999999995</v>
      </c>
      <c r="N27" s="6">
        <v>544.54499999999996</v>
      </c>
      <c r="O27" s="6">
        <v>542.94299999999998</v>
      </c>
      <c r="P27" s="6">
        <v>543.86</v>
      </c>
      <c r="Q27" s="7"/>
    </row>
    <row r="28" spans="1:17" x14ac:dyDescent="0.25">
      <c r="A28" t="s">
        <v>32</v>
      </c>
      <c r="C28" t="s">
        <v>33</v>
      </c>
      <c r="F28" s="6"/>
      <c r="G28" s="6">
        <v>542.44500000000005</v>
      </c>
      <c r="H28" s="8">
        <v>25794.3</v>
      </c>
      <c r="I28" s="9">
        <v>13108.6</v>
      </c>
      <c r="J28" s="9">
        <v>4078.6</v>
      </c>
      <c r="K28" s="9">
        <v>12679.7</v>
      </c>
      <c r="L28" s="9">
        <v>15811.5</v>
      </c>
      <c r="M28" s="9">
        <v>3820.27</v>
      </c>
      <c r="N28" s="9">
        <v>3946.02</v>
      </c>
      <c r="O28" s="9">
        <v>542.08900000000006</v>
      </c>
      <c r="P28" s="10">
        <v>2602.33</v>
      </c>
      <c r="Q28" s="7"/>
    </row>
    <row r="29" spans="1:17" x14ac:dyDescent="0.25">
      <c r="A29" t="s">
        <v>34</v>
      </c>
      <c r="C29" t="s">
        <v>46</v>
      </c>
      <c r="F29" s="6"/>
      <c r="G29" s="6">
        <v>541.80399999999997</v>
      </c>
      <c r="H29" s="11">
        <v>6767.71</v>
      </c>
      <c r="I29" s="4">
        <v>5670.55</v>
      </c>
      <c r="J29" s="4">
        <v>3683.16</v>
      </c>
      <c r="K29" s="4">
        <v>3730.58</v>
      </c>
      <c r="L29" s="4">
        <v>3442.03</v>
      </c>
      <c r="M29" s="4">
        <v>3570.86</v>
      </c>
      <c r="N29" s="4">
        <v>3540.1</v>
      </c>
      <c r="O29" s="4">
        <v>3801.63</v>
      </c>
      <c r="P29" s="12">
        <v>2673</v>
      </c>
      <c r="Q29" s="7"/>
    </row>
    <row r="30" spans="1:17" x14ac:dyDescent="0.25">
      <c r="A30" t="s">
        <v>19</v>
      </c>
      <c r="C30" s="2">
        <v>43900</v>
      </c>
      <c r="F30" s="6"/>
      <c r="G30" s="6">
        <v>541.35500000000002</v>
      </c>
      <c r="H30" s="11">
        <v>3707.6</v>
      </c>
      <c r="I30" s="4">
        <v>543.24800000000005</v>
      </c>
      <c r="J30" s="4">
        <v>3771.27</v>
      </c>
      <c r="K30" s="4">
        <v>7085.59</v>
      </c>
      <c r="L30" s="4">
        <v>3573.7</v>
      </c>
      <c r="M30" s="4">
        <v>3447.19</v>
      </c>
      <c r="N30" s="4">
        <v>3585.6</v>
      </c>
      <c r="O30" s="4">
        <v>3616.05</v>
      </c>
      <c r="P30" s="12">
        <v>2608.2399999999998</v>
      </c>
      <c r="Q30" s="7"/>
    </row>
    <row r="31" spans="1:17" x14ac:dyDescent="0.25">
      <c r="A31" t="s">
        <v>20</v>
      </c>
      <c r="C31" t="s">
        <v>21</v>
      </c>
      <c r="F31" s="6"/>
      <c r="G31" s="6">
        <v>541.70100000000002</v>
      </c>
      <c r="H31" s="13">
        <v>4191.4799999999996</v>
      </c>
      <c r="I31" s="14">
        <v>3705.27</v>
      </c>
      <c r="J31" s="14">
        <v>7432.23</v>
      </c>
      <c r="K31" s="14">
        <v>4168.66</v>
      </c>
      <c r="L31" s="14">
        <v>3900.18</v>
      </c>
      <c r="M31" s="14">
        <v>3592.99</v>
      </c>
      <c r="N31" s="14">
        <v>4304.26</v>
      </c>
      <c r="O31" s="14">
        <v>3606.31</v>
      </c>
      <c r="P31" s="15">
        <v>540.34100000000001</v>
      </c>
      <c r="Q31" s="7"/>
    </row>
    <row r="32" spans="1:17" x14ac:dyDescent="0.25">
      <c r="A32" s="1" t="s">
        <v>35</v>
      </c>
      <c r="B32" s="26" t="s">
        <v>60</v>
      </c>
      <c r="C32" s="26"/>
      <c r="G32" s="16">
        <v>542.94600000000003</v>
      </c>
      <c r="H32" s="16">
        <v>541.74800000000005</v>
      </c>
      <c r="I32" s="16">
        <v>543.35900000000004</v>
      </c>
      <c r="J32" s="16">
        <v>543.09900000000005</v>
      </c>
      <c r="K32" s="16">
        <v>542.39800000000002</v>
      </c>
      <c r="L32" s="16">
        <v>542.00400000000002</v>
      </c>
      <c r="M32" s="16">
        <v>541.47199999999998</v>
      </c>
      <c r="N32" s="16">
        <v>540.72400000000005</v>
      </c>
      <c r="O32" s="16">
        <v>541.399</v>
      </c>
      <c r="P32" s="16">
        <v>541.60699999999997</v>
      </c>
      <c r="Q32" s="17"/>
    </row>
    <row r="33" spans="1:17" x14ac:dyDescent="0.25">
      <c r="B33" s="26" t="s">
        <v>61</v>
      </c>
      <c r="C33" s="26"/>
      <c r="Q33" s="17"/>
    </row>
    <row r="35" spans="1:17" x14ac:dyDescent="0.25">
      <c r="A35" s="1"/>
      <c r="B35" s="18"/>
      <c r="C35" s="19"/>
      <c r="F35" t="s">
        <v>36</v>
      </c>
      <c r="H35">
        <f>AVERAGE(H28:H31)</f>
        <v>10115.272499999999</v>
      </c>
      <c r="I35">
        <f t="shared" ref="I35:N35" si="0">AVERAGE(I28:I31)</f>
        <v>5756.9170000000004</v>
      </c>
      <c r="J35">
        <f t="shared" si="0"/>
        <v>4741.3150000000005</v>
      </c>
      <c r="K35">
        <f t="shared" si="0"/>
        <v>6916.1324999999997</v>
      </c>
      <c r="L35">
        <f t="shared" si="0"/>
        <v>6681.8525</v>
      </c>
      <c r="M35">
        <f t="shared" si="0"/>
        <v>3607.8274999999999</v>
      </c>
      <c r="N35">
        <f t="shared" si="0"/>
        <v>3843.9949999999999</v>
      </c>
      <c r="O35">
        <f>AVERAGE(O28:O31)</f>
        <v>2891.5197499999999</v>
      </c>
      <c r="P35">
        <f>AVERAGE(P28:P30)</f>
        <v>2627.8566666666666</v>
      </c>
    </row>
    <row r="36" spans="1:17" x14ac:dyDescent="0.25">
      <c r="B36" s="18"/>
      <c r="F36" t="s">
        <v>37</v>
      </c>
      <c r="H36">
        <f>H35/1000</f>
        <v>10.1152725</v>
      </c>
      <c r="I36">
        <f t="shared" ref="I36:P36" si="1">I35/1000</f>
        <v>5.7569170000000005</v>
      </c>
      <c r="J36">
        <f t="shared" si="1"/>
        <v>4.7413150000000002</v>
      </c>
      <c r="K36">
        <f t="shared" si="1"/>
        <v>6.9161324999999998</v>
      </c>
      <c r="L36">
        <f t="shared" si="1"/>
        <v>6.6818524999999998</v>
      </c>
      <c r="M36">
        <f t="shared" si="1"/>
        <v>3.6078275</v>
      </c>
      <c r="N36">
        <f t="shared" si="1"/>
        <v>3.8439950000000001</v>
      </c>
      <c r="O36">
        <f t="shared" si="1"/>
        <v>2.8915197500000001</v>
      </c>
      <c r="P36">
        <f t="shared" si="1"/>
        <v>2.6278566666666667</v>
      </c>
    </row>
    <row r="37" spans="1:17" x14ac:dyDescent="0.25">
      <c r="B37" s="20"/>
      <c r="F37" t="s">
        <v>38</v>
      </c>
      <c r="H37">
        <f>MEDIAN(H28:H31)</f>
        <v>5479.5949999999993</v>
      </c>
      <c r="I37">
        <f t="shared" ref="I37:P37" si="2">MEDIAN(I28:I31)</f>
        <v>4687.91</v>
      </c>
      <c r="J37">
        <f t="shared" si="2"/>
        <v>3924.9349999999999</v>
      </c>
      <c r="K37">
        <f t="shared" si="2"/>
        <v>5627.125</v>
      </c>
      <c r="L37">
        <f t="shared" si="2"/>
        <v>3736.9399999999996</v>
      </c>
      <c r="M37">
        <f t="shared" si="2"/>
        <v>3581.9250000000002</v>
      </c>
      <c r="N37">
        <f t="shared" si="2"/>
        <v>3765.81</v>
      </c>
      <c r="O37">
        <f t="shared" si="2"/>
        <v>3611.1800000000003</v>
      </c>
      <c r="P37">
        <f t="shared" si="2"/>
        <v>2605.2849999999999</v>
      </c>
    </row>
    <row r="38" spans="1:17" x14ac:dyDescent="0.25">
      <c r="B38" s="18"/>
      <c r="C38" s="18"/>
      <c r="F38" t="s">
        <v>39</v>
      </c>
      <c r="H38">
        <f>H37/1000</f>
        <v>5.4795949999999998</v>
      </c>
      <c r="I38">
        <f t="shared" ref="I38:P38" si="3">I37/1000</f>
        <v>4.6879099999999996</v>
      </c>
      <c r="J38">
        <f t="shared" si="3"/>
        <v>3.9249350000000001</v>
      </c>
      <c r="K38">
        <f t="shared" si="3"/>
        <v>5.6271250000000004</v>
      </c>
      <c r="L38">
        <f t="shared" si="3"/>
        <v>3.7369399999999997</v>
      </c>
      <c r="M38">
        <f t="shared" si="3"/>
        <v>3.581925</v>
      </c>
      <c r="N38">
        <f t="shared" si="3"/>
        <v>3.7658100000000001</v>
      </c>
      <c r="O38">
        <f t="shared" si="3"/>
        <v>3.6111800000000005</v>
      </c>
      <c r="P38">
        <f t="shared" si="3"/>
        <v>2.6052849999999999</v>
      </c>
    </row>
    <row r="39" spans="1:17" x14ac:dyDescent="0.25">
      <c r="F39" t="s">
        <v>40</v>
      </c>
      <c r="H39">
        <f>STDEV(H28:H31)</f>
        <v>10538.622023893431</v>
      </c>
      <c r="I39">
        <f t="shared" ref="I39:P39" si="4">STDEV(I28:I31)</f>
        <v>5336.8624379669618</v>
      </c>
      <c r="J39">
        <f t="shared" si="4"/>
        <v>1801.9335924223144</v>
      </c>
      <c r="K39">
        <f t="shared" si="4"/>
        <v>4120.8322800082942</v>
      </c>
      <c r="L39">
        <f t="shared" si="4"/>
        <v>6089.4780062627979</v>
      </c>
      <c r="M39">
        <f t="shared" si="4"/>
        <v>155.48094167775031</v>
      </c>
      <c r="N39">
        <f t="shared" si="4"/>
        <v>356.54504993525495</v>
      </c>
      <c r="O39">
        <f t="shared" si="4"/>
        <v>1568.8631447495936</v>
      </c>
      <c r="P39">
        <f t="shared" si="4"/>
        <v>1044.2486276107409</v>
      </c>
    </row>
    <row r="40" spans="1:17" x14ac:dyDescent="0.25">
      <c r="F40" t="s">
        <v>41</v>
      </c>
      <c r="H40">
        <f>H39/H35*100</f>
        <v>104.18525080657423</v>
      </c>
      <c r="I40">
        <f t="shared" ref="I40:P40" si="5">I39/I35*100</f>
        <v>92.703480664511247</v>
      </c>
      <c r="J40">
        <f t="shared" si="5"/>
        <v>38.004933070726459</v>
      </c>
      <c r="K40">
        <f t="shared" si="5"/>
        <v>59.582899546940347</v>
      </c>
      <c r="L40">
        <f t="shared" si="5"/>
        <v>91.13457691954136</v>
      </c>
      <c r="M40">
        <f t="shared" si="5"/>
        <v>4.3095447794483057</v>
      </c>
      <c r="N40">
        <f t="shared" si="5"/>
        <v>9.2753775677454051</v>
      </c>
      <c r="O40">
        <f t="shared" si="5"/>
        <v>54.257389898498651</v>
      </c>
      <c r="P40">
        <f t="shared" si="5"/>
        <v>39.737655438237027</v>
      </c>
    </row>
    <row r="43" spans="1:17" x14ac:dyDescent="0.25">
      <c r="D43" t="s">
        <v>42</v>
      </c>
    </row>
    <row r="44" spans="1:17" x14ac:dyDescent="0.25">
      <c r="F44" s="3"/>
      <c r="G44" s="3"/>
      <c r="H44" s="3" t="s">
        <v>22</v>
      </c>
      <c r="I44" s="3" t="s">
        <v>22</v>
      </c>
      <c r="J44" s="3" t="s">
        <v>47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M47">
        <f t="shared" ref="M47:N47" si="6">M28-$P$35</f>
        <v>1192.4133333333334</v>
      </c>
      <c r="N47">
        <f t="shared" si="6"/>
        <v>1318.1633333333334</v>
      </c>
    </row>
    <row r="48" spans="1:17" x14ac:dyDescent="0.25">
      <c r="H48">
        <f t="shared" ref="H48:O50" si="7">H29-$P$35</f>
        <v>4139.8533333333335</v>
      </c>
      <c r="I48">
        <f t="shared" si="7"/>
        <v>3042.6933333333336</v>
      </c>
      <c r="J48">
        <f t="shared" si="7"/>
        <v>1055.3033333333333</v>
      </c>
      <c r="K48">
        <f t="shared" si="7"/>
        <v>1102.7233333333334</v>
      </c>
      <c r="L48">
        <f t="shared" si="7"/>
        <v>814.17333333333363</v>
      </c>
      <c r="M48">
        <f t="shared" si="7"/>
        <v>943.00333333333356</v>
      </c>
      <c r="N48">
        <f t="shared" si="7"/>
        <v>912.24333333333334</v>
      </c>
      <c r="O48">
        <f t="shared" si="7"/>
        <v>1173.7733333333335</v>
      </c>
    </row>
    <row r="49" spans="4:20" x14ac:dyDescent="0.25">
      <c r="H49">
        <f t="shared" si="7"/>
        <v>1079.7433333333333</v>
      </c>
      <c r="J49">
        <f t="shared" si="7"/>
        <v>1143.4133333333334</v>
      </c>
      <c r="L49">
        <f>L30-$P$35</f>
        <v>945.84333333333325</v>
      </c>
      <c r="M49">
        <f t="shared" si="7"/>
        <v>819.33333333333348</v>
      </c>
      <c r="N49">
        <f t="shared" si="7"/>
        <v>957.74333333333334</v>
      </c>
      <c r="O49">
        <f>O30-$P$35</f>
        <v>988.19333333333361</v>
      </c>
    </row>
    <row r="50" spans="4:20" x14ac:dyDescent="0.25">
      <c r="H50">
        <f t="shared" si="7"/>
        <v>1563.623333333333</v>
      </c>
      <c r="I50">
        <f t="shared" si="7"/>
        <v>1077.4133333333334</v>
      </c>
      <c r="K50">
        <f t="shared" si="7"/>
        <v>1540.8033333333333</v>
      </c>
      <c r="L50">
        <f t="shared" si="7"/>
        <v>1272.3233333333333</v>
      </c>
      <c r="M50">
        <f t="shared" si="7"/>
        <v>965.13333333333321</v>
      </c>
      <c r="N50">
        <f t="shared" si="7"/>
        <v>1676.4033333333336</v>
      </c>
      <c r="O50">
        <f t="shared" si="7"/>
        <v>978.45333333333338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47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 t="s">
        <v>28</v>
      </c>
      <c r="Q53" s="3"/>
      <c r="S53" s="21" t="s">
        <v>43</v>
      </c>
      <c r="T53" s="22"/>
    </row>
    <row r="54" spans="4:20" x14ac:dyDescent="0.25">
      <c r="F54" t="s">
        <v>36</v>
      </c>
      <c r="H54">
        <f>AVERAGE(H47:H50)</f>
        <v>2261.0733333333333</v>
      </c>
      <c r="I54">
        <f>AVERAGE(I47:I50)</f>
        <v>2060.0533333333333</v>
      </c>
      <c r="J54">
        <f t="shared" ref="J54:N54" si="8">AVERAGE(J47:J50)</f>
        <v>1099.3583333333333</v>
      </c>
      <c r="K54">
        <f t="shared" si="8"/>
        <v>1321.7633333333333</v>
      </c>
      <c r="L54">
        <f t="shared" si="8"/>
        <v>1010.7800000000001</v>
      </c>
      <c r="M54">
        <f t="shared" si="8"/>
        <v>979.97083333333342</v>
      </c>
      <c r="N54">
        <f t="shared" si="8"/>
        <v>1216.1383333333333</v>
      </c>
      <c r="O54">
        <f>AVERAGE(O47:O50)</f>
        <v>1046.8066666666668</v>
      </c>
      <c r="S54" s="23">
        <f>AVERAGE(H47:I50)</f>
        <v>2180.6653333333334</v>
      </c>
      <c r="T54" s="24"/>
    </row>
    <row r="55" spans="4:20" x14ac:dyDescent="0.25">
      <c r="F55" t="s">
        <v>37</v>
      </c>
      <c r="H55">
        <f>H54/1000</f>
        <v>2.261073333333333</v>
      </c>
      <c r="I55">
        <f t="shared" ref="I55:O55" si="9">I54/1000</f>
        <v>2.0600533333333333</v>
      </c>
      <c r="J55">
        <f t="shared" si="9"/>
        <v>1.0993583333333334</v>
      </c>
      <c r="K55">
        <f t="shared" si="9"/>
        <v>1.3217633333333334</v>
      </c>
      <c r="L55">
        <f t="shared" si="9"/>
        <v>1.01078</v>
      </c>
      <c r="M55">
        <f t="shared" si="9"/>
        <v>0.97997083333333346</v>
      </c>
      <c r="N55">
        <f t="shared" si="9"/>
        <v>1.2161383333333333</v>
      </c>
      <c r="O55">
        <f t="shared" si="9"/>
        <v>1.0468066666666669</v>
      </c>
    </row>
    <row r="56" spans="4:20" x14ac:dyDescent="0.25">
      <c r="F56" t="s">
        <v>38</v>
      </c>
      <c r="H56">
        <f>MEDIAN(H47:H50)</f>
        <v>1563.623333333333</v>
      </c>
      <c r="I56">
        <f t="shared" ref="I56:N56" si="10">MEDIAN(I47:I50)</f>
        <v>2060.0533333333333</v>
      </c>
      <c r="J56">
        <f>MEDIAN(J47:J50)</f>
        <v>1099.3583333333333</v>
      </c>
      <c r="K56">
        <f t="shared" si="10"/>
        <v>1321.7633333333333</v>
      </c>
      <c r="L56">
        <f t="shared" si="10"/>
        <v>945.84333333333325</v>
      </c>
      <c r="M56">
        <f t="shared" si="10"/>
        <v>954.06833333333338</v>
      </c>
      <c r="N56">
        <f t="shared" si="10"/>
        <v>1137.9533333333334</v>
      </c>
      <c r="O56">
        <f>MEDIAN(O47:O50)</f>
        <v>988.19333333333361</v>
      </c>
    </row>
    <row r="57" spans="4:20" x14ac:dyDescent="0.25">
      <c r="F57" t="s">
        <v>39</v>
      </c>
      <c r="H57">
        <f>H56/1000</f>
        <v>1.5636233333333329</v>
      </c>
      <c r="I57">
        <f t="shared" ref="I57:O57" si="11">I56/1000</f>
        <v>2.0600533333333333</v>
      </c>
      <c r="J57">
        <f t="shared" si="11"/>
        <v>1.0993583333333334</v>
      </c>
      <c r="K57">
        <f t="shared" si="11"/>
        <v>1.3217633333333334</v>
      </c>
      <c r="L57">
        <f t="shared" si="11"/>
        <v>0.94584333333333326</v>
      </c>
      <c r="M57">
        <f t="shared" si="11"/>
        <v>0.95406833333333341</v>
      </c>
      <c r="N57">
        <f t="shared" si="11"/>
        <v>1.1379533333333334</v>
      </c>
      <c r="O57">
        <f t="shared" si="11"/>
        <v>0.98819333333333359</v>
      </c>
    </row>
    <row r="58" spans="4:20" x14ac:dyDescent="0.25">
      <c r="F58" t="s">
        <v>40</v>
      </c>
      <c r="H58">
        <f>STDEV(H47:H50)</f>
        <v>1644.9606925090955</v>
      </c>
      <c r="I58">
        <f t="shared" ref="I58:O58" si="12">STDEV(I47:I50)</f>
        <v>1389.6628149302987</v>
      </c>
      <c r="J58">
        <f t="shared" si="12"/>
        <v>62.303178490346795</v>
      </c>
      <c r="K58">
        <f t="shared" si="12"/>
        <v>309.76933870220307</v>
      </c>
      <c r="L58">
        <f t="shared" si="12"/>
        <v>235.87694595558361</v>
      </c>
      <c r="M58">
        <f t="shared" si="12"/>
        <v>155.48094167775014</v>
      </c>
      <c r="N58">
        <f t="shared" si="12"/>
        <v>356.54504993525563</v>
      </c>
      <c r="O58">
        <f t="shared" si="12"/>
        <v>110.06415280795714</v>
      </c>
    </row>
    <row r="59" spans="4:20" x14ac:dyDescent="0.25">
      <c r="F59" t="s">
        <v>41</v>
      </c>
      <c r="H59">
        <f>H58/H54*100</f>
        <v>72.751319838178418</v>
      </c>
      <c r="I59">
        <f t="shared" ref="I59:O59" si="13">I58/I54*100</f>
        <v>67.457613472643047</v>
      </c>
      <c r="J59">
        <f t="shared" si="13"/>
        <v>5.6672312021721876</v>
      </c>
      <c r="K59">
        <f t="shared" si="13"/>
        <v>23.436066872955301</v>
      </c>
      <c r="L59">
        <f t="shared" si="13"/>
        <v>23.336131102275825</v>
      </c>
      <c r="M59">
        <f t="shared" si="13"/>
        <v>15.865874410658492</v>
      </c>
      <c r="N59">
        <f t="shared" si="13"/>
        <v>29.317803753294701</v>
      </c>
      <c r="O59">
        <f t="shared" si="13"/>
        <v>10.514277021031306</v>
      </c>
    </row>
    <row r="62" spans="4:20" x14ac:dyDescent="0.25">
      <c r="D62" t="s">
        <v>44</v>
      </c>
    </row>
    <row r="63" spans="4:20" x14ac:dyDescent="0.25">
      <c r="M63">
        <f t="shared" ref="H63:O66" si="14">M47/$H$54*100</f>
        <v>52.736605918722965</v>
      </c>
      <c r="N63" s="26">
        <f t="shared" si="14"/>
        <v>58.29812389985878</v>
      </c>
    </row>
    <row r="64" spans="4:20" x14ac:dyDescent="0.25">
      <c r="H64">
        <f t="shared" si="14"/>
        <v>183.09239564690515</v>
      </c>
      <c r="I64">
        <f t="shared" si="14"/>
        <v>134.56853824584786</v>
      </c>
      <c r="J64">
        <f t="shared" si="14"/>
        <v>46.672671681001063</v>
      </c>
      <c r="K64">
        <f t="shared" si="14"/>
        <v>48.769905737982846</v>
      </c>
      <c r="L64">
        <f t="shared" si="14"/>
        <v>36.008267459996887</v>
      </c>
      <c r="M64">
        <f t="shared" si="14"/>
        <v>41.706003933235259</v>
      </c>
      <c r="N64">
        <f t="shared" si="14"/>
        <v>40.345588083535553</v>
      </c>
      <c r="O64">
        <f t="shared" si="14"/>
        <v>51.912218680803527</v>
      </c>
    </row>
    <row r="65" spans="4:17" x14ac:dyDescent="0.25">
      <c r="H65">
        <f t="shared" si="14"/>
        <v>47.753574261191588</v>
      </c>
      <c r="J65">
        <f t="shared" si="14"/>
        <v>50.569493544363887</v>
      </c>
      <c r="L65">
        <f t="shared" si="14"/>
        <v>41.831607997381766</v>
      </c>
      <c r="M65">
        <f t="shared" si="14"/>
        <v>36.236477661051843</v>
      </c>
      <c r="N65">
        <f t="shared" si="14"/>
        <v>42.357906716868982</v>
      </c>
      <c r="O65">
        <f t="shared" si="14"/>
        <v>43.704612263792136</v>
      </c>
    </row>
    <row r="66" spans="4:17" x14ac:dyDescent="0.25">
      <c r="H66">
        <f t="shared" si="14"/>
        <v>69.154030091903238</v>
      </c>
      <c r="I66">
        <f t="shared" si="14"/>
        <v>47.650525856451658</v>
      </c>
      <c r="K66">
        <f t="shared" si="14"/>
        <v>68.144774900416024</v>
      </c>
      <c r="L66">
        <f t="shared" si="14"/>
        <v>56.270768160254271</v>
      </c>
      <c r="M66">
        <f t="shared" si="14"/>
        <v>42.684742644348844</v>
      </c>
      <c r="N66">
        <f t="shared" si="14"/>
        <v>74.141926695581176</v>
      </c>
      <c r="O66">
        <f t="shared" si="14"/>
        <v>43.273843395909324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47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 t="s">
        <v>28</v>
      </c>
      <c r="Q69" s="3"/>
    </row>
    <row r="70" spans="4:17" x14ac:dyDescent="0.25">
      <c r="F70" t="s">
        <v>36</v>
      </c>
      <c r="H70">
        <f>AVERAGE(H63:H66)</f>
        <v>99.999999999999986</v>
      </c>
      <c r="I70">
        <f t="shared" ref="I70:N70" si="15">AVERAGE(I63:I66)</f>
        <v>91.109532051149756</v>
      </c>
      <c r="J70">
        <f>AVERAGE(J63:J66)</f>
        <v>48.621082612682471</v>
      </c>
      <c r="K70">
        <f t="shared" si="15"/>
        <v>58.457340319199432</v>
      </c>
      <c r="L70">
        <f t="shared" si="15"/>
        <v>44.703547872544306</v>
      </c>
      <c r="M70">
        <f t="shared" si="15"/>
        <v>43.340957539339726</v>
      </c>
      <c r="N70">
        <f t="shared" si="15"/>
        <v>53.785886348961114</v>
      </c>
      <c r="O70">
        <f>AVERAGE(O63:O66)</f>
        <v>46.296891446834991</v>
      </c>
    </row>
    <row r="71" spans="4:17" x14ac:dyDescent="0.25">
      <c r="F71" t="s">
        <v>38</v>
      </c>
      <c r="H71">
        <f>MEDIAN(H63:H66)</f>
        <v>69.154030091903238</v>
      </c>
      <c r="I71">
        <f t="shared" ref="I71:O71" si="16">MEDIAN(I63:I66)</f>
        <v>91.109532051149756</v>
      </c>
      <c r="J71">
        <f t="shared" si="16"/>
        <v>48.621082612682471</v>
      </c>
      <c r="K71">
        <f t="shared" si="16"/>
        <v>58.457340319199432</v>
      </c>
      <c r="L71">
        <f t="shared" si="16"/>
        <v>41.831607997381766</v>
      </c>
      <c r="M71">
        <f t="shared" si="16"/>
        <v>42.195373288792055</v>
      </c>
      <c r="N71">
        <f t="shared" si="16"/>
        <v>50.328015308363881</v>
      </c>
      <c r="O71">
        <f t="shared" si="16"/>
        <v>43.704612263792136</v>
      </c>
    </row>
    <row r="72" spans="4:17" x14ac:dyDescent="0.25">
      <c r="F72" t="s">
        <v>40</v>
      </c>
      <c r="H72">
        <f>STDEV(H63:H66)</f>
        <v>72.751319838178375</v>
      </c>
      <c r="I72">
        <f t="shared" ref="I72:O72" si="17">STDEV(I63:I66)</f>
        <v>61.460315967798415</v>
      </c>
      <c r="J72">
        <f t="shared" si="17"/>
        <v>2.7554691646598508</v>
      </c>
      <c r="K72">
        <f t="shared" si="17"/>
        <v>13.700101369358663</v>
      </c>
      <c r="L72">
        <f t="shared" si="17"/>
        <v>10.432078538905587</v>
      </c>
      <c r="M72">
        <f t="shared" si="17"/>
        <v>6.8764218915684827</v>
      </c>
      <c r="N72">
        <f t="shared" si="17"/>
        <v>15.768840606758546</v>
      </c>
      <c r="O72">
        <f t="shared" si="17"/>
        <v>4.8677834188463809</v>
      </c>
    </row>
    <row r="73" spans="4:17" x14ac:dyDescent="0.25">
      <c r="F73" t="s">
        <v>41</v>
      </c>
      <c r="H73">
        <f t="shared" ref="H73:O73" si="18">H72/H70*100</f>
        <v>72.751319838178389</v>
      </c>
      <c r="I73">
        <f t="shared" si="18"/>
        <v>67.457613472643033</v>
      </c>
      <c r="J73">
        <f t="shared" si="18"/>
        <v>5.6672312021721742</v>
      </c>
      <c r="K73">
        <f t="shared" si="18"/>
        <v>23.436066872955337</v>
      </c>
      <c r="L73">
        <f t="shared" si="18"/>
        <v>23.336131102275854</v>
      </c>
      <c r="M73">
        <f t="shared" si="18"/>
        <v>15.865874410658535</v>
      </c>
      <c r="N73">
        <f t="shared" si="18"/>
        <v>29.317803753294708</v>
      </c>
      <c r="O73">
        <f t="shared" si="18"/>
        <v>10.514277021031308</v>
      </c>
    </row>
    <row r="76" spans="4:17" x14ac:dyDescent="0.25">
      <c r="D76" t="s">
        <v>45</v>
      </c>
      <c r="M76">
        <f t="shared" ref="M76:N76" si="19">M47/$S$54*100</f>
        <v>54.681170700807527</v>
      </c>
      <c r="N76" s="26">
        <f t="shared" si="19"/>
        <v>60.447759368853184</v>
      </c>
    </row>
    <row r="77" spans="4:17" x14ac:dyDescent="0.25">
      <c r="H77">
        <f t="shared" ref="H77:O79" si="20">H48/$S$54*100</f>
        <v>189.84358902084318</v>
      </c>
      <c r="I77">
        <f t="shared" si="20"/>
        <v>139.5305041458295</v>
      </c>
      <c r="J77">
        <f t="shared" si="20"/>
        <v>48.393640106169428</v>
      </c>
      <c r="K77">
        <f t="shared" si="20"/>
        <v>50.568205789181164</v>
      </c>
      <c r="L77">
        <f t="shared" si="20"/>
        <v>37.336005708349575</v>
      </c>
      <c r="M77">
        <f t="shared" si="20"/>
        <v>43.243835673393875</v>
      </c>
      <c r="N77">
        <f t="shared" si="20"/>
        <v>41.833257005965763</v>
      </c>
      <c r="O77">
        <f t="shared" si="20"/>
        <v>53.826385708581917</v>
      </c>
    </row>
    <row r="78" spans="4:17" x14ac:dyDescent="0.25">
      <c r="H78">
        <f t="shared" si="20"/>
        <v>49.514398969366539</v>
      </c>
      <c r="J78">
        <f t="shared" si="20"/>
        <v>52.434150066738042</v>
      </c>
      <c r="L78">
        <f t="shared" si="20"/>
        <v>43.374071155041975</v>
      </c>
      <c r="M78">
        <f t="shared" si="20"/>
        <v>37.572630738386273</v>
      </c>
      <c r="N78">
        <f t="shared" si="20"/>
        <v>43.919776166173136</v>
      </c>
      <c r="O78">
        <f t="shared" si="20"/>
        <v>45.316138988773467</v>
      </c>
    </row>
    <row r="79" spans="4:17" x14ac:dyDescent="0.25">
      <c r="H79">
        <f>H50/$S$54*100</f>
        <v>71.703957018622432</v>
      </c>
      <c r="I79">
        <f t="shared" si="20"/>
        <v>49.407550845338335</v>
      </c>
      <c r="J79" s="25"/>
      <c r="K79">
        <f t="shared" si="20"/>
        <v>70.657487409041522</v>
      </c>
      <c r="L79">
        <f t="shared" si="20"/>
        <v>58.345648636899192</v>
      </c>
      <c r="M79">
        <f t="shared" si="20"/>
        <v>44.258663563841978</v>
      </c>
      <c r="N79">
        <f t="shared" si="20"/>
        <v>76.875773082099116</v>
      </c>
      <c r="O79">
        <f t="shared" si="20"/>
        <v>44.869486315797197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47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 t="s">
        <v>28</v>
      </c>
      <c r="Q82" s="3"/>
    </row>
    <row r="83" spans="6:17" x14ac:dyDescent="0.25">
      <c r="F83" t="s">
        <v>36</v>
      </c>
      <c r="H83">
        <f>AVERAGE(H76:H79)</f>
        <v>103.68731500294405</v>
      </c>
      <c r="I83">
        <f t="shared" ref="I83:N83" si="21">AVERAGE(I76:I79)</f>
        <v>94.469027495583916</v>
      </c>
      <c r="J83">
        <f t="shared" si="21"/>
        <v>50.413895086453735</v>
      </c>
      <c r="K83">
        <f t="shared" si="21"/>
        <v>60.612846599111343</v>
      </c>
      <c r="L83">
        <f t="shared" si="21"/>
        <v>46.351908500096918</v>
      </c>
      <c r="M83">
        <f t="shared" si="21"/>
        <v>44.939075169107412</v>
      </c>
      <c r="N83">
        <f t="shared" si="21"/>
        <v>55.7691414057728</v>
      </c>
      <c r="O83" s="26">
        <f>AVERAGE(O76:O79)</f>
        <v>48.00400367105086</v>
      </c>
    </row>
    <row r="84" spans="6:17" x14ac:dyDescent="0.25">
      <c r="F84" t="s">
        <v>38</v>
      </c>
      <c r="H84">
        <f t="shared" ref="H84:O84" si="22">MEDIAN(H76:H79)</f>
        <v>71.703957018622432</v>
      </c>
      <c r="I84">
        <f t="shared" si="22"/>
        <v>94.469027495583916</v>
      </c>
      <c r="J84">
        <f t="shared" si="22"/>
        <v>50.413895086453735</v>
      </c>
      <c r="K84">
        <f t="shared" si="22"/>
        <v>60.612846599111343</v>
      </c>
      <c r="L84">
        <f t="shared" si="22"/>
        <v>43.374071155041975</v>
      </c>
      <c r="M84">
        <f t="shared" si="22"/>
        <v>43.751249618617926</v>
      </c>
      <c r="N84">
        <f t="shared" si="22"/>
        <v>52.18376776751316</v>
      </c>
      <c r="O84" s="26">
        <f t="shared" si="22"/>
        <v>45.316138988773467</v>
      </c>
    </row>
    <row r="85" spans="6:17" x14ac:dyDescent="0.25">
      <c r="F85" t="s">
        <v>40</v>
      </c>
      <c r="H85">
        <f t="shared" ref="H85:O85" si="23">STDEV(H76:H79)</f>
        <v>75.43389016941137</v>
      </c>
      <c r="I85">
        <f t="shared" si="23"/>
        <v>63.726551419335863</v>
      </c>
      <c r="J85">
        <f t="shared" si="23"/>
        <v>2.857071992569856</v>
      </c>
      <c r="K85">
        <f t="shared" si="23"/>
        <v>14.205267262569519</v>
      </c>
      <c r="L85">
        <f t="shared" si="23"/>
        <v>10.816742135989514</v>
      </c>
      <c r="M85">
        <f t="shared" si="23"/>
        <v>7.1299772276420228</v>
      </c>
      <c r="N85">
        <f t="shared" si="23"/>
        <v>16.350287432241835</v>
      </c>
      <c r="O85" s="26">
        <f t="shared" si="23"/>
        <v>5.0472739271603277</v>
      </c>
    </row>
    <row r="86" spans="6:17" x14ac:dyDescent="0.25">
      <c r="F86" t="s">
        <v>41</v>
      </c>
      <c r="H86">
        <f t="shared" ref="H86:O86" si="24">H85/H83*100</f>
        <v>72.751319838178404</v>
      </c>
      <c r="I86">
        <f t="shared" si="24"/>
        <v>67.457613472643033</v>
      </c>
      <c r="J86">
        <f t="shared" si="24"/>
        <v>5.6672312021721849</v>
      </c>
      <c r="K86">
        <f t="shared" si="24"/>
        <v>23.436066872955255</v>
      </c>
      <c r="L86">
        <f t="shared" si="24"/>
        <v>23.33613110227575</v>
      </c>
      <c r="M86">
        <f t="shared" si="24"/>
        <v>15.865874410658549</v>
      </c>
      <c r="N86">
        <f t="shared" si="24"/>
        <v>29.317803753294609</v>
      </c>
      <c r="O86" s="26">
        <f t="shared" si="24"/>
        <v>10.514277021031312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8"/>
  <sheetViews>
    <sheetView workbookViewId="0">
      <selection sqref="A1:C9"/>
    </sheetView>
  </sheetViews>
  <sheetFormatPr baseColWidth="10" defaultRowHeight="15" x14ac:dyDescent="0.25"/>
  <cols>
    <col min="7" max="7" width="12" bestFit="1" customWidth="1"/>
    <col min="16" max="16" width="12" bestFit="1" customWidth="1"/>
  </cols>
  <sheetData>
    <row r="1" spans="1:3" x14ac:dyDescent="0.25">
      <c r="A1" s="1" t="s">
        <v>62</v>
      </c>
    </row>
    <row r="2" spans="1:3" x14ac:dyDescent="0.25">
      <c r="A2" t="s">
        <v>29</v>
      </c>
      <c r="C2" t="s">
        <v>30</v>
      </c>
    </row>
    <row r="3" spans="1:3" x14ac:dyDescent="0.25">
      <c r="A3" t="s">
        <v>31</v>
      </c>
      <c r="C3" s="2">
        <v>43855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46</v>
      </c>
    </row>
    <row r="6" spans="1:3" x14ac:dyDescent="0.25">
      <c r="A6" t="s">
        <v>19</v>
      </c>
      <c r="C6" s="2">
        <v>43900</v>
      </c>
    </row>
    <row r="7" spans="1:3" x14ac:dyDescent="0.25">
      <c r="A7" t="s">
        <v>20</v>
      </c>
      <c r="C7" t="s">
        <v>21</v>
      </c>
    </row>
    <row r="8" spans="1:3" x14ac:dyDescent="0.25">
      <c r="A8" s="1" t="s">
        <v>35</v>
      </c>
      <c r="B8" s="26" t="s">
        <v>60</v>
      </c>
      <c r="C8" s="26"/>
    </row>
    <row r="9" spans="1:3" x14ac:dyDescent="0.25">
      <c r="B9" s="26" t="s">
        <v>61</v>
      </c>
      <c r="C9" s="26"/>
    </row>
    <row r="14" spans="1:3" x14ac:dyDescent="0.25">
      <c r="A14" s="1"/>
      <c r="B14" s="18"/>
      <c r="C14" s="19"/>
    </row>
    <row r="15" spans="1:3" x14ac:dyDescent="0.25">
      <c r="B15" s="18"/>
    </row>
    <row r="16" spans="1:3" x14ac:dyDescent="0.25">
      <c r="B16" s="20"/>
    </row>
    <row r="17" spans="2:15" x14ac:dyDescent="0.25">
      <c r="B17" s="18"/>
      <c r="C17" s="18"/>
    </row>
    <row r="21" spans="2:15" x14ac:dyDescent="0.25">
      <c r="C21" s="1" t="s">
        <v>18</v>
      </c>
    </row>
    <row r="22" spans="2:15" x14ac:dyDescent="0.25">
      <c r="C22" s="1" t="s">
        <v>42</v>
      </c>
    </row>
    <row r="23" spans="2:15" x14ac:dyDescent="0.25">
      <c r="G23" t="s">
        <v>22</v>
      </c>
      <c r="H23" t="s">
        <v>22</v>
      </c>
      <c r="I23" t="s">
        <v>47</v>
      </c>
      <c r="J23" t="s">
        <v>23</v>
      </c>
      <c r="K23" t="s">
        <v>24</v>
      </c>
      <c r="L23" t="s">
        <v>25</v>
      </c>
      <c r="M23" t="s">
        <v>26</v>
      </c>
      <c r="N23" t="s">
        <v>27</v>
      </c>
      <c r="O23" t="s">
        <v>28</v>
      </c>
    </row>
    <row r="26" spans="2:15" x14ac:dyDescent="0.25">
      <c r="G26">
        <v>0.38953267666666669</v>
      </c>
      <c r="H26">
        <v>0.3787149766666667</v>
      </c>
      <c r="I26">
        <v>0.26330007666666666</v>
      </c>
      <c r="J26">
        <v>0.3586980766666667</v>
      </c>
      <c r="K26">
        <v>0.43823957666666663</v>
      </c>
      <c r="L26">
        <v>0.32482297666666665</v>
      </c>
      <c r="M26">
        <v>0.28405417666666666</v>
      </c>
      <c r="N26">
        <v>-3.5354233333333429E-3</v>
      </c>
    </row>
    <row r="27" spans="2:15" x14ac:dyDescent="0.25">
      <c r="G27">
        <v>0.23678907666666665</v>
      </c>
      <c r="H27">
        <v>0.34346467666666669</v>
      </c>
      <c r="I27">
        <v>0.24442327666666669</v>
      </c>
      <c r="J27">
        <v>0.27806067666666667</v>
      </c>
      <c r="K27">
        <v>0.20852417666666667</v>
      </c>
      <c r="L27">
        <v>0.23611217666666667</v>
      </c>
      <c r="M27">
        <v>0.2521822766666667</v>
      </c>
      <c r="N27">
        <v>0.15581477666666665</v>
      </c>
    </row>
    <row r="28" spans="2:15" x14ac:dyDescent="0.25">
      <c r="G28">
        <v>0.24057797666666669</v>
      </c>
      <c r="H28">
        <v>-1.2875233333333319E-3</v>
      </c>
      <c r="I28">
        <v>0.36186557666666669</v>
      </c>
      <c r="J28">
        <v>0.27560347666666668</v>
      </c>
      <c r="K28">
        <v>0.21229607666666667</v>
      </c>
      <c r="L28">
        <v>0.16862817666666668</v>
      </c>
      <c r="M28">
        <v>0.20852627666666668</v>
      </c>
      <c r="N28">
        <v>0.10536517666666666</v>
      </c>
    </row>
    <row r="29" spans="2:15" x14ac:dyDescent="0.25">
      <c r="G29">
        <v>0.25491627666666666</v>
      </c>
      <c r="H29">
        <v>0.20173317666666668</v>
      </c>
      <c r="I29">
        <v>0.2871751766666667</v>
      </c>
      <c r="J29">
        <v>0.26164387666666666</v>
      </c>
      <c r="K29">
        <v>0.21783257666666667</v>
      </c>
      <c r="L29">
        <v>0.13020947666666666</v>
      </c>
      <c r="M29">
        <v>0.25131457666666668</v>
      </c>
      <c r="N29">
        <v>0.16978977666666667</v>
      </c>
    </row>
    <row r="31" spans="2:15" x14ac:dyDescent="0.25">
      <c r="C31" s="1" t="s">
        <v>48</v>
      </c>
    </row>
    <row r="32" spans="2:15" x14ac:dyDescent="0.25">
      <c r="C32" s="1" t="s">
        <v>42</v>
      </c>
    </row>
    <row r="33" spans="3:16" x14ac:dyDescent="0.25">
      <c r="G33" t="s">
        <v>22</v>
      </c>
      <c r="H33" t="s">
        <v>22</v>
      </c>
      <c r="I33" t="s">
        <v>47</v>
      </c>
      <c r="J33" t="s">
        <v>23</v>
      </c>
      <c r="K33" t="s">
        <v>24</v>
      </c>
      <c r="L33" t="s">
        <v>25</v>
      </c>
      <c r="M33" t="s">
        <v>26</v>
      </c>
      <c r="N33" t="s">
        <v>27</v>
      </c>
      <c r="O33" t="s">
        <v>28</v>
      </c>
    </row>
    <row r="36" spans="3:16" x14ac:dyDescent="0.25">
      <c r="G36">
        <v>23166.443333333333</v>
      </c>
      <c r="H36">
        <v>10480.743333333334</v>
      </c>
      <c r="I36">
        <v>1450.7433333333333</v>
      </c>
      <c r="J36">
        <v>10051.843333333334</v>
      </c>
      <c r="K36">
        <v>13183.643333333333</v>
      </c>
      <c r="L36">
        <v>1192.4133333333334</v>
      </c>
      <c r="M36">
        <v>1318.1633333333334</v>
      </c>
      <c r="N36">
        <v>-2085.7676666666666</v>
      </c>
    </row>
    <row r="37" spans="3:16" x14ac:dyDescent="0.25">
      <c r="G37">
        <v>4139.8533333333335</v>
      </c>
      <c r="H37">
        <v>3042.6933333333336</v>
      </c>
      <c r="I37">
        <v>1055.3033333333333</v>
      </c>
      <c r="J37">
        <v>1102.7233333333334</v>
      </c>
      <c r="K37">
        <v>814.17333333333363</v>
      </c>
      <c r="L37">
        <v>943.00333333333356</v>
      </c>
      <c r="M37">
        <v>912.24333333333334</v>
      </c>
      <c r="N37">
        <v>1173.7733333333335</v>
      </c>
    </row>
    <row r="38" spans="3:16" x14ac:dyDescent="0.25">
      <c r="G38">
        <v>1079.7433333333333</v>
      </c>
      <c r="H38">
        <v>-2084.6086666666665</v>
      </c>
      <c r="I38">
        <v>1143.4133333333334</v>
      </c>
      <c r="J38">
        <v>4457.7333333333336</v>
      </c>
      <c r="K38">
        <v>945.84333333333325</v>
      </c>
      <c r="L38">
        <v>819.33333333333348</v>
      </c>
      <c r="M38">
        <v>957.74333333333334</v>
      </c>
      <c r="N38">
        <v>988.19333333333361</v>
      </c>
    </row>
    <row r="39" spans="3:16" x14ac:dyDescent="0.25">
      <c r="G39">
        <v>1563.623333333333</v>
      </c>
      <c r="H39">
        <v>1077.4133333333334</v>
      </c>
      <c r="I39">
        <v>4804.373333333333</v>
      </c>
      <c r="J39">
        <v>1540.8033333333333</v>
      </c>
      <c r="K39">
        <v>1272.3233333333333</v>
      </c>
      <c r="L39">
        <v>965.13333333333321</v>
      </c>
      <c r="M39">
        <v>1676.4033333333336</v>
      </c>
      <c r="N39">
        <v>978.45333333333338</v>
      </c>
    </row>
    <row r="41" spans="3:16" x14ac:dyDescent="0.25">
      <c r="C41" s="1" t="s">
        <v>58</v>
      </c>
    </row>
    <row r="42" spans="3:16" x14ac:dyDescent="0.25">
      <c r="G42">
        <f>G26/G36</f>
        <v>1.6814522240718005E-5</v>
      </c>
      <c r="H42">
        <f t="shared" ref="H42:N42" si="0">H26/H36</f>
        <v>3.6134362289188778E-5</v>
      </c>
      <c r="I42">
        <f t="shared" si="0"/>
        <v>1.8149321841906332E-4</v>
      </c>
      <c r="J42">
        <f t="shared" si="0"/>
        <v>3.5684805738781575E-5</v>
      </c>
      <c r="K42">
        <f t="shared" si="0"/>
        <v>3.3241158425351812E-5</v>
      </c>
      <c r="L42">
        <f t="shared" si="0"/>
        <v>2.7240803804050046E-4</v>
      </c>
      <c r="M42">
        <f t="shared" si="0"/>
        <v>2.1549239724970854E-4</v>
      </c>
      <c r="N42">
        <f t="shared" si="0"/>
        <v>1.6950225999923656E-6</v>
      </c>
      <c r="P42" s="1" t="s">
        <v>22</v>
      </c>
    </row>
    <row r="43" spans="3:16" x14ac:dyDescent="0.25">
      <c r="G43">
        <f t="shared" ref="G43:N43" si="1">G27/G37</f>
        <v>5.7197455465411007E-5</v>
      </c>
      <c r="H43">
        <f t="shared" si="1"/>
        <v>1.1288179222793841E-4</v>
      </c>
      <c r="I43">
        <f t="shared" si="1"/>
        <v>2.3161423729670146E-4</v>
      </c>
      <c r="J43">
        <f t="shared" si="1"/>
        <v>2.5215815088100067E-4</v>
      </c>
      <c r="K43">
        <f t="shared" si="1"/>
        <v>2.5611766945613537E-4</v>
      </c>
      <c r="L43">
        <f t="shared" si="1"/>
        <v>2.503831835164951E-4</v>
      </c>
      <c r="M43">
        <f t="shared" si="1"/>
        <v>2.764418959853548E-4</v>
      </c>
      <c r="N43">
        <f t="shared" si="1"/>
        <v>1.3274690456987717E-4</v>
      </c>
      <c r="P43">
        <f>AVERAGE(G42:H45)</f>
        <v>9.9590467361437488E-5</v>
      </c>
    </row>
    <row r="44" spans="3:16" x14ac:dyDescent="0.25">
      <c r="G44">
        <f t="shared" ref="G44:N44" si="2">G28/G38</f>
        <v>2.228103376419705E-4</v>
      </c>
      <c r="H44">
        <f t="shared" si="2"/>
        <v>6.1763310971555592E-7</v>
      </c>
      <c r="I44">
        <f t="shared" si="2"/>
        <v>3.1647836011474415E-4</v>
      </c>
      <c r="J44">
        <f t="shared" si="2"/>
        <v>6.1825922741004399E-5</v>
      </c>
      <c r="K44">
        <f t="shared" si="2"/>
        <v>2.244516287052472E-4</v>
      </c>
      <c r="L44">
        <f t="shared" si="2"/>
        <v>2.0581144426362895E-4</v>
      </c>
      <c r="M44">
        <f t="shared" si="2"/>
        <v>2.177266804258622E-4</v>
      </c>
      <c r="N44">
        <f t="shared" si="2"/>
        <v>1.0662405129900353E-4</v>
      </c>
    </row>
    <row r="45" spans="3:16" x14ac:dyDescent="0.25">
      <c r="G45">
        <f t="shared" ref="G45:N45" si="3">G29/G39</f>
        <v>1.6302920993333862E-4</v>
      </c>
      <c r="H45">
        <f t="shared" si="3"/>
        <v>1.8723842598321908E-4</v>
      </c>
      <c r="I45">
        <f t="shared" si="3"/>
        <v>5.977370132212874E-5</v>
      </c>
      <c r="J45">
        <f t="shared" si="3"/>
        <v>1.6981004064979091E-4</v>
      </c>
      <c r="K45">
        <f t="shared" si="3"/>
        <v>1.7120850569954702E-4</v>
      </c>
      <c r="L45">
        <f t="shared" si="3"/>
        <v>1.3491345928023763E-4</v>
      </c>
      <c r="M45">
        <f t="shared" si="3"/>
        <v>1.4991295451969591E-4</v>
      </c>
      <c r="N45">
        <f t="shared" si="3"/>
        <v>1.7352874264144771E-4</v>
      </c>
    </row>
    <row r="47" spans="3:16" x14ac:dyDescent="0.25">
      <c r="C47" s="1" t="s">
        <v>59</v>
      </c>
    </row>
    <row r="48" spans="3:16" x14ac:dyDescent="0.25">
      <c r="G48">
        <f>G42/$P$43*100</f>
        <v>16.883666365068965</v>
      </c>
      <c r="H48">
        <f t="shared" ref="H48:M48" si="4">H42/$P$43*100</f>
        <v>36.282952823234162</v>
      </c>
      <c r="I48">
        <f t="shared" si="4"/>
        <v>182.23954885198125</v>
      </c>
      <c r="J48">
        <f t="shared" si="4"/>
        <v>35.831547621192428</v>
      </c>
      <c r="K48">
        <f t="shared" si="4"/>
        <v>33.377851621794022</v>
      </c>
      <c r="L48">
        <f t="shared" si="4"/>
        <v>273.528225399191</v>
      </c>
      <c r="M48">
        <f t="shared" si="4"/>
        <v>216.37853798560397</v>
      </c>
    </row>
    <row r="49" spans="5:15" x14ac:dyDescent="0.25">
      <c r="G49">
        <f t="shared" ref="G49:N49" si="5">G43/$P$43*100</f>
        <v>57.432660957225799</v>
      </c>
      <c r="H49">
        <f t="shared" si="5"/>
        <v>113.34598101469244</v>
      </c>
      <c r="I49">
        <f t="shared" si="5"/>
        <v>232.5666737320534</v>
      </c>
      <c r="J49">
        <f t="shared" si="5"/>
        <v>253.19506732091011</v>
      </c>
      <c r="K49">
        <f t="shared" si="5"/>
        <v>257.17086809787071</v>
      </c>
      <c r="L49">
        <f t="shared" si="5"/>
        <v>251.41280099409011</v>
      </c>
      <c r="M49">
        <f t="shared" si="5"/>
        <v>277.57867124177801</v>
      </c>
      <c r="N49">
        <f t="shared" si="5"/>
        <v>133.29278201708513</v>
      </c>
    </row>
    <row r="50" spans="5:15" x14ac:dyDescent="0.25">
      <c r="G50">
        <f t="shared" ref="G50:N50" si="6">G44/$P$43*100</f>
        <v>223.72657097123442</v>
      </c>
      <c r="H50">
        <f t="shared" si="6"/>
        <v>0.6201729202394628</v>
      </c>
      <c r="I50">
        <f t="shared" si="6"/>
        <v>317.77977199983297</v>
      </c>
      <c r="J50">
        <f t="shared" si="6"/>
        <v>62.080161263450471</v>
      </c>
      <c r="K50">
        <f t="shared" si="6"/>
        <v>225.37461129754405</v>
      </c>
      <c r="L50">
        <f t="shared" si="6"/>
        <v>206.65777530362445</v>
      </c>
      <c r="M50">
        <f t="shared" si="6"/>
        <v>218.62200890741912</v>
      </c>
      <c r="N50">
        <f t="shared" si="6"/>
        <v>107.06250720969055</v>
      </c>
    </row>
    <row r="51" spans="5:15" x14ac:dyDescent="0.25">
      <c r="G51">
        <f t="shared" ref="G51:N51" si="7">G45/$P$43*100</f>
        <v>163.69961327891639</v>
      </c>
      <c r="H51">
        <f t="shared" si="7"/>
        <v>188.0083816693884</v>
      </c>
      <c r="I51">
        <f t="shared" si="7"/>
        <v>60.019500767273001</v>
      </c>
      <c r="J51">
        <f t="shared" si="7"/>
        <v>170.50832790402509</v>
      </c>
      <c r="K51">
        <f t="shared" si="7"/>
        <v>171.91254367568197</v>
      </c>
      <c r="L51">
        <f t="shared" si="7"/>
        <v>135.46824596234157</v>
      </c>
      <c r="M51">
        <f t="shared" si="7"/>
        <v>150.52942163191798</v>
      </c>
      <c r="N51">
        <f t="shared" si="7"/>
        <v>174.24232181948764</v>
      </c>
    </row>
    <row r="54" spans="5:15" x14ac:dyDescent="0.25">
      <c r="E54" s="3"/>
      <c r="F54" s="3"/>
      <c r="G54" s="3" t="s">
        <v>22</v>
      </c>
      <c r="H54" s="3" t="s">
        <v>22</v>
      </c>
      <c r="I54" s="3" t="s">
        <v>47</v>
      </c>
      <c r="J54" s="3" t="s">
        <v>23</v>
      </c>
      <c r="K54" s="3" t="s">
        <v>24</v>
      </c>
      <c r="L54" s="3" t="s">
        <v>25</v>
      </c>
      <c r="M54" s="3" t="s">
        <v>26</v>
      </c>
      <c r="N54" s="3" t="s">
        <v>27</v>
      </c>
      <c r="O54" s="3" t="s">
        <v>28</v>
      </c>
    </row>
    <row r="55" spans="5:15" x14ac:dyDescent="0.25">
      <c r="E55" t="s">
        <v>36</v>
      </c>
      <c r="G55">
        <f>AVERAGE(G48:G51)</f>
        <v>115.4356278931114</v>
      </c>
      <c r="H55">
        <f t="shared" ref="H55:M55" si="8">AVERAGE(H48:H51)</f>
        <v>84.564372106888612</v>
      </c>
      <c r="I55">
        <f t="shared" si="8"/>
        <v>198.15137383778517</v>
      </c>
      <c r="J55">
        <f t="shared" si="8"/>
        <v>130.40377602739451</v>
      </c>
      <c r="K55">
        <f t="shared" si="8"/>
        <v>171.95896867322267</v>
      </c>
      <c r="L55">
        <f t="shared" si="8"/>
        <v>216.76676191481181</v>
      </c>
      <c r="M55">
        <f t="shared" si="8"/>
        <v>215.77715994167977</v>
      </c>
      <c r="N55" s="26">
        <f>AVERAGE(N48:N51)</f>
        <v>138.19920368208776</v>
      </c>
    </row>
    <row r="56" spans="5:15" x14ac:dyDescent="0.25">
      <c r="E56" t="s">
        <v>38</v>
      </c>
      <c r="G56">
        <f t="shared" ref="G56:N56" si="9">MEDIAN(G48:G51)</f>
        <v>110.56613711807108</v>
      </c>
      <c r="H56">
        <f t="shared" si="9"/>
        <v>74.814466918963291</v>
      </c>
      <c r="I56">
        <f t="shared" si="9"/>
        <v>207.40311129201734</v>
      </c>
      <c r="J56">
        <f t="shared" si="9"/>
        <v>116.29424458373779</v>
      </c>
      <c r="K56">
        <f t="shared" si="9"/>
        <v>198.64357748661303</v>
      </c>
      <c r="L56">
        <f t="shared" si="9"/>
        <v>229.03528814885726</v>
      </c>
      <c r="M56">
        <f t="shared" si="9"/>
        <v>217.50027344651153</v>
      </c>
      <c r="N56" s="26">
        <f t="shared" si="9"/>
        <v>133.29278201708513</v>
      </c>
    </row>
    <row r="57" spans="5:15" x14ac:dyDescent="0.25">
      <c r="E57" t="s">
        <v>40</v>
      </c>
      <c r="G57">
        <f t="shared" ref="G57:N57" si="10">STDEV(G48:G51)</f>
        <v>95.102004767618979</v>
      </c>
      <c r="H57">
        <f t="shared" si="10"/>
        <v>83.480073771769426</v>
      </c>
      <c r="I57">
        <f t="shared" si="10"/>
        <v>107.74811219688381</v>
      </c>
      <c r="J57">
        <f t="shared" si="10"/>
        <v>100.49560358357485</v>
      </c>
      <c r="K57">
        <f t="shared" si="10"/>
        <v>98.858529962480162</v>
      </c>
      <c r="L57">
        <f t="shared" si="10"/>
        <v>60.920308784374342</v>
      </c>
      <c r="M57">
        <f t="shared" si="10"/>
        <v>51.913867687111967</v>
      </c>
      <c r="N57" s="26">
        <f t="shared" si="10"/>
        <v>33.857592987656126</v>
      </c>
    </row>
    <row r="58" spans="5:15" x14ac:dyDescent="0.25">
      <c r="E58" t="s">
        <v>41</v>
      </c>
      <c r="G58">
        <f t="shared" ref="G58:N58" si="11">G57/G55*100</f>
        <v>82.385314225240307</v>
      </c>
      <c r="H58">
        <f t="shared" si="11"/>
        <v>98.71778349663775</v>
      </c>
      <c r="I58">
        <f t="shared" si="11"/>
        <v>54.376666742210347</v>
      </c>
      <c r="J58">
        <f t="shared" si="11"/>
        <v>77.064949072075393</v>
      </c>
      <c r="K58">
        <f t="shared" si="11"/>
        <v>57.489603900999867</v>
      </c>
      <c r="L58">
        <f t="shared" si="11"/>
        <v>28.104082123215786</v>
      </c>
      <c r="M58">
        <f t="shared" si="11"/>
        <v>24.059018897617914</v>
      </c>
      <c r="N58" s="26">
        <f t="shared" si="11"/>
        <v>24.499123066976448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1EF04-56C0-4AB5-8226-0023917F0FD4}">
  <dimension ref="A1:P58"/>
  <sheetViews>
    <sheetView tabSelected="1" workbookViewId="0">
      <selection activeCell="B11" sqref="B11"/>
    </sheetView>
  </sheetViews>
  <sheetFormatPr baseColWidth="10" defaultRowHeight="15" x14ac:dyDescent="0.25"/>
  <sheetData>
    <row r="1" spans="1:3" x14ac:dyDescent="0.25">
      <c r="A1" s="1" t="s">
        <v>62</v>
      </c>
    </row>
    <row r="2" spans="1:3" x14ac:dyDescent="0.25">
      <c r="A2" t="s">
        <v>29</v>
      </c>
      <c r="C2" t="s">
        <v>30</v>
      </c>
    </row>
    <row r="3" spans="1:3" x14ac:dyDescent="0.25">
      <c r="A3" t="s">
        <v>31</v>
      </c>
      <c r="C3" s="2">
        <v>43855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46</v>
      </c>
    </row>
    <row r="6" spans="1:3" x14ac:dyDescent="0.25">
      <c r="A6" t="s">
        <v>19</v>
      </c>
      <c r="C6" s="2">
        <v>43900</v>
      </c>
    </row>
    <row r="7" spans="1:3" x14ac:dyDescent="0.25">
      <c r="A7" t="s">
        <v>20</v>
      </c>
      <c r="C7" t="s">
        <v>21</v>
      </c>
    </row>
    <row r="8" spans="1:3" x14ac:dyDescent="0.25">
      <c r="A8" s="1" t="s">
        <v>35</v>
      </c>
      <c r="B8" s="26" t="s">
        <v>60</v>
      </c>
      <c r="C8" s="26"/>
    </row>
    <row r="9" spans="1:3" x14ac:dyDescent="0.25">
      <c r="B9" s="26" t="s">
        <v>61</v>
      </c>
      <c r="C9" s="26"/>
    </row>
    <row r="10" spans="1:3" x14ac:dyDescent="0.25">
      <c r="B10" t="s">
        <v>63</v>
      </c>
    </row>
    <row r="14" spans="1:3" x14ac:dyDescent="0.25">
      <c r="A14" s="1"/>
      <c r="B14" s="18"/>
      <c r="C14" s="19"/>
    </row>
    <row r="15" spans="1:3" x14ac:dyDescent="0.25">
      <c r="B15" s="18"/>
    </row>
    <row r="16" spans="1:3" x14ac:dyDescent="0.25">
      <c r="B16" s="20"/>
    </row>
    <row r="17" spans="2:15" x14ac:dyDescent="0.25">
      <c r="B17" s="18"/>
      <c r="C17" s="18"/>
    </row>
    <row r="21" spans="2:15" x14ac:dyDescent="0.25">
      <c r="C21" s="1" t="s">
        <v>18</v>
      </c>
    </row>
    <row r="22" spans="2:15" x14ac:dyDescent="0.25">
      <c r="C22" s="1" t="s">
        <v>42</v>
      </c>
    </row>
    <row r="23" spans="2:15" x14ac:dyDescent="0.25">
      <c r="G23" t="s">
        <v>22</v>
      </c>
      <c r="H23" t="s">
        <v>22</v>
      </c>
      <c r="I23" t="s">
        <v>47</v>
      </c>
      <c r="J23" t="s">
        <v>23</v>
      </c>
      <c r="K23" t="s">
        <v>24</v>
      </c>
      <c r="L23" t="s">
        <v>25</v>
      </c>
      <c r="M23" t="s">
        <v>26</v>
      </c>
      <c r="N23" t="s">
        <v>27</v>
      </c>
      <c r="O23" t="s">
        <v>28</v>
      </c>
    </row>
    <row r="26" spans="2:15" x14ac:dyDescent="0.25">
      <c r="L26">
        <v>0.32482297666666665</v>
      </c>
      <c r="M26">
        <v>0.28405417666666666</v>
      </c>
    </row>
    <row r="27" spans="2:15" x14ac:dyDescent="0.25">
      <c r="G27">
        <v>0.23678907666666665</v>
      </c>
      <c r="H27">
        <v>0.34346467666666669</v>
      </c>
      <c r="I27">
        <v>0.24442327666666669</v>
      </c>
      <c r="J27">
        <v>0.27806067666666667</v>
      </c>
      <c r="K27">
        <v>0.20852417666666667</v>
      </c>
      <c r="L27">
        <v>0.23611217666666667</v>
      </c>
      <c r="M27">
        <v>0.2521822766666667</v>
      </c>
      <c r="N27">
        <v>0.15581477666666665</v>
      </c>
    </row>
    <row r="28" spans="2:15" x14ac:dyDescent="0.25">
      <c r="G28">
        <v>0.24057797666666669</v>
      </c>
      <c r="I28">
        <v>0.36186557666666669</v>
      </c>
      <c r="J28">
        <v>0.27560347666666668</v>
      </c>
      <c r="K28">
        <v>0.21229607666666667</v>
      </c>
      <c r="L28">
        <v>0.16862817666666668</v>
      </c>
      <c r="M28">
        <v>0.20852627666666668</v>
      </c>
    </row>
    <row r="29" spans="2:15" x14ac:dyDescent="0.25">
      <c r="G29">
        <v>0.25491627666666666</v>
      </c>
      <c r="H29">
        <v>0.20173317666666668</v>
      </c>
      <c r="J29">
        <v>0.26164387666666666</v>
      </c>
      <c r="K29">
        <v>0.21783257666666667</v>
      </c>
      <c r="L29">
        <v>0.13020947666666666</v>
      </c>
      <c r="M29">
        <v>0.25131457666666668</v>
      </c>
      <c r="N29">
        <v>0.16978977666666667</v>
      </c>
    </row>
    <row r="31" spans="2:15" x14ac:dyDescent="0.25">
      <c r="C31" s="1" t="s">
        <v>48</v>
      </c>
    </row>
    <row r="32" spans="2:15" x14ac:dyDescent="0.25">
      <c r="C32" s="1" t="s">
        <v>42</v>
      </c>
    </row>
    <row r="33" spans="3:16" x14ac:dyDescent="0.25">
      <c r="G33" t="s">
        <v>22</v>
      </c>
      <c r="H33" t="s">
        <v>22</v>
      </c>
      <c r="I33" t="s">
        <v>47</v>
      </c>
      <c r="J33" t="s">
        <v>23</v>
      </c>
      <c r="K33" t="s">
        <v>24</v>
      </c>
      <c r="L33" t="s">
        <v>25</v>
      </c>
      <c r="M33" t="s">
        <v>26</v>
      </c>
      <c r="N33" t="s">
        <v>27</v>
      </c>
      <c r="O33" t="s">
        <v>28</v>
      </c>
    </row>
    <row r="36" spans="3:16" x14ac:dyDescent="0.25">
      <c r="L36">
        <v>1192.4133333333334</v>
      </c>
      <c r="M36">
        <v>1318.1633333333334</v>
      </c>
    </row>
    <row r="37" spans="3:16" x14ac:dyDescent="0.25">
      <c r="G37">
        <v>4139.8533333333335</v>
      </c>
      <c r="H37">
        <v>3042.6933333333336</v>
      </c>
      <c r="I37">
        <v>1055.3033333333333</v>
      </c>
      <c r="J37">
        <v>1102.7233333333334</v>
      </c>
      <c r="K37">
        <v>814.17333333333363</v>
      </c>
      <c r="L37">
        <v>943.00333333333356</v>
      </c>
      <c r="M37">
        <v>912.24333333333334</v>
      </c>
      <c r="N37">
        <v>1173.7733333333335</v>
      </c>
    </row>
    <row r="38" spans="3:16" x14ac:dyDescent="0.25">
      <c r="G38">
        <v>1079.7433333333333</v>
      </c>
      <c r="I38">
        <v>1143.4133333333334</v>
      </c>
      <c r="K38">
        <v>945.84333333333325</v>
      </c>
      <c r="L38">
        <v>819.33333333333348</v>
      </c>
      <c r="M38">
        <v>957.74333333333334</v>
      </c>
      <c r="N38">
        <v>988.19333333333361</v>
      </c>
    </row>
    <row r="39" spans="3:16" x14ac:dyDescent="0.25">
      <c r="G39">
        <v>1563.623333333333</v>
      </c>
      <c r="H39">
        <v>1077.4133333333334</v>
      </c>
      <c r="J39">
        <v>1540.8033333333333</v>
      </c>
      <c r="K39">
        <v>1272.3233333333333</v>
      </c>
      <c r="L39">
        <v>965.13333333333321</v>
      </c>
      <c r="M39">
        <v>1676.4033333333336</v>
      </c>
      <c r="N39">
        <v>978.45333333333338</v>
      </c>
    </row>
    <row r="41" spans="3:16" x14ac:dyDescent="0.25">
      <c r="C41" s="1" t="s">
        <v>58</v>
      </c>
    </row>
    <row r="42" spans="3:16" x14ac:dyDescent="0.25">
      <c r="L42">
        <f t="shared" ref="L42:M42" si="0">L26/L36</f>
        <v>2.7240803804050046E-4</v>
      </c>
      <c r="M42">
        <f t="shared" si="0"/>
        <v>2.1549239724970854E-4</v>
      </c>
      <c r="P42" s="1" t="s">
        <v>22</v>
      </c>
    </row>
    <row r="43" spans="3:16" x14ac:dyDescent="0.25">
      <c r="G43">
        <f t="shared" ref="G43:N45" si="1">G27/G37</f>
        <v>5.7197455465411007E-5</v>
      </c>
      <c r="H43">
        <f t="shared" si="1"/>
        <v>1.1288179222793841E-4</v>
      </c>
      <c r="I43">
        <f t="shared" si="1"/>
        <v>2.3161423729670146E-4</v>
      </c>
      <c r="J43">
        <f t="shared" si="1"/>
        <v>2.5215815088100067E-4</v>
      </c>
      <c r="K43">
        <f t="shared" si="1"/>
        <v>2.5611766945613537E-4</v>
      </c>
      <c r="L43">
        <f t="shared" si="1"/>
        <v>2.503831835164951E-4</v>
      </c>
      <c r="M43">
        <f t="shared" si="1"/>
        <v>2.764418959853548E-4</v>
      </c>
      <c r="N43">
        <f t="shared" si="1"/>
        <v>1.3274690456987717E-4</v>
      </c>
      <c r="P43">
        <f>AVERAGE(G42:H45)</f>
        <v>1.4863144425037553E-4</v>
      </c>
    </row>
    <row r="44" spans="3:16" x14ac:dyDescent="0.25">
      <c r="G44">
        <f t="shared" si="1"/>
        <v>2.228103376419705E-4</v>
      </c>
      <c r="I44">
        <f t="shared" si="1"/>
        <v>3.1647836011474415E-4</v>
      </c>
      <c r="K44">
        <f t="shared" si="1"/>
        <v>2.244516287052472E-4</v>
      </c>
      <c r="L44">
        <f t="shared" si="1"/>
        <v>2.0581144426362895E-4</v>
      </c>
      <c r="M44">
        <f t="shared" si="1"/>
        <v>2.177266804258622E-4</v>
      </c>
    </row>
    <row r="45" spans="3:16" x14ac:dyDescent="0.25">
      <c r="G45">
        <f t="shared" si="1"/>
        <v>1.6302920993333862E-4</v>
      </c>
      <c r="H45">
        <f t="shared" si="1"/>
        <v>1.8723842598321908E-4</v>
      </c>
      <c r="J45">
        <f t="shared" si="1"/>
        <v>1.6981004064979091E-4</v>
      </c>
      <c r="K45">
        <f t="shared" si="1"/>
        <v>1.7120850569954702E-4</v>
      </c>
      <c r="L45">
        <f t="shared" si="1"/>
        <v>1.3491345928023763E-4</v>
      </c>
      <c r="M45">
        <f t="shared" si="1"/>
        <v>1.4991295451969591E-4</v>
      </c>
      <c r="N45">
        <f t="shared" si="1"/>
        <v>1.7352874264144771E-4</v>
      </c>
    </row>
    <row r="47" spans="3:16" x14ac:dyDescent="0.25">
      <c r="C47" s="1" t="s">
        <v>59</v>
      </c>
    </row>
    <row r="48" spans="3:16" x14ac:dyDescent="0.25">
      <c r="L48">
        <f t="shared" ref="L48:M48" si="2">L42/$P$43*100</f>
        <v>183.27752879910014</v>
      </c>
      <c r="M48">
        <f t="shared" si="2"/>
        <v>144.98439299742191</v>
      </c>
    </row>
    <row r="49" spans="5:15" x14ac:dyDescent="0.25">
      <c r="G49">
        <f t="shared" ref="G49:N51" si="3">G43/$P$43*100</f>
        <v>38.482742163939172</v>
      </c>
      <c r="H49">
        <f t="shared" si="3"/>
        <v>75.947450283659066</v>
      </c>
      <c r="I49">
        <f t="shared" si="3"/>
        <v>155.83124988447136</v>
      </c>
      <c r="J49">
        <f t="shared" si="3"/>
        <v>169.65330058707517</v>
      </c>
      <c r="K49">
        <f t="shared" si="3"/>
        <v>172.31728504548138</v>
      </c>
      <c r="L49">
        <f t="shared" si="3"/>
        <v>168.45909341681073</v>
      </c>
      <c r="M49">
        <f t="shared" si="3"/>
        <v>185.99152916772951</v>
      </c>
      <c r="N49">
        <f t="shared" si="3"/>
        <v>89.312800019799155</v>
      </c>
    </row>
    <row r="50" spans="5:15" x14ac:dyDescent="0.25">
      <c r="G50">
        <f t="shared" si="3"/>
        <v>149.90794092442357</v>
      </c>
      <c r="I50">
        <f t="shared" si="3"/>
        <v>212.92826811372692</v>
      </c>
      <c r="K50">
        <f t="shared" si="3"/>
        <v>151.0122099918168</v>
      </c>
      <c r="L50">
        <f t="shared" si="3"/>
        <v>138.47099804596627</v>
      </c>
      <c r="M50">
        <f t="shared" si="3"/>
        <v>146.48763020770559</v>
      </c>
    </row>
    <row r="51" spans="5:15" x14ac:dyDescent="0.25">
      <c r="G51">
        <f t="shared" si="3"/>
        <v>109.68689078921246</v>
      </c>
      <c r="H51">
        <f t="shared" si="3"/>
        <v>125.97497583876569</v>
      </c>
      <c r="J51">
        <f t="shared" si="3"/>
        <v>114.24906856434711</v>
      </c>
      <c r="K51">
        <f t="shared" si="3"/>
        <v>115.18996304115805</v>
      </c>
      <c r="L51">
        <f t="shared" si="3"/>
        <v>90.770469170016668</v>
      </c>
      <c r="M51">
        <f t="shared" si="3"/>
        <v>100.86220669911651</v>
      </c>
      <c r="N51">
        <f t="shared" si="3"/>
        <v>116.75103038703686</v>
      </c>
    </row>
    <row r="54" spans="5:15" x14ac:dyDescent="0.25">
      <c r="E54" s="3"/>
      <c r="F54" s="3"/>
      <c r="G54" s="3" t="s">
        <v>22</v>
      </c>
      <c r="H54" s="3" t="s">
        <v>22</v>
      </c>
      <c r="I54" s="3" t="s">
        <v>47</v>
      </c>
      <c r="J54" s="3" t="s">
        <v>23</v>
      </c>
      <c r="K54" s="3" t="s">
        <v>24</v>
      </c>
      <c r="L54" s="3" t="s">
        <v>25</v>
      </c>
      <c r="M54" s="3" t="s">
        <v>26</v>
      </c>
      <c r="N54" s="3" t="s">
        <v>27</v>
      </c>
      <c r="O54" s="3" t="s">
        <v>28</v>
      </c>
    </row>
    <row r="55" spans="5:15" x14ac:dyDescent="0.25">
      <c r="E55" t="s">
        <v>36</v>
      </c>
      <c r="G55">
        <f>AVERAGE(G48:G51)</f>
        <v>99.359191292525068</v>
      </c>
      <c r="H55">
        <f>AVERAGE(H48:H51)</f>
        <v>100.96121306121238</v>
      </c>
      <c r="I55">
        <f t="shared" ref="I55:M55" si="4">AVERAGE(I48:I51)</f>
        <v>184.37975899909912</v>
      </c>
      <c r="J55">
        <f t="shared" si="4"/>
        <v>141.95118457571112</v>
      </c>
      <c r="K55">
        <f t="shared" si="4"/>
        <v>146.17315269281877</v>
      </c>
      <c r="L55">
        <f t="shared" si="4"/>
        <v>145.24452235797344</v>
      </c>
      <c r="M55">
        <f t="shared" si="4"/>
        <v>144.58143976799337</v>
      </c>
      <c r="N55" s="26">
        <f>AVERAGE(N48:N51)</f>
        <v>103.03191520341801</v>
      </c>
    </row>
    <row r="56" spans="5:15" x14ac:dyDescent="0.25">
      <c r="E56" t="s">
        <v>38</v>
      </c>
      <c r="G56">
        <f t="shared" ref="G56:N56" si="5">MEDIAN(G48:G51)</f>
        <v>109.68689078921246</v>
      </c>
      <c r="H56">
        <f t="shared" si="5"/>
        <v>100.96121306121238</v>
      </c>
      <c r="I56">
        <f t="shared" si="5"/>
        <v>184.37975899909912</v>
      </c>
      <c r="J56">
        <f t="shared" si="5"/>
        <v>141.95118457571112</v>
      </c>
      <c r="K56">
        <f t="shared" si="5"/>
        <v>151.0122099918168</v>
      </c>
      <c r="L56">
        <f t="shared" si="5"/>
        <v>153.4650457313885</v>
      </c>
      <c r="M56">
        <f t="shared" si="5"/>
        <v>145.73601160256374</v>
      </c>
      <c r="N56" s="26">
        <f t="shared" si="5"/>
        <v>103.03191520341801</v>
      </c>
    </row>
    <row r="57" spans="5:15" x14ac:dyDescent="0.25">
      <c r="E57" t="s">
        <v>40</v>
      </c>
      <c r="G57">
        <f t="shared" ref="G57:N57" si="6">STDEV(G48:G51)</f>
        <v>56.425967092941953</v>
      </c>
      <c r="H57">
        <f t="shared" si="6"/>
        <v>35.37480256599914</v>
      </c>
      <c r="I57">
        <f t="shared" si="6"/>
        <v>40.373688775438715</v>
      </c>
      <c r="J57">
        <f t="shared" si="6"/>
        <v>39.176708169704028</v>
      </c>
      <c r="K57">
        <f t="shared" si="6"/>
        <v>28.869449016280949</v>
      </c>
      <c r="L57">
        <f t="shared" si="6"/>
        <v>40.8196398429575</v>
      </c>
      <c r="M57">
        <f t="shared" si="6"/>
        <v>34.784875916229645</v>
      </c>
      <c r="N57" s="26">
        <f t="shared" si="6"/>
        <v>19.401758756432496</v>
      </c>
    </row>
    <row r="58" spans="5:15" x14ac:dyDescent="0.25">
      <c r="E58" t="s">
        <v>41</v>
      </c>
      <c r="G58">
        <f t="shared" ref="G58:N58" si="7">G57/G55*100</f>
        <v>56.789881599194288</v>
      </c>
      <c r="H58">
        <f t="shared" si="7"/>
        <v>35.038012612379703</v>
      </c>
      <c r="I58">
        <f t="shared" si="7"/>
        <v>21.897028716495925</v>
      </c>
      <c r="J58">
        <f t="shared" si="7"/>
        <v>27.598718733346484</v>
      </c>
      <c r="K58">
        <f t="shared" si="7"/>
        <v>19.750171960065586</v>
      </c>
      <c r="L58">
        <f t="shared" si="7"/>
        <v>28.104082123215878</v>
      </c>
      <c r="M58">
        <f t="shared" si="7"/>
        <v>24.059018897617953</v>
      </c>
      <c r="N58" s="26">
        <f t="shared" si="7"/>
        <v>18.830824136508777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4098" r:id="rId3">
          <objectPr defaultSize="0" autoPict="0" r:id="rId4">
            <anchor moveWithCells="1">
              <from>
                <xdr:col>11</xdr:col>
                <xdr:colOff>28575</xdr:colOff>
                <xdr:row>1</xdr:row>
                <xdr:rowOff>19050</xdr:rowOff>
              </from>
              <to>
                <xdr:col>16</xdr:col>
                <xdr:colOff>28575</xdr:colOff>
                <xdr:row>16</xdr:row>
                <xdr:rowOff>123825</xdr:rowOff>
              </to>
            </anchor>
          </objectPr>
        </oleObject>
      </mc:Choice>
      <mc:Fallback>
        <oleObject progId="Prism9.Document" shapeId="409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MTT</vt:lpstr>
      <vt:lpstr>MTT_Corrected</vt:lpstr>
      <vt:lpstr>Cytotox</vt:lpstr>
      <vt:lpstr>Cytotox_Corrected</vt:lpstr>
      <vt:lpstr>Combined</vt:lpstr>
      <vt:lpstr>Combined_corrected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2020-03-15T13:39:58Z</dcterms:created>
  <dcterms:modified xsi:type="dcterms:W3CDTF">2021-07-17T08:24:17Z</dcterms:modified>
</cp:coreProperties>
</file>