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2E0CCCBA-96D5-4F59-90EA-F7B5CCC917BC}" xr6:coauthVersionLast="45" xr6:coauthVersionMax="45" xr10:uidLastSave="{266B2099-566A-4B82-951B-E9DE4442D451}"/>
  <bookViews>
    <workbookView xWindow="-120" yWindow="-120" windowWidth="29040" windowHeight="15840" xr2:uid="{00000000-000D-0000-FFFF-FFFF00000000}"/>
  </bookViews>
  <sheets>
    <sheet name="MTT" sheetId="1" r:id="rId1"/>
    <sheet name="Luminescence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6" i="3" l="1"/>
  <c r="K46" i="3"/>
  <c r="J46" i="3"/>
  <c r="I46" i="3"/>
  <c r="H46" i="3"/>
  <c r="G46" i="3"/>
  <c r="F46" i="3"/>
  <c r="E46" i="3"/>
  <c r="L45" i="3"/>
  <c r="K45" i="3"/>
  <c r="J45" i="3"/>
  <c r="H45" i="3"/>
  <c r="G45" i="3"/>
  <c r="F45" i="3"/>
  <c r="E45" i="3"/>
  <c r="L44" i="3"/>
  <c r="K44" i="3"/>
  <c r="J44" i="3"/>
  <c r="I44" i="3"/>
  <c r="H44" i="3"/>
  <c r="G44" i="3"/>
  <c r="F44" i="3"/>
  <c r="E44" i="3"/>
  <c r="L43" i="3"/>
  <c r="K43" i="3"/>
  <c r="J43" i="3"/>
  <c r="H43" i="3"/>
  <c r="G43" i="3"/>
  <c r="F43" i="3"/>
  <c r="E43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L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N44" i="3" l="1"/>
  <c r="F52" i="3" s="1"/>
  <c r="H40" i="2"/>
  <c r="L40" i="2"/>
  <c r="P40" i="2"/>
  <c r="I40" i="2"/>
  <c r="J40" i="2"/>
  <c r="L48" i="2"/>
  <c r="L54" i="2" s="1"/>
  <c r="L55" i="2" s="1"/>
  <c r="J48" i="2"/>
  <c r="H49" i="2"/>
  <c r="P36" i="2"/>
  <c r="K40" i="2"/>
  <c r="J49" i="2"/>
  <c r="M49" i="2"/>
  <c r="M40" i="2"/>
  <c r="I47" i="2"/>
  <c r="I50" i="2"/>
  <c r="N40" i="2"/>
  <c r="K47" i="2"/>
  <c r="K50" i="2"/>
  <c r="O40" i="2"/>
  <c r="H48" i="2"/>
  <c r="M50" i="2"/>
  <c r="L56" i="2"/>
  <c r="L57" i="2" s="1"/>
  <c r="M47" i="2"/>
  <c r="M48" i="2"/>
  <c r="N49" i="2"/>
  <c r="N50" i="2"/>
  <c r="N47" i="2"/>
  <c r="N48" i="2"/>
  <c r="O49" i="2"/>
  <c r="O50" i="2"/>
  <c r="O47" i="2"/>
  <c r="O48" i="2"/>
  <c r="H50" i="2"/>
  <c r="H47" i="2"/>
  <c r="I48" i="2"/>
  <c r="I49" i="2"/>
  <c r="J50" i="2"/>
  <c r="J47" i="2"/>
  <c r="K48" i="2"/>
  <c r="K49" i="2"/>
  <c r="J40" i="1"/>
  <c r="L40" i="1"/>
  <c r="P40" i="1"/>
  <c r="I40" i="1"/>
  <c r="K48" i="1"/>
  <c r="H40" i="1"/>
  <c r="O48" i="1"/>
  <c r="O54" i="1" s="1"/>
  <c r="O55" i="1" s="1"/>
  <c r="P36" i="1"/>
  <c r="K40" i="1"/>
  <c r="I49" i="1"/>
  <c r="K49" i="1"/>
  <c r="M40" i="1"/>
  <c r="I47" i="1"/>
  <c r="O49" i="1"/>
  <c r="N40" i="1"/>
  <c r="K47" i="1"/>
  <c r="K56" i="1" s="1"/>
  <c r="K57" i="1" s="1"/>
  <c r="I50" i="1"/>
  <c r="O40" i="1"/>
  <c r="O47" i="1"/>
  <c r="K50" i="1"/>
  <c r="I48" i="1"/>
  <c r="O50" i="1"/>
  <c r="J47" i="1"/>
  <c r="J48" i="1"/>
  <c r="J49" i="1"/>
  <c r="J50" i="1"/>
  <c r="L48" i="1"/>
  <c r="L50" i="1"/>
  <c r="M47" i="1"/>
  <c r="M48" i="1"/>
  <c r="M49" i="1"/>
  <c r="M50" i="1"/>
  <c r="N47" i="1"/>
  <c r="N48" i="1"/>
  <c r="N49" i="1"/>
  <c r="N50" i="1"/>
  <c r="H47" i="1"/>
  <c r="H48" i="1"/>
  <c r="H49" i="1"/>
  <c r="K54" i="2" l="1"/>
  <c r="K55" i="2" s="1"/>
  <c r="K54" i="1"/>
  <c r="K55" i="1" s="1"/>
  <c r="I56" i="2"/>
  <c r="I57" i="2" s="1"/>
  <c r="L52" i="3"/>
  <c r="K51" i="3"/>
  <c r="K53" i="3"/>
  <c r="F50" i="3"/>
  <c r="L53" i="3"/>
  <c r="G52" i="3"/>
  <c r="K50" i="3"/>
  <c r="K52" i="3"/>
  <c r="H52" i="3"/>
  <c r="G50" i="3"/>
  <c r="I53" i="3"/>
  <c r="F53" i="3"/>
  <c r="E51" i="3"/>
  <c r="E52" i="3"/>
  <c r="H51" i="3"/>
  <c r="F51" i="3"/>
  <c r="E50" i="3"/>
  <c r="E53" i="3"/>
  <c r="J53" i="3"/>
  <c r="J51" i="3"/>
  <c r="L51" i="3"/>
  <c r="L50" i="3"/>
  <c r="O58" i="1"/>
  <c r="O59" i="1" s="1"/>
  <c r="I51" i="3"/>
  <c r="J50" i="3"/>
  <c r="H53" i="3"/>
  <c r="G53" i="3"/>
  <c r="K58" i="1"/>
  <c r="H50" i="3"/>
  <c r="J52" i="3"/>
  <c r="G51" i="3"/>
  <c r="L58" i="2"/>
  <c r="L59" i="2" s="1"/>
  <c r="I58" i="2"/>
  <c r="M54" i="2"/>
  <c r="M55" i="2" s="1"/>
  <c r="M58" i="2"/>
  <c r="M56" i="2"/>
  <c r="M57" i="2" s="1"/>
  <c r="J56" i="2"/>
  <c r="J57" i="2" s="1"/>
  <c r="J58" i="2"/>
  <c r="J54" i="2"/>
  <c r="J55" i="2" s="1"/>
  <c r="N58" i="2"/>
  <c r="N56" i="2"/>
  <c r="N57" i="2" s="1"/>
  <c r="N54" i="2"/>
  <c r="N55" i="2" s="1"/>
  <c r="K58" i="2"/>
  <c r="K59" i="2" s="1"/>
  <c r="H58" i="2"/>
  <c r="H56" i="2"/>
  <c r="H57" i="2" s="1"/>
  <c r="S54" i="2"/>
  <c r="H79" i="2" s="1"/>
  <c r="H54" i="2"/>
  <c r="N64" i="2" s="1"/>
  <c r="K56" i="2"/>
  <c r="K57" i="2" s="1"/>
  <c r="I54" i="2"/>
  <c r="I55" i="2" s="1"/>
  <c r="O58" i="2"/>
  <c r="O56" i="2"/>
  <c r="O57" i="2" s="1"/>
  <c r="O54" i="2"/>
  <c r="O55" i="2" s="1"/>
  <c r="O56" i="1"/>
  <c r="O57" i="1" s="1"/>
  <c r="I54" i="1"/>
  <c r="I55" i="1" s="1"/>
  <c r="I58" i="1"/>
  <c r="K59" i="1"/>
  <c r="I56" i="1"/>
  <c r="I57" i="1" s="1"/>
  <c r="N58" i="1"/>
  <c r="N56" i="1"/>
  <c r="N57" i="1" s="1"/>
  <c r="N54" i="1"/>
  <c r="N55" i="1" s="1"/>
  <c r="L58" i="1"/>
  <c r="L56" i="1"/>
  <c r="L57" i="1" s="1"/>
  <c r="L54" i="1"/>
  <c r="L55" i="1" s="1"/>
  <c r="S54" i="1"/>
  <c r="N76" i="1" s="1"/>
  <c r="H54" i="1"/>
  <c r="L64" i="1" s="1"/>
  <c r="H56" i="1"/>
  <c r="H57" i="1" s="1"/>
  <c r="H58" i="1"/>
  <c r="H64" i="1"/>
  <c r="J56" i="1"/>
  <c r="J57" i="1" s="1"/>
  <c r="J58" i="1"/>
  <c r="J54" i="1"/>
  <c r="J55" i="1" s="1"/>
  <c r="M58" i="1"/>
  <c r="M56" i="1"/>
  <c r="M57" i="1" s="1"/>
  <c r="M54" i="1"/>
  <c r="M55" i="1" s="1"/>
  <c r="K57" i="3" l="1"/>
  <c r="K59" i="3"/>
  <c r="K58" i="3"/>
  <c r="N59" i="1"/>
  <c r="H57" i="3"/>
  <c r="H59" i="3"/>
  <c r="H60" i="3" s="1"/>
  <c r="H58" i="3"/>
  <c r="J59" i="2"/>
  <c r="F57" i="3"/>
  <c r="F59" i="3"/>
  <c r="F58" i="3"/>
  <c r="L57" i="3"/>
  <c r="L59" i="3"/>
  <c r="L60" i="3" s="1"/>
  <c r="L58" i="3"/>
  <c r="O77" i="2"/>
  <c r="N65" i="1"/>
  <c r="G58" i="3"/>
  <c r="G57" i="3"/>
  <c r="G59" i="3"/>
  <c r="G60" i="3" s="1"/>
  <c r="I59" i="1"/>
  <c r="J57" i="3"/>
  <c r="J59" i="3"/>
  <c r="J60" i="3" s="1"/>
  <c r="J58" i="3"/>
  <c r="E59" i="3"/>
  <c r="E60" i="3" s="1"/>
  <c r="E58" i="3"/>
  <c r="E57" i="3"/>
  <c r="I57" i="3"/>
  <c r="I59" i="3"/>
  <c r="I58" i="3"/>
  <c r="J66" i="2"/>
  <c r="M59" i="2"/>
  <c r="N59" i="2"/>
  <c r="N65" i="2"/>
  <c r="I78" i="2"/>
  <c r="M76" i="2"/>
  <c r="I77" i="2"/>
  <c r="N76" i="2"/>
  <c r="J63" i="2"/>
  <c r="M77" i="2"/>
  <c r="O59" i="2"/>
  <c r="N78" i="2"/>
  <c r="N66" i="2"/>
  <c r="O64" i="2"/>
  <c r="M64" i="2"/>
  <c r="O65" i="2"/>
  <c r="N79" i="2"/>
  <c r="O78" i="2"/>
  <c r="O66" i="2"/>
  <c r="H63" i="2"/>
  <c r="I64" i="2"/>
  <c r="H55" i="2"/>
  <c r="J64" i="2"/>
  <c r="I63" i="2"/>
  <c r="J65" i="2"/>
  <c r="H65" i="2"/>
  <c r="L66" i="2"/>
  <c r="L64" i="2"/>
  <c r="H64" i="2"/>
  <c r="K63" i="2"/>
  <c r="M65" i="2"/>
  <c r="M66" i="2"/>
  <c r="I66" i="2"/>
  <c r="K66" i="2"/>
  <c r="K79" i="2"/>
  <c r="K76" i="2"/>
  <c r="L79" i="2"/>
  <c r="M78" i="2"/>
  <c r="J77" i="2"/>
  <c r="L77" i="2"/>
  <c r="H77" i="2"/>
  <c r="H78" i="2"/>
  <c r="M79" i="2"/>
  <c r="I79" i="2"/>
  <c r="I76" i="2"/>
  <c r="J78" i="2"/>
  <c r="O76" i="2"/>
  <c r="O79" i="2"/>
  <c r="H59" i="2"/>
  <c r="J79" i="2"/>
  <c r="H66" i="2"/>
  <c r="M63" i="2"/>
  <c r="N77" i="2"/>
  <c r="K78" i="2"/>
  <c r="I59" i="2"/>
  <c r="O63" i="2"/>
  <c r="K77" i="2"/>
  <c r="I65" i="2"/>
  <c r="H76" i="2"/>
  <c r="K64" i="2"/>
  <c r="N63" i="2"/>
  <c r="J76" i="2"/>
  <c r="K65" i="2"/>
  <c r="N66" i="1"/>
  <c r="M66" i="1"/>
  <c r="H59" i="1"/>
  <c r="M76" i="1"/>
  <c r="M79" i="1"/>
  <c r="J79" i="1"/>
  <c r="H77" i="1"/>
  <c r="L79" i="1"/>
  <c r="L59" i="1"/>
  <c r="N78" i="1"/>
  <c r="H76" i="1"/>
  <c r="N79" i="1"/>
  <c r="J76" i="1"/>
  <c r="L77" i="1"/>
  <c r="M59" i="1"/>
  <c r="M65" i="1"/>
  <c r="H65" i="1"/>
  <c r="H63" i="1"/>
  <c r="N63" i="1"/>
  <c r="M63" i="1"/>
  <c r="M78" i="1"/>
  <c r="H78" i="1"/>
  <c r="H55" i="1"/>
  <c r="K66" i="1"/>
  <c r="I63" i="1"/>
  <c r="O65" i="1"/>
  <c r="I66" i="1"/>
  <c r="I64" i="1"/>
  <c r="O66" i="1"/>
  <c r="I65" i="1"/>
  <c r="O63" i="1"/>
  <c r="O64" i="1"/>
  <c r="K63" i="1"/>
  <c r="K64" i="1"/>
  <c r="H66" i="1"/>
  <c r="K65" i="1"/>
  <c r="O76" i="1"/>
  <c r="K79" i="1"/>
  <c r="K76" i="1"/>
  <c r="K77" i="1"/>
  <c r="I77" i="1"/>
  <c r="O78" i="1"/>
  <c r="O79" i="1"/>
  <c r="I78" i="1"/>
  <c r="K78" i="1"/>
  <c r="I79" i="1"/>
  <c r="I76" i="1"/>
  <c r="H79" i="1"/>
  <c r="O77" i="1"/>
  <c r="J78" i="1"/>
  <c r="J66" i="1"/>
  <c r="L71" i="1"/>
  <c r="J59" i="1"/>
  <c r="J64" i="1"/>
  <c r="M64" i="1"/>
  <c r="J65" i="1"/>
  <c r="N64" i="1"/>
  <c r="L66" i="1"/>
  <c r="L83" i="1"/>
  <c r="J63" i="1"/>
  <c r="J77" i="1"/>
  <c r="M77" i="1"/>
  <c r="N77" i="1"/>
  <c r="F60" i="3" l="1"/>
  <c r="K60" i="3"/>
  <c r="I60" i="3"/>
  <c r="M85" i="1"/>
  <c r="N84" i="1"/>
  <c r="J84" i="1"/>
  <c r="L72" i="2"/>
  <c r="L71" i="2"/>
  <c r="L70" i="2"/>
  <c r="H72" i="2"/>
  <c r="H71" i="2"/>
  <c r="H70" i="2"/>
  <c r="M72" i="2"/>
  <c r="M71" i="2"/>
  <c r="M70" i="2"/>
  <c r="H84" i="2"/>
  <c r="H85" i="2"/>
  <c r="H83" i="2"/>
  <c r="I85" i="2"/>
  <c r="I84" i="2"/>
  <c r="I83" i="2"/>
  <c r="K85" i="2"/>
  <c r="K84" i="2"/>
  <c r="K83" i="2"/>
  <c r="J72" i="2"/>
  <c r="J71" i="2"/>
  <c r="J70" i="2"/>
  <c r="O72" i="2"/>
  <c r="O71" i="2"/>
  <c r="O70" i="2"/>
  <c r="L85" i="2"/>
  <c r="L84" i="2"/>
  <c r="L83" i="2"/>
  <c r="I72" i="2"/>
  <c r="I71" i="2"/>
  <c r="I70" i="2"/>
  <c r="N85" i="2"/>
  <c r="N84" i="2"/>
  <c r="N83" i="2"/>
  <c r="O85" i="2"/>
  <c r="O84" i="2"/>
  <c r="O83" i="2"/>
  <c r="N70" i="2"/>
  <c r="N71" i="2"/>
  <c r="N72" i="2"/>
  <c r="J85" i="2"/>
  <c r="J84" i="2"/>
  <c r="J83" i="2"/>
  <c r="K72" i="2"/>
  <c r="K71" i="2"/>
  <c r="K70" i="2"/>
  <c r="M85" i="2"/>
  <c r="M84" i="2"/>
  <c r="M83" i="2"/>
  <c r="L85" i="1"/>
  <c r="L86" i="1" s="1"/>
  <c r="J85" i="1"/>
  <c r="L72" i="1"/>
  <c r="L84" i="1"/>
  <c r="N83" i="1"/>
  <c r="N85" i="1"/>
  <c r="H83" i="1"/>
  <c r="H85" i="1"/>
  <c r="H86" i="1" s="1"/>
  <c r="J70" i="1"/>
  <c r="J72" i="1"/>
  <c r="J71" i="1"/>
  <c r="I85" i="1"/>
  <c r="I84" i="1"/>
  <c r="I83" i="1"/>
  <c r="K85" i="1"/>
  <c r="K84" i="1"/>
  <c r="K83" i="1"/>
  <c r="O72" i="1"/>
  <c r="O71" i="1"/>
  <c r="O70" i="1"/>
  <c r="H72" i="1"/>
  <c r="H71" i="1"/>
  <c r="H70" i="1"/>
  <c r="H84" i="1"/>
  <c r="K72" i="1"/>
  <c r="K71" i="1"/>
  <c r="K70" i="1"/>
  <c r="O85" i="1"/>
  <c r="O84" i="1"/>
  <c r="O83" i="1"/>
  <c r="M72" i="1"/>
  <c r="M71" i="1"/>
  <c r="M70" i="1"/>
  <c r="J83" i="1"/>
  <c r="J86" i="1" s="1"/>
  <c r="M84" i="1"/>
  <c r="N72" i="1"/>
  <c r="N70" i="1"/>
  <c r="N71" i="1"/>
  <c r="L70" i="1"/>
  <c r="I72" i="1"/>
  <c r="I71" i="1"/>
  <c r="I70" i="1"/>
  <c r="M83" i="1"/>
  <c r="M86" i="1" s="1"/>
  <c r="N86" i="1"/>
  <c r="N73" i="2" l="1"/>
  <c r="J86" i="2"/>
  <c r="K86" i="2"/>
  <c r="N86" i="2"/>
  <c r="M73" i="2"/>
  <c r="K73" i="2"/>
  <c r="I73" i="2"/>
  <c r="H73" i="2"/>
  <c r="J73" i="2"/>
  <c r="O73" i="2"/>
  <c r="M86" i="2"/>
  <c r="I86" i="2"/>
  <c r="H86" i="2"/>
  <c r="O86" i="2"/>
  <c r="L86" i="2"/>
  <c r="L73" i="2"/>
  <c r="L73" i="1"/>
  <c r="J73" i="1"/>
  <c r="O73" i="1"/>
  <c r="I73" i="1"/>
  <c r="M73" i="1"/>
  <c r="K86" i="1"/>
  <c r="H73" i="1"/>
  <c r="N73" i="1"/>
  <c r="O86" i="1"/>
  <c r="I86" i="1"/>
  <c r="K73" i="1"/>
</calcChain>
</file>

<file path=xl/sharedStrings.xml><?xml version="1.0" encoding="utf-8"?>
<sst xmlns="http://schemas.openxmlformats.org/spreadsheetml/2006/main" count="232" uniqueCount="55">
  <si>
    <t>version,4</t>
  </si>
  <si>
    <t>ProtocolHeader</t>
  </si>
  <si>
    <t>,Version,1.0,Label,MTT_d43,ReaderType,0,DateRead,4/27/2020 11:37:28 PM,InstrumentSN,SN: 512734004,</t>
  </si>
  <si>
    <t xml:space="preserve">,Result,0,Prefix,5c_Dox,WellMap,0007FE7FE7FE7FE7FE7FE000,RefWellMap,000000000000000000000000,RunCount,1,Kinetics,False,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</si>
  <si>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</si>
  <si>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</si>
  <si>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</si>
  <si>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</si>
  <si>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</si>
  <si>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</si>
  <si>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,B,X,0.05451547,0.05636566,0.05692646,0.05990497,0.05782995,0.05813581,0.05887032,0.05860385,0.06079345,0.0585968,X</t>
  </si>
  <si>
    <t>,C,X,0.05785804,0.2871875,0.2746712,0.306275,0.3196352,0.04266296,0.3218264,0.3105641,0.3096133,0.09275723,X</t>
  </si>
  <si>
    <t>,D,X,0.05633176,0.281525,0.2909966,0.285154,0.2665539,0.2486725,0.2437734,0.2690561,0.2592017,0.09113768,X</t>
  </si>
  <si>
    <t>,E,X,0.05694281,0.2550807,0.2688276,0.2738131,0.3044975,0.0499748,0.2614764,0.2940475,0.252854,0.09103144,X</t>
  </si>
  <si>
    <t>,F,X,0.05707026,0.2472585,0.2591682,0.2468256,0.256826,0.2264079,0.2499086,0.2140178,0.2441583,0.05682359,X</t>
  </si>
  <si>
    <t>,G,X,0.05624893,0.0582695,0.05642287,0.05765074,0.05645907,0.05657703,0.05579858,0.05657822,0.05672777,0.05924159,X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</si>
  <si>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</si>
  <si>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</si>
  <si>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</si>
  <si>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</si>
  <si>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</si>
  <si>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</si>
  <si>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</si>
  <si>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</si>
  <si>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</si>
  <si>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</si>
  <si>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</si>
  <si>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</si>
  <si>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</si>
  <si>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</si>
  <si>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</si>
  <si>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</si>
  <si>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</si>
  <si>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</si>
  <si>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</si>
  <si>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Doxorubicin in water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</si>
  <si>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</si>
  <si>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</si>
  <si>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</si>
  <si>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</si>
  <si>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</si>
  <si>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</si>
  <si>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</si>
  <si>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</si>
  <si>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</si>
  <si>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</si>
  <si>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</si>
  <si>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iPSC_DSN_004b_20200125</t>
  </si>
  <si>
    <t>Luminescence</t>
  </si>
  <si>
    <t>Live/Dead</t>
  </si>
  <si>
    <t>% of Vehicle</t>
  </si>
  <si>
    <t>Vehicle combined</t>
  </si>
  <si>
    <t>39) Exp_20200425</t>
  </si>
  <si>
    <t>Two wells contaminated, marked on the plate.</t>
  </si>
  <si>
    <t>Berthold Luminescence Reader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</si>
</sst>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165" fontId="0" fillId="0" borderId="18" xfId="0" applyNumberFormat="1" applyBorder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4</xdr:row>
      <xdr:rowOff>28575</xdr:rowOff>
    </xdr:from>
    <xdr:to>
      <xdr:col>14</xdr:col>
      <xdr:colOff>438150</xdr:colOff>
      <xdr:row>23</xdr:row>
      <xdr:rowOff>133350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381875" y="790575"/>
          <a:ext cx="3724275" cy="3724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352425</xdr:colOff>
      <xdr:row>0</xdr:row>
      <xdr:rowOff>161925</xdr:rowOff>
    </xdr:from>
    <xdr:to>
      <xdr:col>18</xdr:col>
      <xdr:colOff>266700</xdr:colOff>
      <xdr:row>20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0258425" y="161925"/>
          <a:ext cx="3724275" cy="3724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190499</xdr:rowOff>
    </xdr:from>
    <xdr:to>
      <xdr:col>9</xdr:col>
      <xdr:colOff>561975</xdr:colOff>
      <xdr:row>19</xdr:row>
      <xdr:rowOff>180974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C9794FEE-D6AF-4913-868A-A046C73FD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848100" y="190499"/>
          <a:ext cx="3609975" cy="36099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666750</xdr:colOff>
          <xdr:row>1</xdr:row>
          <xdr:rowOff>19051</xdr:rowOff>
        </xdr:from>
        <xdr:to>
          <xdr:col>16</xdr:col>
          <xdr:colOff>129954</xdr:colOff>
          <xdr:row>19</xdr:row>
          <xdr:rowOff>180975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7A1B892C-1370-4CE3-9FED-0172B898FF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abSelected="1" workbookViewId="0"/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52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3"/>
    </row>
    <row r="26" spans="1:20" x14ac:dyDescent="0.25">
      <c r="A26" t="s">
        <v>30</v>
      </c>
      <c r="C26" t="s">
        <v>47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31</v>
      </c>
      <c r="C27" s="4">
        <v>43855</v>
      </c>
      <c r="D27" s="3"/>
      <c r="E27" s="3"/>
      <c r="F27" s="5"/>
      <c r="G27" s="5">
        <v>5.4515470000000003E-2</v>
      </c>
      <c r="H27" s="5">
        <v>5.6365659999999998E-2</v>
      </c>
      <c r="I27" s="5">
        <v>5.6926459999999998E-2</v>
      </c>
      <c r="J27" s="5">
        <v>5.9904970000000002E-2</v>
      </c>
      <c r="K27" s="5">
        <v>5.7829949999999998E-2</v>
      </c>
      <c r="L27" s="5">
        <v>5.8135810000000003E-2</v>
      </c>
      <c r="M27" s="5">
        <v>5.8870319999999997E-2</v>
      </c>
      <c r="N27" s="5">
        <v>5.8603849999999999E-2</v>
      </c>
      <c r="O27" s="5">
        <v>6.0793449999999999E-2</v>
      </c>
      <c r="P27" s="5">
        <v>5.8596799999999997E-2</v>
      </c>
      <c r="Q27" s="5"/>
      <c r="R27" s="3"/>
      <c r="S27" s="23"/>
      <c r="T27" s="3"/>
    </row>
    <row r="28" spans="1:20" x14ac:dyDescent="0.25">
      <c r="A28" t="s">
        <v>32</v>
      </c>
      <c r="C28" t="s">
        <v>33</v>
      </c>
      <c r="D28" s="3"/>
      <c r="E28" s="3"/>
      <c r="F28" s="5"/>
      <c r="G28" s="5">
        <v>5.7858039999999999E-2</v>
      </c>
      <c r="H28" s="6">
        <v>0.28718749999999998</v>
      </c>
      <c r="I28" s="7">
        <v>0.2746712</v>
      </c>
      <c r="J28" s="7">
        <v>0.30627500000000002</v>
      </c>
      <c r="K28" s="7">
        <v>0.31963520000000001</v>
      </c>
      <c r="L28" s="7"/>
      <c r="M28" s="7">
        <v>0.32182640000000001</v>
      </c>
      <c r="N28" s="7">
        <v>0.31056410000000001</v>
      </c>
      <c r="O28" s="7">
        <v>0.30961329999999998</v>
      </c>
      <c r="P28" s="8">
        <v>9.2757229999999996E-2</v>
      </c>
      <c r="Q28" s="5"/>
      <c r="R28" s="3"/>
      <c r="S28" s="24"/>
    </row>
    <row r="29" spans="1:20" x14ac:dyDescent="0.25">
      <c r="A29" t="s">
        <v>34</v>
      </c>
      <c r="C29" t="s">
        <v>35</v>
      </c>
      <c r="D29" s="3"/>
      <c r="E29" s="3"/>
      <c r="F29" s="5"/>
      <c r="G29" s="5">
        <v>5.6331760000000002E-2</v>
      </c>
      <c r="H29" s="9">
        <v>0.28152500000000003</v>
      </c>
      <c r="I29" s="5">
        <v>0.29099659999999999</v>
      </c>
      <c r="J29" s="5">
        <v>0.28515400000000002</v>
      </c>
      <c r="K29" s="5">
        <v>0.26655390000000001</v>
      </c>
      <c r="L29" s="5">
        <v>0.24867249999999999</v>
      </c>
      <c r="M29" s="5">
        <v>0.2437734</v>
      </c>
      <c r="N29" s="5">
        <v>0.26905610000000002</v>
      </c>
      <c r="O29" s="5">
        <v>0.25920169999999998</v>
      </c>
      <c r="P29" s="10">
        <v>9.1137679999999999E-2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>
        <v>5.6942810000000003E-2</v>
      </c>
      <c r="H30" s="9">
        <v>0.25508069999999999</v>
      </c>
      <c r="I30" s="5">
        <v>0.2688276</v>
      </c>
      <c r="J30" s="5">
        <v>0.27381309999999998</v>
      </c>
      <c r="K30" s="5">
        <v>0.30449749999999998</v>
      </c>
      <c r="L30" s="5"/>
      <c r="M30" s="5">
        <v>0.2614764</v>
      </c>
      <c r="N30" s="5">
        <v>0.29404750000000002</v>
      </c>
      <c r="O30" s="5">
        <v>0.25285400000000002</v>
      </c>
      <c r="P30" s="10">
        <v>9.1031440000000005E-2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>
        <v>5.7070259999999998E-2</v>
      </c>
      <c r="H31" s="11">
        <v>0.24725849999999999</v>
      </c>
      <c r="I31" s="12">
        <v>0.25916820000000002</v>
      </c>
      <c r="J31" s="12">
        <v>0.24682560000000001</v>
      </c>
      <c r="K31" s="12">
        <v>0.256826</v>
      </c>
      <c r="L31" s="12">
        <v>0.2264079</v>
      </c>
      <c r="M31" s="12">
        <v>0.24990860000000001</v>
      </c>
      <c r="N31" s="12">
        <v>0.21401780000000001</v>
      </c>
      <c r="O31" s="12">
        <v>0.24415829999999999</v>
      </c>
      <c r="P31" s="13">
        <v>5.682359E-2</v>
      </c>
      <c r="Q31" s="5"/>
      <c r="R31" s="3"/>
    </row>
    <row r="32" spans="1:20" x14ac:dyDescent="0.25">
      <c r="A32" s="1" t="s">
        <v>36</v>
      </c>
      <c r="B32" t="s">
        <v>53</v>
      </c>
      <c r="E32" s="3"/>
      <c r="F32" s="3"/>
      <c r="G32" s="3">
        <v>5.6248930000000003E-2</v>
      </c>
      <c r="H32" s="3">
        <v>5.8269500000000002E-2</v>
      </c>
      <c r="I32" s="3">
        <v>5.642287E-2</v>
      </c>
      <c r="J32" s="3">
        <v>5.7650739999999999E-2</v>
      </c>
      <c r="K32" s="3">
        <v>5.645907E-2</v>
      </c>
      <c r="L32" s="3">
        <v>5.657703E-2</v>
      </c>
      <c r="M32" s="3">
        <v>5.579858E-2</v>
      </c>
      <c r="N32" s="3">
        <v>5.6578219999999999E-2</v>
      </c>
      <c r="O32" s="3">
        <v>5.6727769999999997E-2</v>
      </c>
      <c r="P32" s="3">
        <v>5.9241589999999997E-2</v>
      </c>
      <c r="Q32" s="3"/>
      <c r="R32" s="3"/>
    </row>
    <row r="33" spans="2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37</v>
      </c>
      <c r="G35" s="3"/>
      <c r="H35" s="16">
        <f t="shared" ref="H35:M35" si="0">AVERAGE(H28:H31)</f>
        <v>0.26776292499999998</v>
      </c>
      <c r="I35" s="3">
        <f t="shared" si="0"/>
        <v>0.27341589999999999</v>
      </c>
      <c r="J35" s="3">
        <f t="shared" si="0"/>
        <v>0.27801692499999997</v>
      </c>
      <c r="K35" s="3">
        <f t="shared" si="0"/>
        <v>0.28687815</v>
      </c>
      <c r="L35" s="3">
        <f t="shared" si="0"/>
        <v>0.23754019999999998</v>
      </c>
      <c r="M35" s="3">
        <f t="shared" si="0"/>
        <v>0.26924619999999999</v>
      </c>
      <c r="N35" s="3">
        <f>AVERAGE(N28:N31)</f>
        <v>0.27192137500000002</v>
      </c>
      <c r="O35" s="3">
        <f>AVERAGE(O28:O31)</f>
        <v>0.26645682500000001</v>
      </c>
      <c r="P35" s="3">
        <f>AVERAGE(P28:P30)</f>
        <v>9.1642116666666662E-2</v>
      </c>
      <c r="Q35" s="3"/>
      <c r="R35" s="3"/>
    </row>
    <row r="36" spans="2:18" x14ac:dyDescent="0.25">
      <c r="B36" s="14"/>
      <c r="D36" s="3"/>
      <c r="E36" s="3"/>
      <c r="F36" s="3" t="s">
        <v>38</v>
      </c>
      <c r="G36" s="3"/>
      <c r="H36" s="3">
        <f>H35/1000</f>
        <v>2.6776292499999999E-4</v>
      </c>
      <c r="I36" s="3">
        <f t="shared" ref="I36:P36" si="1">I35/1000</f>
        <v>2.7341589999999998E-4</v>
      </c>
      <c r="J36" s="3">
        <f t="shared" si="1"/>
        <v>2.7801692499999995E-4</v>
      </c>
      <c r="K36" s="3">
        <f t="shared" si="1"/>
        <v>2.8687815000000001E-4</v>
      </c>
      <c r="L36" s="3">
        <f t="shared" si="1"/>
        <v>2.3754019999999997E-4</v>
      </c>
      <c r="M36" s="3">
        <f t="shared" si="1"/>
        <v>2.6924620000000002E-4</v>
      </c>
      <c r="N36" s="3">
        <f t="shared" si="1"/>
        <v>2.7192137500000002E-4</v>
      </c>
      <c r="O36" s="3">
        <f t="shared" si="1"/>
        <v>2.6645682499999999E-4</v>
      </c>
      <c r="P36" s="3">
        <f t="shared" si="1"/>
        <v>9.1642116666666658E-5</v>
      </c>
      <c r="Q36" s="3"/>
      <c r="R36" s="3"/>
    </row>
    <row r="37" spans="2:18" x14ac:dyDescent="0.25">
      <c r="B37" s="14"/>
      <c r="D37" s="3"/>
      <c r="E37" s="3"/>
      <c r="F37" s="3" t="s">
        <v>39</v>
      </c>
      <c r="G37" s="3"/>
      <c r="H37" s="3">
        <f>MEDIAN(H28:H31)</f>
        <v>0.26830284999999998</v>
      </c>
      <c r="I37" s="3">
        <f t="shared" ref="I37:P37" si="2">MEDIAN(I28:I31)</f>
        <v>0.27174940000000003</v>
      </c>
      <c r="J37" s="3">
        <f t="shared" si="2"/>
        <v>0.27948355000000003</v>
      </c>
      <c r="K37" s="3">
        <f t="shared" si="2"/>
        <v>0.28552569999999999</v>
      </c>
      <c r="L37" s="3">
        <f t="shared" si="2"/>
        <v>0.23754019999999998</v>
      </c>
      <c r="M37" s="3">
        <f t="shared" si="2"/>
        <v>0.25569249999999999</v>
      </c>
      <c r="N37" s="3">
        <f t="shared" si="2"/>
        <v>0.28155180000000002</v>
      </c>
      <c r="O37" s="3">
        <f t="shared" si="2"/>
        <v>0.25602785</v>
      </c>
      <c r="P37" s="3">
        <f t="shared" si="2"/>
        <v>9.1084560000000009E-2</v>
      </c>
      <c r="Q37" s="3"/>
      <c r="R37" s="3"/>
    </row>
    <row r="38" spans="2:18" x14ac:dyDescent="0.25">
      <c r="B38" s="17"/>
      <c r="D38" s="3"/>
      <c r="E38" s="3"/>
      <c r="F38" s="3" t="s">
        <v>40</v>
      </c>
      <c r="G38" s="3"/>
      <c r="H38" s="3">
        <f>H37/1000</f>
        <v>2.6830284999999996E-4</v>
      </c>
      <c r="I38" s="3">
        <f t="shared" ref="I38:P38" si="3">I37/1000</f>
        <v>2.7174940000000003E-4</v>
      </c>
      <c r="J38" s="3">
        <f t="shared" si="3"/>
        <v>2.7948355000000005E-4</v>
      </c>
      <c r="K38" s="3">
        <f t="shared" si="3"/>
        <v>2.8552569999999998E-4</v>
      </c>
      <c r="L38" s="3">
        <f t="shared" si="3"/>
        <v>2.3754019999999997E-4</v>
      </c>
      <c r="M38" s="3">
        <f t="shared" si="3"/>
        <v>2.5569249999999997E-4</v>
      </c>
      <c r="N38" s="3">
        <f t="shared" si="3"/>
        <v>2.815518E-4</v>
      </c>
      <c r="O38" s="3">
        <f t="shared" si="3"/>
        <v>2.5602785E-4</v>
      </c>
      <c r="P38" s="3">
        <f t="shared" si="3"/>
        <v>9.1084560000000009E-5</v>
      </c>
      <c r="Q38" s="3"/>
      <c r="R38" s="3"/>
    </row>
    <row r="39" spans="2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1.95616895808065E-2</v>
      </c>
      <c r="I39" s="3">
        <f t="shared" ref="I39:P39" si="4">STDEV(I28:I31)</f>
        <v>1.3350483671138403E-2</v>
      </c>
      <c r="J39" s="3">
        <f t="shared" si="4"/>
        <v>2.4765752846403984E-2</v>
      </c>
      <c r="K39" s="3">
        <f t="shared" si="4"/>
        <v>2.9998181482716581E-2</v>
      </c>
      <c r="L39" s="3">
        <f t="shared" si="4"/>
        <v>1.5743449640406002E-2</v>
      </c>
      <c r="M39" s="3">
        <f t="shared" si="4"/>
        <v>3.5813654461578498E-2</v>
      </c>
      <c r="N39" s="3">
        <f t="shared" si="4"/>
        <v>4.2205289564016611E-2</v>
      </c>
      <c r="O39" s="3">
        <f t="shared" si="4"/>
        <v>2.9424362005813585E-2</v>
      </c>
      <c r="P39" s="3">
        <f t="shared" si="4"/>
        <v>1.742716471026488E-2</v>
      </c>
      <c r="Q39" s="3"/>
      <c r="R39" s="3"/>
    </row>
    <row r="40" spans="2:18" x14ac:dyDescent="0.25">
      <c r="D40" s="3"/>
      <c r="E40" s="3"/>
      <c r="F40" s="3" t="s">
        <v>42</v>
      </c>
      <c r="G40" s="3"/>
      <c r="H40" s="3">
        <f>H39/H35*100</f>
        <v>7.3056004974574069</v>
      </c>
      <c r="I40" s="3">
        <f t="shared" ref="I40:P40" si="5">I39/I35*100</f>
        <v>4.8828483168456565</v>
      </c>
      <c r="J40" s="3">
        <f t="shared" si="5"/>
        <v>8.908001858665255</v>
      </c>
      <c r="K40" s="3">
        <f t="shared" si="5"/>
        <v>10.456767614653323</v>
      </c>
      <c r="L40" s="3">
        <f t="shared" si="5"/>
        <v>6.6276990759484091</v>
      </c>
      <c r="M40" s="3">
        <f t="shared" si="5"/>
        <v>13.301452151071583</v>
      </c>
      <c r="N40" s="3">
        <f t="shared" si="5"/>
        <v>15.521137153714601</v>
      </c>
      <c r="O40" s="3">
        <f t="shared" si="5"/>
        <v>11.042825420521162</v>
      </c>
      <c r="P40" s="3">
        <f t="shared" si="5"/>
        <v>19.016545387808279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0.19554538333333332</v>
      </c>
      <c r="I47" s="3">
        <f t="shared" ref="I47:N47" si="6">I28-$P$35</f>
        <v>0.18302908333333334</v>
      </c>
      <c r="J47" s="3">
        <f t="shared" si="6"/>
        <v>0.21463288333333336</v>
      </c>
      <c r="K47" s="3">
        <f t="shared" si="6"/>
        <v>0.22799308333333335</v>
      </c>
      <c r="L47" s="3"/>
      <c r="M47" s="3">
        <f t="shared" si="6"/>
        <v>0.23018428333333335</v>
      </c>
      <c r="N47" s="3">
        <f t="shared" si="6"/>
        <v>0.21892198333333335</v>
      </c>
      <c r="O47" s="3">
        <f>O28-$P$35</f>
        <v>0.21797118333333332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0.18988288333333336</v>
      </c>
      <c r="I48" s="3">
        <f t="shared" si="7"/>
        <v>0.19935448333333333</v>
      </c>
      <c r="J48" s="3">
        <f t="shared" si="7"/>
        <v>0.19351188333333336</v>
      </c>
      <c r="K48" s="3">
        <f t="shared" si="7"/>
        <v>0.17491178333333335</v>
      </c>
      <c r="L48" s="3">
        <f t="shared" si="7"/>
        <v>0.15703038333333333</v>
      </c>
      <c r="M48" s="3">
        <f t="shared" si="7"/>
        <v>0.15213128333333334</v>
      </c>
      <c r="N48" s="3">
        <f t="shared" si="7"/>
        <v>0.17741398333333336</v>
      </c>
      <c r="O48" s="3">
        <f t="shared" si="7"/>
        <v>0.16755958333333332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0.16343858333333333</v>
      </c>
      <c r="I49" s="3">
        <f t="shared" si="7"/>
        <v>0.17718548333333334</v>
      </c>
      <c r="J49" s="3">
        <f t="shared" si="7"/>
        <v>0.18217098333333331</v>
      </c>
      <c r="K49" s="3">
        <f t="shared" si="7"/>
        <v>0.21285538333333331</v>
      </c>
      <c r="L49" s="3"/>
      <c r="M49" s="3">
        <f t="shared" si="7"/>
        <v>0.16983428333333334</v>
      </c>
      <c r="N49" s="3">
        <f t="shared" si="7"/>
        <v>0.20240538333333336</v>
      </c>
      <c r="O49" s="3">
        <f>O30-$P$35</f>
        <v>0.16121188333333336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0.15561638333333333</v>
      </c>
      <c r="I50" s="3">
        <f t="shared" si="7"/>
        <v>0.16752608333333335</v>
      </c>
      <c r="J50" s="3">
        <f t="shared" si="7"/>
        <v>0.15518348333333334</v>
      </c>
      <c r="K50" s="3">
        <f t="shared" si="7"/>
        <v>0.16518388333333334</v>
      </c>
      <c r="L50" s="3">
        <f t="shared" si="7"/>
        <v>0.13476578333333333</v>
      </c>
      <c r="M50" s="3">
        <f t="shared" si="7"/>
        <v>0.15826648333333335</v>
      </c>
      <c r="N50" s="3">
        <f t="shared" si="7"/>
        <v>0.12237568333333335</v>
      </c>
      <c r="O50" s="3">
        <f t="shared" si="7"/>
        <v>0.15251618333333333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0.17612080833333332</v>
      </c>
      <c r="I54" s="3">
        <f>AVERAGE(I47:I50)</f>
        <v>0.18177378333333333</v>
      </c>
      <c r="J54" s="3">
        <f t="shared" ref="J54:N54" si="8">AVERAGE(J47:J50)</f>
        <v>0.18637480833333334</v>
      </c>
      <c r="K54" s="3">
        <f t="shared" si="8"/>
        <v>0.19523603333333334</v>
      </c>
      <c r="L54" s="3">
        <f t="shared" si="8"/>
        <v>0.14589808333333332</v>
      </c>
      <c r="M54" s="3">
        <f t="shared" si="8"/>
        <v>0.17760408333333333</v>
      </c>
      <c r="N54" s="3">
        <f t="shared" si="8"/>
        <v>0.18027925833333336</v>
      </c>
      <c r="O54" s="3">
        <f>AVERAGE(O47:O50)</f>
        <v>0.17481470833333335</v>
      </c>
      <c r="P54" s="3"/>
      <c r="Q54" s="3"/>
      <c r="R54" s="3"/>
      <c r="S54" s="20">
        <f>AVERAGE(H47:I50)</f>
        <v>0.17894729583333335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1.7612080833333333E-4</v>
      </c>
      <c r="I55" s="3">
        <f t="shared" ref="I55:O55" si="9">I54/1000</f>
        <v>1.8177378333333332E-4</v>
      </c>
      <c r="J55" s="3">
        <f t="shared" si="9"/>
        <v>1.8637480833333335E-4</v>
      </c>
      <c r="K55" s="3">
        <f t="shared" si="9"/>
        <v>1.9523603333333333E-4</v>
      </c>
      <c r="L55" s="3">
        <f t="shared" si="9"/>
        <v>1.4589808333333331E-4</v>
      </c>
      <c r="M55" s="3">
        <f t="shared" si="9"/>
        <v>1.7760408333333333E-4</v>
      </c>
      <c r="N55" s="3">
        <f t="shared" si="9"/>
        <v>1.8027925833333336E-4</v>
      </c>
      <c r="O55" s="3">
        <f t="shared" si="9"/>
        <v>1.7481470833333334E-4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0.17666073333333335</v>
      </c>
      <c r="I56" s="3">
        <f t="shared" ref="I56:N56" si="10">MEDIAN(I47:I50)</f>
        <v>0.18010728333333334</v>
      </c>
      <c r="J56" s="3">
        <f>MEDIAN(J47:J50)</f>
        <v>0.18784143333333334</v>
      </c>
      <c r="K56" s="3">
        <f t="shared" si="10"/>
        <v>0.19388358333333333</v>
      </c>
      <c r="L56" s="3">
        <f t="shared" si="10"/>
        <v>0.14589808333333332</v>
      </c>
      <c r="M56" s="3">
        <f t="shared" si="10"/>
        <v>0.16405038333333333</v>
      </c>
      <c r="N56" s="3">
        <f t="shared" si="10"/>
        <v>0.18990968333333336</v>
      </c>
      <c r="O56" s="3">
        <f>MEDIAN(O47:O50)</f>
        <v>0.16438573333333334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1.7666073333333335E-4</v>
      </c>
      <c r="I57" s="3">
        <f t="shared" ref="I57:O57" si="11">I56/1000</f>
        <v>1.8010728333333335E-4</v>
      </c>
      <c r="J57" s="3">
        <f t="shared" si="11"/>
        <v>1.8784143333333333E-4</v>
      </c>
      <c r="K57" s="3">
        <f t="shared" si="11"/>
        <v>1.9388358333333332E-4</v>
      </c>
      <c r="L57" s="3">
        <f t="shared" si="11"/>
        <v>1.4589808333333331E-4</v>
      </c>
      <c r="M57" s="3">
        <f t="shared" si="11"/>
        <v>1.6405038333333334E-4</v>
      </c>
      <c r="N57" s="3">
        <f t="shared" si="11"/>
        <v>1.8990968333333335E-4</v>
      </c>
      <c r="O57" s="3">
        <f t="shared" si="11"/>
        <v>1.6438573333333334E-4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1.95616895808065E-2</v>
      </c>
      <c r="I58" s="3">
        <f t="shared" ref="I58:O58" si="12">STDEV(I47:I50)</f>
        <v>1.3350483671138403E-2</v>
      </c>
      <c r="J58" s="3">
        <f t="shared" si="12"/>
        <v>2.4765752846404081E-2</v>
      </c>
      <c r="K58" s="3">
        <f t="shared" si="12"/>
        <v>2.9998181482716487E-2</v>
      </c>
      <c r="L58" s="3">
        <f t="shared" si="12"/>
        <v>1.5743449640406002E-2</v>
      </c>
      <c r="M58" s="3">
        <f t="shared" si="12"/>
        <v>3.5813654461578498E-2</v>
      </c>
      <c r="N58" s="3">
        <f t="shared" si="12"/>
        <v>4.2205289564016722E-2</v>
      </c>
      <c r="O58" s="3">
        <f t="shared" si="12"/>
        <v>2.9424362005813467E-2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11.106972404863859</v>
      </c>
      <c r="I59" s="3">
        <f t="shared" ref="I59:O59" si="13">I58/I54*100</f>
        <v>7.3445594993512016</v>
      </c>
      <c r="J59" s="3">
        <f t="shared" si="13"/>
        <v>13.288143965310089</v>
      </c>
      <c r="K59" s="3">
        <f t="shared" si="13"/>
        <v>15.36508449313736</v>
      </c>
      <c r="L59" s="3">
        <f t="shared" si="13"/>
        <v>10.790717246392433</v>
      </c>
      <c r="M59" s="3">
        <f t="shared" si="13"/>
        <v>20.164882354851169</v>
      </c>
      <c r="N59" s="3">
        <f t="shared" si="13"/>
        <v>23.411062345275376</v>
      </c>
      <c r="O59" s="3">
        <f t="shared" si="13"/>
        <v>16.831742755711183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111.02911983190327</v>
      </c>
      <c r="I63" s="3">
        <f t="shared" ref="H63:O66" si="14">I47/$H$54*100</f>
        <v>103.92246382774097</v>
      </c>
      <c r="J63" s="3">
        <f t="shared" si="14"/>
        <v>121.8668511486221</v>
      </c>
      <c r="K63" s="3">
        <f t="shared" si="14"/>
        <v>129.45266688864183</v>
      </c>
      <c r="L63" s="3"/>
      <c r="M63" s="3">
        <f t="shared" si="14"/>
        <v>130.69681289315758</v>
      </c>
      <c r="N63" s="3">
        <f t="shared" si="14"/>
        <v>124.30216815663984</v>
      </c>
      <c r="O63" s="3">
        <f>O47/$H$54*100</f>
        <v>123.76231144748797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107.8139971819533</v>
      </c>
      <c r="I64" s="3">
        <f t="shared" si="14"/>
        <v>113.19189664177955</v>
      </c>
      <c r="J64" s="3">
        <f t="shared" si="14"/>
        <v>109.87451463831859</v>
      </c>
      <c r="K64" s="3">
        <f t="shared" si="14"/>
        <v>99.313525181129236</v>
      </c>
      <c r="L64" s="3">
        <f t="shared" si="14"/>
        <v>89.160607891448748</v>
      </c>
      <c r="M64" s="3">
        <f t="shared" si="14"/>
        <v>86.378937714959577</v>
      </c>
      <c r="N64" s="3">
        <f t="shared" si="14"/>
        <v>100.73425452235747</v>
      </c>
      <c r="O64" s="3">
        <f t="shared" si="14"/>
        <v>95.139004254513367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92.799133095053094</v>
      </c>
      <c r="I65" s="3">
        <f t="shared" si="14"/>
        <v>100.60451403220054</v>
      </c>
      <c r="J65" s="3">
        <f t="shared" si="14"/>
        <v>103.43524144435517</v>
      </c>
      <c r="K65" s="3">
        <f t="shared" si="14"/>
        <v>120.85760072737951</v>
      </c>
      <c r="L65" s="3"/>
      <c r="M65" s="3">
        <f t="shared" si="14"/>
        <v>96.430560897664137</v>
      </c>
      <c r="N65" s="3">
        <f t="shared" si="14"/>
        <v>114.92417349700825</v>
      </c>
      <c r="O65" s="3">
        <f t="shared" si="14"/>
        <v>91.534830471716475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88.357749891090393</v>
      </c>
      <c r="I66" s="3">
        <f t="shared" si="14"/>
        <v>95.119983219851434</v>
      </c>
      <c r="J66" s="3">
        <f t="shared" si="14"/>
        <v>88.111952699891575</v>
      </c>
      <c r="K66" s="3">
        <f t="shared" si="14"/>
        <v>93.79010061133701</v>
      </c>
      <c r="L66" s="3">
        <f t="shared" si="14"/>
        <v>76.518944359073231</v>
      </c>
      <c r="M66" s="3">
        <f t="shared" si="14"/>
        <v>89.862455680870951</v>
      </c>
      <c r="N66" s="3">
        <f t="shared" si="14"/>
        <v>69.483943715338967</v>
      </c>
      <c r="O66" s="3">
        <f t="shared" si="14"/>
        <v>86.597480886344258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100.00000000000001</v>
      </c>
      <c r="I70" s="3">
        <f t="shared" ref="I70:N70" si="15">AVERAGE(I63:I66)</f>
        <v>103.20971443039312</v>
      </c>
      <c r="J70" s="3">
        <f>AVERAGE(J63:J66)</f>
        <v>105.82213998279686</v>
      </c>
      <c r="K70" s="3">
        <f t="shared" si="15"/>
        <v>110.85347335212191</v>
      </c>
      <c r="L70" s="3">
        <f t="shared" si="15"/>
        <v>82.839776125260983</v>
      </c>
      <c r="M70" s="3">
        <f t="shared" si="15"/>
        <v>100.84219179666306</v>
      </c>
      <c r="N70" s="3">
        <f t="shared" si="15"/>
        <v>102.36113497283614</v>
      </c>
      <c r="O70" s="3">
        <f>AVERAGE(O63:O66)</f>
        <v>99.258406765015522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100.3065651385032</v>
      </c>
      <c r="I71" s="3">
        <f t="shared" ref="I71:O71" si="16">MEDIAN(I63:I66)</f>
        <v>102.26348892997075</v>
      </c>
      <c r="J71" s="3">
        <f t="shared" si="16"/>
        <v>106.65487804133687</v>
      </c>
      <c r="K71" s="3">
        <f t="shared" si="16"/>
        <v>110.08556295425437</v>
      </c>
      <c r="L71" s="3">
        <f t="shared" si="16"/>
        <v>82.839776125260983</v>
      </c>
      <c r="M71" s="3">
        <f t="shared" si="16"/>
        <v>93.146508289267544</v>
      </c>
      <c r="N71" s="3">
        <f t="shared" si="16"/>
        <v>107.82921400968286</v>
      </c>
      <c r="O71" s="3">
        <f t="shared" si="16"/>
        <v>93.336917363114921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11.106972404863855</v>
      </c>
      <c r="I72" s="3">
        <f t="shared" ref="I72:O72" si="17">STDEV(I63:I66)</f>
        <v>7.580298885450679</v>
      </c>
      <c r="J72" s="3">
        <f t="shared" si="17"/>
        <v>14.061798308086056</v>
      </c>
      <c r="K72" s="3">
        <f t="shared" si="17"/>
        <v>17.032729844130966</v>
      </c>
      <c r="L72" s="3">
        <f t="shared" si="17"/>
        <v>8.9390060092214121</v>
      </c>
      <c r="M72" s="3">
        <f t="shared" si="17"/>
        <v>20.334709339850434</v>
      </c>
      <c r="N72" s="3">
        <f t="shared" si="17"/>
        <v>23.963829125822087</v>
      </c>
      <c r="O72" s="3">
        <f t="shared" si="17"/>
        <v>16.706919690104897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11.106972404863853</v>
      </c>
      <c r="I73" s="3">
        <f t="shared" si="18"/>
        <v>7.3445594993511953</v>
      </c>
      <c r="J73" s="3">
        <f t="shared" si="18"/>
        <v>13.288143965310129</v>
      </c>
      <c r="K73" s="3">
        <f t="shared" si="18"/>
        <v>15.365084493137292</v>
      </c>
      <c r="L73" s="3">
        <f t="shared" si="18"/>
        <v>10.790717246392425</v>
      </c>
      <c r="M73" s="3">
        <f t="shared" si="18"/>
        <v>20.164882354851123</v>
      </c>
      <c r="N73" s="3">
        <f t="shared" si="18"/>
        <v>23.411062345275319</v>
      </c>
      <c r="O73" s="3">
        <f t="shared" si="18"/>
        <v>16.83174275571124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109.27540560068533</v>
      </c>
      <c r="I76" s="3">
        <f t="shared" ref="I76:N76" si="19">I47/$S$54*100</f>
        <v>102.28099982231733</v>
      </c>
      <c r="J76" s="3">
        <f t="shared" si="19"/>
        <v>119.94195404508186</v>
      </c>
      <c r="K76" s="3">
        <f t="shared" si="19"/>
        <v>127.40795119121549</v>
      </c>
      <c r="L76" s="3"/>
      <c r="M76" s="3">
        <f t="shared" si="19"/>
        <v>128.63244580556318</v>
      </c>
      <c r="N76" s="3">
        <f t="shared" si="19"/>
        <v>122.3388050173339</v>
      </c>
      <c r="O76" s="3">
        <f>O47/$S$54*100</f>
        <v>121.80747539004209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106.11106608181726</v>
      </c>
      <c r="I77" s="3">
        <f t="shared" si="20"/>
        <v>111.40402117001346</v>
      </c>
      <c r="J77" s="3">
        <f t="shared" si="20"/>
        <v>108.13903749267331</v>
      </c>
      <c r="K77" s="3">
        <f t="shared" si="20"/>
        <v>97.7448597469958</v>
      </c>
      <c r="L77" s="3">
        <f t="shared" si="20"/>
        <v>87.752308634821262</v>
      </c>
      <c r="M77" s="3">
        <f t="shared" si="20"/>
        <v>85.0145751713534</v>
      </c>
      <c r="N77" s="3">
        <f t="shared" si="20"/>
        <v>99.143148549487961</v>
      </c>
      <c r="O77" s="3">
        <f t="shared" si="20"/>
        <v>93.636275727459861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91.333363028606811</v>
      </c>
      <c r="I78" s="3">
        <f t="shared" si="20"/>
        <v>99.015457321221035</v>
      </c>
      <c r="J78" s="3">
        <f t="shared" si="20"/>
        <v>101.8014731572152</v>
      </c>
      <c r="K78" s="3">
        <f t="shared" si="20"/>
        <v>118.94864481862919</v>
      </c>
      <c r="L78" s="3"/>
      <c r="M78" s="3">
        <f t="shared" si="20"/>
        <v>94.907432125441204</v>
      </c>
      <c r="N78" s="3">
        <f t="shared" si="20"/>
        <v>113.10893656747305</v>
      </c>
      <c r="O78" s="3">
        <f t="shared" si="20"/>
        <v>90.08903017091788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86.96213184370788</v>
      </c>
      <c r="I79" s="3">
        <f t="shared" si="20"/>
        <v>93.617555131630823</v>
      </c>
      <c r="J79" s="3">
        <f t="shared" si="20"/>
        <v>86.720217039695882</v>
      </c>
      <c r="K79" s="3">
        <f t="shared" si="20"/>
        <v>92.308678130113293</v>
      </c>
      <c r="L79" s="3">
        <f t="shared" si="20"/>
        <v>75.310321234946471</v>
      </c>
      <c r="M79" s="3">
        <f t="shared" si="20"/>
        <v>88.443070679725977</v>
      </c>
      <c r="N79" s="3">
        <f t="shared" si="20"/>
        <v>68.386439014597201</v>
      </c>
      <c r="O79" s="3">
        <f t="shared" si="20"/>
        <v>85.229666435073014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98.42049163870432</v>
      </c>
      <c r="I83" s="3">
        <f t="shared" ref="I83:N83" si="21">AVERAGE(I76:I79)</f>
        <v>101.57950836129567</v>
      </c>
      <c r="J83" s="3">
        <f>AVERAGE(J76:J79)</f>
        <v>104.15067043366656</v>
      </c>
      <c r="K83" s="3">
        <f t="shared" si="21"/>
        <v>109.10253347173844</v>
      </c>
      <c r="L83" s="3">
        <f t="shared" si="21"/>
        <v>81.531314934883866</v>
      </c>
      <c r="M83" s="3">
        <f t="shared" si="21"/>
        <v>99.24938094552094</v>
      </c>
      <c r="N83" s="3">
        <f t="shared" si="21"/>
        <v>100.74433228722303</v>
      </c>
      <c r="O83" s="3">
        <f>AVERAGE(O76:O79)</f>
        <v>97.690611930873217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98.722214555212034</v>
      </c>
      <c r="I84" s="3">
        <f t="shared" si="22"/>
        <v>100.64822857176918</v>
      </c>
      <c r="J84" s="3">
        <f t="shared" si="22"/>
        <v>104.97025532494425</v>
      </c>
      <c r="K84" s="3">
        <f t="shared" si="22"/>
        <v>108.3467522828125</v>
      </c>
      <c r="L84" s="3">
        <f t="shared" si="22"/>
        <v>81.531314934883866</v>
      </c>
      <c r="M84" s="3">
        <f t="shared" si="22"/>
        <v>91.675251402583598</v>
      </c>
      <c r="N84" s="3">
        <f t="shared" si="22"/>
        <v>106.12604255848051</v>
      </c>
      <c r="O84" s="3">
        <f t="shared" si="22"/>
        <v>91.86265294918887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10.931536847042226</v>
      </c>
      <c r="I85" s="3">
        <f t="shared" si="23"/>
        <v>7.4605674307437813</v>
      </c>
      <c r="J85" s="3">
        <f t="shared" si="23"/>
        <v>13.839691028061146</v>
      </c>
      <c r="K85" s="3">
        <f t="shared" si="23"/>
        <v>16.763696452086169</v>
      </c>
      <c r="L85" s="3">
        <f t="shared" si="23"/>
        <v>8.7978136618890446</v>
      </c>
      <c r="M85" s="3">
        <f t="shared" si="23"/>
        <v>20.013520905582265</v>
      </c>
      <c r="N85" s="3">
        <f t="shared" si="23"/>
        <v>23.585318441093193</v>
      </c>
      <c r="O85" s="3">
        <f t="shared" si="23"/>
        <v>16.443032496684729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11.106972404863855</v>
      </c>
      <c r="I86" s="3">
        <f t="shared" si="24"/>
        <v>7.3445594993511945</v>
      </c>
      <c r="J86" s="3">
        <f t="shared" si="24"/>
        <v>13.288143965309979</v>
      </c>
      <c r="K86" s="3">
        <f t="shared" si="24"/>
        <v>15.36508449313744</v>
      </c>
      <c r="L86" s="3">
        <f t="shared" si="24"/>
        <v>10.790717246392436</v>
      </c>
      <c r="M86" s="3">
        <f t="shared" si="24"/>
        <v>20.164882354851063</v>
      </c>
      <c r="N86" s="3">
        <f t="shared" si="24"/>
        <v>23.411062345275397</v>
      </c>
      <c r="O86" s="3">
        <f t="shared" si="24"/>
        <v>16.831742755711236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T86"/>
  <sheetViews>
    <sheetView workbookViewId="0">
      <selection activeCell="C12" sqref="C12"/>
    </sheetView>
  </sheetViews>
  <sheetFormatPr baseColWidth="10" defaultRowHeight="15" x14ac:dyDescent="0.25"/>
  <sheetData>
    <row r="4" spans="2:13" x14ac:dyDescent="0.25">
      <c r="B4" s="22">
        <v>44</v>
      </c>
      <c r="C4" s="22">
        <v>56.000000000000007</v>
      </c>
      <c r="D4" s="22">
        <v>48</v>
      </c>
      <c r="E4" s="22">
        <v>60</v>
      </c>
      <c r="F4" s="22">
        <v>68</v>
      </c>
      <c r="G4" s="22">
        <v>84</v>
      </c>
      <c r="H4" s="22">
        <v>68</v>
      </c>
      <c r="I4" s="22">
        <v>80</v>
      </c>
      <c r="J4" s="22">
        <v>72</v>
      </c>
      <c r="K4" s="22">
        <v>120</v>
      </c>
      <c r="L4" s="22">
        <v>80</v>
      </c>
      <c r="M4" s="22">
        <v>64</v>
      </c>
    </row>
    <row r="5" spans="2:13" x14ac:dyDescent="0.25">
      <c r="B5" s="22">
        <v>56.000000000000007</v>
      </c>
      <c r="C5" s="22">
        <v>36</v>
      </c>
      <c r="D5" s="22">
        <v>44</v>
      </c>
      <c r="E5" s="22">
        <v>96</v>
      </c>
      <c r="F5" s="22">
        <v>80</v>
      </c>
      <c r="G5" s="22">
        <v>115.99999999999999</v>
      </c>
      <c r="H5" s="22">
        <v>84</v>
      </c>
      <c r="I5" s="22">
        <v>100</v>
      </c>
      <c r="J5" s="22">
        <v>115.99999999999999</v>
      </c>
      <c r="K5" s="22">
        <v>76</v>
      </c>
      <c r="L5" s="22">
        <v>100</v>
      </c>
      <c r="M5" s="22">
        <v>60</v>
      </c>
    </row>
    <row r="6" spans="2:13" x14ac:dyDescent="0.25">
      <c r="B6" s="22">
        <v>48</v>
      </c>
      <c r="C6" s="22">
        <v>80</v>
      </c>
      <c r="D6" s="22">
        <v>17588</v>
      </c>
      <c r="E6" s="22">
        <v>15856</v>
      </c>
      <c r="F6" s="22">
        <v>16904</v>
      </c>
      <c r="G6" s="22">
        <v>14812</v>
      </c>
      <c r="H6" s="22">
        <v>15119.999999999998</v>
      </c>
      <c r="I6" s="22">
        <v>13847.999999999998</v>
      </c>
      <c r="J6" s="22">
        <v>17140</v>
      </c>
      <c r="K6" s="22">
        <v>34910</v>
      </c>
      <c r="L6" s="22">
        <v>900</v>
      </c>
      <c r="M6" s="22">
        <v>115.99999999999999</v>
      </c>
    </row>
    <row r="7" spans="2:13" x14ac:dyDescent="0.25">
      <c r="B7" s="22">
        <v>52</v>
      </c>
      <c r="C7" s="22">
        <v>52</v>
      </c>
      <c r="D7" s="22">
        <v>13884</v>
      </c>
      <c r="E7" s="22">
        <v>16252.000000000002</v>
      </c>
      <c r="F7" s="22">
        <v>14996</v>
      </c>
      <c r="G7" s="22">
        <v>13836.000000000002</v>
      </c>
      <c r="H7" s="22">
        <v>13676</v>
      </c>
      <c r="I7" s="22">
        <v>13540</v>
      </c>
      <c r="J7" s="22">
        <v>15284</v>
      </c>
      <c r="K7" s="22">
        <v>38030</v>
      </c>
      <c r="L7" s="22">
        <v>927.99999999999989</v>
      </c>
      <c r="M7" s="22">
        <v>96</v>
      </c>
    </row>
    <row r="8" spans="2:13" x14ac:dyDescent="0.25">
      <c r="B8" s="22">
        <v>24</v>
      </c>
      <c r="C8" s="22">
        <v>64</v>
      </c>
      <c r="D8" s="22">
        <v>13500</v>
      </c>
      <c r="E8" s="22">
        <v>14568</v>
      </c>
      <c r="F8" s="22">
        <v>15324</v>
      </c>
      <c r="G8" s="22">
        <v>14196</v>
      </c>
      <c r="H8" s="22">
        <v>15112</v>
      </c>
      <c r="I8" s="22">
        <v>14004</v>
      </c>
      <c r="J8" s="22">
        <v>14480.000000000002</v>
      </c>
      <c r="K8" s="22">
        <v>31624</v>
      </c>
      <c r="L8" s="22">
        <v>956</v>
      </c>
      <c r="M8" s="22">
        <v>112.00000000000001</v>
      </c>
    </row>
    <row r="9" spans="2:13" x14ac:dyDescent="0.25">
      <c r="B9" s="22">
        <v>32</v>
      </c>
      <c r="C9" s="22">
        <v>64</v>
      </c>
      <c r="D9" s="22">
        <v>14924</v>
      </c>
      <c r="E9" s="22">
        <v>14156</v>
      </c>
      <c r="F9" s="22">
        <v>15368</v>
      </c>
      <c r="G9" s="22">
        <v>14747.999999999998</v>
      </c>
      <c r="H9" s="22">
        <v>15024</v>
      </c>
      <c r="I9" s="22">
        <v>12780</v>
      </c>
      <c r="J9" s="22">
        <v>14456</v>
      </c>
      <c r="K9" s="22">
        <v>29516.000000000004</v>
      </c>
      <c r="L9" s="22">
        <v>132</v>
      </c>
      <c r="M9" s="22">
        <v>96</v>
      </c>
    </row>
    <row r="10" spans="2:13" x14ac:dyDescent="0.25">
      <c r="B10" s="22">
        <v>52</v>
      </c>
      <c r="C10" s="22">
        <v>48</v>
      </c>
      <c r="D10" s="22">
        <v>72</v>
      </c>
      <c r="E10" s="22">
        <v>60</v>
      </c>
      <c r="F10" s="22">
        <v>104</v>
      </c>
      <c r="G10" s="22">
        <v>84</v>
      </c>
      <c r="H10" s="22">
        <v>88</v>
      </c>
      <c r="I10" s="22">
        <v>104</v>
      </c>
      <c r="J10" s="22">
        <v>120</v>
      </c>
      <c r="K10" s="22">
        <v>120</v>
      </c>
      <c r="L10" s="22">
        <v>60</v>
      </c>
      <c r="M10" s="22">
        <v>92</v>
      </c>
    </row>
    <row r="11" spans="2:13" x14ac:dyDescent="0.25">
      <c r="B11" s="22">
        <v>40</v>
      </c>
      <c r="C11" s="22">
        <v>36</v>
      </c>
      <c r="D11" s="22">
        <v>40</v>
      </c>
      <c r="E11" s="22">
        <v>68</v>
      </c>
      <c r="F11" s="22">
        <v>68</v>
      </c>
      <c r="G11" s="22">
        <v>52</v>
      </c>
      <c r="H11" s="22">
        <v>92</v>
      </c>
      <c r="I11" s="22">
        <v>80</v>
      </c>
      <c r="J11" s="22">
        <v>68</v>
      </c>
      <c r="K11" s="22">
        <v>68</v>
      </c>
      <c r="L11" s="22">
        <v>52</v>
      </c>
      <c r="M11" s="22">
        <v>56.000000000000007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52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3"/>
    </row>
    <row r="26" spans="1:20" x14ac:dyDescent="0.25">
      <c r="A26" t="s">
        <v>30</v>
      </c>
      <c r="C26" t="s">
        <v>47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31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32</v>
      </c>
      <c r="C28" t="s">
        <v>33</v>
      </c>
      <c r="D28" s="3"/>
      <c r="E28" s="3"/>
      <c r="F28" s="5"/>
      <c r="G28" s="5"/>
      <c r="H28" s="6">
        <v>17588</v>
      </c>
      <c r="I28" s="7">
        <v>15856</v>
      </c>
      <c r="J28" s="7">
        <v>16904</v>
      </c>
      <c r="K28" s="7">
        <v>14812</v>
      </c>
      <c r="L28" s="7">
        <v>15119.999999999998</v>
      </c>
      <c r="M28" s="7">
        <v>13847.999999999998</v>
      </c>
      <c r="N28" s="7">
        <v>17140</v>
      </c>
      <c r="O28" s="7">
        <v>34910</v>
      </c>
      <c r="P28" s="8">
        <v>900</v>
      </c>
      <c r="Q28" s="5"/>
      <c r="R28" s="3"/>
    </row>
    <row r="29" spans="1:20" x14ac:dyDescent="0.25">
      <c r="A29" t="s">
        <v>34</v>
      </c>
      <c r="C29" t="s">
        <v>35</v>
      </c>
      <c r="D29" s="3"/>
      <c r="E29" s="3"/>
      <c r="F29" s="5"/>
      <c r="G29" s="5"/>
      <c r="H29" s="9">
        <v>13884</v>
      </c>
      <c r="I29" s="5">
        <v>16252.000000000002</v>
      </c>
      <c r="J29" s="5">
        <v>14996</v>
      </c>
      <c r="K29" s="5">
        <v>13836.000000000002</v>
      </c>
      <c r="L29" s="5">
        <v>13676</v>
      </c>
      <c r="M29" s="5">
        <v>13540</v>
      </c>
      <c r="N29" s="5">
        <v>15284</v>
      </c>
      <c r="O29" s="5">
        <v>38030</v>
      </c>
      <c r="P29" s="10">
        <v>927.99999999999989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/>
      <c r="H30" s="9">
        <v>13500</v>
      </c>
      <c r="I30" s="5">
        <v>14568</v>
      </c>
      <c r="J30" s="5">
        <v>15324</v>
      </c>
      <c r="K30" s="5">
        <v>14196</v>
      </c>
      <c r="L30" s="5">
        <v>15112</v>
      </c>
      <c r="M30" s="5">
        <v>14004</v>
      </c>
      <c r="N30" s="5">
        <v>14480.000000000002</v>
      </c>
      <c r="O30" s="5">
        <v>31624</v>
      </c>
      <c r="P30" s="10">
        <v>956</v>
      </c>
      <c r="Q30" s="5"/>
      <c r="R30" s="3"/>
    </row>
    <row r="31" spans="1:20" x14ac:dyDescent="0.25">
      <c r="A31" t="s">
        <v>19</v>
      </c>
      <c r="C31" t="s">
        <v>54</v>
      </c>
      <c r="D31" s="3"/>
      <c r="E31" s="3"/>
      <c r="F31" s="5"/>
      <c r="G31" s="5"/>
      <c r="H31" s="11">
        <v>14924</v>
      </c>
      <c r="I31" s="12">
        <v>14156</v>
      </c>
      <c r="J31" s="12">
        <v>15368</v>
      </c>
      <c r="K31" s="12">
        <v>14747.999999999998</v>
      </c>
      <c r="L31" s="12">
        <v>15024</v>
      </c>
      <c r="M31" s="12">
        <v>12780</v>
      </c>
      <c r="N31" s="12">
        <v>14456</v>
      </c>
      <c r="O31" s="12">
        <v>29516.000000000004</v>
      </c>
      <c r="P31" s="13">
        <v>132</v>
      </c>
      <c r="Q31" s="5"/>
      <c r="R31" s="3"/>
    </row>
    <row r="32" spans="1:20" x14ac:dyDescent="0.25">
      <c r="A32" s="1" t="s">
        <v>36</v>
      </c>
      <c r="B32" t="s">
        <v>53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M35" si="0">AVERAGE(H28:H31)</f>
        <v>14974</v>
      </c>
      <c r="I35" s="3">
        <f t="shared" si="0"/>
        <v>15208</v>
      </c>
      <c r="J35" s="3">
        <f t="shared" si="0"/>
        <v>15648</v>
      </c>
      <c r="K35" s="3">
        <f t="shared" si="0"/>
        <v>14398</v>
      </c>
      <c r="L35" s="3">
        <f t="shared" si="0"/>
        <v>14733</v>
      </c>
      <c r="M35" s="3">
        <f t="shared" si="0"/>
        <v>13543</v>
      </c>
      <c r="N35" s="3">
        <f>AVERAGE(N28:N31)</f>
        <v>15340</v>
      </c>
      <c r="O35" s="3">
        <f>AVERAGE(O28:O31)</f>
        <v>33520</v>
      </c>
      <c r="P35" s="3">
        <f>AVERAGE(P28:P30)</f>
        <v>928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14.974</v>
      </c>
      <c r="I36" s="3">
        <f t="shared" ref="I36:P36" si="1">I35/1000</f>
        <v>15.208</v>
      </c>
      <c r="J36" s="3">
        <f t="shared" si="1"/>
        <v>15.648</v>
      </c>
      <c r="K36" s="3">
        <f t="shared" si="1"/>
        <v>14.398</v>
      </c>
      <c r="L36" s="3">
        <f t="shared" si="1"/>
        <v>14.733000000000001</v>
      </c>
      <c r="M36" s="3">
        <f t="shared" si="1"/>
        <v>13.542999999999999</v>
      </c>
      <c r="N36" s="3">
        <f t="shared" si="1"/>
        <v>15.34</v>
      </c>
      <c r="O36" s="3">
        <f t="shared" si="1"/>
        <v>33.520000000000003</v>
      </c>
      <c r="P36" s="3">
        <f t="shared" si="1"/>
        <v>0.92800000000000005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14404</v>
      </c>
      <c r="I37" s="3">
        <f t="shared" ref="I37:P37" si="2">MEDIAN(I28:I31)</f>
        <v>15212</v>
      </c>
      <c r="J37" s="3">
        <f t="shared" si="2"/>
        <v>15346</v>
      </c>
      <c r="K37" s="3">
        <f t="shared" si="2"/>
        <v>14472</v>
      </c>
      <c r="L37" s="3">
        <f t="shared" si="2"/>
        <v>15068</v>
      </c>
      <c r="M37" s="3">
        <f t="shared" si="2"/>
        <v>13694</v>
      </c>
      <c r="N37" s="3">
        <f t="shared" si="2"/>
        <v>14882</v>
      </c>
      <c r="O37" s="3">
        <f t="shared" si="2"/>
        <v>33267</v>
      </c>
      <c r="P37" s="3">
        <f t="shared" si="2"/>
        <v>914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14.404</v>
      </c>
      <c r="I38" s="3">
        <f t="shared" ref="I38:P38" si="3">I37/1000</f>
        <v>15.212</v>
      </c>
      <c r="J38" s="3">
        <f t="shared" si="3"/>
        <v>15.346</v>
      </c>
      <c r="K38" s="3">
        <f t="shared" si="3"/>
        <v>14.472</v>
      </c>
      <c r="L38" s="3">
        <f t="shared" si="3"/>
        <v>15.068</v>
      </c>
      <c r="M38" s="3">
        <f t="shared" si="3"/>
        <v>13.694000000000001</v>
      </c>
      <c r="N38" s="3">
        <f t="shared" si="3"/>
        <v>14.882</v>
      </c>
      <c r="O38" s="3">
        <f t="shared" si="3"/>
        <v>33.267000000000003</v>
      </c>
      <c r="P38" s="3">
        <f t="shared" si="3"/>
        <v>0.91400000000000003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1843.5718953524251</v>
      </c>
      <c r="I39" s="3">
        <f t="shared" ref="I39:P39" si="4">STDEV(I28:I31)</f>
        <v>1004.3478812974456</v>
      </c>
      <c r="J39" s="3">
        <f t="shared" si="4"/>
        <v>853.62286754749016</v>
      </c>
      <c r="K39" s="3">
        <f t="shared" si="4"/>
        <v>465.66941063376589</v>
      </c>
      <c r="L39" s="3">
        <f t="shared" si="4"/>
        <v>706.0075542560902</v>
      </c>
      <c r="M39" s="3">
        <f t="shared" si="4"/>
        <v>543.97426409711659</v>
      </c>
      <c r="N39" s="3">
        <f t="shared" si="4"/>
        <v>1260.1841135326215</v>
      </c>
      <c r="O39" s="3">
        <f t="shared" si="4"/>
        <v>3737.1572083603855</v>
      </c>
      <c r="P39" s="3">
        <f t="shared" si="4"/>
        <v>398.65607566756921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12.311819789985476</v>
      </c>
      <c r="I40" s="3">
        <f t="shared" ref="I40:P40" si="5">I39/I35*100</f>
        <v>6.6040760211562706</v>
      </c>
      <c r="J40" s="3">
        <f t="shared" si="5"/>
        <v>5.4551563621388688</v>
      </c>
      <c r="K40" s="3">
        <f t="shared" si="5"/>
        <v>3.2342645550337958</v>
      </c>
      <c r="L40" s="3">
        <f t="shared" si="5"/>
        <v>4.7920148934778402</v>
      </c>
      <c r="M40" s="3">
        <f t="shared" si="5"/>
        <v>4.0166452344171644</v>
      </c>
      <c r="N40" s="3">
        <f t="shared" si="5"/>
        <v>8.215020296822825</v>
      </c>
      <c r="O40" s="3">
        <f t="shared" si="5"/>
        <v>11.149037017781579</v>
      </c>
      <c r="P40" s="3">
        <f t="shared" si="5"/>
        <v>42.958628843488064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16660</v>
      </c>
      <c r="I47" s="3">
        <f t="shared" ref="I47:N47" si="6">I28-$P$35</f>
        <v>14928</v>
      </c>
      <c r="J47" s="3">
        <f t="shared" si="6"/>
        <v>15976</v>
      </c>
      <c r="K47" s="3">
        <f t="shared" si="6"/>
        <v>13884</v>
      </c>
      <c r="L47" s="3"/>
      <c r="M47" s="3">
        <f t="shared" si="6"/>
        <v>12919.999999999998</v>
      </c>
      <c r="N47" s="3">
        <f t="shared" si="6"/>
        <v>16212</v>
      </c>
      <c r="O47" s="3">
        <f>O28-$P$35</f>
        <v>33982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12956</v>
      </c>
      <c r="I48" s="3">
        <f t="shared" si="7"/>
        <v>15324.000000000002</v>
      </c>
      <c r="J48" s="3">
        <f t="shared" si="7"/>
        <v>14068</v>
      </c>
      <c r="K48" s="3">
        <f t="shared" si="7"/>
        <v>12908.000000000002</v>
      </c>
      <c r="L48" s="3">
        <f t="shared" si="7"/>
        <v>12748</v>
      </c>
      <c r="M48" s="3">
        <f t="shared" si="7"/>
        <v>12612</v>
      </c>
      <c r="N48" s="3">
        <f t="shared" si="7"/>
        <v>14356</v>
      </c>
      <c r="O48" s="3">
        <f t="shared" si="7"/>
        <v>37102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12572</v>
      </c>
      <c r="I49" s="3">
        <f t="shared" si="7"/>
        <v>13640</v>
      </c>
      <c r="J49" s="3">
        <f t="shared" si="7"/>
        <v>14396</v>
      </c>
      <c r="K49" s="3">
        <f t="shared" si="7"/>
        <v>13268</v>
      </c>
      <c r="L49" s="3"/>
      <c r="M49" s="3">
        <f t="shared" si="7"/>
        <v>13076</v>
      </c>
      <c r="N49" s="3">
        <f t="shared" si="7"/>
        <v>13552.000000000002</v>
      </c>
      <c r="O49" s="3">
        <f>O30-$P$35</f>
        <v>30696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13996</v>
      </c>
      <c r="I50" s="3">
        <f t="shared" si="7"/>
        <v>13228</v>
      </c>
      <c r="J50" s="3">
        <f t="shared" si="7"/>
        <v>14440</v>
      </c>
      <c r="K50" s="3">
        <f t="shared" si="7"/>
        <v>13819.999999999998</v>
      </c>
      <c r="L50" s="3">
        <f t="shared" si="7"/>
        <v>14096</v>
      </c>
      <c r="M50" s="3">
        <f t="shared" si="7"/>
        <v>11852</v>
      </c>
      <c r="N50" s="3">
        <f t="shared" si="7"/>
        <v>13528</v>
      </c>
      <c r="O50" s="3">
        <f t="shared" si="7"/>
        <v>28588.000000000004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14046</v>
      </c>
      <c r="I54" s="3">
        <f>AVERAGE(I47:I50)</f>
        <v>14280</v>
      </c>
      <c r="J54" s="3">
        <f t="shared" ref="J54:N54" si="8">AVERAGE(J47:J50)</f>
        <v>14720</v>
      </c>
      <c r="K54" s="3">
        <f t="shared" si="8"/>
        <v>13470</v>
      </c>
      <c r="L54" s="3">
        <f t="shared" si="8"/>
        <v>13422</v>
      </c>
      <c r="M54" s="3">
        <f t="shared" si="8"/>
        <v>12615</v>
      </c>
      <c r="N54" s="3">
        <f t="shared" si="8"/>
        <v>14412</v>
      </c>
      <c r="O54" s="3">
        <f>AVERAGE(O47:O50)</f>
        <v>32592</v>
      </c>
      <c r="P54" s="3"/>
      <c r="Q54" s="3"/>
      <c r="R54" s="3"/>
      <c r="S54" s="20">
        <f>AVERAGE(H47:I50)</f>
        <v>14163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14.045999999999999</v>
      </c>
      <c r="I55" s="3">
        <f t="shared" ref="I55:O55" si="9">I54/1000</f>
        <v>14.28</v>
      </c>
      <c r="J55" s="3">
        <f t="shared" si="9"/>
        <v>14.72</v>
      </c>
      <c r="K55" s="3">
        <f t="shared" si="9"/>
        <v>13.47</v>
      </c>
      <c r="L55" s="3">
        <f t="shared" si="9"/>
        <v>13.422000000000001</v>
      </c>
      <c r="M55" s="3">
        <f t="shared" si="9"/>
        <v>12.615</v>
      </c>
      <c r="N55" s="3">
        <f t="shared" si="9"/>
        <v>14.412000000000001</v>
      </c>
      <c r="O55" s="3">
        <f t="shared" si="9"/>
        <v>32.591999999999999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13476</v>
      </c>
      <c r="I56" s="3">
        <f t="shared" ref="I56:N56" si="10">MEDIAN(I47:I50)</f>
        <v>14284</v>
      </c>
      <c r="J56" s="3">
        <f>MEDIAN(J47:J50)</f>
        <v>14418</v>
      </c>
      <c r="K56" s="3">
        <f t="shared" si="10"/>
        <v>13544</v>
      </c>
      <c r="L56" s="3">
        <f t="shared" si="10"/>
        <v>13422</v>
      </c>
      <c r="M56" s="3">
        <f t="shared" si="10"/>
        <v>12766</v>
      </c>
      <c r="N56" s="3">
        <f t="shared" si="10"/>
        <v>13954</v>
      </c>
      <c r="O56" s="3">
        <f>MEDIAN(O47:O50)</f>
        <v>32339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13.476000000000001</v>
      </c>
      <c r="I57" s="3">
        <f t="shared" ref="I57:O57" si="11">I56/1000</f>
        <v>14.284000000000001</v>
      </c>
      <c r="J57" s="3">
        <f t="shared" si="11"/>
        <v>14.417999999999999</v>
      </c>
      <c r="K57" s="3">
        <f t="shared" si="11"/>
        <v>13.544</v>
      </c>
      <c r="L57" s="3">
        <f t="shared" si="11"/>
        <v>13.422000000000001</v>
      </c>
      <c r="M57" s="3">
        <f t="shared" si="11"/>
        <v>12.766</v>
      </c>
      <c r="N57" s="3">
        <f t="shared" si="11"/>
        <v>13.954000000000001</v>
      </c>
      <c r="O57" s="3">
        <f t="shared" si="11"/>
        <v>32.338999999999999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1843.5718953524251</v>
      </c>
      <c r="I58" s="3">
        <f t="shared" ref="I58:O58" si="12">STDEV(I47:I50)</f>
        <v>1004.3478812974456</v>
      </c>
      <c r="J58" s="3">
        <f t="shared" si="12"/>
        <v>853.62286754749016</v>
      </c>
      <c r="K58" s="3">
        <f t="shared" si="12"/>
        <v>465.66941063376589</v>
      </c>
      <c r="L58" s="3">
        <f t="shared" si="12"/>
        <v>953.17994103946603</v>
      </c>
      <c r="M58" s="3">
        <f t="shared" si="12"/>
        <v>543.97426409711659</v>
      </c>
      <c r="N58" s="3">
        <f t="shared" si="12"/>
        <v>1260.1841135326215</v>
      </c>
      <c r="O58" s="3">
        <f t="shared" si="12"/>
        <v>3737.1572083603855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13.125244876494554</v>
      </c>
      <c r="I59" s="3">
        <f t="shared" ref="I59:O59" si="13">I58/I54*100</f>
        <v>7.0332484684695062</v>
      </c>
      <c r="J59" s="3">
        <f t="shared" si="13"/>
        <v>5.7990683936650145</v>
      </c>
      <c r="K59" s="3">
        <f t="shared" si="13"/>
        <v>3.4570854538512683</v>
      </c>
      <c r="L59" s="3">
        <f t="shared" si="13"/>
        <v>7.1016237597933696</v>
      </c>
      <c r="M59" s="3">
        <f t="shared" si="13"/>
        <v>4.3121225849949791</v>
      </c>
      <c r="N59" s="3">
        <f t="shared" si="13"/>
        <v>8.7439919062768627</v>
      </c>
      <c r="O59" s="3">
        <f t="shared" si="13"/>
        <v>11.466486279947182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118.61028050690588</v>
      </c>
      <c r="I63" s="3">
        <f t="shared" ref="H63:O66" si="14">I47/$H$54*100</f>
        <v>106.27936779154209</v>
      </c>
      <c r="J63" s="3">
        <f t="shared" si="14"/>
        <v>113.74056670938346</v>
      </c>
      <c r="K63" s="3">
        <f t="shared" si="14"/>
        <v>98.846646732165738</v>
      </c>
      <c r="L63" s="3"/>
      <c r="M63" s="3">
        <f t="shared" si="14"/>
        <v>91.983482842090254</v>
      </c>
      <c r="N63" s="3">
        <f t="shared" si="14"/>
        <v>115.42076035882101</v>
      </c>
      <c r="O63" s="3">
        <f>O47/$H$54*100</f>
        <v>241.93364658977643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92.239783568275669</v>
      </c>
      <c r="I64" s="3">
        <f t="shared" si="14"/>
        <v>109.09867577958138</v>
      </c>
      <c r="J64" s="3">
        <f t="shared" si="14"/>
        <v>100.15662822155772</v>
      </c>
      <c r="K64" s="3">
        <f t="shared" si="14"/>
        <v>91.898049266695153</v>
      </c>
      <c r="L64" s="3">
        <f t="shared" si="14"/>
        <v>90.75893492809341</v>
      </c>
      <c r="M64" s="3">
        <f t="shared" si="14"/>
        <v>89.790687740281925</v>
      </c>
      <c r="N64" s="3">
        <f t="shared" si="14"/>
        <v>102.20703403104085</v>
      </c>
      <c r="O64" s="3">
        <f t="shared" si="14"/>
        <v>264.14637619251033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89.505909155631485</v>
      </c>
      <c r="I65" s="3">
        <f t="shared" si="14"/>
        <v>97.109497365798092</v>
      </c>
      <c r="J65" s="3">
        <f t="shared" si="14"/>
        <v>102.49181261569129</v>
      </c>
      <c r="K65" s="3">
        <f t="shared" si="14"/>
        <v>94.461056528549051</v>
      </c>
      <c r="L65" s="3"/>
      <c r="M65" s="3">
        <f t="shared" si="14"/>
        <v>93.094119322226959</v>
      </c>
      <c r="N65" s="3">
        <f t="shared" si="14"/>
        <v>96.482984479567151</v>
      </c>
      <c r="O65" s="3">
        <f t="shared" si="14"/>
        <v>218.53908586074326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99.644026769186951</v>
      </c>
      <c r="I66" s="3">
        <f t="shared" si="14"/>
        <v>94.176277943898626</v>
      </c>
      <c r="J66" s="3">
        <f t="shared" si="14"/>
        <v>102.80506905880678</v>
      </c>
      <c r="K66" s="3">
        <f t="shared" si="14"/>
        <v>98.391000996725026</v>
      </c>
      <c r="L66" s="3">
        <f t="shared" si="14"/>
        <v>100.35597323081305</v>
      </c>
      <c r="M66" s="3">
        <f t="shared" si="14"/>
        <v>84.379894631923676</v>
      </c>
      <c r="N66" s="3">
        <f t="shared" si="14"/>
        <v>96.312117328776878</v>
      </c>
      <c r="O66" s="3">
        <f t="shared" si="14"/>
        <v>203.53125444966543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99.999999999999986</v>
      </c>
      <c r="I70" s="3">
        <f t="shared" ref="I70:N70" si="15">AVERAGE(I63:I66)</f>
        <v>101.66595472020505</v>
      </c>
      <c r="J70" s="3">
        <f>AVERAGE(J63:J66)</f>
        <v>104.79851915135981</v>
      </c>
      <c r="K70" s="3">
        <f t="shared" si="15"/>
        <v>95.899188381033738</v>
      </c>
      <c r="L70" s="3">
        <f t="shared" si="15"/>
        <v>95.557454079453237</v>
      </c>
      <c r="M70" s="3">
        <f t="shared" si="15"/>
        <v>89.812046134130696</v>
      </c>
      <c r="N70" s="3">
        <f t="shared" si="15"/>
        <v>102.60572404955147</v>
      </c>
      <c r="O70" s="3">
        <f>AVERAGE(O63:O66)</f>
        <v>232.03759077317386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95.94190516873131</v>
      </c>
      <c r="I71" s="3">
        <f t="shared" ref="I71:O71" si="16">MEDIAN(I63:I66)</f>
        <v>101.69443257867009</v>
      </c>
      <c r="J71" s="3">
        <f t="shared" si="16"/>
        <v>102.64844083724904</v>
      </c>
      <c r="K71" s="3">
        <f t="shared" si="16"/>
        <v>96.426028762637031</v>
      </c>
      <c r="L71" s="3">
        <f t="shared" si="16"/>
        <v>95.557454079453237</v>
      </c>
      <c r="M71" s="3">
        <f t="shared" si="16"/>
        <v>90.887085291186082</v>
      </c>
      <c r="N71" s="3">
        <f t="shared" si="16"/>
        <v>99.345009255304007</v>
      </c>
      <c r="O71" s="3">
        <f t="shared" si="16"/>
        <v>230.23636622525984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13.125244876494715</v>
      </c>
      <c r="I72" s="3">
        <f t="shared" ref="I72:O72" si="17">STDEV(I63:I66)</f>
        <v>7.1504192033137217</v>
      </c>
      <c r="J72" s="3">
        <f t="shared" si="17"/>
        <v>6.0773378011354922</v>
      </c>
      <c r="K72" s="3">
        <f t="shared" si="17"/>
        <v>3.315316891882143</v>
      </c>
      <c r="L72" s="3">
        <f t="shared" si="17"/>
        <v>6.7861308631600918</v>
      </c>
      <c r="M72" s="3">
        <f t="shared" si="17"/>
        <v>3.8728055253959583</v>
      </c>
      <c r="N72" s="3">
        <f t="shared" si="17"/>
        <v>8.9718362062695505</v>
      </c>
      <c r="O72" s="3">
        <f t="shared" si="17"/>
        <v>26.606558510325968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13.125244876494719</v>
      </c>
      <c r="I73" s="3">
        <f t="shared" si="18"/>
        <v>7.0332484684695054</v>
      </c>
      <c r="J73" s="3">
        <f t="shared" si="18"/>
        <v>5.7990683936650225</v>
      </c>
      <c r="K73" s="3">
        <f t="shared" si="18"/>
        <v>3.4570854538512683</v>
      </c>
      <c r="L73" s="3">
        <f t="shared" si="18"/>
        <v>7.1016237597933722</v>
      </c>
      <c r="M73" s="3">
        <f t="shared" si="18"/>
        <v>4.3121225849949774</v>
      </c>
      <c r="N73" s="3">
        <f t="shared" si="18"/>
        <v>8.743991906276861</v>
      </c>
      <c r="O73" s="3">
        <f t="shared" si="18"/>
        <v>11.466486279947182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117.6304455270776</v>
      </c>
      <c r="I76" s="3">
        <f t="shared" ref="I76:N76" si="19">I47/$S$54*100</f>
        <v>105.40139800889644</v>
      </c>
      <c r="J76" s="3">
        <f t="shared" si="19"/>
        <v>112.80096024853492</v>
      </c>
      <c r="K76" s="3">
        <f t="shared" si="19"/>
        <v>98.030078373226019</v>
      </c>
      <c r="L76" s="3"/>
      <c r="M76" s="3">
        <f t="shared" si="19"/>
        <v>91.223610816917315</v>
      </c>
      <c r="N76" s="3">
        <f t="shared" si="19"/>
        <v>114.46727388265199</v>
      </c>
      <c r="O76" s="3">
        <f>O47/$S$54*100</f>
        <v>239.93504201087342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91.47779425263009</v>
      </c>
      <c r="I77" s="3">
        <f t="shared" si="20"/>
        <v>108.19741580173694</v>
      </c>
      <c r="J77" s="3">
        <f t="shared" si="20"/>
        <v>99.329238155757963</v>
      </c>
      <c r="K77" s="3">
        <f t="shared" si="20"/>
        <v>91.138883005013071</v>
      </c>
      <c r="L77" s="3">
        <f t="shared" si="20"/>
        <v>90.009178846289629</v>
      </c>
      <c r="M77" s="3">
        <f t="shared" si="20"/>
        <v>89.048930311374704</v>
      </c>
      <c r="N77" s="3">
        <f t="shared" si="20"/>
        <v>101.36270564146015</v>
      </c>
      <c r="O77" s="3">
        <f t="shared" si="20"/>
        <v>261.96427310598034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88.766504271693847</v>
      </c>
      <c r="I78" s="3">
        <f t="shared" si="20"/>
        <v>96.307279531172767</v>
      </c>
      <c r="J78" s="3">
        <f t="shared" si="20"/>
        <v>101.645131681141</v>
      </c>
      <c r="K78" s="3">
        <f t="shared" si="20"/>
        <v>93.680717362140783</v>
      </c>
      <c r="L78" s="3"/>
      <c r="M78" s="3">
        <f t="shared" si="20"/>
        <v>92.325072371672661</v>
      </c>
      <c r="N78" s="3">
        <f t="shared" si="20"/>
        <v>95.685942243874905</v>
      </c>
      <c r="O78" s="3">
        <f t="shared" si="20"/>
        <v>216.73374285109088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98.820871284332412</v>
      </c>
      <c r="I79" s="3">
        <f t="shared" si="20"/>
        <v>93.398291322459926</v>
      </c>
      <c r="J79" s="3">
        <f t="shared" si="20"/>
        <v>101.95580032478995</v>
      </c>
      <c r="K79" s="3">
        <f t="shared" si="20"/>
        <v>97.578196709736616</v>
      </c>
      <c r="L79" s="3">
        <f t="shared" si="20"/>
        <v>99.526936383534562</v>
      </c>
      <c r="M79" s="3">
        <f t="shared" si="20"/>
        <v>83.682835557438395</v>
      </c>
      <c r="N79" s="3">
        <f t="shared" si="20"/>
        <v>95.51648662006636</v>
      </c>
      <c r="O79" s="3">
        <f t="shared" si="20"/>
        <v>201.84989055990962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99.17390383393348</v>
      </c>
      <c r="I83" s="3">
        <f t="shared" ref="I83:N83" si="21">AVERAGE(I76:I79)</f>
        <v>100.82609616606652</v>
      </c>
      <c r="J83" s="3">
        <f>AVERAGE(J76:J79)</f>
        <v>103.93278260255596</v>
      </c>
      <c r="K83" s="3">
        <f t="shared" si="21"/>
        <v>95.106968862529129</v>
      </c>
      <c r="L83" s="3">
        <f t="shared" si="21"/>
        <v>94.768057614912095</v>
      </c>
      <c r="M83" s="3">
        <f t="shared" si="21"/>
        <v>89.070112264350769</v>
      </c>
      <c r="N83" s="3">
        <f t="shared" si="21"/>
        <v>101.75810209701335</v>
      </c>
      <c r="O83" s="3">
        <f>AVERAGE(O76:O79)</f>
        <v>230.12073713196355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95.149332768481258</v>
      </c>
      <c r="I84" s="3">
        <f t="shared" si="22"/>
        <v>100.8543387700346</v>
      </c>
      <c r="J84" s="3">
        <f t="shared" si="22"/>
        <v>101.80046600296546</v>
      </c>
      <c r="K84" s="3">
        <f t="shared" si="22"/>
        <v>95.6294570359387</v>
      </c>
      <c r="L84" s="3">
        <f t="shared" si="22"/>
        <v>94.768057614912095</v>
      </c>
      <c r="M84" s="3">
        <f t="shared" si="22"/>
        <v>90.136270564146002</v>
      </c>
      <c r="N84" s="3">
        <f t="shared" si="22"/>
        <v>98.524323942667536</v>
      </c>
      <c r="O84" s="3">
        <f t="shared" si="22"/>
        <v>228.33439243098215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13.0168177317831</v>
      </c>
      <c r="I85" s="3">
        <f t="shared" si="23"/>
        <v>7.0913498644174737</v>
      </c>
      <c r="J85" s="3">
        <f t="shared" si="23"/>
        <v>6.027133146561396</v>
      </c>
      <c r="K85" s="3">
        <f t="shared" si="23"/>
        <v>3.2879291861453526</v>
      </c>
      <c r="L85" s="3">
        <f t="shared" si="23"/>
        <v>6.730070896275266</v>
      </c>
      <c r="M85" s="3">
        <f t="shared" si="23"/>
        <v>3.840812427431453</v>
      </c>
      <c r="N85" s="3">
        <f t="shared" si="23"/>
        <v>8.8977202113438008</v>
      </c>
      <c r="O85" s="3">
        <f t="shared" si="23"/>
        <v>26.386762750549916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13.125244876494666</v>
      </c>
      <c r="I86" s="3">
        <f t="shared" si="24"/>
        <v>7.0332484684695151</v>
      </c>
      <c r="J86" s="3">
        <f t="shared" si="24"/>
        <v>5.7990683936650171</v>
      </c>
      <c r="K86" s="3">
        <f t="shared" si="24"/>
        <v>3.457085453851271</v>
      </c>
      <c r="L86" s="3">
        <f t="shared" si="24"/>
        <v>7.1016237597933687</v>
      </c>
      <c r="M86" s="3">
        <f t="shared" si="24"/>
        <v>4.31212258499498</v>
      </c>
      <c r="N86" s="3">
        <f t="shared" si="24"/>
        <v>8.7439919062768698</v>
      </c>
      <c r="O86" s="3">
        <f t="shared" si="24"/>
        <v>11.46648627994718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workbookViewId="0">
      <selection activeCell="C16" sqref="C16"/>
    </sheetView>
  </sheetViews>
  <sheetFormatPr baseColWidth="10" defaultRowHeight="15" x14ac:dyDescent="0.25"/>
  <cols>
    <col min="5" max="5" width="12" bestFit="1" customWidth="1"/>
    <col min="14" max="14" width="12" bestFit="1" customWidth="1"/>
  </cols>
  <sheetData>
    <row r="1" spans="1:4" x14ac:dyDescent="0.25">
      <c r="A1" s="1" t="s">
        <v>52</v>
      </c>
      <c r="D1" s="3"/>
    </row>
    <row r="2" spans="1:4" x14ac:dyDescent="0.25">
      <c r="A2" t="s">
        <v>30</v>
      </c>
      <c r="C2" t="s">
        <v>47</v>
      </c>
      <c r="D2" s="3"/>
    </row>
    <row r="3" spans="1:4" x14ac:dyDescent="0.25">
      <c r="A3" t="s">
        <v>31</v>
      </c>
      <c r="C3" s="4">
        <v>43855</v>
      </c>
      <c r="D3" s="3"/>
    </row>
    <row r="4" spans="1:4" x14ac:dyDescent="0.25">
      <c r="A4" t="s">
        <v>32</v>
      </c>
      <c r="C4" t="s">
        <v>33</v>
      </c>
      <c r="D4" s="3"/>
    </row>
    <row r="5" spans="1:4" x14ac:dyDescent="0.25">
      <c r="A5" t="s">
        <v>34</v>
      </c>
      <c r="C5" t="s">
        <v>35</v>
      </c>
      <c r="D5" s="3"/>
    </row>
    <row r="6" spans="1:4" x14ac:dyDescent="0.25">
      <c r="A6" t="s">
        <v>18</v>
      </c>
      <c r="C6" s="4">
        <v>43946</v>
      </c>
      <c r="D6" s="3"/>
    </row>
    <row r="7" spans="1:4" x14ac:dyDescent="0.25">
      <c r="A7" t="s">
        <v>19</v>
      </c>
      <c r="C7" t="s">
        <v>54</v>
      </c>
      <c r="D7" s="3"/>
    </row>
    <row r="8" spans="1:4" x14ac:dyDescent="0.25">
      <c r="A8" s="1" t="s">
        <v>36</v>
      </c>
      <c r="B8" t="s">
        <v>53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21" spans="1:13" x14ac:dyDescent="0.25">
      <c r="A21" s="1" t="s">
        <v>17</v>
      </c>
    </row>
    <row r="22" spans="1:13" x14ac:dyDescent="0.25">
      <c r="A22" s="1" t="s">
        <v>43</v>
      </c>
    </row>
    <row r="23" spans="1:13" x14ac:dyDescent="0.25">
      <c r="E23" t="s">
        <v>21</v>
      </c>
      <c r="F23" t="s">
        <v>22</v>
      </c>
      <c r="G23" t="s">
        <v>23</v>
      </c>
      <c r="H23" t="s">
        <v>24</v>
      </c>
      <c r="I23" t="s">
        <v>25</v>
      </c>
      <c r="J23" t="s">
        <v>26</v>
      </c>
      <c r="K23" t="s">
        <v>27</v>
      </c>
      <c r="L23" t="s">
        <v>28</v>
      </c>
      <c r="M23" t="s">
        <v>29</v>
      </c>
    </row>
    <row r="26" spans="1:13" x14ac:dyDescent="0.25">
      <c r="E26">
        <v>0.19554538333333332</v>
      </c>
      <c r="F26">
        <v>0.18302908333333334</v>
      </c>
      <c r="G26">
        <v>0.21463288333333336</v>
      </c>
      <c r="H26">
        <v>0.22799308333333335</v>
      </c>
      <c r="J26">
        <v>0.23018428333333335</v>
      </c>
      <c r="K26">
        <v>0.21892198333333335</v>
      </c>
      <c r="L26">
        <v>0.21797118333333332</v>
      </c>
    </row>
    <row r="27" spans="1:13" x14ac:dyDescent="0.25">
      <c r="E27">
        <v>0.18988288333333336</v>
      </c>
      <c r="F27">
        <v>0.19935448333333333</v>
      </c>
      <c r="G27">
        <v>0.19351188333333336</v>
      </c>
      <c r="H27">
        <v>0.17491178333333335</v>
      </c>
      <c r="I27">
        <v>0.15703038333333333</v>
      </c>
      <c r="J27">
        <v>0.15213128333333334</v>
      </c>
      <c r="K27">
        <v>0.17741398333333336</v>
      </c>
      <c r="L27">
        <v>0.16755958333333332</v>
      </c>
    </row>
    <row r="28" spans="1:13" x14ac:dyDescent="0.25">
      <c r="E28">
        <v>0.16343858333333333</v>
      </c>
      <c r="F28">
        <v>0.17718548333333334</v>
      </c>
      <c r="G28">
        <v>0.18217098333333331</v>
      </c>
      <c r="H28">
        <v>0.21285538333333331</v>
      </c>
      <c r="J28">
        <v>0.16983428333333334</v>
      </c>
      <c r="K28">
        <v>0.20240538333333336</v>
      </c>
      <c r="L28">
        <v>0.16121188333333336</v>
      </c>
    </row>
    <row r="29" spans="1:13" x14ac:dyDescent="0.25">
      <c r="E29">
        <v>0.15561638333333333</v>
      </c>
      <c r="F29">
        <v>0.16752608333333335</v>
      </c>
      <c r="G29">
        <v>0.15518348333333334</v>
      </c>
      <c r="H29">
        <v>0.16518388333333334</v>
      </c>
      <c r="I29">
        <v>0.13476578333333333</v>
      </c>
      <c r="J29">
        <v>0.15826648333333335</v>
      </c>
      <c r="K29">
        <v>0.12237568333333335</v>
      </c>
      <c r="L29">
        <v>0.15251618333333333</v>
      </c>
    </row>
    <row r="31" spans="1:13" x14ac:dyDescent="0.25">
      <c r="A31" s="1" t="s">
        <v>48</v>
      </c>
    </row>
    <row r="32" spans="1:13" x14ac:dyDescent="0.25">
      <c r="A32" s="1" t="s">
        <v>43</v>
      </c>
    </row>
    <row r="33" spans="1:14" x14ac:dyDescent="0.25">
      <c r="E33" t="s">
        <v>21</v>
      </c>
      <c r="F33" t="s">
        <v>22</v>
      </c>
      <c r="G33" t="s">
        <v>23</v>
      </c>
      <c r="H33" t="s">
        <v>24</v>
      </c>
      <c r="I33" t="s">
        <v>25</v>
      </c>
      <c r="J33" t="s">
        <v>26</v>
      </c>
      <c r="K33" t="s">
        <v>27</v>
      </c>
      <c r="L33" t="s">
        <v>28</v>
      </c>
      <c r="M33" t="s">
        <v>29</v>
      </c>
    </row>
    <row r="36" spans="1:14" x14ac:dyDescent="0.25">
      <c r="E36">
        <v>16660</v>
      </c>
      <c r="F36">
        <v>14928</v>
      </c>
      <c r="G36">
        <v>15976</v>
      </c>
      <c r="H36">
        <v>13884</v>
      </c>
      <c r="J36">
        <v>12919.999999999998</v>
      </c>
      <c r="K36">
        <v>16212</v>
      </c>
      <c r="L36">
        <v>33982</v>
      </c>
    </row>
    <row r="37" spans="1:14" x14ac:dyDescent="0.25">
      <c r="E37">
        <v>12956</v>
      </c>
      <c r="F37">
        <v>15324.000000000002</v>
      </c>
      <c r="G37">
        <v>14068</v>
      </c>
      <c r="H37">
        <v>12908.000000000002</v>
      </c>
      <c r="I37">
        <v>12748</v>
      </c>
      <c r="J37">
        <v>12612</v>
      </c>
      <c r="K37">
        <v>14356</v>
      </c>
      <c r="L37">
        <v>37102</v>
      </c>
    </row>
    <row r="38" spans="1:14" x14ac:dyDescent="0.25">
      <c r="E38">
        <v>12572</v>
      </c>
      <c r="F38">
        <v>13640</v>
      </c>
      <c r="G38">
        <v>14396</v>
      </c>
      <c r="H38">
        <v>13268</v>
      </c>
      <c r="J38">
        <v>13076</v>
      </c>
      <c r="K38">
        <v>13552.000000000002</v>
      </c>
      <c r="L38">
        <v>30696</v>
      </c>
    </row>
    <row r="39" spans="1:14" x14ac:dyDescent="0.25">
      <c r="E39">
        <v>13996</v>
      </c>
      <c r="F39">
        <v>13228</v>
      </c>
      <c r="G39">
        <v>14440</v>
      </c>
      <c r="H39">
        <v>13819.999999999998</v>
      </c>
      <c r="I39">
        <v>14096</v>
      </c>
      <c r="J39">
        <v>11852</v>
      </c>
      <c r="K39">
        <v>13528</v>
      </c>
      <c r="L39">
        <v>28588.000000000004</v>
      </c>
    </row>
    <row r="42" spans="1:14" x14ac:dyDescent="0.25">
      <c r="A42" s="1" t="s">
        <v>49</v>
      </c>
    </row>
    <row r="43" spans="1:14" x14ac:dyDescent="0.25">
      <c r="E43">
        <f>E26/E36</f>
        <v>1.1737417967186873E-5</v>
      </c>
      <c r="F43">
        <f t="shared" ref="F43:L43" si="0">F26/F36</f>
        <v>1.226079068417292E-5</v>
      </c>
      <c r="G43">
        <f t="shared" si="0"/>
        <v>1.3434707269237191E-5</v>
      </c>
      <c r="H43">
        <f t="shared" si="0"/>
        <v>1.6421282291366563E-5</v>
      </c>
      <c r="J43">
        <f t="shared" si="0"/>
        <v>1.7816121001031996E-5</v>
      </c>
      <c r="K43">
        <f t="shared" si="0"/>
        <v>1.3503699934205116E-5</v>
      </c>
      <c r="L43">
        <f t="shared" si="0"/>
        <v>6.4143129696113626E-6</v>
      </c>
      <c r="N43" s="1" t="s">
        <v>51</v>
      </c>
    </row>
    <row r="44" spans="1:14" x14ac:dyDescent="0.25">
      <c r="E44">
        <f t="shared" ref="E44:L44" si="1">E27/E37</f>
        <v>1.4655980498096122E-5</v>
      </c>
      <c r="F44">
        <f t="shared" si="1"/>
        <v>1.3009298050987555E-5</v>
      </c>
      <c r="G44">
        <f t="shared" si="1"/>
        <v>1.3755465121789406E-5</v>
      </c>
      <c r="H44">
        <f t="shared" si="1"/>
        <v>1.3550649468030162E-5</v>
      </c>
      <c r="I44">
        <f t="shared" si="1"/>
        <v>1.2318040738416483E-5</v>
      </c>
      <c r="J44">
        <f t="shared" si="1"/>
        <v>1.2062423353420024E-5</v>
      </c>
      <c r="K44">
        <f t="shared" si="1"/>
        <v>1.2358176604439493E-5</v>
      </c>
      <c r="L44">
        <f t="shared" si="1"/>
        <v>4.5161873573751634E-6</v>
      </c>
      <c r="N44">
        <f>AVERAGE(E43:F46)</f>
        <v>1.2679621163573249E-5</v>
      </c>
    </row>
    <row r="45" spans="1:14" x14ac:dyDescent="0.25">
      <c r="E45">
        <f t="shared" ref="E45:L45" si="2">E28/E38</f>
        <v>1.3000205483084103E-5</v>
      </c>
      <c r="F45">
        <f t="shared" si="2"/>
        <v>1.29901380742913E-5</v>
      </c>
      <c r="G45">
        <f t="shared" si="2"/>
        <v>1.2654277808650549E-5</v>
      </c>
      <c r="H45">
        <f t="shared" si="2"/>
        <v>1.6042763290121595E-5</v>
      </c>
      <c r="J45">
        <f t="shared" si="2"/>
        <v>1.2988244366268992E-5</v>
      </c>
      <c r="K45">
        <f t="shared" si="2"/>
        <v>1.4935462170405352E-5</v>
      </c>
      <c r="L45">
        <f t="shared" si="2"/>
        <v>5.2518856962905055E-6</v>
      </c>
    </row>
    <row r="46" spans="1:14" x14ac:dyDescent="0.25">
      <c r="E46">
        <f t="shared" ref="E46:L46" si="3">E29/E39</f>
        <v>1.1118632704582261E-5</v>
      </c>
      <c r="F46">
        <f t="shared" si="3"/>
        <v>1.2664505846184861E-5</v>
      </c>
      <c r="G46">
        <f t="shared" si="3"/>
        <v>1.074677862419206E-5</v>
      </c>
      <c r="H46">
        <f t="shared" si="3"/>
        <v>1.1952524119633384E-5</v>
      </c>
      <c r="I46">
        <f t="shared" si="3"/>
        <v>9.5605691922058261E-6</v>
      </c>
      <c r="J46">
        <f t="shared" si="3"/>
        <v>1.3353567611654855E-5</v>
      </c>
      <c r="K46">
        <f t="shared" si="3"/>
        <v>9.0461031440961959E-6</v>
      </c>
      <c r="L46">
        <f t="shared" si="3"/>
        <v>5.3349721328296246E-6</v>
      </c>
    </row>
    <row r="49" spans="1:14" x14ac:dyDescent="0.25">
      <c r="A49" s="1" t="s">
        <v>50</v>
      </c>
    </row>
    <row r="50" spans="1:14" x14ac:dyDescent="0.25">
      <c r="E50">
        <f>E43/$N$44*100</f>
        <v>92.569153413721921</v>
      </c>
      <c r="F50">
        <f t="shared" ref="F50:L50" si="4">F43/$N$44*100</f>
        <v>96.696821821431314</v>
      </c>
      <c r="G50">
        <f t="shared" si="4"/>
        <v>105.95511566097255</v>
      </c>
      <c r="H50">
        <f t="shared" si="4"/>
        <v>129.50925015443343</v>
      </c>
      <c r="J50">
        <f t="shared" si="4"/>
        <v>140.50988409823461</v>
      </c>
      <c r="K50">
        <f t="shared" si="4"/>
        <v>106.49923810814892</v>
      </c>
      <c r="L50">
        <f t="shared" si="4"/>
        <v>50.587575818422501</v>
      </c>
    </row>
    <row r="51" spans="1:14" x14ac:dyDescent="0.25">
      <c r="E51">
        <f t="shared" ref="E51:L51" si="5">E44/$N$44*100</f>
        <v>115.58689576783787</v>
      </c>
      <c r="F51">
        <f t="shared" si="5"/>
        <v>102.60005313377518</v>
      </c>
      <c r="G51">
        <f t="shared" si="5"/>
        <v>108.48482730151989</v>
      </c>
      <c r="H51">
        <f t="shared" si="5"/>
        <v>106.86951363309856</v>
      </c>
      <c r="I51">
        <f t="shared" si="5"/>
        <v>97.148334161626735</v>
      </c>
      <c r="J51">
        <f t="shared" si="5"/>
        <v>95.132363954797441</v>
      </c>
      <c r="K51">
        <f t="shared" si="5"/>
        <v>97.464872530598797</v>
      </c>
      <c r="L51">
        <f t="shared" si="5"/>
        <v>35.617683676145852</v>
      </c>
    </row>
    <row r="52" spans="1:14" x14ac:dyDescent="0.25">
      <c r="E52">
        <f t="shared" ref="E52:L52" si="6">E45/$N$44*100</f>
        <v>102.52834304254964</v>
      </c>
      <c r="F52">
        <f t="shared" si="6"/>
        <v>102.44894470199253</v>
      </c>
      <c r="G52">
        <f t="shared" si="6"/>
        <v>99.800125298731274</v>
      </c>
      <c r="H52">
        <f t="shared" si="6"/>
        <v>126.52399533994105</v>
      </c>
      <c r="J52">
        <f t="shared" si="6"/>
        <v>102.43400964992846</v>
      </c>
      <c r="K52">
        <f t="shared" si="6"/>
        <v>117.79107575637052</v>
      </c>
      <c r="L52">
        <f t="shared" si="6"/>
        <v>41.419894400145232</v>
      </c>
    </row>
    <row r="53" spans="1:14" x14ac:dyDescent="0.25">
      <c r="E53">
        <f t="shared" ref="E53:L53" si="7">E46/$N$44*100</f>
        <v>87.688997653372439</v>
      </c>
      <c r="F53">
        <f t="shared" si="7"/>
        <v>99.88079046531918</v>
      </c>
      <c r="G53">
        <f t="shared" si="7"/>
        <v>84.756306876628372</v>
      </c>
      <c r="H53">
        <f t="shared" si="7"/>
        <v>94.265624859292245</v>
      </c>
      <c r="I53">
        <f t="shared" si="7"/>
        <v>75.401063398266061</v>
      </c>
      <c r="J53">
        <f t="shared" si="7"/>
        <v>105.31519387990676</v>
      </c>
      <c r="K53">
        <f t="shared" si="7"/>
        <v>71.343638957324416</v>
      </c>
      <c r="L53">
        <f t="shared" si="7"/>
        <v>42.075169786272809</v>
      </c>
    </row>
    <row r="56" spans="1:14" x14ac:dyDescent="0.25">
      <c r="C56" s="2"/>
      <c r="D56" s="2"/>
      <c r="E56" s="2" t="s">
        <v>21</v>
      </c>
      <c r="F56" s="2" t="s">
        <v>22</v>
      </c>
      <c r="G56" s="2" t="s">
        <v>23</v>
      </c>
      <c r="H56" s="2" t="s">
        <v>24</v>
      </c>
      <c r="I56" s="2" t="s">
        <v>25</v>
      </c>
      <c r="J56" s="2" t="s">
        <v>26</v>
      </c>
      <c r="K56" s="2" t="s">
        <v>27</v>
      </c>
      <c r="L56" s="2" t="s">
        <v>28</v>
      </c>
      <c r="M56" s="2" t="s">
        <v>29</v>
      </c>
      <c r="N56" s="2"/>
    </row>
    <row r="57" spans="1:14" x14ac:dyDescent="0.25">
      <c r="C57" s="3" t="s">
        <v>37</v>
      </c>
      <c r="D57" s="3"/>
      <c r="E57" s="3">
        <f>AVERAGE(E50:E53)</f>
        <v>99.593347469370471</v>
      </c>
      <c r="F57" s="3">
        <f t="shared" ref="F57:K57" si="8">AVERAGE(F50:F53)</f>
        <v>100.40665253062956</v>
      </c>
      <c r="G57" s="3">
        <f>AVERAGE(G50:G53)</f>
        <v>99.749093784463014</v>
      </c>
      <c r="H57" s="3">
        <f t="shared" si="8"/>
        <v>114.29209599669132</v>
      </c>
      <c r="I57" s="3">
        <f t="shared" si="8"/>
        <v>86.274698779946391</v>
      </c>
      <c r="J57" s="3">
        <f t="shared" si="8"/>
        <v>110.84786289571682</v>
      </c>
      <c r="K57" s="3">
        <f t="shared" si="8"/>
        <v>98.274706338110661</v>
      </c>
      <c r="L57" s="3">
        <f>AVERAGE(L50:L53)</f>
        <v>42.4250809202466</v>
      </c>
      <c r="M57" s="3"/>
      <c r="N57" s="3"/>
    </row>
    <row r="58" spans="1:14" x14ac:dyDescent="0.25">
      <c r="C58" s="3" t="s">
        <v>39</v>
      </c>
      <c r="D58" s="3"/>
      <c r="E58" s="3">
        <f t="shared" ref="E58:L58" si="9">MEDIAN(E50:E53)</f>
        <v>97.548748228135779</v>
      </c>
      <c r="F58" s="3">
        <f t="shared" si="9"/>
        <v>101.16486758365585</v>
      </c>
      <c r="G58" s="3">
        <f t="shared" si="9"/>
        <v>102.87762047985191</v>
      </c>
      <c r="H58" s="3">
        <f t="shared" si="9"/>
        <v>116.69675448651981</v>
      </c>
      <c r="I58" s="3">
        <f t="shared" si="9"/>
        <v>86.274698779946391</v>
      </c>
      <c r="J58" s="3">
        <f t="shared" si="9"/>
        <v>103.8746017649176</v>
      </c>
      <c r="K58" s="3">
        <f t="shared" si="9"/>
        <v>101.98205531937386</v>
      </c>
      <c r="L58" s="3">
        <f t="shared" si="9"/>
        <v>41.747532093209017</v>
      </c>
      <c r="M58" s="3"/>
      <c r="N58" s="3"/>
    </row>
    <row r="59" spans="1:14" x14ac:dyDescent="0.25">
      <c r="C59" s="3" t="s">
        <v>41</v>
      </c>
      <c r="D59" s="3"/>
      <c r="E59" s="3">
        <f t="shared" ref="E59:L59" si="10">STDEV(E50:E53)</f>
        <v>12.321534439928698</v>
      </c>
      <c r="F59" s="3">
        <f t="shared" si="10"/>
        <v>2.7701587392381746</v>
      </c>
      <c r="G59" s="3">
        <f t="shared" si="10"/>
        <v>10.63976834164999</v>
      </c>
      <c r="H59" s="3">
        <f t="shared" si="10"/>
        <v>16.706639571991371</v>
      </c>
      <c r="I59" s="3">
        <f t="shared" si="10"/>
        <v>15.377642629072355</v>
      </c>
      <c r="J59" s="3">
        <f t="shared" si="10"/>
        <v>20.233765193036646</v>
      </c>
      <c r="K59" s="3">
        <f t="shared" si="10"/>
        <v>19.786104713245862</v>
      </c>
      <c r="L59" s="3">
        <f t="shared" si="10"/>
        <v>6.1671121805809346</v>
      </c>
      <c r="M59" s="3"/>
      <c r="N59" s="3"/>
    </row>
    <row r="60" spans="1:14" x14ac:dyDescent="0.25">
      <c r="C60" s="3" t="s">
        <v>42</v>
      </c>
      <c r="D60" s="3"/>
      <c r="E60" s="3">
        <f t="shared" ref="E60:L60" si="11">E59/E57*100</f>
        <v>12.371844860138008</v>
      </c>
      <c r="F60" s="3">
        <f t="shared" si="11"/>
        <v>2.7589394421780207</v>
      </c>
      <c r="G60" s="3">
        <f t="shared" si="11"/>
        <v>10.666531331743535</v>
      </c>
      <c r="H60" s="3">
        <f t="shared" si="11"/>
        <v>14.617493385085018</v>
      </c>
      <c r="I60" s="3">
        <f t="shared" si="11"/>
        <v>17.824046732744687</v>
      </c>
      <c r="J60" s="3">
        <f t="shared" si="11"/>
        <v>18.25363580718928</v>
      </c>
      <c r="K60" s="3">
        <f t="shared" si="11"/>
        <v>20.133466128275639</v>
      </c>
      <c r="L60" s="3">
        <f t="shared" si="11"/>
        <v>14.536477118745559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9</xdr:col>
                <xdr:colOff>666750</xdr:colOff>
                <xdr:row>1</xdr:row>
                <xdr:rowOff>19050</xdr:rowOff>
              </from>
              <to>
                <xdr:col>16</xdr:col>
                <xdr:colOff>133350</xdr:colOff>
                <xdr:row>19</xdr:row>
                <xdr:rowOff>180975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Luminescence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2020-05-01T09:59:54Z</dcterms:created>
  <dcterms:modified xsi:type="dcterms:W3CDTF">2021-07-17T07:41:32Z</dcterms:modified>
</cp:coreProperties>
</file>