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0" documentId="13_ncr:1_{B3E7BD1C-ED50-4A74-91E3-F2F4D57C13C2}" xr6:coauthVersionLast="45" xr6:coauthVersionMax="45" xr10:uidLastSave="{B2DA4829-7D7B-4AD2-84E6-8BC186C8D4D8}"/>
  <bookViews>
    <workbookView xWindow="28680" yWindow="-2670" windowWidth="16440" windowHeight="284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4" i="3" l="1"/>
  <c r="L44" i="3"/>
  <c r="K44" i="3"/>
  <c r="J44" i="3"/>
  <c r="I44" i="3"/>
  <c r="H44" i="3"/>
  <c r="G44" i="3"/>
  <c r="F44" i="3"/>
  <c r="M43" i="3"/>
  <c r="L43" i="3"/>
  <c r="K43" i="3"/>
  <c r="J43" i="3"/>
  <c r="I43" i="3"/>
  <c r="H43" i="3"/>
  <c r="G43" i="3"/>
  <c r="F43" i="3"/>
  <c r="M42" i="3"/>
  <c r="L42" i="3"/>
  <c r="K42" i="3"/>
  <c r="J42" i="3"/>
  <c r="I42" i="3"/>
  <c r="H42" i="3"/>
  <c r="G42" i="3"/>
  <c r="F42" i="3"/>
  <c r="M41" i="3"/>
  <c r="L41" i="3"/>
  <c r="K41" i="3"/>
  <c r="J41" i="3"/>
  <c r="I41" i="3"/>
  <c r="H41" i="3"/>
  <c r="G41" i="3"/>
  <c r="F41" i="3"/>
  <c r="P35" i="2"/>
  <c r="H50" i="2" s="1"/>
  <c r="N35" i="2"/>
  <c r="N36" i="2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H37" i="1"/>
  <c r="H38" i="1" s="1"/>
  <c r="N35" i="1"/>
  <c r="N36" i="1" s="1"/>
  <c r="P35" i="1"/>
  <c r="O50" i="1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O35" i="1"/>
  <c r="O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J40" i="1" l="1"/>
  <c r="O47" i="2"/>
  <c r="O42" i="3"/>
  <c r="G47" i="3" s="1"/>
  <c r="J40" i="2"/>
  <c r="N40" i="2"/>
  <c r="O40" i="2"/>
  <c r="H40" i="2"/>
  <c r="P40" i="2"/>
  <c r="I40" i="2"/>
  <c r="I47" i="2"/>
  <c r="K40" i="2"/>
  <c r="I48" i="2"/>
  <c r="L40" i="2"/>
  <c r="I49" i="2"/>
  <c r="M40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M47" i="2"/>
  <c r="M48" i="2"/>
  <c r="M49" i="2"/>
  <c r="M50" i="2"/>
  <c r="N47" i="2"/>
  <c r="N48" i="2"/>
  <c r="N49" i="2"/>
  <c r="N50" i="2"/>
  <c r="O48" i="2"/>
  <c r="O49" i="2"/>
  <c r="O50" i="2"/>
  <c r="H47" i="2"/>
  <c r="H48" i="2"/>
  <c r="H49" i="2"/>
  <c r="I40" i="1"/>
  <c r="L40" i="1"/>
  <c r="H47" i="1"/>
  <c r="K40" i="1"/>
  <c r="I47" i="1"/>
  <c r="H48" i="1"/>
  <c r="N40" i="1"/>
  <c r="H49" i="1"/>
  <c r="I48" i="1"/>
  <c r="O40" i="1"/>
  <c r="I49" i="1"/>
  <c r="M40" i="1"/>
  <c r="H40" i="1"/>
  <c r="P40" i="1"/>
  <c r="H50" i="1"/>
  <c r="I50" i="1"/>
  <c r="J48" i="1"/>
  <c r="J49" i="1"/>
  <c r="J50" i="1"/>
  <c r="K49" i="1"/>
  <c r="L48" i="1"/>
  <c r="M47" i="1"/>
  <c r="M48" i="1"/>
  <c r="M49" i="1"/>
  <c r="M50" i="1"/>
  <c r="P36" i="1"/>
  <c r="K47" i="1"/>
  <c r="L49" i="1"/>
  <c r="N47" i="1"/>
  <c r="N48" i="1"/>
  <c r="N49" i="1"/>
  <c r="N50" i="1"/>
  <c r="J47" i="1"/>
  <c r="K48" i="1"/>
  <c r="K50" i="1"/>
  <c r="L47" i="1"/>
  <c r="L50" i="1"/>
  <c r="O47" i="1"/>
  <c r="O48" i="1"/>
  <c r="O49" i="1"/>
  <c r="K47" i="3" l="1"/>
  <c r="H49" i="3"/>
  <c r="L50" i="3"/>
  <c r="H48" i="3"/>
  <c r="I49" i="3"/>
  <c r="I48" i="3"/>
  <c r="I47" i="3"/>
  <c r="L47" i="3"/>
  <c r="L48" i="3"/>
  <c r="L49" i="3"/>
  <c r="G48" i="3"/>
  <c r="F48" i="3"/>
  <c r="H47" i="3"/>
  <c r="F47" i="3"/>
  <c r="I50" i="3"/>
  <c r="M50" i="3"/>
  <c r="F50" i="3"/>
  <c r="J50" i="3"/>
  <c r="H50" i="3"/>
  <c r="M49" i="3"/>
  <c r="K50" i="3"/>
  <c r="J49" i="3"/>
  <c r="F49" i="3"/>
  <c r="S54" i="1"/>
  <c r="O79" i="1" s="1"/>
  <c r="M48" i="3"/>
  <c r="K49" i="3"/>
  <c r="J48" i="3"/>
  <c r="G50" i="3"/>
  <c r="K79" i="1"/>
  <c r="M47" i="3"/>
  <c r="K48" i="3"/>
  <c r="J47" i="3"/>
  <c r="G49" i="3"/>
  <c r="I54" i="2"/>
  <c r="I55" i="2" s="1"/>
  <c r="I58" i="2"/>
  <c r="I56" i="2"/>
  <c r="I57" i="2" s="1"/>
  <c r="S54" i="2"/>
  <c r="H76" i="2" s="1"/>
  <c r="H54" i="2"/>
  <c r="H56" i="2"/>
  <c r="H57" i="2" s="1"/>
  <c r="H58" i="2"/>
  <c r="N58" i="2"/>
  <c r="N56" i="2"/>
  <c r="N57" i="2" s="1"/>
  <c r="N54" i="2"/>
  <c r="N55" i="2" s="1"/>
  <c r="L58" i="2"/>
  <c r="L56" i="2"/>
  <c r="L57" i="2" s="1"/>
  <c r="L54" i="2"/>
  <c r="L55" i="2" s="1"/>
  <c r="J63" i="2"/>
  <c r="J58" i="2"/>
  <c r="J56" i="2"/>
  <c r="J57" i="2" s="1"/>
  <c r="J54" i="2"/>
  <c r="J55" i="2" s="1"/>
  <c r="L64" i="2"/>
  <c r="O66" i="2"/>
  <c r="M66" i="2"/>
  <c r="O65" i="2"/>
  <c r="M65" i="2"/>
  <c r="K65" i="2"/>
  <c r="H78" i="2"/>
  <c r="N64" i="2"/>
  <c r="O64" i="2"/>
  <c r="J65" i="2"/>
  <c r="H64" i="2"/>
  <c r="M64" i="2"/>
  <c r="K77" i="2"/>
  <c r="K64" i="2"/>
  <c r="O58" i="2"/>
  <c r="O56" i="2"/>
  <c r="O57" i="2" s="1"/>
  <c r="O54" i="2"/>
  <c r="O55" i="2" s="1"/>
  <c r="M63" i="2"/>
  <c r="M58" i="2"/>
  <c r="M56" i="2"/>
  <c r="M57" i="2" s="1"/>
  <c r="M54" i="2"/>
  <c r="M55" i="2" s="1"/>
  <c r="K63" i="2"/>
  <c r="K58" i="2"/>
  <c r="K56" i="2"/>
  <c r="K57" i="2" s="1"/>
  <c r="K54" i="2"/>
  <c r="K55" i="2" s="1"/>
  <c r="N66" i="2"/>
  <c r="L66" i="2"/>
  <c r="J66" i="2"/>
  <c r="H58" i="1"/>
  <c r="I56" i="1"/>
  <c r="I57" i="1" s="1"/>
  <c r="H56" i="1"/>
  <c r="H57" i="1" s="1"/>
  <c r="I58" i="1"/>
  <c r="I54" i="1"/>
  <c r="I55" i="1" s="1"/>
  <c r="H54" i="1"/>
  <c r="H55" i="1" s="1"/>
  <c r="O54" i="1"/>
  <c r="O55" i="1" s="1"/>
  <c r="O58" i="1"/>
  <c r="O56" i="1"/>
  <c r="O57" i="1" s="1"/>
  <c r="N58" i="1"/>
  <c r="N56" i="1"/>
  <c r="N57" i="1" s="1"/>
  <c r="N54" i="1"/>
  <c r="N55" i="1" s="1"/>
  <c r="L58" i="1"/>
  <c r="L56" i="1"/>
  <c r="L57" i="1" s="1"/>
  <c r="L54" i="1"/>
  <c r="L55" i="1" s="1"/>
  <c r="K64" i="1"/>
  <c r="J54" i="1"/>
  <c r="J55" i="1" s="1"/>
  <c r="J58" i="1"/>
  <c r="J56" i="1"/>
  <c r="J57" i="1" s="1"/>
  <c r="M58" i="1"/>
  <c r="M56" i="1"/>
  <c r="M57" i="1" s="1"/>
  <c r="M54" i="1"/>
  <c r="M55" i="1" s="1"/>
  <c r="K58" i="1"/>
  <c r="K56" i="1"/>
  <c r="K57" i="1" s="1"/>
  <c r="K54" i="1"/>
  <c r="K55" i="1" s="1"/>
  <c r="L66" i="1" l="1"/>
  <c r="M63" i="1"/>
  <c r="M65" i="1"/>
  <c r="L63" i="1"/>
  <c r="K66" i="1"/>
  <c r="O66" i="1"/>
  <c r="O76" i="2"/>
  <c r="J76" i="2"/>
  <c r="K54" i="3"/>
  <c r="L65" i="1"/>
  <c r="N65" i="1"/>
  <c r="I59" i="1"/>
  <c r="H64" i="1"/>
  <c r="M79" i="2"/>
  <c r="J63" i="1"/>
  <c r="J70" i="1" s="1"/>
  <c r="J65" i="1"/>
  <c r="K63" i="1"/>
  <c r="O64" i="1"/>
  <c r="N64" i="1"/>
  <c r="M76" i="2"/>
  <c r="K78" i="2"/>
  <c r="K55" i="3"/>
  <c r="O63" i="1"/>
  <c r="N78" i="2"/>
  <c r="K56" i="3"/>
  <c r="K57" i="3" s="1"/>
  <c r="G56" i="3"/>
  <c r="J66" i="1"/>
  <c r="K65" i="1"/>
  <c r="N79" i="2"/>
  <c r="I64" i="1"/>
  <c r="H65" i="1"/>
  <c r="G55" i="3"/>
  <c r="M66" i="1"/>
  <c r="M70" i="1" s="1"/>
  <c r="H66" i="1"/>
  <c r="M64" i="1"/>
  <c r="J64" i="1"/>
  <c r="N63" i="1"/>
  <c r="J78" i="2"/>
  <c r="K79" i="2"/>
  <c r="L77" i="1"/>
  <c r="I79" i="1"/>
  <c r="O76" i="1"/>
  <c r="H76" i="1"/>
  <c r="L79" i="1"/>
  <c r="M76" i="1"/>
  <c r="M78" i="1"/>
  <c r="H77" i="1"/>
  <c r="I56" i="3"/>
  <c r="I55" i="3"/>
  <c r="I54" i="3"/>
  <c r="M77" i="1"/>
  <c r="I78" i="1"/>
  <c r="K78" i="1"/>
  <c r="K83" i="1" s="1"/>
  <c r="J77" i="2"/>
  <c r="O77" i="1"/>
  <c r="N79" i="1"/>
  <c r="O78" i="1"/>
  <c r="K76" i="1"/>
  <c r="L76" i="1"/>
  <c r="J77" i="1"/>
  <c r="M79" i="1"/>
  <c r="J55" i="3"/>
  <c r="J54" i="3"/>
  <c r="J56" i="3"/>
  <c r="J57" i="3" s="1"/>
  <c r="J79" i="1"/>
  <c r="I77" i="1"/>
  <c r="N78" i="1"/>
  <c r="M56" i="3"/>
  <c r="M55" i="3"/>
  <c r="M54" i="3"/>
  <c r="N76" i="1"/>
  <c r="N77" i="1"/>
  <c r="N84" i="1" s="1"/>
  <c r="F54" i="3"/>
  <c r="F56" i="3"/>
  <c r="F55" i="3"/>
  <c r="G54" i="3"/>
  <c r="G57" i="3" s="1"/>
  <c r="J76" i="1"/>
  <c r="J83" i="1" s="1"/>
  <c r="L78" i="1"/>
  <c r="L84" i="1" s="1"/>
  <c r="N66" i="1"/>
  <c r="J78" i="1"/>
  <c r="H79" i="1"/>
  <c r="M78" i="2"/>
  <c r="H56" i="3"/>
  <c r="H55" i="3"/>
  <c r="H54" i="3"/>
  <c r="L76" i="2"/>
  <c r="K77" i="1"/>
  <c r="I76" i="1"/>
  <c r="I83" i="1" s="1"/>
  <c r="L56" i="3"/>
  <c r="L57" i="3" s="1"/>
  <c r="L55" i="3"/>
  <c r="L54" i="3"/>
  <c r="H78" i="1"/>
  <c r="H85" i="1" s="1"/>
  <c r="I59" i="2"/>
  <c r="J59" i="2"/>
  <c r="M59" i="2"/>
  <c r="O59" i="2"/>
  <c r="L59" i="2"/>
  <c r="M72" i="2"/>
  <c r="M71" i="2"/>
  <c r="M70" i="2"/>
  <c r="J71" i="2"/>
  <c r="H55" i="2"/>
  <c r="I66" i="2"/>
  <c r="H66" i="2"/>
  <c r="I63" i="2"/>
  <c r="I64" i="2"/>
  <c r="I65" i="2"/>
  <c r="N59" i="2"/>
  <c r="I77" i="2"/>
  <c r="H79" i="2"/>
  <c r="I78" i="2"/>
  <c r="I79" i="2"/>
  <c r="I76" i="2"/>
  <c r="K59" i="2"/>
  <c r="M77" i="2"/>
  <c r="O77" i="2"/>
  <c r="O79" i="2"/>
  <c r="N63" i="2"/>
  <c r="J64" i="2"/>
  <c r="J72" i="2" s="1"/>
  <c r="N76" i="2"/>
  <c r="J79" i="2"/>
  <c r="K76" i="2"/>
  <c r="N77" i="2"/>
  <c r="O78" i="2"/>
  <c r="L77" i="2"/>
  <c r="H59" i="2"/>
  <c r="L65" i="2"/>
  <c r="H77" i="2"/>
  <c r="L79" i="2"/>
  <c r="O63" i="2"/>
  <c r="N65" i="2"/>
  <c r="H65" i="2"/>
  <c r="K66" i="2"/>
  <c r="K72" i="2" s="1"/>
  <c r="L63" i="2"/>
  <c r="H63" i="2"/>
  <c r="L78" i="2"/>
  <c r="L59" i="1"/>
  <c r="L64" i="1"/>
  <c r="L70" i="1" s="1"/>
  <c r="H63" i="1"/>
  <c r="H59" i="1"/>
  <c r="I66" i="1"/>
  <c r="H70" i="1"/>
  <c r="O65" i="1"/>
  <c r="I65" i="1"/>
  <c r="I63" i="1"/>
  <c r="O59" i="1"/>
  <c r="M59" i="1"/>
  <c r="O85" i="1"/>
  <c r="O84" i="1"/>
  <c r="O83" i="1"/>
  <c r="M72" i="1"/>
  <c r="M71" i="1"/>
  <c r="K59" i="1"/>
  <c r="L72" i="1"/>
  <c r="L71" i="1"/>
  <c r="N59" i="1"/>
  <c r="J59" i="1"/>
  <c r="K70" i="1"/>
  <c r="K72" i="1"/>
  <c r="K71" i="1"/>
  <c r="N72" i="1"/>
  <c r="N71" i="1"/>
  <c r="N70" i="1"/>
  <c r="J72" i="1"/>
  <c r="N85" i="1"/>
  <c r="J71" i="1" l="1"/>
  <c r="O71" i="1"/>
  <c r="M57" i="3"/>
  <c r="I85" i="1"/>
  <c r="L85" i="1"/>
  <c r="L86" i="1" s="1"/>
  <c r="M84" i="1"/>
  <c r="H72" i="1"/>
  <c r="N83" i="1"/>
  <c r="F57" i="3"/>
  <c r="I84" i="1"/>
  <c r="J84" i="2"/>
  <c r="K84" i="1"/>
  <c r="M83" i="1"/>
  <c r="J85" i="1"/>
  <c r="J86" i="1" s="1"/>
  <c r="H57" i="3"/>
  <c r="H83" i="1"/>
  <c r="O83" i="2"/>
  <c r="K85" i="1"/>
  <c r="H84" i="1"/>
  <c r="L83" i="1"/>
  <c r="M85" i="1"/>
  <c r="M86" i="1" s="1"/>
  <c r="I84" i="2"/>
  <c r="H71" i="1"/>
  <c r="H84" i="2"/>
  <c r="I57" i="3"/>
  <c r="J84" i="1"/>
  <c r="J70" i="2"/>
  <c r="J73" i="2" s="1"/>
  <c r="M85" i="2"/>
  <c r="J85" i="2"/>
  <c r="H83" i="2"/>
  <c r="L83" i="2"/>
  <c r="L84" i="2"/>
  <c r="O84" i="2"/>
  <c r="M84" i="2"/>
  <c r="M83" i="2"/>
  <c r="M86" i="2" s="1"/>
  <c r="L85" i="2"/>
  <c r="I85" i="2"/>
  <c r="I83" i="2"/>
  <c r="O72" i="2"/>
  <c r="O71" i="2"/>
  <c r="O70" i="2"/>
  <c r="O85" i="2"/>
  <c r="O86" i="2" s="1"/>
  <c r="H70" i="2"/>
  <c r="H71" i="2"/>
  <c r="H72" i="2"/>
  <c r="K70" i="2"/>
  <c r="K73" i="2" s="1"/>
  <c r="K85" i="2"/>
  <c r="K84" i="2"/>
  <c r="K83" i="2"/>
  <c r="L72" i="2"/>
  <c r="L71" i="2"/>
  <c r="L70" i="2"/>
  <c r="K71" i="2"/>
  <c r="N85" i="2"/>
  <c r="N84" i="2"/>
  <c r="N83" i="2"/>
  <c r="N72" i="2"/>
  <c r="N71" i="2"/>
  <c r="N70" i="2"/>
  <c r="J83" i="2"/>
  <c r="H85" i="2"/>
  <c r="I72" i="2"/>
  <c r="I71" i="2"/>
  <c r="I70" i="2"/>
  <c r="M73" i="2"/>
  <c r="K86" i="1"/>
  <c r="H73" i="1"/>
  <c r="I86" i="1"/>
  <c r="O70" i="1"/>
  <c r="O72" i="1"/>
  <c r="I71" i="1"/>
  <c r="I70" i="1"/>
  <c r="N73" i="1"/>
  <c r="I72" i="1"/>
  <c r="H86" i="1"/>
  <c r="K73" i="1"/>
  <c r="M73" i="1"/>
  <c r="L73" i="1"/>
  <c r="J73" i="1"/>
  <c r="N86" i="1"/>
  <c r="O86" i="1"/>
  <c r="J86" i="2" l="1"/>
  <c r="H86" i="2"/>
  <c r="O73" i="1"/>
  <c r="L73" i="2"/>
  <c r="I73" i="2"/>
  <c r="L86" i="2"/>
  <c r="K86" i="2"/>
  <c r="O73" i="2"/>
  <c r="N86" i="2"/>
  <c r="I86" i="2"/>
  <c r="N73" i="2"/>
  <c r="H73" i="2"/>
  <c r="I73" i="1"/>
</calcChain>
</file>

<file path=xl/sharedStrings.xml><?xml version="1.0" encoding="utf-8"?>
<sst xmlns="http://schemas.openxmlformats.org/spreadsheetml/2006/main" count="242" uniqueCount="63">
  <si>
    <t>version,4</t>
  </si>
  <si>
    <t>ProtocolHeader</t>
  </si>
  <si>
    <t>,Version,1.0,Label,1a_PTX,ReaderType,0,DateRead,4/24/2020 9:03:13 PM,InstrumentSN,SN: 512734004,</t>
  </si>
  <si>
    <t xml:space="preserve">,Result,0,Prefix,1a_Ptx,WellMap,0007FE7FE7FE7FE7FE7FE000,RefWellMap,000000000000000000000000,RunCount,1,Kinetics,False,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</si>
  <si>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</si>
  <si>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</si>
  <si>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</si>
  <si>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</si>
  <si>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</si>
  <si>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</si>
  <si>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,B,X,0.09180315,0.05603286,0.05501411,0.05492768,0.05646868,0.05555887,0.05638078,0.05698826,0.05766239,0.05601995,X</t>
  </si>
  <si>
    <t>,C,X,0.05425077,0.2880155,0.28387,0.2858951,0.3020831,0.295918,0.2942206,0.2883192,0.2861317,0.08476541,X</t>
  </si>
  <si>
    <t>,D,X,0.05506203,0.2710893,0.274829,0.3108942,0.3071202,0.275209,0.2765028,0.2851502,0.2857559,0.08245582,X</t>
  </si>
  <si>
    <t>,E,X,0.05492768,0.295434,0.3413219,0.3205699,0.3471908,0.325259,0.303474,0.3005156,0.30928,0.08070472,X</t>
  </si>
  <si>
    <t>,F,X,0.05431022,0.2813643,0.3262985,0.332969,0.3373648,0.3318383,0.3262221,0.2745442,0.2865715,0.05391615,X</t>
  </si>
  <si>
    <t>,G,X,0.05508772,0.0529861,0.05448638,0.05494401,0.05656126,0.05686853,0.05506436,0.05526184,0.0536727,0.05521157,X</t>
  </si>
  <si>
    <t>,H,X,X,X,X,X,X,X,X,X,X,X,X</t>
  </si>
  <si>
    <t>MTT</t>
  </si>
  <si>
    <t>Date of intoxication:</t>
  </si>
  <si>
    <t>Reader:</t>
  </si>
  <si>
    <t>Promega GloMax</t>
  </si>
  <si>
    <t>Vehicle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</si>
  <si>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</si>
  <si>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</si>
  <si>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</si>
  <si>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</si>
  <si>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</si>
  <si>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</si>
  <si>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</si>
  <si>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</si>
  <si>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</si>
  <si>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</si>
  <si>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Agent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</si>
  <si>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</si>
  <si>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</si>
  <si>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</si>
  <si>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</si>
  <si>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</si>
  <si>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</si>
  <si>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</si>
  <si>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</si>
  <si>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</si>
  <si>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40d</t>
  </si>
  <si>
    <t>,Version,1,Label,CytoTox-Fluor,ReaderType,2,DateRead,4/23/2020 10:29:11 PM,InstrumentSN,SN: 512734004,FluoOpticalKitID,PN:9300-046 SN:31000001DD35142D SIG:BLUE,</t>
  </si>
  <si>
    <t xml:space="preserve">,Result,0,Prefix,1a_Ptx,WellMap,FFFFFFFFFFFFFFFFFFFFFFFF,RunCount,1,Kinetics,False, </t>
  </si>
  <si>
    <t>,Read 1</t>
  </si>
  <si>
    <t>,A,553.144,552.987,555.517,555.754,555.268,555.914,554.566,552.939,554.971,554.339,552.855,552.455</t>
  </si>
  <si>
    <t>,B,553.596,554.906,554.196,552.877,553.958,551.088,552.229,553.895,554.278,552.989,553.45,552.481</t>
  </si>
  <si>
    <t>,C,555.06,552.832,4391.82,4466.18,4044.32,4411.5,4477.68,4658.56,4657.01,4712.58,2502.79,550.482</t>
  </si>
  <si>
    <t>,D,551.971,553.217,4271.61,4407.32,4341.7,4049.03,4264.26,4301.54,4414.31,4614.76,2558.17,551.65</t>
  </si>
  <si>
    <t>,E,552.187,552.503,4356.79,4318.91,4239.41,4273.05,4058.58,4493.73,4361.17,4763.96,2572.8,550.478</t>
  </si>
  <si>
    <t>,F,550.045,551.347,4156.94,4146.17,4221.96,4342.06,4235.01,4316.09,4657.83,4668.8,552.065,548.332</t>
  </si>
  <si>
    <t>,G,552.002,550.153,549.213,550.061,551.195,549.257,548.745,548.907,550.259,550.399,548.044,550.758</t>
  </si>
  <si>
    <t>,H,553.004,549.093,551.523,548.654,550.469,550.577,550.047,551.413,551.992,550.669,550.284,549.557</t>
  </si>
  <si>
    <t>Vehicle 2</t>
  </si>
  <si>
    <t>Viability [% of vehicles pooled]</t>
  </si>
  <si>
    <t>Cytotox</t>
  </si>
  <si>
    <t>Live/Dead</t>
  </si>
  <si>
    <t>Vehicle combined</t>
  </si>
  <si>
    <t>% of vehicle</t>
  </si>
  <si>
    <t>1) Exp_20200414_Plate 1a</t>
  </si>
  <si>
    <t>iPSC_DSN_005a_20200313_1</t>
  </si>
  <si>
    <t>Paclitaxel 24h in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</si>
</sst>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  <xf numFmtId="0" fontId="0" fillId="0" borderId="0" xfId="0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231321</xdr:colOff>
      <xdr:row>1</xdr:row>
      <xdr:rowOff>54428</xdr:rowOff>
    </xdr:from>
    <xdr:to>
      <xdr:col>18</xdr:col>
      <xdr:colOff>412749</xdr:colOff>
      <xdr:row>22</xdr:row>
      <xdr:rowOff>190499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13321" y="244928"/>
          <a:ext cx="5515428" cy="4136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676275</xdr:colOff>
      <xdr:row>2</xdr:row>
      <xdr:rowOff>85726</xdr:rowOff>
    </xdr:from>
    <xdr:to>
      <xdr:col>14</xdr:col>
      <xdr:colOff>381000</xdr:colOff>
      <xdr:row>22</xdr:row>
      <xdr:rowOff>54770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0275" y="466726"/>
          <a:ext cx="5038725" cy="37790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238125</xdr:colOff>
      <xdr:row>0</xdr:row>
      <xdr:rowOff>57151</xdr:rowOff>
    </xdr:from>
    <xdr:to>
      <xdr:col>9</xdr:col>
      <xdr:colOff>400050</xdr:colOff>
      <xdr:row>15</xdr:row>
      <xdr:rowOff>178595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57151"/>
          <a:ext cx="3971925" cy="297894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476250</xdr:colOff>
          <xdr:row>0</xdr:row>
          <xdr:rowOff>85725</xdr:rowOff>
        </xdr:from>
        <xdr:to>
          <xdr:col>14</xdr:col>
          <xdr:colOff>438150</xdr:colOff>
          <xdr:row>15</xdr:row>
          <xdr:rowOff>161925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zoomScale="85" zoomScaleNormal="85" workbookViewId="0">
      <selection activeCell="A31" sqref="A31:C31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21</v>
      </c>
      <c r="I25" s="2" t="s">
        <v>54</v>
      </c>
      <c r="J25" s="2" t="s">
        <v>22</v>
      </c>
      <c r="K25" s="2" t="s">
        <v>23</v>
      </c>
      <c r="L25" s="2" t="s">
        <v>24</v>
      </c>
      <c r="M25" s="2" t="s">
        <v>25</v>
      </c>
      <c r="N25" s="2" t="s">
        <v>26</v>
      </c>
      <c r="O25" s="2" t="s">
        <v>27</v>
      </c>
      <c r="P25" s="2" t="s">
        <v>28</v>
      </c>
      <c r="Q25" s="2"/>
      <c r="R25" s="3"/>
      <c r="S25" s="22"/>
      <c r="T25" s="3"/>
    </row>
    <row r="26" spans="1:20" x14ac:dyDescent="0.25">
      <c r="A26" t="s">
        <v>29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30</v>
      </c>
      <c r="C27" s="4">
        <v>43903</v>
      </c>
      <c r="D27" s="3"/>
      <c r="E27" s="3"/>
      <c r="F27" s="5"/>
      <c r="G27" s="5">
        <v>9.180315E-2</v>
      </c>
      <c r="H27" s="5">
        <v>5.6032859999999997E-2</v>
      </c>
      <c r="I27" s="5">
        <v>5.5014109999999998E-2</v>
      </c>
      <c r="J27" s="5">
        <v>5.492768E-2</v>
      </c>
      <c r="K27" s="5">
        <v>5.646868E-2</v>
      </c>
      <c r="L27" s="5">
        <v>5.5558870000000003E-2</v>
      </c>
      <c r="M27" s="5">
        <v>5.6380779999999998E-2</v>
      </c>
      <c r="N27" s="5">
        <v>5.6988259999999999E-2</v>
      </c>
      <c r="O27" s="5">
        <v>5.7662390000000001E-2</v>
      </c>
      <c r="P27" s="5">
        <v>5.6019949999999999E-2</v>
      </c>
      <c r="Q27" s="5"/>
      <c r="R27" s="3"/>
      <c r="S27" s="22"/>
      <c r="T27" s="3"/>
    </row>
    <row r="28" spans="1:20" x14ac:dyDescent="0.25">
      <c r="A28" t="s">
        <v>31</v>
      </c>
      <c r="C28" t="s">
        <v>42</v>
      </c>
      <c r="D28" s="3"/>
      <c r="E28" s="3"/>
      <c r="F28" s="5"/>
      <c r="G28" s="5">
        <v>5.4250769999999997E-2</v>
      </c>
      <c r="H28" s="6">
        <v>0.28801549999999998</v>
      </c>
      <c r="I28" s="7">
        <v>0.28387000000000001</v>
      </c>
      <c r="J28" s="7">
        <v>0.28589510000000001</v>
      </c>
      <c r="K28" s="7">
        <v>0.30208309999999999</v>
      </c>
      <c r="L28" s="7">
        <v>0.29591800000000001</v>
      </c>
      <c r="M28" s="7">
        <v>0.2942206</v>
      </c>
      <c r="N28" s="7">
        <v>0.2883192</v>
      </c>
      <c r="O28" s="7">
        <v>0.28613169999999999</v>
      </c>
      <c r="P28" s="8">
        <v>8.4765409999999999E-2</v>
      </c>
      <c r="Q28" s="5"/>
      <c r="R28" s="3"/>
      <c r="S28" s="23"/>
    </row>
    <row r="29" spans="1:20" x14ac:dyDescent="0.25">
      <c r="A29" t="s">
        <v>32</v>
      </c>
      <c r="C29" t="s">
        <v>62</v>
      </c>
      <c r="D29" s="3"/>
      <c r="E29" s="3"/>
      <c r="F29" s="5"/>
      <c r="G29" s="5">
        <v>5.5062029999999998E-2</v>
      </c>
      <c r="H29" s="9">
        <v>0.27108929999999998</v>
      </c>
      <c r="I29" s="5">
        <v>0.27482899999999999</v>
      </c>
      <c r="J29" s="5">
        <v>0.31089420000000001</v>
      </c>
      <c r="K29" s="5">
        <v>0.30712020000000001</v>
      </c>
      <c r="L29" s="5">
        <v>0.27520899999999998</v>
      </c>
      <c r="M29" s="5">
        <v>0.27650279999999999</v>
      </c>
      <c r="N29" s="5">
        <v>0.28515020000000002</v>
      </c>
      <c r="O29" s="5">
        <v>0.28575590000000001</v>
      </c>
      <c r="P29" s="10">
        <v>8.2455819999999999E-2</v>
      </c>
      <c r="Q29" s="5"/>
      <c r="R29" s="3"/>
    </row>
    <row r="30" spans="1:20" x14ac:dyDescent="0.25">
      <c r="A30" t="s">
        <v>18</v>
      </c>
      <c r="C30" s="4">
        <v>43935</v>
      </c>
      <c r="E30" s="3"/>
      <c r="F30" s="5"/>
      <c r="G30" s="5">
        <v>5.492768E-2</v>
      </c>
      <c r="H30" s="9">
        <v>0.29543399999999997</v>
      </c>
      <c r="I30" s="5">
        <v>0.34132190000000001</v>
      </c>
      <c r="J30" s="5">
        <v>0.32056990000000002</v>
      </c>
      <c r="K30" s="5">
        <v>0.34719080000000002</v>
      </c>
      <c r="L30" s="5">
        <v>0.32525900000000002</v>
      </c>
      <c r="M30" s="5">
        <v>0.30347400000000002</v>
      </c>
      <c r="N30" s="5">
        <v>0.30051559999999999</v>
      </c>
      <c r="O30" s="5">
        <v>0.30928</v>
      </c>
      <c r="P30" s="10">
        <v>8.0704719999999994E-2</v>
      </c>
      <c r="Q30" s="5"/>
      <c r="R30" s="3"/>
    </row>
    <row r="31" spans="1:20" x14ac:dyDescent="0.25">
      <c r="A31" t="s">
        <v>19</v>
      </c>
      <c r="C31" t="s">
        <v>20</v>
      </c>
      <c r="E31" s="3"/>
      <c r="F31" s="5"/>
      <c r="G31" s="5">
        <v>5.4310219999999999E-2</v>
      </c>
      <c r="H31" s="11">
        <v>0.28136430000000001</v>
      </c>
      <c r="I31" s="12">
        <v>0.32629849999999999</v>
      </c>
      <c r="J31" s="12">
        <v>0.33296900000000001</v>
      </c>
      <c r="K31" s="12">
        <v>0.33736480000000002</v>
      </c>
      <c r="L31" s="12">
        <v>0.33183829999999997</v>
      </c>
      <c r="M31" s="12">
        <v>0.32622210000000001</v>
      </c>
      <c r="N31" s="12">
        <v>0.27454420000000002</v>
      </c>
      <c r="O31" s="12">
        <v>0.28657149999999998</v>
      </c>
      <c r="P31" s="13">
        <v>5.3916150000000003E-2</v>
      </c>
      <c r="Q31" s="5"/>
      <c r="R31" s="3"/>
    </row>
    <row r="32" spans="1:20" x14ac:dyDescent="0.25">
      <c r="D32" s="3"/>
      <c r="E32" s="3"/>
      <c r="F32" s="3"/>
      <c r="G32" s="3">
        <v>5.508772E-2</v>
      </c>
      <c r="H32" s="3">
        <v>5.2986100000000001E-2</v>
      </c>
      <c r="I32" s="3">
        <v>5.4486380000000001E-2</v>
      </c>
      <c r="J32" s="3">
        <v>5.4944010000000001E-2</v>
      </c>
      <c r="K32" s="3">
        <v>5.6561260000000002E-2</v>
      </c>
      <c r="L32" s="3">
        <v>5.686853E-2</v>
      </c>
      <c r="M32" s="3">
        <v>5.506436E-2</v>
      </c>
      <c r="N32" s="3">
        <v>5.526184E-2</v>
      </c>
      <c r="O32" s="3">
        <v>5.3672699999999997E-2</v>
      </c>
      <c r="P32" s="3">
        <v>5.5211570000000001E-2</v>
      </c>
      <c r="Q32" s="3"/>
      <c r="R32" s="3"/>
    </row>
    <row r="33" spans="1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33</v>
      </c>
      <c r="G35" s="3"/>
      <c r="H35" s="16">
        <f t="shared" ref="H35:O35" si="0">AVERAGE(H28:H31)</f>
        <v>0.28397577499999999</v>
      </c>
      <c r="I35" s="3">
        <f t="shared" si="0"/>
        <v>0.30657985000000004</v>
      </c>
      <c r="J35" s="3">
        <f t="shared" si="0"/>
        <v>0.31258205</v>
      </c>
      <c r="K35" s="3">
        <f t="shared" si="0"/>
        <v>0.32343972500000001</v>
      </c>
      <c r="L35" s="3">
        <f t="shared" si="0"/>
        <v>0.30705607499999998</v>
      </c>
      <c r="M35" s="3">
        <f t="shared" si="0"/>
        <v>0.30010487499999999</v>
      </c>
      <c r="N35" s="3">
        <f>AVERAGE(N28:N31)</f>
        <v>0.28713230000000001</v>
      </c>
      <c r="O35" s="3">
        <f t="shared" si="0"/>
        <v>0.29193477499999998</v>
      </c>
      <c r="P35" s="3">
        <f>AVERAGE(P28:P30)</f>
        <v>8.2641983333333335E-2</v>
      </c>
      <c r="Q35" s="3"/>
      <c r="R35" s="3"/>
    </row>
    <row r="36" spans="1:18" x14ac:dyDescent="0.25">
      <c r="B36" s="14"/>
      <c r="D36" s="3"/>
      <c r="E36" s="3"/>
      <c r="F36" s="3" t="s">
        <v>34</v>
      </c>
      <c r="G36" s="3"/>
      <c r="H36" s="3">
        <f>H35/1000</f>
        <v>2.83975775E-4</v>
      </c>
      <c r="I36" s="3">
        <f t="shared" ref="I36:P36" si="1">I35/1000</f>
        <v>3.0657985000000004E-4</v>
      </c>
      <c r="J36" s="3">
        <f t="shared" si="1"/>
        <v>3.1258205000000001E-4</v>
      </c>
      <c r="K36" s="3">
        <f t="shared" si="1"/>
        <v>3.2343972499999999E-4</v>
      </c>
      <c r="L36" s="3">
        <f t="shared" si="1"/>
        <v>3.0705607499999997E-4</v>
      </c>
      <c r="M36" s="3">
        <f t="shared" si="1"/>
        <v>3.0010487500000001E-4</v>
      </c>
      <c r="N36" s="3">
        <f t="shared" si="1"/>
        <v>2.871323E-4</v>
      </c>
      <c r="O36" s="3">
        <f t="shared" si="1"/>
        <v>2.9193477499999998E-4</v>
      </c>
      <c r="P36" s="3">
        <f t="shared" si="1"/>
        <v>8.2641983333333336E-5</v>
      </c>
      <c r="Q36" s="3"/>
      <c r="R36" s="3"/>
    </row>
    <row r="37" spans="1:18" x14ac:dyDescent="0.25">
      <c r="B37" s="14"/>
      <c r="D37" s="3"/>
      <c r="E37" s="3"/>
      <c r="F37" s="3" t="s">
        <v>35</v>
      </c>
      <c r="G37" s="3"/>
      <c r="H37" s="3">
        <f>MEDIAN(H28:H31)</f>
        <v>0.2846899</v>
      </c>
      <c r="I37" s="3">
        <f t="shared" ref="I37:P37" si="2">MEDIAN(I28:I31)</f>
        <v>0.30508425</v>
      </c>
      <c r="J37" s="3">
        <f t="shared" si="2"/>
        <v>0.31573205000000004</v>
      </c>
      <c r="K37" s="3">
        <f t="shared" si="2"/>
        <v>0.32224249999999999</v>
      </c>
      <c r="L37" s="3">
        <f t="shared" si="2"/>
        <v>0.31058850000000005</v>
      </c>
      <c r="M37" s="3">
        <f t="shared" si="2"/>
        <v>0.29884730000000004</v>
      </c>
      <c r="N37" s="3">
        <f t="shared" si="2"/>
        <v>0.28673470000000001</v>
      </c>
      <c r="O37" s="3">
        <f t="shared" si="2"/>
        <v>0.28635159999999998</v>
      </c>
      <c r="P37" s="3">
        <f t="shared" si="2"/>
        <v>8.1580269999999996E-2</v>
      </c>
      <c r="Q37" s="3"/>
      <c r="R37" s="3"/>
    </row>
    <row r="38" spans="1:18" x14ac:dyDescent="0.25">
      <c r="B38" s="17"/>
      <c r="D38" s="3"/>
      <c r="E38" s="3"/>
      <c r="F38" s="3" t="s">
        <v>36</v>
      </c>
      <c r="G38" s="3"/>
      <c r="H38" s="3">
        <f>H37/1000</f>
        <v>2.8468990000000001E-4</v>
      </c>
      <c r="I38" s="3">
        <f t="shared" ref="I38:P38" si="3">I37/1000</f>
        <v>3.0508424999999999E-4</v>
      </c>
      <c r="J38" s="3">
        <f t="shared" si="3"/>
        <v>3.1573205000000006E-4</v>
      </c>
      <c r="K38" s="3">
        <f t="shared" si="3"/>
        <v>3.2224249999999999E-4</v>
      </c>
      <c r="L38" s="3">
        <f t="shared" si="3"/>
        <v>3.1058850000000005E-4</v>
      </c>
      <c r="M38" s="3">
        <f t="shared" si="3"/>
        <v>2.9884730000000003E-4</v>
      </c>
      <c r="N38" s="3">
        <f t="shared" si="3"/>
        <v>2.8673469999999999E-4</v>
      </c>
      <c r="O38" s="3">
        <f t="shared" si="3"/>
        <v>2.863516E-4</v>
      </c>
      <c r="P38" s="3">
        <f t="shared" si="3"/>
        <v>8.1580269999999993E-5</v>
      </c>
      <c r="Q38" s="3"/>
      <c r="R38" s="3"/>
    </row>
    <row r="39" spans="1:18" x14ac:dyDescent="0.25">
      <c r="B39" s="14"/>
      <c r="C39" s="14"/>
      <c r="D39" s="3"/>
      <c r="E39" s="3"/>
      <c r="F39" s="3" t="s">
        <v>37</v>
      </c>
      <c r="G39" s="3"/>
      <c r="H39" s="3">
        <f>STDEV(H28:H31)</f>
        <v>1.0335881478737066E-2</v>
      </c>
      <c r="I39" s="3">
        <f t="shared" ref="I39:P39" si="4">STDEV(I28:I31)</f>
        <v>3.2247423456611232E-2</v>
      </c>
      <c r="J39" s="3">
        <f t="shared" si="4"/>
        <v>1.9953910359041576E-2</v>
      </c>
      <c r="K39" s="3">
        <f t="shared" si="4"/>
        <v>2.2214511811182509E-2</v>
      </c>
      <c r="L39" s="3">
        <f t="shared" si="4"/>
        <v>2.6355252830428954E-2</v>
      </c>
      <c r="M39" s="3">
        <f t="shared" si="4"/>
        <v>2.06973676389656E-2</v>
      </c>
      <c r="N39" s="3">
        <f t="shared" si="4"/>
        <v>1.0691280442803212E-2</v>
      </c>
      <c r="O39" s="3">
        <f t="shared" si="4"/>
        <v>1.1568286026136286E-2</v>
      </c>
      <c r="P39" s="3">
        <f t="shared" si="4"/>
        <v>1.4458869392624259E-2</v>
      </c>
      <c r="Q39" s="3"/>
      <c r="R39" s="3"/>
    </row>
    <row r="40" spans="1:18" x14ac:dyDescent="0.25">
      <c r="D40" s="3"/>
      <c r="E40" s="3"/>
      <c r="F40" s="3" t="s">
        <v>38</v>
      </c>
      <c r="G40" s="3"/>
      <c r="H40" s="3">
        <f>H39/H35*100</f>
        <v>3.6397053511825317</v>
      </c>
      <c r="I40" s="3">
        <f t="shared" ref="I40:P40" si="5">I39/I35*100</f>
        <v>10.518441918675094</v>
      </c>
      <c r="J40" s="3">
        <f t="shared" si="5"/>
        <v>6.3835752433774022</v>
      </c>
      <c r="K40" s="3">
        <f t="shared" si="5"/>
        <v>6.8682076115364339</v>
      </c>
      <c r="L40" s="3">
        <f t="shared" si="5"/>
        <v>8.5832051459750325</v>
      </c>
      <c r="M40" s="3">
        <f t="shared" si="5"/>
        <v>6.8967115709018731</v>
      </c>
      <c r="N40" s="3">
        <f t="shared" si="5"/>
        <v>3.7234683951625125</v>
      </c>
      <c r="O40" s="3">
        <f t="shared" si="5"/>
        <v>3.9626269347789371</v>
      </c>
      <c r="P40" s="3">
        <f t="shared" si="5"/>
        <v>17.49579185957451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39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54</v>
      </c>
      <c r="J44" s="2" t="s">
        <v>22</v>
      </c>
      <c r="K44" s="2" t="s">
        <v>23</v>
      </c>
      <c r="L44" s="2" t="s">
        <v>24</v>
      </c>
      <c r="M44" s="2" t="s">
        <v>25</v>
      </c>
      <c r="N44" s="2" t="s">
        <v>26</v>
      </c>
      <c r="O44" s="2" t="s">
        <v>27</v>
      </c>
      <c r="P44" s="2" t="s">
        <v>28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0.20537351666666664</v>
      </c>
      <c r="I47" s="3">
        <f t="shared" ref="I47:N47" si="6">I28-$P$35</f>
        <v>0.20122801666666668</v>
      </c>
      <c r="J47" s="3">
        <f t="shared" si="6"/>
        <v>0.20325311666666668</v>
      </c>
      <c r="K47" s="3">
        <f t="shared" si="6"/>
        <v>0.21944111666666666</v>
      </c>
      <c r="L47" s="3">
        <f t="shared" si="6"/>
        <v>0.21327601666666668</v>
      </c>
      <c r="M47" s="3">
        <f t="shared" si="6"/>
        <v>0.21157861666666666</v>
      </c>
      <c r="N47" s="3">
        <f t="shared" si="6"/>
        <v>0.20567721666666666</v>
      </c>
      <c r="O47" s="3">
        <f>O28-$P$35</f>
        <v>0.20348971666666665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0.18844731666666664</v>
      </c>
      <c r="I48" s="3">
        <f t="shared" si="7"/>
        <v>0.19218701666666665</v>
      </c>
      <c r="J48" s="3">
        <f t="shared" si="7"/>
        <v>0.22825221666666667</v>
      </c>
      <c r="K48" s="3">
        <f t="shared" si="7"/>
        <v>0.22447821666666667</v>
      </c>
      <c r="L48" s="3">
        <f t="shared" si="7"/>
        <v>0.19256701666666665</v>
      </c>
      <c r="M48" s="3">
        <f t="shared" si="7"/>
        <v>0.19386081666666666</v>
      </c>
      <c r="N48" s="3">
        <f t="shared" si="7"/>
        <v>0.20250821666666668</v>
      </c>
      <c r="O48" s="3">
        <f t="shared" si="7"/>
        <v>0.20311391666666667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0.21279201666666664</v>
      </c>
      <c r="I49" s="3">
        <f t="shared" si="7"/>
        <v>0.25867991666666668</v>
      </c>
      <c r="J49" s="3">
        <f t="shared" si="7"/>
        <v>0.23792791666666668</v>
      </c>
      <c r="K49" s="3">
        <f t="shared" si="7"/>
        <v>0.26454881666666669</v>
      </c>
      <c r="L49" s="3">
        <f>L30-$P$35</f>
        <v>0.24261701666666668</v>
      </c>
      <c r="M49" s="3">
        <f t="shared" si="7"/>
        <v>0.22083201666666669</v>
      </c>
      <c r="N49" s="3">
        <f t="shared" si="7"/>
        <v>0.21787361666666666</v>
      </c>
      <c r="O49" s="3">
        <f>O30-$P$35</f>
        <v>0.22663801666666666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0.19872231666666668</v>
      </c>
      <c r="I50" s="3">
        <f t="shared" si="7"/>
        <v>0.24365651666666666</v>
      </c>
      <c r="J50" s="3">
        <f t="shared" si="7"/>
        <v>0.25032701666666668</v>
      </c>
      <c r="K50" s="3">
        <f t="shared" si="7"/>
        <v>0.25472281666666668</v>
      </c>
      <c r="L50" s="3">
        <f t="shared" si="7"/>
        <v>0.24919631666666664</v>
      </c>
      <c r="M50" s="3">
        <f t="shared" si="7"/>
        <v>0.24358011666666668</v>
      </c>
      <c r="N50" s="3">
        <f t="shared" si="7"/>
        <v>0.19190221666666668</v>
      </c>
      <c r="O50" s="3">
        <f t="shared" si="7"/>
        <v>0.20392951666666664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54</v>
      </c>
      <c r="J53" s="2" t="s">
        <v>22</v>
      </c>
      <c r="K53" s="2" t="s">
        <v>23</v>
      </c>
      <c r="L53" s="2" t="s">
        <v>24</v>
      </c>
      <c r="M53" s="2" t="s">
        <v>25</v>
      </c>
      <c r="N53" s="2" t="s">
        <v>26</v>
      </c>
      <c r="O53" s="2" t="s">
        <v>27</v>
      </c>
      <c r="P53" s="2" t="s">
        <v>28</v>
      </c>
      <c r="Q53" s="2"/>
      <c r="R53" s="3"/>
      <c r="S53" s="18" t="s">
        <v>40</v>
      </c>
      <c r="T53" s="19"/>
    </row>
    <row r="54" spans="4:20" x14ac:dyDescent="0.25">
      <c r="D54" s="3"/>
      <c r="E54" s="3"/>
      <c r="F54" s="3" t="s">
        <v>33</v>
      </c>
      <c r="G54" s="3"/>
      <c r="H54" s="3">
        <f>AVERAGE(H47:H50)</f>
        <v>0.20133379166666665</v>
      </c>
      <c r="I54" s="3">
        <f>AVERAGE(I47:I50)</f>
        <v>0.22393786666666665</v>
      </c>
      <c r="J54" s="3">
        <f t="shared" ref="J54:N54" si="8">AVERAGE(J47:J50)</f>
        <v>0.22994006666666666</v>
      </c>
      <c r="K54" s="3">
        <f t="shared" si="8"/>
        <v>0.24079774166666668</v>
      </c>
      <c r="L54" s="3">
        <f t="shared" si="8"/>
        <v>0.22441409166666665</v>
      </c>
      <c r="M54" s="3">
        <f t="shared" si="8"/>
        <v>0.21746289166666666</v>
      </c>
      <c r="N54" s="3">
        <f t="shared" si="8"/>
        <v>0.20449031666666667</v>
      </c>
      <c r="O54" s="3">
        <f>AVERAGE(O47:O50)</f>
        <v>0.20929279166666664</v>
      </c>
      <c r="P54" s="3"/>
      <c r="Q54" s="3"/>
      <c r="R54" s="3"/>
      <c r="S54" s="20">
        <f>AVERAGE(H47:I50)</f>
        <v>0.21263582916666665</v>
      </c>
      <c r="T54" s="21"/>
    </row>
    <row r="55" spans="4:20" x14ac:dyDescent="0.25">
      <c r="D55" s="3"/>
      <c r="E55" s="3"/>
      <c r="F55" s="3" t="s">
        <v>34</v>
      </c>
      <c r="G55" s="3"/>
      <c r="H55" s="3">
        <f>H54/1000</f>
        <v>2.0133379166666665E-4</v>
      </c>
      <c r="I55" s="3">
        <f t="shared" ref="I55:O55" si="9">I54/1000</f>
        <v>2.2393786666666666E-4</v>
      </c>
      <c r="J55" s="3">
        <f t="shared" si="9"/>
        <v>2.2994006666666666E-4</v>
      </c>
      <c r="K55" s="3">
        <f t="shared" si="9"/>
        <v>2.4079774166666667E-4</v>
      </c>
      <c r="L55" s="3">
        <f t="shared" si="9"/>
        <v>2.2441409166666664E-4</v>
      </c>
      <c r="M55" s="3">
        <f t="shared" si="9"/>
        <v>2.1746289166666666E-4</v>
      </c>
      <c r="N55" s="3">
        <f t="shared" si="9"/>
        <v>2.0449031666666667E-4</v>
      </c>
      <c r="O55" s="3">
        <f t="shared" si="9"/>
        <v>2.0929279166666666E-4</v>
      </c>
      <c r="P55" s="3"/>
      <c r="Q55" s="3"/>
      <c r="R55" s="3"/>
    </row>
    <row r="56" spans="4:20" x14ac:dyDescent="0.25">
      <c r="D56" s="3"/>
      <c r="E56" s="3"/>
      <c r="F56" s="3" t="s">
        <v>35</v>
      </c>
      <c r="G56" s="3"/>
      <c r="H56" s="3">
        <f>MEDIAN(H47:H50)</f>
        <v>0.20204791666666666</v>
      </c>
      <c r="I56" s="3">
        <f t="shared" ref="I56:N56" si="10">MEDIAN(I47:I50)</f>
        <v>0.22244226666666667</v>
      </c>
      <c r="J56" s="3">
        <f>MEDIAN(J47:J50)</f>
        <v>0.23309006666666668</v>
      </c>
      <c r="K56" s="3">
        <f t="shared" si="10"/>
        <v>0.23960051666666668</v>
      </c>
      <c r="L56" s="3">
        <f t="shared" si="10"/>
        <v>0.22794651666666668</v>
      </c>
      <c r="M56" s="3">
        <f t="shared" si="10"/>
        <v>0.21620531666666667</v>
      </c>
      <c r="N56" s="3">
        <f t="shared" si="10"/>
        <v>0.20409271666666667</v>
      </c>
      <c r="O56" s="3">
        <f>MEDIAN(O47:O50)</f>
        <v>0.20370961666666665</v>
      </c>
      <c r="P56" s="3"/>
      <c r="Q56" s="3"/>
      <c r="R56" s="3"/>
    </row>
    <row r="57" spans="4:20" x14ac:dyDescent="0.25">
      <c r="D57" s="3"/>
      <c r="E57" s="3"/>
      <c r="F57" s="3" t="s">
        <v>36</v>
      </c>
      <c r="G57" s="3"/>
      <c r="H57" s="3">
        <f>H56/1000</f>
        <v>2.0204791666666666E-4</v>
      </c>
      <c r="I57" s="3">
        <f t="shared" ref="I57:O57" si="11">I56/1000</f>
        <v>2.2244226666666666E-4</v>
      </c>
      <c r="J57" s="3">
        <f t="shared" si="11"/>
        <v>2.3309006666666669E-4</v>
      </c>
      <c r="K57" s="3">
        <f t="shared" si="11"/>
        <v>2.3960051666666667E-4</v>
      </c>
      <c r="L57" s="3">
        <f t="shared" si="11"/>
        <v>2.2794651666666667E-4</v>
      </c>
      <c r="M57" s="3">
        <f t="shared" si="11"/>
        <v>2.1620531666666668E-4</v>
      </c>
      <c r="N57" s="3">
        <f t="shared" si="11"/>
        <v>2.0409271666666667E-4</v>
      </c>
      <c r="O57" s="3">
        <f t="shared" si="11"/>
        <v>2.0370961666666665E-4</v>
      </c>
      <c r="P57" s="3"/>
      <c r="Q57" s="3"/>
      <c r="R57" s="3"/>
    </row>
    <row r="58" spans="4:20" x14ac:dyDescent="0.25">
      <c r="D58" s="3"/>
      <c r="E58" s="3"/>
      <c r="F58" s="3" t="s">
        <v>37</v>
      </c>
      <c r="G58" s="3"/>
      <c r="H58" s="3">
        <f>STDEV(H47:H50)</f>
        <v>1.0335881478737066E-2</v>
      </c>
      <c r="I58" s="3">
        <f t="shared" ref="I58:O58" si="12">STDEV(I47:I50)</f>
        <v>3.2247423456611461E-2</v>
      </c>
      <c r="J58" s="3">
        <f t="shared" si="12"/>
        <v>1.9953910359041576E-2</v>
      </c>
      <c r="K58" s="3">
        <f t="shared" si="12"/>
        <v>2.2214511811182509E-2</v>
      </c>
      <c r="L58" s="3">
        <f t="shared" si="12"/>
        <v>2.635525283042902E-2</v>
      </c>
      <c r="M58" s="3">
        <f t="shared" si="12"/>
        <v>2.06973676389656E-2</v>
      </c>
      <c r="N58" s="3">
        <f t="shared" si="12"/>
        <v>1.0691280442803212E-2</v>
      </c>
      <c r="O58" s="3">
        <f t="shared" si="12"/>
        <v>1.1568286026136286E-2</v>
      </c>
      <c r="P58" s="3"/>
      <c r="Q58" s="3"/>
      <c r="R58" s="3"/>
    </row>
    <row r="59" spans="4:20" x14ac:dyDescent="0.25">
      <c r="D59" s="3"/>
      <c r="E59" s="3"/>
      <c r="F59" s="3" t="s">
        <v>38</v>
      </c>
      <c r="G59" s="3"/>
      <c r="H59" s="3">
        <f>H58/H54*100</f>
        <v>5.1337042794333367</v>
      </c>
      <c r="I59" s="3">
        <f t="shared" ref="I59:O59" si="13">I58/I54*100</f>
        <v>14.400165517612978</v>
      </c>
      <c r="J59" s="3">
        <f t="shared" si="13"/>
        <v>8.6778744775993406</v>
      </c>
      <c r="K59" s="3">
        <f t="shared" si="13"/>
        <v>9.2253821225340982</v>
      </c>
      <c r="L59" s="3">
        <f t="shared" si="13"/>
        <v>11.744027585208768</v>
      </c>
      <c r="M59" s="3">
        <f t="shared" si="13"/>
        <v>9.5176549342915564</v>
      </c>
      <c r="N59" s="3">
        <f t="shared" si="13"/>
        <v>5.228257561080869</v>
      </c>
      <c r="O59" s="3">
        <f t="shared" si="13"/>
        <v>5.5273217648893969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41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102.00648135941744</v>
      </c>
      <c r="I63" s="3">
        <f t="shared" ref="H63:O66" si="14">I47/$H$54*100</f>
        <v>99.947462867944651</v>
      </c>
      <c r="J63" s="3">
        <f t="shared" si="14"/>
        <v>100.95330494901606</v>
      </c>
      <c r="K63" s="3">
        <f t="shared" si="14"/>
        <v>108.9936839961664</v>
      </c>
      <c r="L63" s="3">
        <f t="shared" si="14"/>
        <v>105.93155520548278</v>
      </c>
      <c r="M63" s="3">
        <f t="shared" si="14"/>
        <v>105.08847765454176</v>
      </c>
      <c r="N63" s="3">
        <f t="shared" si="14"/>
        <v>102.15732538688344</v>
      </c>
      <c r="O63" s="3">
        <f>O47/$H$54*100</f>
        <v>101.07082123778277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93.599447517813999</v>
      </c>
      <c r="I64" s="3">
        <f t="shared" si="14"/>
        <v>95.456910176735946</v>
      </c>
      <c r="J64" s="3">
        <f t="shared" si="14"/>
        <v>113.37004820560219</v>
      </c>
      <c r="K64" s="3">
        <f t="shared" si="14"/>
        <v>111.49554916162236</v>
      </c>
      <c r="L64" s="3">
        <f t="shared" si="14"/>
        <v>95.645651468922566</v>
      </c>
      <c r="M64" s="3">
        <f t="shared" si="14"/>
        <v>96.288265900056942</v>
      </c>
      <c r="N64" s="3">
        <f t="shared" si="14"/>
        <v>100.58332234756917</v>
      </c>
      <c r="O64" s="3">
        <f t="shared" si="14"/>
        <v>100.88416603356242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105.69115840175031</v>
      </c>
      <c r="I65" s="3">
        <f t="shared" si="14"/>
        <v>128.48310982735759</v>
      </c>
      <c r="J65" s="3">
        <f t="shared" si="14"/>
        <v>118.17584852352365</v>
      </c>
      <c r="K65" s="3">
        <f t="shared" si="14"/>
        <v>131.39811974765786</v>
      </c>
      <c r="L65" s="3">
        <f t="shared" si="14"/>
        <v>120.50486640034555</v>
      </c>
      <c r="M65" s="3">
        <f t="shared" si="14"/>
        <v>109.68452679433058</v>
      </c>
      <c r="N65" s="3">
        <f t="shared" si="14"/>
        <v>108.21512616589656</v>
      </c>
      <c r="O65" s="3">
        <f t="shared" si="14"/>
        <v>112.56829506389782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98.702912721018237</v>
      </c>
      <c r="I66" s="3">
        <f t="shared" si="14"/>
        <v>121.02117317199816</v>
      </c>
      <c r="J66" s="3">
        <f t="shared" si="14"/>
        <v>124.33432788129002</v>
      </c>
      <c r="K66" s="3">
        <f t="shared" si="14"/>
        <v>126.5176672818005</v>
      </c>
      <c r="L66" s="3">
        <f t="shared" si="14"/>
        <v>123.77272319951258</v>
      </c>
      <c r="M66" s="3">
        <f t="shared" si="14"/>
        <v>120.98322623851645</v>
      </c>
      <c r="N66" s="3">
        <f t="shared" si="14"/>
        <v>95.315453545118189</v>
      </c>
      <c r="O66" s="3">
        <f t="shared" si="14"/>
        <v>101.28926444910825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54</v>
      </c>
      <c r="J69" s="2" t="s">
        <v>22</v>
      </c>
      <c r="K69" s="2" t="s">
        <v>23</v>
      </c>
      <c r="L69" s="2" t="s">
        <v>24</v>
      </c>
      <c r="M69" s="2" t="s">
        <v>25</v>
      </c>
      <c r="N69" s="2" t="s">
        <v>26</v>
      </c>
      <c r="O69" s="2" t="s">
        <v>27</v>
      </c>
      <c r="P69" s="2" t="s">
        <v>28</v>
      </c>
      <c r="Q69" s="2"/>
      <c r="R69" s="3"/>
    </row>
    <row r="70" spans="4:18" x14ac:dyDescent="0.25">
      <c r="D70" s="3"/>
      <c r="E70" s="3"/>
      <c r="F70" s="3" t="s">
        <v>33</v>
      </c>
      <c r="G70" s="3"/>
      <c r="H70" s="3">
        <f>AVERAGE(H63:H66)</f>
        <v>100</v>
      </c>
      <c r="I70" s="3">
        <f t="shared" ref="I70:N70" si="15">AVERAGE(I63:I66)</f>
        <v>111.22716401100908</v>
      </c>
      <c r="J70" s="3">
        <f>AVERAGE(J63:J66)</f>
        <v>114.20838238985797</v>
      </c>
      <c r="K70" s="3">
        <f t="shared" si="15"/>
        <v>119.60125504681179</v>
      </c>
      <c r="L70" s="3">
        <f t="shared" si="15"/>
        <v>111.46369906856587</v>
      </c>
      <c r="M70" s="3">
        <f t="shared" si="15"/>
        <v>108.01112414686143</v>
      </c>
      <c r="N70" s="3">
        <f t="shared" si="15"/>
        <v>101.56780686136685</v>
      </c>
      <c r="O70" s="3">
        <f>AVERAGE(O63:O66)</f>
        <v>103.95313669608782</v>
      </c>
      <c r="P70" s="3"/>
      <c r="Q70" s="3"/>
      <c r="R70" s="3"/>
    </row>
    <row r="71" spans="4:18" x14ac:dyDescent="0.25">
      <c r="D71" s="3"/>
      <c r="E71" s="3"/>
      <c r="F71" s="3" t="s">
        <v>35</v>
      </c>
      <c r="G71" s="3"/>
      <c r="H71" s="3">
        <f>MEDIAN(H63:H66)</f>
        <v>100.35469704021784</v>
      </c>
      <c r="I71" s="3">
        <f t="shared" ref="I71:O71" si="16">MEDIAN(I63:I66)</f>
        <v>110.4843180199714</v>
      </c>
      <c r="J71" s="3">
        <f t="shared" si="16"/>
        <v>115.77294836456292</v>
      </c>
      <c r="K71" s="3">
        <f t="shared" si="16"/>
        <v>119.00660822171143</v>
      </c>
      <c r="L71" s="3">
        <f t="shared" si="16"/>
        <v>113.21821080291417</v>
      </c>
      <c r="M71" s="3">
        <f t="shared" si="16"/>
        <v>107.38650222443617</v>
      </c>
      <c r="N71" s="3">
        <f t="shared" si="16"/>
        <v>101.3703238672263</v>
      </c>
      <c r="O71" s="3">
        <f t="shared" si="16"/>
        <v>101.18004284344551</v>
      </c>
      <c r="P71" s="3"/>
      <c r="Q71" s="3"/>
      <c r="R71" s="3"/>
    </row>
    <row r="72" spans="4:18" x14ac:dyDescent="0.25">
      <c r="D72" s="3"/>
      <c r="E72" s="3"/>
      <c r="F72" s="3" t="s">
        <v>37</v>
      </c>
      <c r="G72" s="3"/>
      <c r="H72" s="3">
        <f>STDEV(H63:H66)</f>
        <v>5.1337042794333385</v>
      </c>
      <c r="I72" s="3">
        <f t="shared" ref="I72:O72" si="17">STDEV(I63:I66)</f>
        <v>16.016895718132098</v>
      </c>
      <c r="J72" s="3">
        <f t="shared" si="17"/>
        <v>9.9108600666885494</v>
      </c>
      <c r="K72" s="3">
        <f t="shared" si="17"/>
        <v>11.033672801414982</v>
      </c>
      <c r="L72" s="3">
        <f t="shared" si="17"/>
        <v>13.090327566106383</v>
      </c>
      <c r="M72" s="3">
        <f t="shared" si="17"/>
        <v>10.280126086947536</v>
      </c>
      <c r="N72" s="3">
        <f t="shared" si="17"/>
        <v>5.3102265418534254</v>
      </c>
      <c r="O72" s="3">
        <f t="shared" si="17"/>
        <v>5.7458243498880854</v>
      </c>
      <c r="P72" s="3"/>
      <c r="Q72" s="3"/>
      <c r="R72" s="3"/>
    </row>
    <row r="73" spans="4:18" x14ac:dyDescent="0.25">
      <c r="D73" s="3"/>
      <c r="E73" s="3"/>
      <c r="F73" s="3" t="s">
        <v>38</v>
      </c>
      <c r="G73" s="3"/>
      <c r="H73" s="3">
        <f t="shared" ref="H73:O73" si="18">H72/H70*100</f>
        <v>5.1337042794333385</v>
      </c>
      <c r="I73" s="3">
        <f t="shared" si="18"/>
        <v>14.400165517612921</v>
      </c>
      <c r="J73" s="3">
        <f t="shared" si="18"/>
        <v>8.6778744775993442</v>
      </c>
      <c r="K73" s="3">
        <f t="shared" si="18"/>
        <v>9.2253821225340946</v>
      </c>
      <c r="L73" s="3">
        <f t="shared" si="18"/>
        <v>11.744027585208695</v>
      </c>
      <c r="M73" s="3">
        <f t="shared" si="18"/>
        <v>9.5176549342915564</v>
      </c>
      <c r="N73" s="3">
        <f t="shared" si="18"/>
        <v>5.228257561080869</v>
      </c>
      <c r="O73" s="3">
        <f t="shared" si="18"/>
        <v>5.5273217648893942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55</v>
      </c>
      <c r="E76" s="3"/>
      <c r="F76" s="3"/>
      <c r="G76" s="3"/>
      <c r="H76" s="3">
        <f>H47/$S$54*100</f>
        <v>96.584624271242774</v>
      </c>
      <c r="I76" s="3">
        <f t="shared" ref="I76:O76" si="19">I47/$S$54*100</f>
        <v>94.635046904038745</v>
      </c>
      <c r="J76" s="3">
        <f t="shared" si="19"/>
        <v>95.587426382105306</v>
      </c>
      <c r="K76" s="3">
        <f t="shared" si="19"/>
        <v>103.2004425249829</v>
      </c>
      <c r="L76" s="3">
        <f t="shared" si="19"/>
        <v>100.30107226167337</v>
      </c>
      <c r="M76" s="3">
        <f t="shared" si="19"/>
        <v>99.502806039723751</v>
      </c>
      <c r="N76" s="3">
        <f t="shared" si="19"/>
        <v>96.727450624256861</v>
      </c>
      <c r="O76" s="3">
        <f t="shared" si="19"/>
        <v>95.698696435194293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7" si="20">H48/$S$54*100</f>
        <v>88.624441800426425</v>
      </c>
      <c r="I77" s="3">
        <f t="shared" si="20"/>
        <v>90.38317644766633</v>
      </c>
      <c r="J77" s="3">
        <f t="shared" si="20"/>
        <v>107.34419385538251</v>
      </c>
      <c r="K77" s="3">
        <f t="shared" si="20"/>
        <v>105.56932834245814</v>
      </c>
      <c r="L77" s="3">
        <f t="shared" si="20"/>
        <v>90.5618857467949</v>
      </c>
      <c r="M77" s="3">
        <f t="shared" si="20"/>
        <v>91.170343881564804</v>
      </c>
      <c r="N77" s="3">
        <f t="shared" si="20"/>
        <v>95.23710912705036</v>
      </c>
      <c r="O77" s="3">
        <f t="shared" si="20"/>
        <v>95.521962344108729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ref="H78:O78" si="21">H49/$S$54*100</f>
        <v>100.07345304909907</v>
      </c>
      <c r="I78" s="3">
        <f t="shared" si="21"/>
        <v>121.65396475300034</v>
      </c>
      <c r="J78" s="3">
        <f t="shared" si="21"/>
        <v>111.8945558700626</v>
      </c>
      <c r="K78" s="3">
        <f t="shared" si="21"/>
        <v>124.41403582051545</v>
      </c>
      <c r="L78" s="3">
        <f t="shared" si="21"/>
        <v>114.09978159254639</v>
      </c>
      <c r="M78" s="3">
        <f t="shared" si="21"/>
        <v>103.85456558855645</v>
      </c>
      <c r="N78" s="3">
        <f t="shared" si="21"/>
        <v>102.4632666660775</v>
      </c>
      <c r="O78" s="3">
        <f t="shared" si="21"/>
        <v>106.58505556418947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ref="H79:O79" si="22">H50/$S$54*100</f>
        <v>93.456647191337453</v>
      </c>
      <c r="I79" s="3">
        <f t="shared" si="22"/>
        <v>114.58864558318891</v>
      </c>
      <c r="J79" s="3">
        <f t="shared" si="22"/>
        <v>117.72569921433946</v>
      </c>
      <c r="K79" s="3">
        <f t="shared" si="22"/>
        <v>119.79298957515374</v>
      </c>
      <c r="L79" s="3">
        <f t="shared" si="22"/>
        <v>117.19394499190605</v>
      </c>
      <c r="M79" s="3">
        <f t="shared" si="22"/>
        <v>114.55271560831149</v>
      </c>
      <c r="N79" s="3">
        <f t="shared" si="22"/>
        <v>90.249238530845759</v>
      </c>
      <c r="O79" s="3">
        <f t="shared" si="22"/>
        <v>95.905528934554169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54</v>
      </c>
      <c r="J82" s="2" t="s">
        <v>22</v>
      </c>
      <c r="K82" s="2" t="s">
        <v>23</v>
      </c>
      <c r="L82" s="2" t="s">
        <v>24</v>
      </c>
      <c r="M82" s="2" t="s">
        <v>25</v>
      </c>
      <c r="N82" s="2" t="s">
        <v>26</v>
      </c>
      <c r="O82" s="2" t="s">
        <v>27</v>
      </c>
      <c r="P82" s="2" t="s">
        <v>28</v>
      </c>
      <c r="Q82" s="2"/>
      <c r="R82" s="3"/>
    </row>
    <row r="83" spans="4:18" x14ac:dyDescent="0.25">
      <c r="D83" s="3"/>
      <c r="E83" s="3"/>
      <c r="F83" s="3" t="s">
        <v>33</v>
      </c>
      <c r="G83" s="3"/>
      <c r="H83" s="3">
        <f>AVERAGE(H76:H79)</f>
        <v>94.68479157802642</v>
      </c>
      <c r="I83" s="3">
        <f t="shared" ref="I83:O83" si="23">AVERAGE(I76:I79)</f>
        <v>105.31520842197358</v>
      </c>
      <c r="J83" s="3">
        <f>AVERAGE(J76:J79)</f>
        <v>108.13796883047247</v>
      </c>
      <c r="K83" s="3">
        <f t="shared" si="23"/>
        <v>113.24419906577755</v>
      </c>
      <c r="L83" s="3">
        <f t="shared" si="23"/>
        <v>105.53917114823018</v>
      </c>
      <c r="M83" s="3">
        <f t="shared" si="23"/>
        <v>102.27010777953912</v>
      </c>
      <c r="N83" s="3">
        <f t="shared" si="23"/>
        <v>96.169266237057627</v>
      </c>
      <c r="O83" s="3">
        <f t="shared" si="23"/>
        <v>98.427810819511663</v>
      </c>
      <c r="P83" s="3"/>
      <c r="Q83" s="3"/>
      <c r="R83" s="3"/>
    </row>
    <row r="84" spans="4:18" x14ac:dyDescent="0.25">
      <c r="D84" s="3"/>
      <c r="E84" s="3"/>
      <c r="F84" s="3" t="s">
        <v>35</v>
      </c>
      <c r="G84" s="3"/>
      <c r="H84" s="3">
        <f t="shared" ref="H84:O84" si="24">MEDIAN(H76:H79)</f>
        <v>95.020635731290113</v>
      </c>
      <c r="I84" s="3">
        <f t="shared" si="24"/>
        <v>104.61184624361383</v>
      </c>
      <c r="J84" s="3">
        <f t="shared" si="24"/>
        <v>109.61937486272257</v>
      </c>
      <c r="K84" s="3">
        <f t="shared" si="24"/>
        <v>112.68115895880594</v>
      </c>
      <c r="L84" s="3">
        <f t="shared" si="24"/>
        <v>107.20042692710987</v>
      </c>
      <c r="M84" s="3">
        <f t="shared" si="24"/>
        <v>101.6786858141401</v>
      </c>
      <c r="N84" s="3">
        <f t="shared" si="24"/>
        <v>95.982279875653603</v>
      </c>
      <c r="O84" s="3">
        <f t="shared" si="24"/>
        <v>95.802112684874231</v>
      </c>
      <c r="P84" s="3"/>
      <c r="Q84" s="3"/>
      <c r="R84" s="3"/>
    </row>
    <row r="85" spans="4:18" x14ac:dyDescent="0.25">
      <c r="D85" s="3"/>
      <c r="E85" s="3"/>
      <c r="F85" s="3" t="s">
        <v>37</v>
      </c>
      <c r="G85" s="3"/>
      <c r="H85" s="3">
        <f t="shared" ref="H85:O85" si="25">STDEV(H76:H79)</f>
        <v>4.8608371972136819</v>
      </c>
      <c r="I85" s="3">
        <f t="shared" si="25"/>
        <v>15.1655643279831</v>
      </c>
      <c r="J85" s="3">
        <f t="shared" si="25"/>
        <v>9.3840771977338981</v>
      </c>
      <c r="K85" s="3">
        <f t="shared" si="25"/>
        <v>10.447210095421172</v>
      </c>
      <c r="L85" s="3">
        <f t="shared" si="25"/>
        <v>12.394549372848772</v>
      </c>
      <c r="M85" s="3">
        <f t="shared" si="25"/>
        <v>9.7337159593846003</v>
      </c>
      <c r="N85" s="3">
        <f t="shared" si="25"/>
        <v>5.027976933474954</v>
      </c>
      <c r="O85" s="3">
        <f t="shared" si="25"/>
        <v>5.4404218101310251</v>
      </c>
      <c r="P85" s="3"/>
      <c r="Q85" s="3"/>
      <c r="R85" s="3"/>
    </row>
    <row r="86" spans="4:18" x14ac:dyDescent="0.25">
      <c r="D86" s="3"/>
      <c r="E86" s="3"/>
      <c r="F86" s="3" t="s">
        <v>38</v>
      </c>
      <c r="G86" s="3"/>
      <c r="H86" s="3">
        <f t="shared" ref="H86:O86" si="26">H85/H83*100</f>
        <v>5.1337042794333412</v>
      </c>
      <c r="I86" s="3">
        <f t="shared" si="26"/>
        <v>14.400165517612809</v>
      </c>
      <c r="J86" s="3">
        <f t="shared" si="26"/>
        <v>8.6778744775993388</v>
      </c>
      <c r="K86" s="3">
        <f t="shared" si="26"/>
        <v>9.2253821225341017</v>
      </c>
      <c r="L86" s="3">
        <f t="shared" si="26"/>
        <v>11.744027585208698</v>
      </c>
      <c r="M86" s="3">
        <f t="shared" si="26"/>
        <v>9.5176549342915582</v>
      </c>
      <c r="N86" s="3">
        <f t="shared" si="26"/>
        <v>5.2282575610808664</v>
      </c>
      <c r="O86" s="3">
        <f t="shared" si="26"/>
        <v>5.5273217648893933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A31" sqref="A31:C31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43</v>
      </c>
    </row>
    <row r="3" spans="1:1" x14ac:dyDescent="0.25">
      <c r="A3" t="s">
        <v>44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45</v>
      </c>
    </row>
    <row r="10" spans="1:1" x14ac:dyDescent="0.25">
      <c r="A10" t="s">
        <v>8</v>
      </c>
    </row>
    <row r="11" spans="1:1" x14ac:dyDescent="0.25">
      <c r="A11" t="s">
        <v>46</v>
      </c>
    </row>
    <row r="12" spans="1:1" x14ac:dyDescent="0.25">
      <c r="A12" t="s">
        <v>47</v>
      </c>
    </row>
    <row r="13" spans="1:1" x14ac:dyDescent="0.25">
      <c r="A13" t="s">
        <v>48</v>
      </c>
    </row>
    <row r="14" spans="1:1" x14ac:dyDescent="0.25">
      <c r="A14" t="s">
        <v>49</v>
      </c>
    </row>
    <row r="15" spans="1:1" x14ac:dyDescent="0.25">
      <c r="A15" t="s">
        <v>50</v>
      </c>
    </row>
    <row r="16" spans="1:1" x14ac:dyDescent="0.25">
      <c r="A16" t="s">
        <v>51</v>
      </c>
    </row>
    <row r="17" spans="1:20" x14ac:dyDescent="0.25">
      <c r="A17" t="s">
        <v>52</v>
      </c>
    </row>
    <row r="18" spans="1:20" x14ac:dyDescent="0.25">
      <c r="A18" t="s">
        <v>53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21</v>
      </c>
      <c r="I25" s="2" t="s">
        <v>54</v>
      </c>
      <c r="J25" s="2" t="s">
        <v>22</v>
      </c>
      <c r="K25" s="2" t="s">
        <v>23</v>
      </c>
      <c r="L25" s="2" t="s">
        <v>24</v>
      </c>
      <c r="M25" s="2" t="s">
        <v>25</v>
      </c>
      <c r="N25" s="2" t="s">
        <v>26</v>
      </c>
      <c r="O25" s="2" t="s">
        <v>27</v>
      </c>
      <c r="P25" s="2" t="s">
        <v>28</v>
      </c>
      <c r="Q25" s="2"/>
      <c r="R25" s="3"/>
      <c r="S25" s="22"/>
      <c r="T25" s="3"/>
    </row>
    <row r="26" spans="1:20" x14ac:dyDescent="0.25">
      <c r="A26" t="s">
        <v>29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30</v>
      </c>
      <c r="C27" s="4">
        <v>43903</v>
      </c>
      <c r="D27" s="3"/>
      <c r="E27" s="3"/>
      <c r="F27" s="5"/>
      <c r="G27" s="5">
        <v>554.90599999999995</v>
      </c>
      <c r="H27" s="5">
        <v>554.19600000000003</v>
      </c>
      <c r="I27" s="5">
        <v>552.87699999999995</v>
      </c>
      <c r="J27" s="5">
        <v>553.95799999999997</v>
      </c>
      <c r="K27" s="5">
        <v>551.08799999999997</v>
      </c>
      <c r="L27" s="5">
        <v>552.22900000000004</v>
      </c>
      <c r="M27" s="5">
        <v>553.89499999999998</v>
      </c>
      <c r="N27" s="5">
        <v>554.27800000000002</v>
      </c>
      <c r="O27" s="5">
        <v>552.98900000000003</v>
      </c>
      <c r="P27" s="5">
        <v>553.45000000000005</v>
      </c>
      <c r="Q27" s="5"/>
      <c r="R27" s="3"/>
      <c r="S27" s="22"/>
      <c r="T27" s="3"/>
    </row>
    <row r="28" spans="1:20" x14ac:dyDescent="0.25">
      <c r="A28" t="s">
        <v>31</v>
      </c>
      <c r="C28" t="s">
        <v>42</v>
      </c>
      <c r="D28" s="3"/>
      <c r="E28" s="3"/>
      <c r="F28" s="5"/>
      <c r="G28" s="5">
        <v>552.83199999999999</v>
      </c>
      <c r="H28" s="6">
        <v>4391.82</v>
      </c>
      <c r="I28" s="7">
        <v>4466.18</v>
      </c>
      <c r="J28" s="7">
        <v>4044.32</v>
      </c>
      <c r="K28" s="7">
        <v>4411.5</v>
      </c>
      <c r="L28" s="7">
        <v>4477.68</v>
      </c>
      <c r="M28" s="7">
        <v>4658.5600000000004</v>
      </c>
      <c r="N28" s="7">
        <v>4657.01</v>
      </c>
      <c r="O28" s="7">
        <v>4712.58</v>
      </c>
      <c r="P28" s="8">
        <v>2502.79</v>
      </c>
      <c r="Q28" s="5"/>
      <c r="R28" s="3"/>
      <c r="S28" s="23"/>
    </row>
    <row r="29" spans="1:20" x14ac:dyDescent="0.25">
      <c r="A29" t="s">
        <v>32</v>
      </c>
      <c r="C29" t="s">
        <v>62</v>
      </c>
      <c r="D29" s="3"/>
      <c r="E29" s="3"/>
      <c r="F29" s="5"/>
      <c r="G29" s="5">
        <v>553.21699999999998</v>
      </c>
      <c r="H29" s="9">
        <v>4271.6099999999997</v>
      </c>
      <c r="I29" s="5">
        <v>4407.32</v>
      </c>
      <c r="J29" s="5">
        <v>4341.7</v>
      </c>
      <c r="K29" s="5">
        <v>4049.03</v>
      </c>
      <c r="L29" s="5">
        <v>4264.26</v>
      </c>
      <c r="M29" s="5">
        <v>4301.54</v>
      </c>
      <c r="N29" s="5">
        <v>4414.3100000000004</v>
      </c>
      <c r="O29" s="5">
        <v>4614.76</v>
      </c>
      <c r="P29" s="10">
        <v>2558.17</v>
      </c>
      <c r="Q29" s="5"/>
      <c r="R29" s="3"/>
    </row>
    <row r="30" spans="1:20" x14ac:dyDescent="0.25">
      <c r="A30" t="s">
        <v>18</v>
      </c>
      <c r="C30" s="4">
        <v>43935</v>
      </c>
      <c r="E30" s="3"/>
      <c r="F30" s="5"/>
      <c r="G30" s="5">
        <v>552.50300000000004</v>
      </c>
      <c r="H30" s="9">
        <v>4356.79</v>
      </c>
      <c r="I30" s="5">
        <v>4318.91</v>
      </c>
      <c r="J30" s="5">
        <v>4239.41</v>
      </c>
      <c r="K30" s="5">
        <v>4273.05</v>
      </c>
      <c r="L30" s="5">
        <v>4058.58</v>
      </c>
      <c r="M30" s="5">
        <v>4493.7299999999996</v>
      </c>
      <c r="N30" s="5">
        <v>4361.17</v>
      </c>
      <c r="O30" s="5">
        <v>4763.96</v>
      </c>
      <c r="P30" s="10">
        <v>2572.8000000000002</v>
      </c>
      <c r="Q30" s="5"/>
      <c r="R30" s="3"/>
    </row>
    <row r="31" spans="1:20" x14ac:dyDescent="0.25">
      <c r="A31" t="s">
        <v>19</v>
      </c>
      <c r="C31" t="s">
        <v>20</v>
      </c>
      <c r="E31" s="3"/>
      <c r="F31" s="5"/>
      <c r="G31" s="5">
        <v>551.34699999999998</v>
      </c>
      <c r="H31" s="11">
        <v>4156.9399999999996</v>
      </c>
      <c r="I31" s="12">
        <v>4146.17</v>
      </c>
      <c r="J31" s="12">
        <v>4221.96</v>
      </c>
      <c r="K31" s="12">
        <v>4342.0600000000004</v>
      </c>
      <c r="L31" s="12">
        <v>4235.01</v>
      </c>
      <c r="M31" s="12">
        <v>4316.09</v>
      </c>
      <c r="N31" s="12">
        <v>4657.83</v>
      </c>
      <c r="O31" s="12">
        <v>4668.8</v>
      </c>
      <c r="P31" s="13">
        <v>552.06500000000005</v>
      </c>
      <c r="Q31" s="5"/>
      <c r="R31" s="3"/>
    </row>
    <row r="32" spans="1:20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33</v>
      </c>
      <c r="G35" s="3"/>
      <c r="H35" s="16">
        <f t="shared" ref="H35:O35" si="0">AVERAGE(H28:H31)</f>
        <v>4294.29</v>
      </c>
      <c r="I35" s="3">
        <f t="shared" si="0"/>
        <v>4334.6450000000004</v>
      </c>
      <c r="J35" s="3">
        <f t="shared" si="0"/>
        <v>4211.8474999999999</v>
      </c>
      <c r="K35" s="3">
        <f t="shared" si="0"/>
        <v>4268.9100000000008</v>
      </c>
      <c r="L35" s="3">
        <f t="shared" si="0"/>
        <v>4258.8824999999997</v>
      </c>
      <c r="M35" s="3">
        <f t="shared" si="0"/>
        <v>4442.4799999999996</v>
      </c>
      <c r="N35" s="3">
        <f>AVERAGE(N28:N31)</f>
        <v>4522.58</v>
      </c>
      <c r="O35" s="3">
        <f t="shared" si="0"/>
        <v>4690.0249999999996</v>
      </c>
      <c r="P35" s="3">
        <f>AVERAGE(P28:P30)</f>
        <v>2544.5866666666666</v>
      </c>
      <c r="Q35" s="3"/>
      <c r="R35" s="3"/>
    </row>
    <row r="36" spans="1:18" x14ac:dyDescent="0.25">
      <c r="B36" s="14"/>
      <c r="D36" s="3"/>
      <c r="E36" s="3"/>
      <c r="F36" s="3" t="s">
        <v>34</v>
      </c>
      <c r="G36" s="3"/>
      <c r="H36" s="3">
        <f>H35/1000</f>
        <v>4.2942900000000002</v>
      </c>
      <c r="I36" s="3">
        <f t="shared" ref="I36:P36" si="1">I35/1000</f>
        <v>4.3346450000000001</v>
      </c>
      <c r="J36" s="3">
        <f t="shared" si="1"/>
        <v>4.2118475000000002</v>
      </c>
      <c r="K36" s="3">
        <f t="shared" si="1"/>
        <v>4.2689100000000009</v>
      </c>
      <c r="L36" s="3">
        <f t="shared" si="1"/>
        <v>4.2588824999999995</v>
      </c>
      <c r="M36" s="3">
        <f t="shared" si="1"/>
        <v>4.4424799999999998</v>
      </c>
      <c r="N36" s="3">
        <f t="shared" si="1"/>
        <v>4.5225799999999996</v>
      </c>
      <c r="O36" s="3">
        <f t="shared" si="1"/>
        <v>4.6900249999999994</v>
      </c>
      <c r="P36" s="3">
        <f t="shared" si="1"/>
        <v>2.5445866666666666</v>
      </c>
      <c r="Q36" s="3"/>
      <c r="R36" s="3"/>
    </row>
    <row r="37" spans="1:18" x14ac:dyDescent="0.25">
      <c r="B37" s="14"/>
      <c r="D37" s="3"/>
      <c r="E37" s="3"/>
      <c r="F37" s="3" t="s">
        <v>35</v>
      </c>
      <c r="G37" s="3"/>
      <c r="H37" s="3">
        <f>MEDIAN(H28:H31)</f>
        <v>4314.2</v>
      </c>
      <c r="I37" s="3">
        <f t="shared" ref="I37:P37" si="2">MEDIAN(I28:I31)</f>
        <v>4363.1149999999998</v>
      </c>
      <c r="J37" s="3">
        <f t="shared" si="2"/>
        <v>4230.6849999999995</v>
      </c>
      <c r="K37" s="3">
        <f t="shared" si="2"/>
        <v>4307.5550000000003</v>
      </c>
      <c r="L37" s="3">
        <f t="shared" si="2"/>
        <v>4249.6350000000002</v>
      </c>
      <c r="M37" s="3">
        <f t="shared" si="2"/>
        <v>4404.91</v>
      </c>
      <c r="N37" s="3">
        <f t="shared" si="2"/>
        <v>4535.66</v>
      </c>
      <c r="O37" s="3">
        <f t="shared" si="2"/>
        <v>4690.6900000000005</v>
      </c>
      <c r="P37" s="3">
        <f t="shared" si="2"/>
        <v>2530.48</v>
      </c>
      <c r="Q37" s="3"/>
      <c r="R37" s="3"/>
    </row>
    <row r="38" spans="1:18" x14ac:dyDescent="0.25">
      <c r="B38" s="17"/>
      <c r="D38" s="3"/>
      <c r="E38" s="3"/>
      <c r="F38" s="3" t="s">
        <v>36</v>
      </c>
      <c r="G38" s="3"/>
      <c r="H38" s="3">
        <f>H37/1000</f>
        <v>4.3141999999999996</v>
      </c>
      <c r="I38" s="3">
        <f t="shared" ref="I38:P38" si="3">I37/1000</f>
        <v>4.3631149999999996</v>
      </c>
      <c r="J38" s="3">
        <f t="shared" si="3"/>
        <v>4.2306849999999994</v>
      </c>
      <c r="K38" s="3">
        <f t="shared" si="3"/>
        <v>4.3075550000000007</v>
      </c>
      <c r="L38" s="3">
        <f t="shared" si="3"/>
        <v>4.2496350000000005</v>
      </c>
      <c r="M38" s="3">
        <f t="shared" si="3"/>
        <v>4.4049100000000001</v>
      </c>
      <c r="N38" s="3">
        <f t="shared" si="3"/>
        <v>4.53566</v>
      </c>
      <c r="O38" s="3">
        <f t="shared" si="3"/>
        <v>4.6906900000000009</v>
      </c>
      <c r="P38" s="3">
        <f t="shared" si="3"/>
        <v>2.5304799999999998</v>
      </c>
      <c r="Q38" s="3"/>
      <c r="R38" s="3"/>
    </row>
    <row r="39" spans="1:18" x14ac:dyDescent="0.25">
      <c r="B39" s="14"/>
      <c r="C39" s="14"/>
      <c r="D39" s="3"/>
      <c r="E39" s="3"/>
      <c r="F39" s="3" t="s">
        <v>37</v>
      </c>
      <c r="G39" s="3"/>
      <c r="H39" s="3">
        <f>STDEV(H28:H31)</f>
        <v>104.55900375704948</v>
      </c>
      <c r="I39" s="3">
        <f t="shared" ref="I39:P39" si="4">STDEV(I28:I31)</f>
        <v>139.4674725518463</v>
      </c>
      <c r="J39" s="3">
        <f t="shared" si="4"/>
        <v>123.54363476790955</v>
      </c>
      <c r="K39" s="3">
        <f t="shared" si="4"/>
        <v>157.10631708071656</v>
      </c>
      <c r="L39" s="3">
        <f t="shared" si="4"/>
        <v>171.84513500532989</v>
      </c>
      <c r="M39" s="3">
        <f t="shared" si="4"/>
        <v>168.47912294010408</v>
      </c>
      <c r="N39" s="3">
        <f t="shared" si="4"/>
        <v>157.20429213818127</v>
      </c>
      <c r="O39" s="3">
        <f t="shared" si="4"/>
        <v>63.483418044924562</v>
      </c>
      <c r="P39" s="3">
        <f t="shared" si="4"/>
        <v>996.71701175555086</v>
      </c>
      <c r="Q39" s="3"/>
      <c r="R39" s="3"/>
    </row>
    <row r="40" spans="1:18" x14ac:dyDescent="0.25">
      <c r="D40" s="3"/>
      <c r="E40" s="3"/>
      <c r="F40" s="3" t="s">
        <v>38</v>
      </c>
      <c r="G40" s="3"/>
      <c r="H40" s="3">
        <f>H39/H35*100</f>
        <v>2.4348379768727653</v>
      </c>
      <c r="I40" s="3">
        <f t="shared" ref="I40:P40" si="5">I39/I35*100</f>
        <v>3.2175062214286587</v>
      </c>
      <c r="J40" s="3">
        <f t="shared" si="5"/>
        <v>2.9332409297323694</v>
      </c>
      <c r="K40" s="3">
        <f t="shared" si="5"/>
        <v>3.6802443031292889</v>
      </c>
      <c r="L40" s="3">
        <f t="shared" si="5"/>
        <v>4.0349818292786876</v>
      </c>
      <c r="M40" s="3">
        <f t="shared" si="5"/>
        <v>3.7924565319394596</v>
      </c>
      <c r="N40" s="3">
        <f t="shared" si="5"/>
        <v>3.4759869839379571</v>
      </c>
      <c r="O40" s="3">
        <f t="shared" si="5"/>
        <v>1.3535837878246826</v>
      </c>
      <c r="P40" s="3">
        <f t="shared" si="5"/>
        <v>39.170094884652549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39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54</v>
      </c>
      <c r="J44" s="2" t="s">
        <v>22</v>
      </c>
      <c r="K44" s="2" t="s">
        <v>23</v>
      </c>
      <c r="L44" s="2" t="s">
        <v>24</v>
      </c>
      <c r="M44" s="2" t="s">
        <v>25</v>
      </c>
      <c r="N44" s="2" t="s">
        <v>26</v>
      </c>
      <c r="O44" s="2" t="s">
        <v>27</v>
      </c>
      <c r="P44" s="2" t="s">
        <v>28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1847.2333333333331</v>
      </c>
      <c r="I47" s="3">
        <f t="shared" ref="I47:N47" si="6">I28-$P$35</f>
        <v>1921.5933333333337</v>
      </c>
      <c r="J47" s="3">
        <f t="shared" si="6"/>
        <v>1499.7333333333336</v>
      </c>
      <c r="K47" s="3">
        <f t="shared" si="6"/>
        <v>1866.9133333333334</v>
      </c>
      <c r="L47" s="3">
        <f t="shared" si="6"/>
        <v>1933.0933333333337</v>
      </c>
      <c r="M47" s="3">
        <f t="shared" si="6"/>
        <v>2113.9733333333338</v>
      </c>
      <c r="N47" s="3">
        <f t="shared" si="6"/>
        <v>2112.4233333333336</v>
      </c>
      <c r="O47" s="3">
        <f>O28-$P$35</f>
        <v>2167.9933333333333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1727.0233333333331</v>
      </c>
      <c r="I48" s="3">
        <f t="shared" si="7"/>
        <v>1862.7333333333331</v>
      </c>
      <c r="J48" s="3">
        <f t="shared" si="7"/>
        <v>1797.1133333333332</v>
      </c>
      <c r="K48" s="3">
        <f t="shared" si="7"/>
        <v>1504.4433333333336</v>
      </c>
      <c r="L48" s="3">
        <f t="shared" si="7"/>
        <v>1719.6733333333336</v>
      </c>
      <c r="M48" s="3">
        <f t="shared" si="7"/>
        <v>1756.9533333333334</v>
      </c>
      <c r="N48" s="3">
        <f t="shared" si="7"/>
        <v>1869.7233333333338</v>
      </c>
      <c r="O48" s="3">
        <f t="shared" si="7"/>
        <v>2070.1733333333336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1812.2033333333334</v>
      </c>
      <c r="I49" s="3">
        <f t="shared" si="7"/>
        <v>1774.3233333333333</v>
      </c>
      <c r="J49" s="3">
        <f t="shared" si="7"/>
        <v>1694.8233333333333</v>
      </c>
      <c r="K49" s="3">
        <f t="shared" si="7"/>
        <v>1728.4633333333336</v>
      </c>
      <c r="L49" s="3">
        <f>L30-$P$35</f>
        <v>1513.9933333333333</v>
      </c>
      <c r="M49" s="3">
        <f t="shared" si="7"/>
        <v>1949.143333333333</v>
      </c>
      <c r="N49" s="3">
        <f t="shared" si="7"/>
        <v>1816.5833333333335</v>
      </c>
      <c r="O49" s="3">
        <f>O30-$P$35</f>
        <v>2219.3733333333334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1612.353333333333</v>
      </c>
      <c r="I50" s="3">
        <f t="shared" si="7"/>
        <v>1601.5833333333335</v>
      </c>
      <c r="J50" s="3">
        <f t="shared" si="7"/>
        <v>1677.3733333333334</v>
      </c>
      <c r="K50" s="3">
        <f t="shared" si="7"/>
        <v>1797.4733333333338</v>
      </c>
      <c r="L50" s="3">
        <f t="shared" si="7"/>
        <v>1690.4233333333336</v>
      </c>
      <c r="M50" s="3">
        <f t="shared" si="7"/>
        <v>1771.5033333333336</v>
      </c>
      <c r="N50" s="3">
        <f t="shared" si="7"/>
        <v>2113.2433333333333</v>
      </c>
      <c r="O50" s="3">
        <f t="shared" si="7"/>
        <v>2124.2133333333336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54</v>
      </c>
      <c r="J53" s="2" t="s">
        <v>22</v>
      </c>
      <c r="K53" s="2" t="s">
        <v>23</v>
      </c>
      <c r="L53" s="2" t="s">
        <v>24</v>
      </c>
      <c r="M53" s="2" t="s">
        <v>25</v>
      </c>
      <c r="N53" s="2" t="s">
        <v>26</v>
      </c>
      <c r="O53" s="2" t="s">
        <v>27</v>
      </c>
      <c r="P53" s="2" t="s">
        <v>28</v>
      </c>
      <c r="Q53" s="2"/>
      <c r="R53" s="3"/>
      <c r="S53" s="18" t="s">
        <v>40</v>
      </c>
      <c r="T53" s="19"/>
    </row>
    <row r="54" spans="4:20" x14ac:dyDescent="0.25">
      <c r="D54" s="3"/>
      <c r="E54" s="3"/>
      <c r="F54" s="3" t="s">
        <v>33</v>
      </c>
      <c r="G54" s="3"/>
      <c r="H54" s="3">
        <f>AVERAGE(H47:H50)</f>
        <v>1749.7033333333329</v>
      </c>
      <c r="I54" s="3">
        <f>AVERAGE(I47:I50)</f>
        <v>1790.0583333333334</v>
      </c>
      <c r="J54" s="3">
        <f t="shared" ref="J54:N54" si="8">AVERAGE(J47:J50)</f>
        <v>1667.2608333333333</v>
      </c>
      <c r="K54" s="3">
        <f t="shared" si="8"/>
        <v>1724.3233333333337</v>
      </c>
      <c r="L54" s="3">
        <f t="shared" si="8"/>
        <v>1714.2958333333336</v>
      </c>
      <c r="M54" s="3">
        <f t="shared" si="8"/>
        <v>1897.8933333333334</v>
      </c>
      <c r="N54" s="3">
        <f t="shared" si="8"/>
        <v>1977.9933333333338</v>
      </c>
      <c r="O54" s="3">
        <f>AVERAGE(O47:O50)</f>
        <v>2145.4383333333335</v>
      </c>
      <c r="P54" s="3"/>
      <c r="Q54" s="3"/>
      <c r="R54" s="3"/>
      <c r="S54" s="20">
        <f>AVERAGE(H47:I50)</f>
        <v>1769.8808333333334</v>
      </c>
      <c r="T54" s="21"/>
    </row>
    <row r="55" spans="4:20" x14ac:dyDescent="0.25">
      <c r="D55" s="3"/>
      <c r="E55" s="3"/>
      <c r="F55" s="3" t="s">
        <v>34</v>
      </c>
      <c r="G55" s="3"/>
      <c r="H55" s="3">
        <f>H54/1000</f>
        <v>1.7497033333333329</v>
      </c>
      <c r="I55" s="3">
        <f t="shared" ref="I55:O55" si="9">I54/1000</f>
        <v>1.7900583333333333</v>
      </c>
      <c r="J55" s="3">
        <f t="shared" si="9"/>
        <v>1.6672608333333332</v>
      </c>
      <c r="K55" s="3">
        <f t="shared" si="9"/>
        <v>1.7243233333333337</v>
      </c>
      <c r="L55" s="3">
        <f t="shared" si="9"/>
        <v>1.7142958333333336</v>
      </c>
      <c r="M55" s="3">
        <f t="shared" si="9"/>
        <v>1.8978933333333334</v>
      </c>
      <c r="N55" s="3">
        <f t="shared" si="9"/>
        <v>1.9779933333333337</v>
      </c>
      <c r="O55" s="3">
        <f t="shared" si="9"/>
        <v>2.1454383333333333</v>
      </c>
      <c r="P55" s="3"/>
      <c r="Q55" s="3"/>
      <c r="R55" s="3"/>
    </row>
    <row r="56" spans="4:20" x14ac:dyDescent="0.25">
      <c r="D56" s="3"/>
      <c r="E56" s="3"/>
      <c r="F56" s="3" t="s">
        <v>35</v>
      </c>
      <c r="G56" s="3"/>
      <c r="H56" s="3">
        <f>MEDIAN(H47:H50)</f>
        <v>1769.6133333333332</v>
      </c>
      <c r="I56" s="3">
        <f t="shared" ref="I56:N56" si="10">MEDIAN(I47:I50)</f>
        <v>1818.5283333333332</v>
      </c>
      <c r="J56" s="3">
        <f>MEDIAN(J47:J50)</f>
        <v>1686.0983333333334</v>
      </c>
      <c r="K56" s="3">
        <f t="shared" si="10"/>
        <v>1762.9683333333337</v>
      </c>
      <c r="L56" s="3">
        <f t="shared" si="10"/>
        <v>1705.0483333333336</v>
      </c>
      <c r="M56" s="3">
        <f t="shared" si="10"/>
        <v>1860.3233333333333</v>
      </c>
      <c r="N56" s="3">
        <f t="shared" si="10"/>
        <v>1991.0733333333337</v>
      </c>
      <c r="O56" s="3">
        <f>MEDIAN(O47:O50)</f>
        <v>2146.1033333333335</v>
      </c>
      <c r="P56" s="3"/>
      <c r="Q56" s="3"/>
      <c r="R56" s="3"/>
    </row>
    <row r="57" spans="4:20" x14ac:dyDescent="0.25">
      <c r="D57" s="3"/>
      <c r="E57" s="3"/>
      <c r="F57" s="3" t="s">
        <v>36</v>
      </c>
      <c r="G57" s="3"/>
      <c r="H57" s="3">
        <f>H56/1000</f>
        <v>1.7696133333333333</v>
      </c>
      <c r="I57" s="3">
        <f t="shared" ref="I57:O57" si="11">I56/1000</f>
        <v>1.8185283333333333</v>
      </c>
      <c r="J57" s="3">
        <f t="shared" si="11"/>
        <v>1.6860983333333333</v>
      </c>
      <c r="K57" s="3">
        <f t="shared" si="11"/>
        <v>1.7629683333333337</v>
      </c>
      <c r="L57" s="3">
        <f t="shared" si="11"/>
        <v>1.7050483333333337</v>
      </c>
      <c r="M57" s="3">
        <f t="shared" si="11"/>
        <v>1.8603233333333333</v>
      </c>
      <c r="N57" s="3">
        <f t="shared" si="11"/>
        <v>1.9910733333333337</v>
      </c>
      <c r="O57" s="3">
        <f t="shared" si="11"/>
        <v>2.1461033333333335</v>
      </c>
      <c r="P57" s="3"/>
      <c r="Q57" s="3"/>
      <c r="R57" s="3"/>
    </row>
    <row r="58" spans="4:20" x14ac:dyDescent="0.25">
      <c r="D58" s="3"/>
      <c r="E58" s="3"/>
      <c r="F58" s="3" t="s">
        <v>37</v>
      </c>
      <c r="G58" s="3"/>
      <c r="H58" s="3">
        <f>STDEV(H47:H50)</f>
        <v>104.55900375704948</v>
      </c>
      <c r="I58" s="3">
        <f t="shared" ref="I58:O58" si="12">STDEV(I47:I50)</f>
        <v>139.46747255184633</v>
      </c>
      <c r="J58" s="3">
        <f t="shared" si="12"/>
        <v>123.54363476790955</v>
      </c>
      <c r="K58" s="3">
        <f t="shared" si="12"/>
        <v>157.10631708071659</v>
      </c>
      <c r="L58" s="3">
        <f t="shared" si="12"/>
        <v>171.84513500532987</v>
      </c>
      <c r="M58" s="3">
        <f t="shared" si="12"/>
        <v>168.47912294010408</v>
      </c>
      <c r="N58" s="3">
        <f t="shared" si="12"/>
        <v>157.20429213818127</v>
      </c>
      <c r="O58" s="3">
        <f t="shared" si="12"/>
        <v>63.483418044924569</v>
      </c>
      <c r="P58" s="3"/>
      <c r="Q58" s="3"/>
      <c r="R58" s="3"/>
    </row>
    <row r="59" spans="4:20" x14ac:dyDescent="0.25">
      <c r="D59" s="3"/>
      <c r="E59" s="3"/>
      <c r="F59" s="3" t="s">
        <v>38</v>
      </c>
      <c r="G59" s="3"/>
      <c r="H59" s="3">
        <f>H58/H54*100</f>
        <v>5.9758132573169265</v>
      </c>
      <c r="I59" s="3">
        <f t="shared" ref="I59:O59" si="13">I58/I54*100</f>
        <v>7.7912250095302102</v>
      </c>
      <c r="J59" s="3">
        <f t="shared" si="13"/>
        <v>7.4099764294774646</v>
      </c>
      <c r="K59" s="3">
        <f t="shared" si="13"/>
        <v>9.1111866344121406</v>
      </c>
      <c r="L59" s="3">
        <f t="shared" si="13"/>
        <v>10.024240371114272</v>
      </c>
      <c r="M59" s="3">
        <f t="shared" si="13"/>
        <v>8.8771650113865235</v>
      </c>
      <c r="N59" s="3">
        <f t="shared" si="13"/>
        <v>7.9476654187331892</v>
      </c>
      <c r="O59" s="3">
        <f t="shared" si="13"/>
        <v>2.958995234614429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41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105.57408779774096</v>
      </c>
      <c r="I63" s="3">
        <f t="shared" ref="H63:O66" si="14">I47/$H$54*100</f>
        <v>109.82395110790215</v>
      </c>
      <c r="J63" s="3">
        <f t="shared" si="14"/>
        <v>85.713578111337014</v>
      </c>
      <c r="K63" s="3">
        <f t="shared" si="14"/>
        <v>106.69884990026884</v>
      </c>
      <c r="L63" s="3">
        <f t="shared" si="14"/>
        <v>110.48120538529393</v>
      </c>
      <c r="M63" s="3">
        <f t="shared" si="14"/>
        <v>120.81895788047885</v>
      </c>
      <c r="N63" s="3">
        <f t="shared" si="14"/>
        <v>120.73037143439561</v>
      </c>
      <c r="O63" s="3">
        <f>O47/$H$54*100</f>
        <v>123.9063384078444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98.703780259891687</v>
      </c>
      <c r="I64" s="3">
        <f t="shared" si="14"/>
        <v>106.45995225857337</v>
      </c>
      <c r="J64" s="3">
        <f t="shared" si="14"/>
        <v>102.70960219922998</v>
      </c>
      <c r="K64" s="3">
        <f t="shared" si="14"/>
        <v>85.98276660233833</v>
      </c>
      <c r="L64" s="3">
        <f t="shared" si="14"/>
        <v>98.283709047819585</v>
      </c>
      <c r="M64" s="3">
        <f t="shared" si="14"/>
        <v>100.41435595748615</v>
      </c>
      <c r="N64" s="3">
        <f t="shared" si="14"/>
        <v>106.85944855413589</v>
      </c>
      <c r="O64" s="3">
        <f t="shared" si="14"/>
        <v>118.31567637180402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103.57203411625973</v>
      </c>
      <c r="I65" s="3">
        <f t="shared" si="14"/>
        <v>101.40709567907705</v>
      </c>
      <c r="J65" s="3">
        <f t="shared" si="14"/>
        <v>96.863468283194692</v>
      </c>
      <c r="K65" s="3">
        <f t="shared" si="14"/>
        <v>98.786079925930338</v>
      </c>
      <c r="L65" s="3">
        <f t="shared" si="14"/>
        <v>86.528573415302802</v>
      </c>
      <c r="M65" s="3">
        <f t="shared" si="14"/>
        <v>111.39850374634939</v>
      </c>
      <c r="N65" s="3">
        <f t="shared" si="14"/>
        <v>103.82236226712722</v>
      </c>
      <c r="O65" s="3">
        <f t="shared" si="14"/>
        <v>126.84283621413918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92.150097826107668</v>
      </c>
      <c r="I66" s="3">
        <f t="shared" si="14"/>
        <v>91.534564907193811</v>
      </c>
      <c r="J66" s="3">
        <f t="shared" si="14"/>
        <v>95.866156357934997</v>
      </c>
      <c r="K66" s="3">
        <f t="shared" si="14"/>
        <v>102.73017711573966</v>
      </c>
      <c r="L66" s="3">
        <f t="shared" si="14"/>
        <v>96.611997081410024</v>
      </c>
      <c r="M66" s="3">
        <f t="shared" si="14"/>
        <v>101.24592549975142</v>
      </c>
      <c r="N66" s="3">
        <f t="shared" si="14"/>
        <v>120.77723652200089</v>
      </c>
      <c r="O66" s="3">
        <f t="shared" si="14"/>
        <v>121.40419995008682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54</v>
      </c>
      <c r="J69" s="2" t="s">
        <v>22</v>
      </c>
      <c r="K69" s="2" t="s">
        <v>23</v>
      </c>
      <c r="L69" s="2" t="s">
        <v>24</v>
      </c>
      <c r="M69" s="2" t="s">
        <v>25</v>
      </c>
      <c r="N69" s="2" t="s">
        <v>26</v>
      </c>
      <c r="O69" s="2" t="s">
        <v>27</v>
      </c>
      <c r="P69" s="2" t="s">
        <v>28</v>
      </c>
      <c r="Q69" s="2"/>
      <c r="R69" s="3"/>
    </row>
    <row r="70" spans="4:18" x14ac:dyDescent="0.25">
      <c r="D70" s="3"/>
      <c r="E70" s="3"/>
      <c r="F70" s="3" t="s">
        <v>33</v>
      </c>
      <c r="G70" s="3"/>
      <c r="H70" s="3">
        <f>AVERAGE(H63:H66)</f>
        <v>100</v>
      </c>
      <c r="I70" s="3">
        <f t="shared" ref="I70:N70" si="15">AVERAGE(I63:I66)</f>
        <v>102.30639098818659</v>
      </c>
      <c r="J70" s="3">
        <f>AVERAGE(J63:J66)</f>
        <v>95.28820123792417</v>
      </c>
      <c r="K70" s="3">
        <f t="shared" si="15"/>
        <v>98.549468386069293</v>
      </c>
      <c r="L70" s="3">
        <f t="shared" si="15"/>
        <v>97.976371232456586</v>
      </c>
      <c r="M70" s="3">
        <f t="shared" si="15"/>
        <v>108.46943577101645</v>
      </c>
      <c r="N70" s="3">
        <f t="shared" si="15"/>
        <v>113.04735469441491</v>
      </c>
      <c r="O70" s="3">
        <f>AVERAGE(O63:O66)</f>
        <v>122.61726273596861</v>
      </c>
      <c r="P70" s="3"/>
      <c r="Q70" s="3"/>
      <c r="R70" s="3"/>
    </row>
    <row r="71" spans="4:18" x14ac:dyDescent="0.25">
      <c r="D71" s="3"/>
      <c r="E71" s="3"/>
      <c r="F71" s="3" t="s">
        <v>35</v>
      </c>
      <c r="G71" s="3"/>
      <c r="H71" s="3">
        <f>MEDIAN(H63:H66)</f>
        <v>101.1379071880757</v>
      </c>
      <c r="I71" s="3">
        <f t="shared" ref="I71:O71" si="16">MEDIAN(I63:I66)</f>
        <v>103.9335239688252</v>
      </c>
      <c r="J71" s="3">
        <f t="shared" si="16"/>
        <v>96.364812320564852</v>
      </c>
      <c r="K71" s="3">
        <f t="shared" si="16"/>
        <v>100.758128520835</v>
      </c>
      <c r="L71" s="3">
        <f t="shared" si="16"/>
        <v>97.447853064614804</v>
      </c>
      <c r="M71" s="3">
        <f t="shared" si="16"/>
        <v>106.3222146230504</v>
      </c>
      <c r="N71" s="3">
        <f t="shared" si="16"/>
        <v>113.79490999426575</v>
      </c>
      <c r="O71" s="3">
        <f t="shared" si="16"/>
        <v>122.65526917896561</v>
      </c>
      <c r="P71" s="3"/>
      <c r="Q71" s="3"/>
      <c r="R71" s="3"/>
    </row>
    <row r="72" spans="4:18" x14ac:dyDescent="0.25">
      <c r="D72" s="3"/>
      <c r="E72" s="3"/>
      <c r="F72" s="3" t="s">
        <v>37</v>
      </c>
      <c r="G72" s="3"/>
      <c r="H72" s="3">
        <f>STDEV(H63:H66)</f>
        <v>5.9758132573169238</v>
      </c>
      <c r="I72" s="3">
        <f t="shared" ref="I72:O72" si="17">STDEV(I63:I66)</f>
        <v>7.9709211210193578</v>
      </c>
      <c r="J72" s="3">
        <f t="shared" si="17"/>
        <v>7.0608332518032269</v>
      </c>
      <c r="K72" s="3">
        <f t="shared" si="17"/>
        <v>8.9790259918757656</v>
      </c>
      <c r="L72" s="3">
        <f t="shared" si="17"/>
        <v>9.8213869592367047</v>
      </c>
      <c r="M72" s="3">
        <f t="shared" si="17"/>
        <v>9.6290108003130541</v>
      </c>
      <c r="N72" s="3">
        <f t="shared" si="17"/>
        <v>8.9846255158406692</v>
      </c>
      <c r="O72" s="3">
        <f t="shared" si="17"/>
        <v>3.6282389611719634</v>
      </c>
      <c r="P72" s="3"/>
      <c r="Q72" s="3"/>
      <c r="R72" s="3"/>
    </row>
    <row r="73" spans="4:18" x14ac:dyDescent="0.25">
      <c r="D73" s="3"/>
      <c r="E73" s="3"/>
      <c r="F73" s="3" t="s">
        <v>38</v>
      </c>
      <c r="G73" s="3"/>
      <c r="H73" s="3">
        <f t="shared" ref="H73:O73" si="18">H72/H70*100</f>
        <v>5.9758132573169238</v>
      </c>
      <c r="I73" s="3">
        <f t="shared" si="18"/>
        <v>7.7912250095302129</v>
      </c>
      <c r="J73" s="3">
        <f t="shared" si="18"/>
        <v>7.4099764294774566</v>
      </c>
      <c r="K73" s="3">
        <f t="shared" si="18"/>
        <v>9.1111866344121424</v>
      </c>
      <c r="L73" s="3">
        <f t="shared" si="18"/>
        <v>10.024240371114274</v>
      </c>
      <c r="M73" s="3">
        <f t="shared" si="18"/>
        <v>8.877165011386527</v>
      </c>
      <c r="N73" s="3">
        <f t="shared" si="18"/>
        <v>7.9476654187331937</v>
      </c>
      <c r="O73" s="3">
        <f t="shared" si="18"/>
        <v>2.9589952346144277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55</v>
      </c>
      <c r="E76" s="3"/>
      <c r="F76" s="3"/>
      <c r="G76" s="3"/>
      <c r="H76" s="3">
        <f>H47/$S$54*100</f>
        <v>104.37049198698405</v>
      </c>
      <c r="I76" s="3">
        <f t="shared" ref="I76:O76" si="19">I47/$S$54*100</f>
        <v>108.57190479396684</v>
      </c>
      <c r="J76" s="3">
        <f t="shared" si="19"/>
        <v>84.736401744561903</v>
      </c>
      <c r="K76" s="3">
        <f t="shared" si="19"/>
        <v>105.48243125596497</v>
      </c>
      <c r="L76" s="3">
        <f t="shared" si="19"/>
        <v>109.221666053788</v>
      </c>
      <c r="M76" s="3">
        <f t="shared" si="19"/>
        <v>119.44156315608822</v>
      </c>
      <c r="N76" s="3">
        <f t="shared" si="19"/>
        <v>119.35398663846013</v>
      </c>
      <c r="O76" s="3">
        <f t="shared" si="19"/>
        <v>122.49374604787423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97.578509287583842</v>
      </c>
      <c r="I77" s="3">
        <f t="shared" si="20"/>
        <v>105.24625716326474</v>
      </c>
      <c r="J77" s="3">
        <f>J48/$S$54*100</f>
        <v>101.53866291374607</v>
      </c>
      <c r="K77" s="3">
        <f t="shared" si="20"/>
        <v>85.002521356193014</v>
      </c>
      <c r="L77" s="3">
        <f t="shared" si="20"/>
        <v>97.163227091089482</v>
      </c>
      <c r="M77" s="3">
        <f t="shared" si="20"/>
        <v>99.269583592492339</v>
      </c>
      <c r="N77" s="3">
        <f t="shared" si="20"/>
        <v>105.64119900727782</v>
      </c>
      <c r="O77" s="3">
        <f t="shared" si="20"/>
        <v>116.9668202708563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102.39126268858966</v>
      </c>
      <c r="I78" s="3">
        <f t="shared" si="20"/>
        <v>100.25100559971787</v>
      </c>
      <c r="J78" s="3">
        <f t="shared" si="20"/>
        <v>95.759177760084597</v>
      </c>
      <c r="K78" s="3">
        <f t="shared" si="20"/>
        <v>97.659870697509305</v>
      </c>
      <c r="L78" s="3">
        <f t="shared" si="20"/>
        <v>85.542105706740145</v>
      </c>
      <c r="M78" s="3">
        <f>M49/$S$54*100</f>
        <v>110.12850676858186</v>
      </c>
      <c r="N78" s="3">
        <f t="shared" si="20"/>
        <v>102.63873697711287</v>
      </c>
      <c r="O78" s="3">
        <f t="shared" si="20"/>
        <v>125.39676635479695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91.0995420124801</v>
      </c>
      <c r="I79" s="3">
        <f t="shared" si="20"/>
        <v>90.491026467412823</v>
      </c>
      <c r="J79" s="3">
        <f t="shared" si="20"/>
        <v>94.773235674529872</v>
      </c>
      <c r="K79" s="3">
        <f t="shared" si="20"/>
        <v>101.55900326622746</v>
      </c>
      <c r="L79" s="3">
        <f t="shared" si="20"/>
        <v>95.510573451979127</v>
      </c>
      <c r="M79" s="3">
        <f t="shared" si="20"/>
        <v>100.0916728386139</v>
      </c>
      <c r="N79" s="3">
        <f t="shared" si="20"/>
        <v>119.40031744133432</v>
      </c>
      <c r="O79" s="3">
        <f t="shared" si="20"/>
        <v>120.02013318222463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54</v>
      </c>
      <c r="J82" s="2" t="s">
        <v>22</v>
      </c>
      <c r="K82" s="2" t="s">
        <v>23</v>
      </c>
      <c r="L82" s="2" t="s">
        <v>24</v>
      </c>
      <c r="M82" s="2" t="s">
        <v>25</v>
      </c>
      <c r="N82" s="2" t="s">
        <v>26</v>
      </c>
      <c r="O82" s="2" t="s">
        <v>27</v>
      </c>
      <c r="P82" s="2" t="s">
        <v>28</v>
      </c>
      <c r="Q82" s="2"/>
      <c r="R82" s="3"/>
    </row>
    <row r="83" spans="4:18" x14ac:dyDescent="0.25">
      <c r="D83" s="3"/>
      <c r="E83" s="3"/>
      <c r="F83" s="3" t="s">
        <v>33</v>
      </c>
      <c r="G83" s="3"/>
      <c r="H83" s="3">
        <f>AVERAGE(H76:H79)</f>
        <v>98.859951493909421</v>
      </c>
      <c r="I83" s="3">
        <f t="shared" ref="I83:O83" si="21">AVERAGE(I76:I79)</f>
        <v>101.14004850609057</v>
      </c>
      <c r="J83" s="3">
        <f t="shared" si="21"/>
        <v>94.201869523230613</v>
      </c>
      <c r="K83" s="3">
        <f t="shared" si="21"/>
        <v>97.425956643973691</v>
      </c>
      <c r="L83" s="3">
        <f t="shared" si="21"/>
        <v>96.859393075899192</v>
      </c>
      <c r="M83" s="3">
        <f t="shared" si="21"/>
        <v>107.23283158894409</v>
      </c>
      <c r="N83" s="3">
        <f t="shared" si="21"/>
        <v>111.75856001604629</v>
      </c>
      <c r="O83" s="3">
        <f t="shared" si="21"/>
        <v>121.21936646393803</v>
      </c>
      <c r="P83" s="3"/>
      <c r="Q83" s="3"/>
      <c r="R83" s="3"/>
    </row>
    <row r="84" spans="4:18" x14ac:dyDescent="0.25">
      <c r="D84" s="3"/>
      <c r="E84" s="3"/>
      <c r="F84" s="3" t="s">
        <v>35</v>
      </c>
      <c r="G84" s="3"/>
      <c r="H84" s="3">
        <f t="shared" ref="H84:O84" si="22">MEDIAN(H76:H79)</f>
        <v>99.984885988086745</v>
      </c>
      <c r="I84" s="3">
        <f>MEDIAN(I76:I79)</f>
        <v>102.74863138149131</v>
      </c>
      <c r="J84" s="3">
        <f t="shared" si="22"/>
        <v>95.266206717307227</v>
      </c>
      <c r="K84" s="3">
        <f t="shared" si="22"/>
        <v>99.609436981868384</v>
      </c>
      <c r="L84" s="3">
        <f t="shared" si="22"/>
        <v>96.336900271534304</v>
      </c>
      <c r="M84" s="3">
        <f t="shared" si="22"/>
        <v>105.11008980359787</v>
      </c>
      <c r="N84" s="3">
        <f t="shared" si="22"/>
        <v>112.49759282286897</v>
      </c>
      <c r="O84" s="3">
        <f t="shared" si="22"/>
        <v>121.25693961504942</v>
      </c>
      <c r="P84" s="3"/>
      <c r="Q84" s="3"/>
      <c r="R84" s="3"/>
    </row>
    <row r="85" spans="4:18" x14ac:dyDescent="0.25">
      <c r="D85" s="3"/>
      <c r="E85" s="3"/>
      <c r="F85" s="3" t="s">
        <v>37</v>
      </c>
      <c r="G85" s="3"/>
      <c r="H85" s="3">
        <f t="shared" ref="H85:O85" si="23">STDEV(H76:H79)</f>
        <v>5.9076860875501236</v>
      </c>
      <c r="I85" s="3">
        <f t="shared" si="23"/>
        <v>7.8800487538575146</v>
      </c>
      <c r="J85" s="3">
        <f t="shared" si="23"/>
        <v>6.980336327798506</v>
      </c>
      <c r="K85" s="3">
        <f t="shared" si="23"/>
        <v>8.8766607401938948</v>
      </c>
      <c r="L85" s="3">
        <f t="shared" si="23"/>
        <v>9.7094183839305437</v>
      </c>
      <c r="M85" s="3">
        <f t="shared" si="23"/>
        <v>9.5192354065327827</v>
      </c>
      <c r="N85" s="3">
        <f t="shared" si="23"/>
        <v>8.8821964268694877</v>
      </c>
      <c r="O85" s="3">
        <f t="shared" si="23"/>
        <v>3.5868752770977186</v>
      </c>
      <c r="P85" s="3"/>
      <c r="Q85" s="3"/>
      <c r="R85" s="3"/>
    </row>
    <row r="86" spans="4:18" x14ac:dyDescent="0.25">
      <c r="D86" s="3"/>
      <c r="E86" s="3"/>
      <c r="F86" s="3" t="s">
        <v>38</v>
      </c>
      <c r="G86" s="3"/>
      <c r="H86" s="3">
        <f t="shared" ref="H86:O86" si="24">H85/H83*100</f>
        <v>5.9758132573169283</v>
      </c>
      <c r="I86" s="3">
        <f t="shared" si="24"/>
        <v>7.791225009530212</v>
      </c>
      <c r="J86" s="3">
        <f t="shared" si="24"/>
        <v>7.4099764294774673</v>
      </c>
      <c r="K86" s="3">
        <f t="shared" si="24"/>
        <v>9.1111866344121371</v>
      </c>
      <c r="L86" s="3">
        <f t="shared" si="24"/>
        <v>10.024240371114267</v>
      </c>
      <c r="M86" s="3">
        <f t="shared" si="24"/>
        <v>8.8771650113865253</v>
      </c>
      <c r="N86" s="3">
        <f t="shared" si="24"/>
        <v>7.9476654187331892</v>
      </c>
      <c r="O86" s="3">
        <f t="shared" si="24"/>
        <v>2.9589952346144215</v>
      </c>
      <c r="P86" s="3"/>
      <c r="Q86" s="3"/>
      <c r="R86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tabSelected="1" workbookViewId="0">
      <selection activeCell="A14" sqref="A14"/>
    </sheetView>
  </sheetViews>
  <sheetFormatPr baseColWidth="10" defaultRowHeight="15" x14ac:dyDescent="0.25"/>
  <sheetData>
    <row r="1" spans="1:4" x14ac:dyDescent="0.25">
      <c r="A1" s="1" t="s">
        <v>60</v>
      </c>
      <c r="D1" s="3"/>
    </row>
    <row r="2" spans="1:4" x14ac:dyDescent="0.25">
      <c r="A2" t="s">
        <v>29</v>
      </c>
      <c r="C2" t="s">
        <v>61</v>
      </c>
      <c r="D2" s="3"/>
    </row>
    <row r="3" spans="1:4" x14ac:dyDescent="0.25">
      <c r="A3" t="s">
        <v>30</v>
      </c>
      <c r="C3" s="4">
        <v>43903</v>
      </c>
      <c r="D3" s="3"/>
    </row>
    <row r="4" spans="1:4" x14ac:dyDescent="0.25">
      <c r="A4" t="s">
        <v>31</v>
      </c>
      <c r="C4" t="s">
        <v>42</v>
      </c>
      <c r="D4" s="3"/>
    </row>
    <row r="5" spans="1:4" x14ac:dyDescent="0.25">
      <c r="A5" t="s">
        <v>32</v>
      </c>
      <c r="C5" t="s">
        <v>62</v>
      </c>
      <c r="D5" s="3"/>
    </row>
    <row r="6" spans="1:4" x14ac:dyDescent="0.25">
      <c r="A6" t="s">
        <v>18</v>
      </c>
      <c r="C6" s="4">
        <v>43935</v>
      </c>
    </row>
    <row r="7" spans="1:4" x14ac:dyDescent="0.25">
      <c r="A7" t="s">
        <v>19</v>
      </c>
      <c r="C7" t="s">
        <v>20</v>
      </c>
    </row>
    <row r="8" spans="1:4" x14ac:dyDescent="0.25">
      <c r="D8" s="3"/>
    </row>
    <row r="9" spans="1:4" x14ac:dyDescent="0.25">
      <c r="C9" s="4"/>
      <c r="D9" s="3"/>
    </row>
    <row r="10" spans="1:4" x14ac:dyDescent="0.25">
      <c r="D10" s="3"/>
    </row>
    <row r="11" spans="1:4" x14ac:dyDescent="0.25">
      <c r="D11" s="3"/>
    </row>
    <row r="12" spans="1:4" x14ac:dyDescent="0.25">
      <c r="D12" s="3"/>
    </row>
    <row r="13" spans="1:4" x14ac:dyDescent="0.25">
      <c r="D13" s="3"/>
    </row>
    <row r="14" spans="1:4" x14ac:dyDescent="0.25">
      <c r="A14" s="1"/>
      <c r="B14" s="14"/>
      <c r="C14" s="15"/>
      <c r="D14" s="3"/>
    </row>
    <row r="19" spans="2:14" x14ac:dyDescent="0.25">
      <c r="B19" s="1" t="s">
        <v>17</v>
      </c>
    </row>
    <row r="20" spans="2:14" x14ac:dyDescent="0.25">
      <c r="B20" s="1" t="s">
        <v>39</v>
      </c>
    </row>
    <row r="21" spans="2:14" x14ac:dyDescent="0.25">
      <c r="F21" t="s">
        <v>21</v>
      </c>
      <c r="G21" t="s">
        <v>54</v>
      </c>
      <c r="H21" t="s">
        <v>22</v>
      </c>
      <c r="I21" t="s">
        <v>23</v>
      </c>
      <c r="J21" t="s">
        <v>24</v>
      </c>
      <c r="K21" t="s">
        <v>25</v>
      </c>
      <c r="L21" t="s">
        <v>26</v>
      </c>
      <c r="M21" t="s">
        <v>27</v>
      </c>
      <c r="N21" t="s">
        <v>28</v>
      </c>
    </row>
    <row r="24" spans="2:14" x14ac:dyDescent="0.25">
      <c r="F24">
        <v>0.20537351666666664</v>
      </c>
      <c r="G24">
        <v>0.20122801666666668</v>
      </c>
      <c r="H24">
        <v>0.20325311666666668</v>
      </c>
      <c r="I24">
        <v>0.21944111666666666</v>
      </c>
      <c r="J24">
        <v>0.21327601666666668</v>
      </c>
      <c r="K24">
        <v>0.21157861666666666</v>
      </c>
      <c r="L24">
        <v>0.20567721666666666</v>
      </c>
      <c r="M24">
        <v>0.20348971666666665</v>
      </c>
    </row>
    <row r="25" spans="2:14" x14ac:dyDescent="0.25">
      <c r="F25">
        <v>0.18844731666666664</v>
      </c>
      <c r="G25">
        <v>0.19218701666666665</v>
      </c>
      <c r="H25">
        <v>0.22825221666666667</v>
      </c>
      <c r="I25">
        <v>0.22447821666666667</v>
      </c>
      <c r="J25">
        <v>0.19256701666666665</v>
      </c>
      <c r="K25">
        <v>0.19386081666666666</v>
      </c>
      <c r="L25">
        <v>0.20250821666666668</v>
      </c>
      <c r="M25">
        <v>0.20311391666666667</v>
      </c>
    </row>
    <row r="26" spans="2:14" x14ac:dyDescent="0.25">
      <c r="F26">
        <v>0.21279201666666664</v>
      </c>
      <c r="G26">
        <v>0.25867991666666668</v>
      </c>
      <c r="H26">
        <v>0.23792791666666668</v>
      </c>
      <c r="I26">
        <v>0.26454881666666669</v>
      </c>
      <c r="J26">
        <v>0.24261701666666668</v>
      </c>
      <c r="K26">
        <v>0.22083201666666669</v>
      </c>
      <c r="L26">
        <v>0.21787361666666666</v>
      </c>
      <c r="M26">
        <v>0.22663801666666666</v>
      </c>
    </row>
    <row r="27" spans="2:14" x14ac:dyDescent="0.25">
      <c r="F27">
        <v>0.19872231666666668</v>
      </c>
      <c r="G27">
        <v>0.24365651666666666</v>
      </c>
      <c r="H27">
        <v>0.25032701666666668</v>
      </c>
      <c r="I27">
        <v>0.25472281666666668</v>
      </c>
      <c r="J27">
        <v>0.24919631666666664</v>
      </c>
      <c r="K27">
        <v>0.24358011666666668</v>
      </c>
      <c r="L27">
        <v>0.19190221666666668</v>
      </c>
      <c r="M27">
        <v>0.20392951666666664</v>
      </c>
    </row>
    <row r="29" spans="2:14" x14ac:dyDescent="0.25">
      <c r="B29" s="1" t="s">
        <v>56</v>
      </c>
    </row>
    <row r="30" spans="2:14" x14ac:dyDescent="0.25">
      <c r="B30" s="1" t="s">
        <v>39</v>
      </c>
    </row>
    <row r="31" spans="2:14" x14ac:dyDescent="0.25">
      <c r="F31" t="s">
        <v>21</v>
      </c>
      <c r="G31" t="s">
        <v>54</v>
      </c>
      <c r="H31" t="s">
        <v>22</v>
      </c>
      <c r="I31" t="s">
        <v>23</v>
      </c>
      <c r="J31" t="s">
        <v>24</v>
      </c>
      <c r="K31" t="s">
        <v>25</v>
      </c>
      <c r="L31" t="s">
        <v>26</v>
      </c>
      <c r="M31" t="s">
        <v>27</v>
      </c>
      <c r="N31" t="s">
        <v>28</v>
      </c>
    </row>
    <row r="34" spans="2:15" x14ac:dyDescent="0.25">
      <c r="F34">
        <v>1847.2333333333331</v>
      </c>
      <c r="G34">
        <v>1921.5933333333337</v>
      </c>
      <c r="H34">
        <v>1499.7333333333336</v>
      </c>
      <c r="I34">
        <v>1866.9133333333334</v>
      </c>
      <c r="J34">
        <v>1933.0933333333337</v>
      </c>
      <c r="K34">
        <v>2113.9733333333338</v>
      </c>
      <c r="L34">
        <v>2112.4233333333336</v>
      </c>
      <c r="M34">
        <v>2167.9933333333333</v>
      </c>
    </row>
    <row r="35" spans="2:15" x14ac:dyDescent="0.25">
      <c r="F35">
        <v>1727.0233333333331</v>
      </c>
      <c r="G35">
        <v>1862.7333333333331</v>
      </c>
      <c r="H35">
        <v>1797.1133333333332</v>
      </c>
      <c r="I35">
        <v>1504.4433333333336</v>
      </c>
      <c r="J35">
        <v>1719.6733333333336</v>
      </c>
      <c r="K35">
        <v>1756.9533333333334</v>
      </c>
      <c r="L35">
        <v>1869.7233333333338</v>
      </c>
      <c r="M35">
        <v>2070.1733333333336</v>
      </c>
    </row>
    <row r="36" spans="2:15" x14ac:dyDescent="0.25">
      <c r="F36">
        <v>1812.2033333333334</v>
      </c>
      <c r="G36">
        <v>1774.3233333333333</v>
      </c>
      <c r="H36">
        <v>1694.8233333333333</v>
      </c>
      <c r="I36">
        <v>1728.4633333333336</v>
      </c>
      <c r="J36">
        <v>1513.9933333333333</v>
      </c>
      <c r="K36">
        <v>1949.143333333333</v>
      </c>
      <c r="L36">
        <v>1816.5833333333335</v>
      </c>
      <c r="M36">
        <v>2219.3733333333334</v>
      </c>
    </row>
    <row r="37" spans="2:15" x14ac:dyDescent="0.25">
      <c r="F37">
        <v>1612.353333333333</v>
      </c>
      <c r="G37">
        <v>1601.5833333333335</v>
      </c>
      <c r="H37">
        <v>1677.3733333333334</v>
      </c>
      <c r="I37">
        <v>1797.4733333333338</v>
      </c>
      <c r="J37">
        <v>1690.4233333333336</v>
      </c>
      <c r="K37">
        <v>1771.5033333333336</v>
      </c>
      <c r="L37">
        <v>2113.2433333333333</v>
      </c>
      <c r="M37">
        <v>2124.2133333333336</v>
      </c>
    </row>
    <row r="40" spans="2:15" x14ac:dyDescent="0.25">
      <c r="B40" s="1" t="s">
        <v>57</v>
      </c>
    </row>
    <row r="41" spans="2:15" x14ac:dyDescent="0.25">
      <c r="F41">
        <f>F24/F34</f>
        <v>1.1117897937456015E-4</v>
      </c>
      <c r="G41">
        <f t="shared" ref="G41:M41" si="0">G24/G34</f>
        <v>1.0471935615929834E-4</v>
      </c>
      <c r="H41">
        <f t="shared" si="0"/>
        <v>1.3552617131934564E-4</v>
      </c>
      <c r="I41">
        <f t="shared" si="0"/>
        <v>1.1754220870813498E-4</v>
      </c>
      <c r="J41">
        <f t="shared" si="0"/>
        <v>1.1032887703301099E-4</v>
      </c>
      <c r="K41">
        <f t="shared" si="0"/>
        <v>1.0008575478719375E-4</v>
      </c>
      <c r="L41">
        <f t="shared" si="0"/>
        <v>9.7365529636578505E-5</v>
      </c>
      <c r="M41">
        <f t="shared" si="0"/>
        <v>9.3860859043231988E-5</v>
      </c>
      <c r="O41" t="s">
        <v>58</v>
      </c>
    </row>
    <row r="42" spans="2:15" x14ac:dyDescent="0.25">
      <c r="F42">
        <f t="shared" ref="F42:M42" si="1">F25/F35</f>
        <v>1.0911683300939767E-4</v>
      </c>
      <c r="G42">
        <f t="shared" si="1"/>
        <v>1.0317473426147955E-4</v>
      </c>
      <c r="H42">
        <f t="shared" si="1"/>
        <v>1.2701047420492865E-4</v>
      </c>
      <c r="I42">
        <f t="shared" si="1"/>
        <v>1.4921015081990457E-4</v>
      </c>
      <c r="J42">
        <f t="shared" si="1"/>
        <v>1.1197883512760172E-4</v>
      </c>
      <c r="K42">
        <f t="shared" si="1"/>
        <v>1.1033919512185867E-4</v>
      </c>
      <c r="L42">
        <f t="shared" si="1"/>
        <v>1.0830918834693901E-4</v>
      </c>
      <c r="M42">
        <f t="shared" si="1"/>
        <v>9.8114449353677304E-5</v>
      </c>
      <c r="O42">
        <f>AVERAGE(F41:G44)</f>
        <v>1.2084837326115418E-4</v>
      </c>
    </row>
    <row r="43" spans="2:15" x14ac:dyDescent="0.25">
      <c r="F43">
        <f t="shared" ref="F43:M43" si="2">F26/F36</f>
        <v>1.1742171132378447E-4</v>
      </c>
      <c r="G43">
        <f t="shared" si="2"/>
        <v>1.4579074276202948E-4</v>
      </c>
      <c r="H43">
        <f t="shared" si="2"/>
        <v>1.4038508438440978E-4</v>
      </c>
      <c r="I43">
        <f t="shared" si="2"/>
        <v>1.5305434113923927E-4</v>
      </c>
      <c r="J43">
        <f t="shared" si="2"/>
        <v>1.6024972589047067E-4</v>
      </c>
      <c r="K43">
        <f t="shared" si="2"/>
        <v>1.132969612291212E-4</v>
      </c>
      <c r="L43">
        <f t="shared" si="2"/>
        <v>1.1993593284095599E-4</v>
      </c>
      <c r="M43">
        <f t="shared" si="2"/>
        <v>1.0211802280523631E-4</v>
      </c>
    </row>
    <row r="44" spans="2:15" x14ac:dyDescent="0.25">
      <c r="F44">
        <f t="shared" ref="F44:M44" si="3">F27/F37</f>
        <v>1.2324985631768061E-4</v>
      </c>
      <c r="G44">
        <f t="shared" si="3"/>
        <v>1.5213477288100315E-4</v>
      </c>
      <c r="H44">
        <f t="shared" si="3"/>
        <v>1.4923750824702114E-4</v>
      </c>
      <c r="I44">
        <f t="shared" si="3"/>
        <v>1.4171159701951996E-4</v>
      </c>
      <c r="J44">
        <f t="shared" si="3"/>
        <v>1.4741651499525755E-4</v>
      </c>
      <c r="K44">
        <f t="shared" si="3"/>
        <v>1.3749910151641449E-4</v>
      </c>
      <c r="L44">
        <f t="shared" si="3"/>
        <v>9.0809332574100167E-5</v>
      </c>
      <c r="M44">
        <f t="shared" si="3"/>
        <v>9.6002371073840648E-5</v>
      </c>
    </row>
    <row r="46" spans="2:15" x14ac:dyDescent="0.25">
      <c r="B46" s="1" t="s">
        <v>59</v>
      </c>
    </row>
    <row r="47" spans="2:15" x14ac:dyDescent="0.25">
      <c r="F47">
        <f>F41/$O$42*100</f>
        <v>91.998738894318095</v>
      </c>
      <c r="G47">
        <f t="shared" ref="G47:M47" si="4">G41/$O$42*100</f>
        <v>86.653509131644725</v>
      </c>
      <c r="H47">
        <f t="shared" si="4"/>
        <v>112.1456314736423</v>
      </c>
      <c r="I47">
        <f t="shared" si="4"/>
        <v>97.264204338212679</v>
      </c>
      <c r="J47">
        <f t="shared" si="4"/>
        <v>91.295293478704522</v>
      </c>
      <c r="K47">
        <f t="shared" si="4"/>
        <v>82.81928178785472</v>
      </c>
      <c r="L47">
        <f t="shared" si="4"/>
        <v>80.568341144461172</v>
      </c>
      <c r="M47">
        <f t="shared" si="4"/>
        <v>77.66828506693922</v>
      </c>
    </row>
    <row r="48" spans="2:15" x14ac:dyDescent="0.25">
      <c r="F48">
        <f t="shared" ref="F48:M48" si="5">F42/$O$42*100</f>
        <v>90.292347397672813</v>
      </c>
      <c r="G48">
        <f t="shared" si="5"/>
        <v>85.375360443221055</v>
      </c>
      <c r="H48">
        <f t="shared" si="5"/>
        <v>105.09903507799656</v>
      </c>
      <c r="I48">
        <f t="shared" si="5"/>
        <v>123.46889477565443</v>
      </c>
      <c r="J48">
        <f t="shared" si="5"/>
        <v>92.660606101510922</v>
      </c>
      <c r="K48">
        <f t="shared" si="5"/>
        <v>91.303831523999818</v>
      </c>
      <c r="L48">
        <f t="shared" si="5"/>
        <v>89.624034998702129</v>
      </c>
      <c r="M48">
        <f t="shared" si="5"/>
        <v>81.188059637055517</v>
      </c>
    </row>
    <row r="49" spans="4:15" x14ac:dyDescent="0.25">
      <c r="F49">
        <f t="shared" ref="F49:M49" si="6">F43/$O$42*100</f>
        <v>97.164494775643647</v>
      </c>
      <c r="G49">
        <f t="shared" si="6"/>
        <v>120.63939201479748</v>
      </c>
      <c r="H49">
        <f t="shared" si="6"/>
        <v>116.16630046069105</v>
      </c>
      <c r="I49">
        <f t="shared" si="6"/>
        <v>126.64989772637465</v>
      </c>
      <c r="J49">
        <f>J43/$O$42*100</f>
        <v>132.60395780766524</v>
      </c>
      <c r="K49">
        <f t="shared" si="6"/>
        <v>93.751333321041614</v>
      </c>
      <c r="L49">
        <f t="shared" si="6"/>
        <v>99.244970870872706</v>
      </c>
      <c r="M49">
        <f t="shared" si="6"/>
        <v>84.500949453873531</v>
      </c>
    </row>
    <row r="50" spans="4:15" x14ac:dyDescent="0.25">
      <c r="F50">
        <f t="shared" ref="F50:M50" si="7">F44/$O$42*100</f>
        <v>101.98718691176487</v>
      </c>
      <c r="G50">
        <f t="shared" si="7"/>
        <v>125.88897043093732</v>
      </c>
      <c r="H50">
        <f t="shared" si="7"/>
        <v>123.49153258730081</v>
      </c>
      <c r="I50">
        <f t="shared" si="7"/>
        <v>117.26396739597</v>
      </c>
      <c r="J50">
        <f t="shared" si="7"/>
        <v>121.98469124337275</v>
      </c>
      <c r="K50">
        <f t="shared" si="7"/>
        <v>113.77819808900362</v>
      </c>
      <c r="L50">
        <f t="shared" si="7"/>
        <v>75.143198144554717</v>
      </c>
      <c r="M50">
        <f t="shared" si="7"/>
        <v>79.440350319303718</v>
      </c>
    </row>
    <row r="53" spans="4:15" x14ac:dyDescent="0.25">
      <c r="D53" s="2"/>
      <c r="E53" s="2"/>
      <c r="F53" s="2" t="s">
        <v>21</v>
      </c>
      <c r="G53" s="2" t="s">
        <v>54</v>
      </c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/>
    </row>
    <row r="54" spans="4:15" x14ac:dyDescent="0.25">
      <c r="D54" s="3" t="s">
        <v>33</v>
      </c>
      <c r="E54" s="3"/>
      <c r="F54" s="3">
        <f>AVERAGE(F47:F50)</f>
        <v>95.360691994849844</v>
      </c>
      <c r="G54" s="3">
        <f t="shared" ref="G54:M54" si="8">AVERAGE(G47:G50)</f>
        <v>104.63930800515014</v>
      </c>
      <c r="H54" s="3">
        <f t="shared" si="8"/>
        <v>114.22562489990769</v>
      </c>
      <c r="I54" s="3">
        <f t="shared" si="8"/>
        <v>116.16174105905294</v>
      </c>
      <c r="J54" s="3">
        <f t="shared" si="8"/>
        <v>109.63613715781337</v>
      </c>
      <c r="K54" s="3">
        <f t="shared" si="8"/>
        <v>95.413161180474944</v>
      </c>
      <c r="L54" s="3">
        <f t="shared" si="8"/>
        <v>86.145136289647681</v>
      </c>
      <c r="M54" s="3">
        <f t="shared" si="8"/>
        <v>80.699411119293003</v>
      </c>
      <c r="N54" s="3"/>
      <c r="O54" s="3"/>
    </row>
    <row r="55" spans="4:15" x14ac:dyDescent="0.25">
      <c r="D55" s="3" t="s">
        <v>35</v>
      </c>
      <c r="E55" s="3"/>
      <c r="F55" s="3">
        <f t="shared" ref="F55:M55" si="9">MEDIAN(F47:F50)</f>
        <v>94.581616834980878</v>
      </c>
      <c r="G55" s="3">
        <f>MEDIAN(G47:G50)</f>
        <v>103.6464505732211</v>
      </c>
      <c r="H55" s="3">
        <f t="shared" si="9"/>
        <v>114.15596596716668</v>
      </c>
      <c r="I55" s="3">
        <f t="shared" si="9"/>
        <v>120.36643108581222</v>
      </c>
      <c r="J55" s="3">
        <f t="shared" si="9"/>
        <v>107.32264867244183</v>
      </c>
      <c r="K55" s="3">
        <f t="shared" si="9"/>
        <v>92.527582422520709</v>
      </c>
      <c r="L55" s="3">
        <f t="shared" si="9"/>
        <v>85.096188071581651</v>
      </c>
      <c r="M55" s="3">
        <f t="shared" si="9"/>
        <v>80.314204978179617</v>
      </c>
      <c r="N55" s="3"/>
      <c r="O55" s="3"/>
    </row>
    <row r="56" spans="4:15" x14ac:dyDescent="0.25">
      <c r="D56" s="3" t="s">
        <v>37</v>
      </c>
      <c r="E56" s="3"/>
      <c r="F56" s="3">
        <f t="shared" ref="F56:M56" si="10">STDEV(F47:F50)</f>
        <v>5.2963819399601686</v>
      </c>
      <c r="G56" s="3">
        <f t="shared" si="10"/>
        <v>21.618969126769382</v>
      </c>
      <c r="H56" s="3">
        <f t="shared" si="10"/>
        <v>7.6864443737927743</v>
      </c>
      <c r="I56" s="3">
        <f t="shared" si="10"/>
        <v>13.187465295115503</v>
      </c>
      <c r="J56" s="3">
        <f t="shared" si="10"/>
        <v>20.853159432187812</v>
      </c>
      <c r="K56" s="3">
        <f t="shared" si="10"/>
        <v>13.108885547183359</v>
      </c>
      <c r="L56" s="3">
        <f t="shared" si="10"/>
        <v>10.580669312841954</v>
      </c>
      <c r="M56" s="3">
        <f t="shared" si="10"/>
        <v>2.913384648281347</v>
      </c>
      <c r="N56" s="3"/>
      <c r="O56" s="3"/>
    </row>
    <row r="57" spans="4:15" x14ac:dyDescent="0.25">
      <c r="D57" s="3" t="s">
        <v>38</v>
      </c>
      <c r="E57" s="3"/>
      <c r="F57" s="3">
        <f t="shared" ref="F57:M57" si="11">F56/F54*100</f>
        <v>5.5540514956059788</v>
      </c>
      <c r="G57" s="3">
        <f t="shared" si="11"/>
        <v>20.660466452726673</v>
      </c>
      <c r="H57" s="3">
        <f t="shared" si="11"/>
        <v>6.7291769080083066</v>
      </c>
      <c r="I57" s="3">
        <f t="shared" si="11"/>
        <v>11.352675308483381</v>
      </c>
      <c r="J57" s="3">
        <f t="shared" si="11"/>
        <v>19.020333963582814</v>
      </c>
      <c r="K57" s="3">
        <f t="shared" si="11"/>
        <v>13.739074761801225</v>
      </c>
      <c r="L57" s="3">
        <f t="shared" si="11"/>
        <v>12.282375730727662</v>
      </c>
      <c r="M57" s="3">
        <f t="shared" si="11"/>
        <v>3.6101684112349575</v>
      </c>
      <c r="N57" s="3"/>
      <c r="O57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4" r:id="rId4">
          <objectPr defaultSize="0" autoPict="0" r:id="rId5">
            <anchor moveWithCells="1">
              <from>
                <xdr:col>9</xdr:col>
                <xdr:colOff>476250</xdr:colOff>
                <xdr:row>0</xdr:row>
                <xdr:rowOff>85725</xdr:rowOff>
              </from>
              <to>
                <xdr:col>14</xdr:col>
                <xdr:colOff>438150</xdr:colOff>
                <xdr:row>15</xdr:row>
                <xdr:rowOff>161925</xdr:rowOff>
              </to>
            </anchor>
          </objectPr>
        </oleObject>
      </mc:Choice>
      <mc:Fallback>
        <oleObject progId="Prism9.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2020-04-25T08:11:16Z</dcterms:created>
  <dcterms:modified xsi:type="dcterms:W3CDTF">2021-07-15T16:23:56Z</dcterms:modified>
</cp:coreProperties>
</file>