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BBDBAE67-18FB-4D66-861C-AE922C3F7F46}" xr6:coauthVersionLast="45" xr6:coauthVersionMax="45" xr10:uidLastSave="{B395EC88-D495-4A66-A3B8-CE7B174017AD}"/>
  <bookViews>
    <workbookView xWindow="-120" yWindow="-120" windowWidth="29040" windowHeight="15840" activeTab="1" xr2:uid="{00000000-000D-0000-FFFF-FFFF00000000}"/>
  </bookViews>
  <sheets>
    <sheet name="MTT" sheetId="1" r:id="rId1"/>
    <sheet name="Combine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8" i="1" l="1"/>
  <c r="M26" i="1"/>
  <c r="M27" i="1" s="1"/>
  <c r="M24" i="1"/>
  <c r="L28" i="1"/>
  <c r="K28" i="1"/>
  <c r="J28" i="1"/>
  <c r="I28" i="1"/>
  <c r="H28" i="1"/>
  <c r="G28" i="1"/>
  <c r="F28" i="1"/>
  <c r="L26" i="1"/>
  <c r="L27" i="1" s="1"/>
  <c r="K26" i="1"/>
  <c r="K27" i="1" s="1"/>
  <c r="J26" i="1"/>
  <c r="J27" i="1" s="1"/>
  <c r="I26" i="1"/>
  <c r="I27" i="1" s="1"/>
  <c r="H26" i="1"/>
  <c r="H27" i="1" s="1"/>
  <c r="G26" i="1"/>
  <c r="G27" i="1" s="1"/>
  <c r="F26" i="1"/>
  <c r="F27" i="1" s="1"/>
  <c r="L24" i="1"/>
  <c r="L25" i="1" s="1"/>
  <c r="K24" i="1"/>
  <c r="K25" i="1" s="1"/>
  <c r="J24" i="1"/>
  <c r="J25" i="1" s="1"/>
  <c r="I24" i="1"/>
  <c r="I25" i="1" s="1"/>
  <c r="H24" i="1"/>
  <c r="H25" i="1" s="1"/>
  <c r="G24" i="1"/>
  <c r="G25" i="1" s="1"/>
  <c r="F24" i="1"/>
  <c r="F25" i="1" s="1"/>
  <c r="E28" i="1"/>
  <c r="E26" i="1"/>
  <c r="E24" i="1"/>
  <c r="R17" i="1" l="1"/>
  <c r="Y20" i="1"/>
  <c r="U20" i="1"/>
  <c r="Y18" i="1"/>
  <c r="U17" i="1"/>
  <c r="X19" i="1"/>
  <c r="T18" i="1"/>
  <c r="W20" i="1"/>
  <c r="S20" i="1"/>
  <c r="W19" i="1"/>
  <c r="S19" i="1"/>
  <c r="W18" i="1"/>
  <c r="S18" i="1"/>
  <c r="W17" i="1"/>
  <c r="S17" i="1"/>
  <c r="U19" i="1"/>
  <c r="Y17" i="1"/>
  <c r="T20" i="1"/>
  <c r="X18" i="1"/>
  <c r="T17" i="1"/>
  <c r="V20" i="1"/>
  <c r="R20" i="1"/>
  <c r="V19" i="1"/>
  <c r="R19" i="1"/>
  <c r="V18" i="1"/>
  <c r="R18" i="1"/>
  <c r="V17" i="1"/>
  <c r="Y19" i="1"/>
  <c r="U18" i="1"/>
  <c r="X20" i="1"/>
  <c r="T19" i="1"/>
  <c r="X17" i="1"/>
  <c r="I29" i="1"/>
  <c r="F29" i="1"/>
  <c r="J29" i="1"/>
  <c r="G29" i="1"/>
  <c r="K29" i="1"/>
  <c r="H29" i="1"/>
  <c r="L29" i="1"/>
  <c r="M45" i="1"/>
  <c r="L45" i="1"/>
  <c r="K45" i="1"/>
  <c r="J45" i="1"/>
  <c r="I45" i="1"/>
  <c r="H45" i="1"/>
  <c r="G45" i="1"/>
  <c r="F45" i="1"/>
  <c r="E45" i="1"/>
  <c r="M44" i="1"/>
  <c r="L44" i="1"/>
  <c r="K44" i="1"/>
  <c r="J44" i="1"/>
  <c r="I44" i="1"/>
  <c r="H44" i="1"/>
  <c r="G44" i="1"/>
  <c r="F44" i="1"/>
  <c r="E44" i="1"/>
  <c r="M43" i="1"/>
  <c r="L43" i="1"/>
  <c r="K43" i="1"/>
  <c r="J43" i="1"/>
  <c r="I43" i="1"/>
  <c r="H43" i="1"/>
  <c r="G43" i="1"/>
  <c r="F43" i="1"/>
  <c r="E43" i="1"/>
  <c r="E27" i="1"/>
  <c r="V39" i="1" l="1"/>
  <c r="R39" i="1"/>
  <c r="V38" i="1"/>
  <c r="R38" i="1"/>
  <c r="V37" i="1"/>
  <c r="R37" i="1"/>
  <c r="V36" i="1"/>
  <c r="Y39" i="1"/>
  <c r="U39" i="1"/>
  <c r="Y38" i="1"/>
  <c r="U38" i="1"/>
  <c r="Y37" i="1"/>
  <c r="U37" i="1"/>
  <c r="Y36" i="1"/>
  <c r="U36" i="1"/>
  <c r="S37" i="1"/>
  <c r="S53" i="1" s="1"/>
  <c r="S36" i="1"/>
  <c r="X39" i="1"/>
  <c r="T39" i="1"/>
  <c r="X38" i="1"/>
  <c r="T38" i="1"/>
  <c r="X37" i="1"/>
  <c r="T37" i="1"/>
  <c r="X36" i="1"/>
  <c r="T36" i="1"/>
  <c r="W39" i="1"/>
  <c r="S39" i="1"/>
  <c r="W38" i="1"/>
  <c r="S38" i="1"/>
  <c r="W37" i="1"/>
  <c r="W36" i="1"/>
  <c r="W54" i="1"/>
  <c r="U55" i="1"/>
  <c r="R24" i="1"/>
  <c r="R26" i="1"/>
  <c r="R28" i="1"/>
  <c r="R36" i="1"/>
  <c r="E29" i="1"/>
  <c r="Y28" i="1"/>
  <c r="V24" i="1"/>
  <c r="V25" i="1" s="1"/>
  <c r="G46" i="1"/>
  <c r="K46" i="1"/>
  <c r="H46" i="1"/>
  <c r="L46" i="1"/>
  <c r="E46" i="1"/>
  <c r="I46" i="1"/>
  <c r="M46" i="1"/>
  <c r="F46" i="1"/>
  <c r="J46" i="1"/>
  <c r="W26" i="1"/>
  <c r="W27" i="1" s="1"/>
  <c r="E25" i="1"/>
  <c r="W52" i="1" l="1"/>
  <c r="S54" i="1"/>
  <c r="S55" i="1"/>
  <c r="T52" i="1"/>
  <c r="T53" i="1"/>
  <c r="T54" i="1"/>
  <c r="T55" i="1"/>
  <c r="S52" i="1"/>
  <c r="U52" i="1"/>
  <c r="U53" i="1"/>
  <c r="U54" i="1"/>
  <c r="V52" i="1"/>
  <c r="V54" i="1"/>
  <c r="V55" i="1"/>
  <c r="V53" i="1"/>
  <c r="W53" i="1"/>
  <c r="W55" i="1"/>
  <c r="X52" i="1"/>
  <c r="X53" i="1"/>
  <c r="X54" i="1"/>
  <c r="X55" i="1"/>
  <c r="Y52" i="1"/>
  <c r="Y53" i="1"/>
  <c r="Y54" i="1"/>
  <c r="Y55" i="1"/>
  <c r="R53" i="1"/>
  <c r="R54" i="1"/>
  <c r="R55" i="1"/>
  <c r="R45" i="1"/>
  <c r="W43" i="1"/>
  <c r="T44" i="1"/>
  <c r="U43" i="1"/>
  <c r="Y43" i="1"/>
  <c r="U24" i="1"/>
  <c r="U25" i="1" s="1"/>
  <c r="Y26" i="1"/>
  <c r="Y27" i="1" s="1"/>
  <c r="X43" i="1"/>
  <c r="X45" i="1"/>
  <c r="W28" i="1"/>
  <c r="W24" i="1"/>
  <c r="W25" i="1" s="1"/>
  <c r="S28" i="1"/>
  <c r="R25" i="1"/>
  <c r="V26" i="1"/>
  <c r="V27" i="1" s="1"/>
  <c r="S24" i="1"/>
  <c r="S25" i="1" s="1"/>
  <c r="T45" i="1"/>
  <c r="X24" i="1"/>
  <c r="X25" i="1" s="1"/>
  <c r="X44" i="1"/>
  <c r="U26" i="1"/>
  <c r="U27" i="1" s="1"/>
  <c r="U28" i="1"/>
  <c r="S26" i="1"/>
  <c r="S27" i="1" s="1"/>
  <c r="S43" i="1"/>
  <c r="Y44" i="1"/>
  <c r="V28" i="1"/>
  <c r="V29" i="1" s="1"/>
  <c r="X26" i="1"/>
  <c r="X27" i="1" s="1"/>
  <c r="X28" i="1"/>
  <c r="V43" i="1"/>
  <c r="T43" i="1"/>
  <c r="Y45" i="1"/>
  <c r="Y46" i="1" s="1"/>
  <c r="V44" i="1"/>
  <c r="T24" i="1"/>
  <c r="T25" i="1" s="1"/>
  <c r="W44" i="1"/>
  <c r="R27" i="1"/>
  <c r="T26" i="1"/>
  <c r="T27" i="1" s="1"/>
  <c r="T28" i="1"/>
  <c r="T29" i="1" s="1"/>
  <c r="W45" i="1"/>
  <c r="R43" i="1"/>
  <c r="S45" i="1"/>
  <c r="U45" i="1"/>
  <c r="Y24" i="1"/>
  <c r="Y25" i="1" s="1"/>
  <c r="U44" i="1"/>
  <c r="S44" i="1"/>
  <c r="V45" i="1"/>
  <c r="R44" i="1"/>
  <c r="R52" i="1"/>
  <c r="R46" i="1" l="1"/>
  <c r="W46" i="1"/>
  <c r="U46" i="1"/>
  <c r="S60" i="1"/>
  <c r="W60" i="1"/>
  <c r="S46" i="1"/>
  <c r="V46" i="1"/>
  <c r="U29" i="1"/>
  <c r="S29" i="1"/>
  <c r="W29" i="1"/>
  <c r="S59" i="1"/>
  <c r="X46" i="1"/>
  <c r="W59" i="1"/>
  <c r="S58" i="1"/>
  <c r="W58" i="1"/>
  <c r="T46" i="1"/>
  <c r="R58" i="1"/>
  <c r="X29" i="1"/>
  <c r="R29" i="1"/>
  <c r="V59" i="1"/>
  <c r="V58" i="1"/>
  <c r="Y59" i="1"/>
  <c r="Y58" i="1"/>
  <c r="Y60" i="1"/>
  <c r="R59" i="1"/>
  <c r="X60" i="1"/>
  <c r="X59" i="1"/>
  <c r="X58" i="1"/>
  <c r="T60" i="1"/>
  <c r="T59" i="1"/>
  <c r="T58" i="1"/>
  <c r="Y29" i="1"/>
  <c r="R60" i="1"/>
  <c r="U59" i="1"/>
  <c r="U58" i="1"/>
  <c r="U60" i="1"/>
  <c r="V60" i="1"/>
  <c r="S67" i="1" l="1"/>
  <c r="U69" i="1"/>
  <c r="W66" i="1"/>
  <c r="T66" i="1"/>
  <c r="T68" i="1"/>
  <c r="T69" i="1"/>
  <c r="S66" i="1"/>
  <c r="U66" i="1"/>
  <c r="U67" i="1"/>
  <c r="U68" i="1"/>
  <c r="V68" i="1"/>
  <c r="V69" i="1"/>
  <c r="V67" i="1"/>
  <c r="X66" i="1"/>
  <c r="X67" i="1"/>
  <c r="X68" i="1"/>
  <c r="X69" i="1"/>
  <c r="Y66" i="1"/>
  <c r="Y67" i="1"/>
  <c r="Y68" i="1"/>
  <c r="Y69" i="1"/>
  <c r="R68" i="1"/>
  <c r="R69" i="1"/>
  <c r="S68" i="1"/>
  <c r="S69" i="1"/>
  <c r="T67" i="1"/>
  <c r="V66" i="1"/>
  <c r="W68" i="1"/>
  <c r="W67" i="1"/>
  <c r="W69" i="1"/>
  <c r="R67" i="1"/>
  <c r="R66" i="1"/>
  <c r="S61" i="1"/>
  <c r="W61" i="1"/>
  <c r="U61" i="1"/>
  <c r="T61" i="1"/>
  <c r="X61" i="1"/>
  <c r="V61" i="1"/>
  <c r="R61" i="1"/>
  <c r="Y61" i="1"/>
  <c r="R72" i="1" l="1"/>
  <c r="T74" i="1"/>
  <c r="Y73" i="1"/>
  <c r="U73" i="1"/>
  <c r="S73" i="1"/>
  <c r="V73" i="1"/>
  <c r="W72" i="1"/>
  <c r="X72" i="1"/>
  <c r="V74" i="1"/>
  <c r="T73" i="1"/>
  <c r="R74" i="1"/>
  <c r="W74" i="1"/>
  <c r="Y74" i="1"/>
  <c r="Y72" i="1"/>
  <c r="S72" i="1"/>
  <c r="U72" i="1"/>
  <c r="T72" i="1"/>
  <c r="W73" i="1"/>
  <c r="V72" i="1"/>
  <c r="R73" i="1"/>
  <c r="X74" i="1"/>
  <c r="S74" i="1"/>
  <c r="X73" i="1"/>
  <c r="U74" i="1"/>
  <c r="T75" i="1" l="1"/>
  <c r="R75" i="1"/>
  <c r="X75" i="1"/>
  <c r="V75" i="1"/>
  <c r="Y75" i="1"/>
  <c r="W75" i="1"/>
  <c r="S75" i="1"/>
  <c r="U75" i="1"/>
  <c r="M25" i="1" l="1"/>
  <c r="M29" i="1"/>
</calcChain>
</file>

<file path=xl/sharedStrings.xml><?xml version="1.0" encoding="utf-8"?>
<sst xmlns="http://schemas.openxmlformats.org/spreadsheetml/2006/main" count="163" uniqueCount="35">
  <si>
    <t>Date of Intoxication</t>
  </si>
  <si>
    <t>Cells</t>
  </si>
  <si>
    <t>Differentiation started</t>
  </si>
  <si>
    <t>Last media change</t>
  </si>
  <si>
    <t>Cytotox</t>
  </si>
  <si>
    <t>100nM</t>
  </si>
  <si>
    <t>10nM</t>
  </si>
  <si>
    <t>100pM</t>
  </si>
  <si>
    <t>Vehicle</t>
  </si>
  <si>
    <t>Mean</t>
  </si>
  <si>
    <t>SD</t>
  </si>
  <si>
    <t>Median</t>
  </si>
  <si>
    <t>SD [%]</t>
  </si>
  <si>
    <t>Mean/1000</t>
  </si>
  <si>
    <t>Cytotox - Empty value</t>
  </si>
  <si>
    <t>MTT</t>
  </si>
  <si>
    <t>Median/1000</t>
  </si>
  <si>
    <t>Agent</t>
  </si>
  <si>
    <t>MTT - Empty value</t>
  </si>
  <si>
    <t>Live/Dead</t>
  </si>
  <si>
    <t>% of Vehicle</t>
  </si>
  <si>
    <t>1nM</t>
  </si>
  <si>
    <t>Age of cells [d]</t>
  </si>
  <si>
    <t>1 μM</t>
  </si>
  <si>
    <t>10 μM</t>
  </si>
  <si>
    <t>full kill</t>
  </si>
  <si>
    <t>iPSC_DSN_BIHI005A_20190420_Yeti_20190715</t>
  </si>
  <si>
    <t>frozen on day 11, thawn on the 15th july 2019</t>
  </si>
  <si>
    <t>Bortezomib</t>
  </si>
  <si>
    <t>58) Exp_20190717</t>
  </si>
  <si>
    <t>Empty value</t>
  </si>
  <si>
    <t xml:space="preserve">Remarks: </t>
  </si>
  <si>
    <t>Experiment done at Campus Charité Mitte with Berthold reader;</t>
  </si>
  <si>
    <t>hence, layout different from the other sheets.</t>
  </si>
  <si>
    <t>Bortezomib in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</si>
</sst>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0" fillId="0" borderId="1" xfId="0" applyFont="1" applyBorder="1" applyAlignment="1">
      <alignment horizontal="center"/>
    </xf>
    <xf numFmtId="164" fontId="0" fillId="0" borderId="0" xfId="0" applyNumberFormat="1"/>
    <xf numFmtId="0" fontId="0" fillId="0" borderId="0" xfId="0" applyFont="1" applyBorder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165" fontId="0" fillId="0" borderId="0" xfId="0" applyNumberFormat="1"/>
    <xf numFmtId="0" fontId="1" fillId="0" borderId="0" xfId="0" applyFont="1" applyBorder="1"/>
    <xf numFmtId="0" fontId="3" fillId="0" borderId="0" xfId="0" applyFont="1" applyProtection="1">
      <protection locked="0"/>
    </xf>
    <xf numFmtId="164" fontId="1" fillId="0" borderId="0" xfId="0" applyNumberFormat="1" applyFont="1"/>
    <xf numFmtId="0" fontId="0" fillId="0" borderId="0" xfId="0" applyFont="1"/>
    <xf numFmtId="3" fontId="0" fillId="0" borderId="0" xfId="0" applyNumberFormat="1"/>
    <xf numFmtId="0" fontId="4" fillId="0" borderId="0" xfId="0" applyFont="1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Border="1"/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Border="1" applyProtection="1">
      <protection locked="0"/>
    </xf>
    <xf numFmtId="164" fontId="0" fillId="0" borderId="0" xfId="0" applyNumberFormat="1" applyBorder="1"/>
    <xf numFmtId="0" fontId="0" fillId="0" borderId="0" xfId="0" applyBorder="1" applyProtection="1">
      <protection locked="0"/>
    </xf>
    <xf numFmtId="164" fontId="1" fillId="0" borderId="0" xfId="0" applyNumberFormat="1" applyFont="1" applyBorder="1"/>
    <xf numFmtId="165" fontId="0" fillId="0" borderId="0" xfId="0" applyNumberFormat="1" applyBorder="1"/>
    <xf numFmtId="0" fontId="0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0</xdr:row>
          <xdr:rowOff>152401</xdr:rowOff>
        </xdr:from>
        <xdr:to>
          <xdr:col>10</xdr:col>
          <xdr:colOff>723900</xdr:colOff>
          <xdr:row>12</xdr:row>
          <xdr:rowOff>105037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9710322-EC52-4EA7-92F1-9900945F0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89"/>
  <sheetViews>
    <sheetView zoomScale="85" zoomScaleNormal="85" workbookViewId="0">
      <selection activeCell="C8" sqref="C8:C9"/>
    </sheetView>
  </sheetViews>
  <sheetFormatPr baseColWidth="10" defaultRowHeight="15" x14ac:dyDescent="0.25"/>
  <cols>
    <col min="2" max="2" width="21.140625" customWidth="1"/>
    <col min="3" max="3" width="12.5703125" customWidth="1"/>
    <col min="13" max="13" width="13" customWidth="1"/>
    <col min="15" max="15" width="11.42578125" style="4"/>
    <col min="16" max="16" width="12.28515625" customWidth="1"/>
    <col min="17" max="17" width="12.28515625" bestFit="1" customWidth="1"/>
    <col min="44" max="44" width="14.85546875" bestFit="1" customWidth="1"/>
  </cols>
  <sheetData>
    <row r="1" spans="1:53" x14ac:dyDescent="0.25">
      <c r="A1" s="2" t="s">
        <v>29</v>
      </c>
    </row>
    <row r="2" spans="1:53" x14ac:dyDescent="0.25">
      <c r="A2" t="s">
        <v>1</v>
      </c>
      <c r="B2" s="2" t="s">
        <v>26</v>
      </c>
    </row>
    <row r="3" spans="1:53" x14ac:dyDescent="0.25">
      <c r="A3" t="s">
        <v>2</v>
      </c>
      <c r="C3" s="1">
        <v>43575</v>
      </c>
      <c r="D3" t="s">
        <v>27</v>
      </c>
    </row>
    <row r="4" spans="1:53" x14ac:dyDescent="0.25">
      <c r="A4" t="s">
        <v>3</v>
      </c>
      <c r="C4" s="1">
        <v>43662</v>
      </c>
    </row>
    <row r="5" spans="1:53" x14ac:dyDescent="0.25">
      <c r="A5" t="s">
        <v>22</v>
      </c>
      <c r="C5">
        <v>13</v>
      </c>
    </row>
    <row r="6" spans="1:53" x14ac:dyDescent="0.25">
      <c r="A6" s="9" t="s">
        <v>0</v>
      </c>
      <c r="B6" s="9"/>
      <c r="C6" s="1">
        <v>43663</v>
      </c>
      <c r="D6" s="9"/>
    </row>
    <row r="7" spans="1:53" x14ac:dyDescent="0.25">
      <c r="A7" t="s">
        <v>17</v>
      </c>
      <c r="C7" t="s">
        <v>28</v>
      </c>
      <c r="F7" s="17"/>
    </row>
    <row r="8" spans="1:53" x14ac:dyDescent="0.25">
      <c r="A8" s="2" t="s">
        <v>31</v>
      </c>
      <c r="B8" s="9"/>
      <c r="C8" s="9" t="s">
        <v>32</v>
      </c>
    </row>
    <row r="9" spans="1:53" x14ac:dyDescent="0.25">
      <c r="A9" s="9"/>
      <c r="B9" s="9"/>
      <c r="C9" s="9" t="s">
        <v>33</v>
      </c>
      <c r="D9" s="9"/>
    </row>
    <row r="11" spans="1:53" s="9" customFormat="1" x14ac:dyDescent="0.25"/>
    <row r="12" spans="1:53" s="9" customFormat="1" x14ac:dyDescent="0.25"/>
    <row r="13" spans="1:53" x14ac:dyDescent="0.25">
      <c r="C13" s="2" t="s">
        <v>4</v>
      </c>
      <c r="Q13" s="2" t="s">
        <v>14</v>
      </c>
      <c r="AB13" s="22"/>
      <c r="AC13" s="1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12"/>
      <c r="AR13" s="22"/>
      <c r="AS13" s="22"/>
      <c r="AT13" s="22"/>
      <c r="AU13" s="22"/>
      <c r="AV13" s="22"/>
      <c r="AW13" s="22"/>
      <c r="AX13" s="22"/>
      <c r="AY13" s="22"/>
      <c r="AZ13" s="22"/>
      <c r="BA13" s="9"/>
    </row>
    <row r="14" spans="1:53" x14ac:dyDescent="0.25">
      <c r="C14" s="6"/>
      <c r="D14" s="6"/>
      <c r="E14" s="6" t="s">
        <v>8</v>
      </c>
      <c r="F14" s="6" t="s">
        <v>7</v>
      </c>
      <c r="G14" s="6" t="s">
        <v>21</v>
      </c>
      <c r="H14" s="6" t="s">
        <v>6</v>
      </c>
      <c r="I14" s="6" t="s">
        <v>5</v>
      </c>
      <c r="J14" s="6" t="s">
        <v>23</v>
      </c>
      <c r="K14" s="6" t="s">
        <v>24</v>
      </c>
      <c r="L14" s="6" t="s">
        <v>25</v>
      </c>
      <c r="M14" s="6" t="s">
        <v>30</v>
      </c>
      <c r="N14" s="6"/>
      <c r="O14" s="8"/>
      <c r="P14" s="8"/>
      <c r="Q14" s="6"/>
      <c r="R14" s="6" t="s">
        <v>8</v>
      </c>
      <c r="S14" s="6" t="s">
        <v>7</v>
      </c>
      <c r="T14" s="6" t="s">
        <v>21</v>
      </c>
      <c r="U14" s="6" t="s">
        <v>6</v>
      </c>
      <c r="V14" s="6" t="s">
        <v>5</v>
      </c>
      <c r="W14" s="6" t="s">
        <v>23</v>
      </c>
      <c r="X14" s="6" t="s">
        <v>24</v>
      </c>
      <c r="Y14" s="6" t="s">
        <v>25</v>
      </c>
      <c r="Z14" s="6"/>
      <c r="AA14" s="6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6"/>
    </row>
    <row r="15" spans="1:53" x14ac:dyDescent="0.25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AB15" s="22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9"/>
    </row>
    <row r="16" spans="1:53" x14ac:dyDescent="0.25">
      <c r="C16" s="5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3"/>
      <c r="Q16" s="7"/>
      <c r="R16" s="7"/>
      <c r="S16" s="7"/>
      <c r="T16" s="7"/>
      <c r="U16" s="7"/>
      <c r="V16" s="7"/>
      <c r="W16" s="7"/>
      <c r="X16" s="7"/>
      <c r="Y16" s="7"/>
      <c r="Z16" s="7"/>
      <c r="AB16" s="22"/>
      <c r="AC16" s="23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5"/>
      <c r="AP16" s="22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9"/>
    </row>
    <row r="17" spans="3:53" x14ac:dyDescent="0.25">
      <c r="C17" s="5"/>
      <c r="D17" s="13"/>
      <c r="E17" s="20">
        <v>105874</v>
      </c>
      <c r="F17" s="20">
        <v>103506</v>
      </c>
      <c r="G17" s="20">
        <v>103829</v>
      </c>
      <c r="H17" s="20">
        <v>127585</v>
      </c>
      <c r="I17" s="20">
        <v>133607</v>
      </c>
      <c r="J17" s="20">
        <v>132230</v>
      </c>
      <c r="K17" s="20">
        <v>120151</v>
      </c>
      <c r="L17" s="20">
        <v>43585</v>
      </c>
      <c r="M17" s="21">
        <v>43114</v>
      </c>
      <c r="N17" s="13"/>
      <c r="O17" s="3"/>
      <c r="Q17" s="7"/>
      <c r="R17" s="7">
        <f>E17-$M$24</f>
        <v>63001.333333333336</v>
      </c>
      <c r="S17" s="7">
        <f t="shared" ref="S17:S20" si="0">F17-$M$24</f>
        <v>60633.333333333336</v>
      </c>
      <c r="T17" s="7">
        <f t="shared" ref="T17:T20" si="1">G17-$M$24</f>
        <v>60956.333333333336</v>
      </c>
      <c r="U17" s="7">
        <f t="shared" ref="U17:U20" si="2">H17-$M$24</f>
        <v>84712.333333333343</v>
      </c>
      <c r="V17" s="7">
        <f t="shared" ref="V17:V20" si="3">I17-$M$24</f>
        <v>90734.333333333343</v>
      </c>
      <c r="W17" s="7">
        <f t="shared" ref="W17:W20" si="4">J17-$M$24</f>
        <v>89357.333333333343</v>
      </c>
      <c r="X17" s="7">
        <f t="shared" ref="X17:X20" si="5">K17-$M$24</f>
        <v>77278.333333333343</v>
      </c>
      <c r="Y17" s="7">
        <f t="shared" ref="Y17:Y20" si="6">L17-$M$24</f>
        <v>712.33333333333576</v>
      </c>
      <c r="Z17" s="7"/>
      <c r="AB17" s="22"/>
      <c r="AC17" s="23"/>
      <c r="AD17" s="24"/>
      <c r="AE17" s="27"/>
      <c r="AF17" s="27"/>
      <c r="AG17" s="27"/>
      <c r="AH17" s="27"/>
      <c r="AI17" s="27"/>
      <c r="AJ17" s="27"/>
      <c r="AK17" s="27"/>
      <c r="AL17" s="27"/>
      <c r="AM17" s="27"/>
      <c r="AN17" s="24"/>
      <c r="AO17" s="25"/>
      <c r="AP17" s="22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9"/>
    </row>
    <row r="18" spans="3:53" x14ac:dyDescent="0.25">
      <c r="C18" s="5"/>
      <c r="D18" s="13"/>
      <c r="E18" s="20">
        <v>102515</v>
      </c>
      <c r="F18" s="20">
        <v>106042</v>
      </c>
      <c r="G18" s="20">
        <v>110427</v>
      </c>
      <c r="H18" s="20">
        <v>124887</v>
      </c>
      <c r="I18" s="20">
        <v>138624</v>
      </c>
      <c r="J18" s="20">
        <v>136614</v>
      </c>
      <c r="K18" s="20">
        <v>128843</v>
      </c>
      <c r="L18" s="20">
        <v>44519</v>
      </c>
      <c r="M18" s="21">
        <v>42678</v>
      </c>
      <c r="N18" s="13"/>
      <c r="O18" s="3"/>
      <c r="Q18" s="7"/>
      <c r="R18" s="7">
        <f t="shared" ref="R18:R20" si="7">E18-$M$24</f>
        <v>59642.333333333336</v>
      </c>
      <c r="S18" s="7">
        <f t="shared" si="0"/>
        <v>63169.333333333336</v>
      </c>
      <c r="T18" s="7">
        <f t="shared" si="1"/>
        <v>67554.333333333343</v>
      </c>
      <c r="U18" s="7">
        <f t="shared" si="2"/>
        <v>82014.333333333343</v>
      </c>
      <c r="V18" s="7">
        <f t="shared" si="3"/>
        <v>95751.333333333343</v>
      </c>
      <c r="W18" s="7">
        <f t="shared" si="4"/>
        <v>93741.333333333343</v>
      </c>
      <c r="X18" s="7">
        <f t="shared" si="5"/>
        <v>85970.333333333343</v>
      </c>
      <c r="Y18" s="7">
        <f t="shared" si="6"/>
        <v>1646.3333333333358</v>
      </c>
      <c r="Z18" s="7"/>
      <c r="AB18" s="22"/>
      <c r="AC18" s="23"/>
      <c r="AD18" s="24"/>
      <c r="AE18" s="27"/>
      <c r="AF18" s="27"/>
      <c r="AG18" s="27"/>
      <c r="AH18" s="27"/>
      <c r="AI18" s="27"/>
      <c r="AJ18" s="27"/>
      <c r="AK18" s="27"/>
      <c r="AL18" s="27"/>
      <c r="AM18" s="27"/>
      <c r="AN18" s="24"/>
      <c r="AO18" s="25"/>
      <c r="AP18" s="22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9"/>
    </row>
    <row r="19" spans="3:53" x14ac:dyDescent="0.25">
      <c r="C19" s="5"/>
      <c r="D19" s="13"/>
      <c r="E19" s="20">
        <v>113420</v>
      </c>
      <c r="F19" s="20">
        <v>106401</v>
      </c>
      <c r="G19" s="20">
        <v>105340</v>
      </c>
      <c r="H19" s="20">
        <v>123840</v>
      </c>
      <c r="I19" s="20">
        <v>143613</v>
      </c>
      <c r="J19" s="20">
        <v>132223</v>
      </c>
      <c r="K19" s="20">
        <v>124466</v>
      </c>
      <c r="L19" s="20">
        <v>44470</v>
      </c>
      <c r="M19" s="21">
        <v>42826</v>
      </c>
      <c r="N19" s="5"/>
      <c r="O19" s="5"/>
      <c r="Q19" s="7"/>
      <c r="R19" s="7">
        <f t="shared" si="7"/>
        <v>70547.333333333343</v>
      </c>
      <c r="S19" s="7">
        <f t="shared" si="0"/>
        <v>63528.333333333336</v>
      </c>
      <c r="T19" s="7">
        <f t="shared" si="1"/>
        <v>62467.333333333336</v>
      </c>
      <c r="U19" s="7">
        <f t="shared" si="2"/>
        <v>80967.333333333343</v>
      </c>
      <c r="V19" s="7">
        <f t="shared" si="3"/>
        <v>100740.33333333334</v>
      </c>
      <c r="W19" s="7">
        <f t="shared" si="4"/>
        <v>89350.333333333343</v>
      </c>
      <c r="X19" s="7">
        <f t="shared" si="5"/>
        <v>81593.333333333343</v>
      </c>
      <c r="Y19" s="7">
        <f t="shared" si="6"/>
        <v>1597.3333333333358</v>
      </c>
      <c r="Z19" s="7"/>
      <c r="AB19" s="22"/>
      <c r="AC19" s="23"/>
      <c r="AD19" s="24"/>
      <c r="AE19" s="27"/>
      <c r="AF19" s="27"/>
      <c r="AG19" s="27"/>
      <c r="AH19" s="27"/>
      <c r="AI19" s="27"/>
      <c r="AJ19" s="27"/>
      <c r="AK19" s="27"/>
      <c r="AL19" s="27"/>
      <c r="AM19" s="27"/>
      <c r="AN19" s="23"/>
      <c r="AO19" s="23"/>
      <c r="AP19" s="22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9"/>
    </row>
    <row r="20" spans="3:53" x14ac:dyDescent="0.25">
      <c r="C20" s="5"/>
      <c r="D20" s="13"/>
      <c r="E20" s="20">
        <v>103056</v>
      </c>
      <c r="F20" s="20">
        <v>103190</v>
      </c>
      <c r="G20" s="20">
        <v>107982</v>
      </c>
      <c r="H20" s="20">
        <v>121437</v>
      </c>
      <c r="I20" s="20">
        <v>139741</v>
      </c>
      <c r="J20" s="20">
        <v>135919</v>
      </c>
      <c r="K20" s="20">
        <v>127817</v>
      </c>
      <c r="L20" s="20">
        <v>43676</v>
      </c>
      <c r="M20" s="13"/>
      <c r="N20" s="5"/>
      <c r="O20" s="5"/>
      <c r="Q20" s="7"/>
      <c r="R20" s="7">
        <f t="shared" si="7"/>
        <v>60183.333333333336</v>
      </c>
      <c r="S20" s="7">
        <f t="shared" si="0"/>
        <v>60317.333333333336</v>
      </c>
      <c r="T20" s="7">
        <f t="shared" si="1"/>
        <v>65109.333333333336</v>
      </c>
      <c r="U20" s="7">
        <f t="shared" si="2"/>
        <v>78564.333333333343</v>
      </c>
      <c r="V20" s="7">
        <f t="shared" si="3"/>
        <v>96868.333333333343</v>
      </c>
      <c r="W20" s="7">
        <f t="shared" si="4"/>
        <v>93046.333333333343</v>
      </c>
      <c r="X20" s="7">
        <f t="shared" si="5"/>
        <v>84944.333333333343</v>
      </c>
      <c r="Y20" s="7">
        <f t="shared" si="6"/>
        <v>803.33333333333576</v>
      </c>
      <c r="Z20" s="7"/>
      <c r="AB20" s="22"/>
      <c r="AC20" s="23"/>
      <c r="AD20" s="24"/>
      <c r="AE20" s="27"/>
      <c r="AF20" s="27"/>
      <c r="AG20" s="27"/>
      <c r="AH20" s="27"/>
      <c r="AI20" s="27"/>
      <c r="AJ20" s="27"/>
      <c r="AK20" s="27"/>
      <c r="AL20" s="27"/>
      <c r="AM20" s="24"/>
      <c r="AN20" s="23"/>
      <c r="AO20" s="23"/>
      <c r="AP20" s="22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9"/>
    </row>
    <row r="21" spans="3:53" x14ac:dyDescent="0.25">
      <c r="C21" s="5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5"/>
      <c r="O21" s="5"/>
      <c r="Q21" s="7"/>
      <c r="R21" s="7"/>
      <c r="S21" s="7"/>
      <c r="T21" s="7"/>
      <c r="U21" s="7"/>
      <c r="V21" s="7"/>
      <c r="W21" s="7"/>
      <c r="X21" s="7"/>
      <c r="Y21" s="7"/>
      <c r="Z21" s="7"/>
      <c r="AB21" s="22"/>
      <c r="AC21" s="23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3"/>
      <c r="AO21" s="23"/>
      <c r="AP21" s="22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9"/>
    </row>
    <row r="22" spans="3:53" x14ac:dyDescent="0.25"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AB22" s="22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9"/>
    </row>
    <row r="23" spans="3:53" x14ac:dyDescent="0.25"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9"/>
    </row>
    <row r="24" spans="3:53" x14ac:dyDescent="0.25">
      <c r="C24" s="2" t="s">
        <v>9</v>
      </c>
      <c r="D24" s="7"/>
      <c r="E24" s="7">
        <f>AVERAGE(E17:E20)</f>
        <v>106216.25</v>
      </c>
      <c r="F24" s="7">
        <f t="shared" ref="F24:L24" si="8">AVERAGE(F17:F20)</f>
        <v>104784.75</v>
      </c>
      <c r="G24" s="7">
        <f t="shared" si="8"/>
        <v>106894.5</v>
      </c>
      <c r="H24" s="7">
        <f t="shared" si="8"/>
        <v>124437.25</v>
      </c>
      <c r="I24" s="7">
        <f t="shared" si="8"/>
        <v>138896.25</v>
      </c>
      <c r="J24" s="7">
        <f t="shared" si="8"/>
        <v>134246.5</v>
      </c>
      <c r="K24" s="7">
        <f t="shared" si="8"/>
        <v>125319.25</v>
      </c>
      <c r="L24" s="7">
        <f t="shared" si="8"/>
        <v>44062.5</v>
      </c>
      <c r="M24" s="14">
        <f>AVERAGE(M17:M19)</f>
        <v>42872.666666666664</v>
      </c>
      <c r="N24" s="7"/>
      <c r="O24" s="7"/>
      <c r="P24" s="2" t="s">
        <v>9</v>
      </c>
      <c r="Q24" s="7"/>
      <c r="R24" s="7">
        <f>AVERAGE(R17:R20)</f>
        <v>63343.583333333336</v>
      </c>
      <c r="S24" s="7">
        <f t="shared" ref="S24:Y24" si="9">AVERAGE(S16:S21)</f>
        <v>61912.083333333336</v>
      </c>
      <c r="T24" s="7">
        <f t="shared" si="9"/>
        <v>64021.833333333343</v>
      </c>
      <c r="U24" s="7">
        <f t="shared" si="9"/>
        <v>81564.583333333343</v>
      </c>
      <c r="V24" s="7">
        <f t="shared" si="9"/>
        <v>96023.583333333343</v>
      </c>
      <c r="W24" s="7">
        <f t="shared" si="9"/>
        <v>91373.833333333343</v>
      </c>
      <c r="X24" s="7">
        <f t="shared" si="9"/>
        <v>82446.583333333343</v>
      </c>
      <c r="Y24" s="7">
        <f t="shared" si="9"/>
        <v>1189.8333333333358</v>
      </c>
      <c r="Z24" s="7"/>
      <c r="AA24" s="7"/>
      <c r="AB24" s="22"/>
      <c r="AC24" s="12"/>
      <c r="AD24" s="26"/>
      <c r="AE24" s="26"/>
      <c r="AF24" s="26"/>
      <c r="AG24" s="26"/>
      <c r="AH24" s="26"/>
      <c r="AI24" s="26"/>
      <c r="AJ24" s="26"/>
      <c r="AK24" s="26"/>
      <c r="AL24" s="26"/>
      <c r="AM24" s="28"/>
      <c r="AN24" s="26"/>
      <c r="AO24" s="26"/>
      <c r="AP24" s="12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7"/>
    </row>
    <row r="25" spans="3:53" s="4" customFormat="1" x14ac:dyDescent="0.25">
      <c r="C25" s="2" t="s">
        <v>13</v>
      </c>
      <c r="D25" s="7"/>
      <c r="E25" s="7">
        <f t="shared" ref="E25" si="10">E24/1000</f>
        <v>106.21625</v>
      </c>
      <c r="F25" s="7">
        <f t="shared" ref="F25:M25" si="11">F24/1000</f>
        <v>104.78475</v>
      </c>
      <c r="G25" s="7">
        <f t="shared" si="11"/>
        <v>106.89449999999999</v>
      </c>
      <c r="H25" s="7">
        <f t="shared" si="11"/>
        <v>124.43725000000001</v>
      </c>
      <c r="I25" s="7">
        <f t="shared" si="11"/>
        <v>138.89625000000001</v>
      </c>
      <c r="J25" s="7">
        <f t="shared" si="11"/>
        <v>134.2465</v>
      </c>
      <c r="K25" s="7">
        <f t="shared" si="11"/>
        <v>125.31925</v>
      </c>
      <c r="L25" s="7">
        <f t="shared" si="11"/>
        <v>44.0625</v>
      </c>
      <c r="M25" s="7">
        <f t="shared" si="11"/>
        <v>42.872666666666667</v>
      </c>
      <c r="N25" s="7"/>
      <c r="O25" s="7"/>
      <c r="P25" s="2" t="s">
        <v>13</v>
      </c>
      <c r="Q25" s="7"/>
      <c r="R25" s="7">
        <f t="shared" ref="R25" si="12">R24/1000</f>
        <v>63.343583333333335</v>
      </c>
      <c r="S25" s="7">
        <f t="shared" ref="S25" si="13">S24/1000</f>
        <v>61.912083333333335</v>
      </c>
      <c r="T25" s="7">
        <f t="shared" ref="T25" si="14">T24/1000</f>
        <v>64.021833333333348</v>
      </c>
      <c r="U25" s="7">
        <f t="shared" ref="U25" si="15">U24/1000</f>
        <v>81.564583333333346</v>
      </c>
      <c r="V25" s="7">
        <f t="shared" ref="V25" si="16">V24/1000</f>
        <v>96.023583333333349</v>
      </c>
      <c r="W25" s="7">
        <f t="shared" ref="W25" si="17">W24/1000</f>
        <v>91.373833333333337</v>
      </c>
      <c r="X25" s="7">
        <f t="shared" ref="X25" si="18">X24/1000</f>
        <v>82.446583333333336</v>
      </c>
      <c r="Y25" s="7">
        <f t="shared" ref="Y25" si="19">Y24/1000</f>
        <v>1.1898333333333357</v>
      </c>
      <c r="Z25" s="7"/>
      <c r="AA25" s="7"/>
      <c r="AB25" s="22"/>
      <c r="AC25" s="12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2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7"/>
    </row>
    <row r="26" spans="3:53" s="4" customFormat="1" x14ac:dyDescent="0.25">
      <c r="C26" s="2" t="s">
        <v>11</v>
      </c>
      <c r="D26" s="7"/>
      <c r="E26" s="7">
        <f>MEDIAN(E17:E20)</f>
        <v>104465</v>
      </c>
      <c r="F26" s="7">
        <f t="shared" ref="F26:L26" si="20">MEDIAN(F17:F20)</f>
        <v>104774</v>
      </c>
      <c r="G26" s="7">
        <f t="shared" si="20"/>
        <v>106661</v>
      </c>
      <c r="H26" s="7">
        <f t="shared" si="20"/>
        <v>124363.5</v>
      </c>
      <c r="I26" s="7">
        <f t="shared" si="20"/>
        <v>139182.5</v>
      </c>
      <c r="J26" s="7">
        <f t="shared" si="20"/>
        <v>134074.5</v>
      </c>
      <c r="K26" s="7">
        <f t="shared" si="20"/>
        <v>126141.5</v>
      </c>
      <c r="L26" s="7">
        <f t="shared" si="20"/>
        <v>44073</v>
      </c>
      <c r="M26" s="7">
        <f>MEDIAN(M17:M19)</f>
        <v>42826</v>
      </c>
      <c r="N26" s="7"/>
      <c r="O26" s="7"/>
      <c r="P26" s="2" t="s">
        <v>11</v>
      </c>
      <c r="Q26" s="7"/>
      <c r="R26" s="7">
        <f>MEDIAN(R17:R20)</f>
        <v>61592.333333333336</v>
      </c>
      <c r="S26" s="7">
        <f t="shared" ref="S26:Y26" si="21">MEDIAN(S16:S21)</f>
        <v>61901.333333333336</v>
      </c>
      <c r="T26" s="7">
        <f t="shared" si="21"/>
        <v>63788.333333333336</v>
      </c>
      <c r="U26" s="7">
        <f t="shared" si="21"/>
        <v>81490.833333333343</v>
      </c>
      <c r="V26" s="7">
        <f t="shared" si="21"/>
        <v>96309.833333333343</v>
      </c>
      <c r="W26" s="7">
        <f t="shared" si="21"/>
        <v>91201.833333333343</v>
      </c>
      <c r="X26" s="7">
        <f t="shared" si="21"/>
        <v>83268.833333333343</v>
      </c>
      <c r="Y26" s="7">
        <f t="shared" si="21"/>
        <v>1200.3333333333358</v>
      </c>
      <c r="Z26" s="7"/>
      <c r="AA26" s="7"/>
      <c r="AB26" s="22"/>
      <c r="AC26" s="12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12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7"/>
    </row>
    <row r="27" spans="3:53" s="4" customFormat="1" x14ac:dyDescent="0.25">
      <c r="C27" s="2" t="s">
        <v>16</v>
      </c>
      <c r="D27" s="7"/>
      <c r="E27" s="7">
        <f t="shared" ref="E27" si="22">E26/1000</f>
        <v>104.465</v>
      </c>
      <c r="F27" s="7">
        <f t="shared" ref="F27:M27" si="23">F26/1000</f>
        <v>104.774</v>
      </c>
      <c r="G27" s="7">
        <f t="shared" si="23"/>
        <v>106.661</v>
      </c>
      <c r="H27" s="7">
        <f t="shared" si="23"/>
        <v>124.3635</v>
      </c>
      <c r="I27" s="7">
        <f t="shared" si="23"/>
        <v>139.1825</v>
      </c>
      <c r="J27" s="7">
        <f t="shared" si="23"/>
        <v>134.0745</v>
      </c>
      <c r="K27" s="7">
        <f t="shared" si="23"/>
        <v>126.14149999999999</v>
      </c>
      <c r="L27" s="7">
        <f t="shared" si="23"/>
        <v>44.073</v>
      </c>
      <c r="M27" s="7">
        <f t="shared" si="23"/>
        <v>42.826000000000001</v>
      </c>
      <c r="N27" s="7"/>
      <c r="O27" s="7"/>
      <c r="P27" s="2" t="s">
        <v>16</v>
      </c>
      <c r="Q27" s="7"/>
      <c r="R27" s="7">
        <f t="shared" ref="R27:Y27" si="24">R26/1000</f>
        <v>61.592333333333336</v>
      </c>
      <c r="S27" s="7">
        <f t="shared" si="24"/>
        <v>61.901333333333334</v>
      </c>
      <c r="T27" s="7">
        <f t="shared" si="24"/>
        <v>63.788333333333334</v>
      </c>
      <c r="U27" s="7">
        <f t="shared" si="24"/>
        <v>81.490833333333342</v>
      </c>
      <c r="V27" s="7">
        <f t="shared" si="24"/>
        <v>96.309833333333344</v>
      </c>
      <c r="W27" s="7">
        <f t="shared" si="24"/>
        <v>91.20183333333334</v>
      </c>
      <c r="X27" s="7">
        <f t="shared" si="24"/>
        <v>83.268833333333347</v>
      </c>
      <c r="Y27" s="7">
        <f t="shared" si="24"/>
        <v>1.2003333333333357</v>
      </c>
      <c r="Z27" s="7"/>
      <c r="AA27" s="7"/>
      <c r="AB27" s="22"/>
      <c r="AC27" s="12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12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7"/>
    </row>
    <row r="28" spans="3:53" x14ac:dyDescent="0.25">
      <c r="C28" s="2" t="s">
        <v>10</v>
      </c>
      <c r="D28" s="7"/>
      <c r="E28" s="7">
        <f>STDEV(E17:E20)</f>
        <v>5023.1988728963006</v>
      </c>
      <c r="F28" s="7">
        <f t="shared" ref="F28:L28" si="25">STDEV(F17:F20)</f>
        <v>1670.4660776761277</v>
      </c>
      <c r="G28" s="7">
        <f t="shared" si="25"/>
        <v>2914.0448978467484</v>
      </c>
      <c r="H28" s="7">
        <f t="shared" si="25"/>
        <v>2547.4701666555393</v>
      </c>
      <c r="I28" s="7">
        <f t="shared" si="25"/>
        <v>4123.5752590036072</v>
      </c>
      <c r="J28" s="7">
        <f t="shared" si="25"/>
        <v>2349.690547001172</v>
      </c>
      <c r="K28" s="7">
        <f t="shared" si="25"/>
        <v>3919.7964551746818</v>
      </c>
      <c r="L28" s="7">
        <f t="shared" si="25"/>
        <v>500.61195883971186</v>
      </c>
      <c r="M28" s="7">
        <f>STDEV(M17:M19)</f>
        <v>221.71453117315818</v>
      </c>
      <c r="N28" s="7"/>
      <c r="O28" s="7"/>
      <c r="P28" s="2" t="s">
        <v>10</v>
      </c>
      <c r="Q28" s="7"/>
      <c r="R28" s="7">
        <f>STDEV(R17:R20)</f>
        <v>5023.1988728963042</v>
      </c>
      <c r="S28" s="7">
        <f t="shared" ref="S28:Y28" si="26">STDEV(S16:S21)</f>
        <v>1670.4660776761277</v>
      </c>
      <c r="T28" s="7">
        <f t="shared" si="26"/>
        <v>2914.0448978467516</v>
      </c>
      <c r="U28" s="7">
        <f t="shared" si="26"/>
        <v>2547.4701666555393</v>
      </c>
      <c r="V28" s="7">
        <f t="shared" si="26"/>
        <v>4123.5752590036072</v>
      </c>
      <c r="W28" s="7">
        <f t="shared" si="26"/>
        <v>2349.690547001172</v>
      </c>
      <c r="X28" s="7">
        <f t="shared" si="26"/>
        <v>3919.7964551746818</v>
      </c>
      <c r="Y28" s="7">
        <f t="shared" si="26"/>
        <v>500.61195883971186</v>
      </c>
      <c r="Z28" s="7"/>
      <c r="AA28" s="7"/>
      <c r="AB28" s="22"/>
      <c r="AC28" s="12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12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7"/>
    </row>
    <row r="29" spans="3:53" x14ac:dyDescent="0.25">
      <c r="C29" s="2" t="s">
        <v>12</v>
      </c>
      <c r="D29" s="7"/>
      <c r="E29" s="7">
        <f t="shared" ref="E29" si="27">E28/E24*100</f>
        <v>4.7292188087004581</v>
      </c>
      <c r="F29" s="7">
        <f t="shared" ref="F29:M29" si="28">F28/F24*100</f>
        <v>1.594188159704659</v>
      </c>
      <c r="G29" s="7">
        <f t="shared" si="28"/>
        <v>2.7260943246348019</v>
      </c>
      <c r="H29" s="7">
        <f t="shared" si="28"/>
        <v>2.0471925943843496</v>
      </c>
      <c r="I29" s="7">
        <f t="shared" si="28"/>
        <v>2.96881683919012</v>
      </c>
      <c r="J29" s="7">
        <f t="shared" si="28"/>
        <v>1.7502806754747215</v>
      </c>
      <c r="K29" s="7">
        <f t="shared" si="28"/>
        <v>3.1278486387164635</v>
      </c>
      <c r="L29" s="7">
        <f t="shared" si="28"/>
        <v>1.1361406158064382</v>
      </c>
      <c r="M29" s="7">
        <f t="shared" si="28"/>
        <v>0.51714658408580028</v>
      </c>
      <c r="N29" s="7"/>
      <c r="O29" s="7"/>
      <c r="P29" s="2" t="s">
        <v>12</v>
      </c>
      <c r="Q29" s="7"/>
      <c r="R29" s="7">
        <f t="shared" ref="R29" si="29">R28/R24*100</f>
        <v>7.9300832200519711</v>
      </c>
      <c r="S29" s="7">
        <f t="shared" ref="S29" si="30">S28/S24*100</f>
        <v>2.6981260971018757</v>
      </c>
      <c r="T29" s="7">
        <f t="shared" ref="T29" si="31">T28/T24*100</f>
        <v>4.5516423790531118</v>
      </c>
      <c r="U29" s="7">
        <f t="shared" ref="U29" si="32">U28/U24*100</f>
        <v>3.1232552935931617</v>
      </c>
      <c r="V29" s="7">
        <f t="shared" ref="V29" si="33">V28/V24*100</f>
        <v>4.2943359494189606</v>
      </c>
      <c r="W29" s="7">
        <f t="shared" ref="W29" si="34">W28/W24*100</f>
        <v>2.5715135956149062</v>
      </c>
      <c r="X29" s="7">
        <f t="shared" ref="X29" si="35">X28/X24*100</f>
        <v>4.7543467499761132</v>
      </c>
      <c r="Y29" s="7">
        <f t="shared" ref="Y29" si="36">Y28/Y24*100</f>
        <v>42.074124569803409</v>
      </c>
      <c r="Z29" s="7"/>
      <c r="AA29" s="7"/>
      <c r="AB29" s="22"/>
      <c r="AC29" s="12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12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7"/>
    </row>
    <row r="30" spans="3:53" x14ac:dyDescent="0.25"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9"/>
    </row>
    <row r="31" spans="3:53" x14ac:dyDescent="0.25"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9"/>
    </row>
    <row r="32" spans="3:53" x14ac:dyDescent="0.25">
      <c r="C32" s="2" t="s">
        <v>15</v>
      </c>
      <c r="Q32" s="2" t="s">
        <v>18</v>
      </c>
      <c r="AB32" s="22"/>
      <c r="AC32" s="1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12"/>
      <c r="AR32" s="22"/>
      <c r="AS32" s="22"/>
      <c r="AT32" s="22"/>
      <c r="AU32" s="22"/>
      <c r="AV32" s="22"/>
      <c r="AW32" s="22"/>
      <c r="AX32" s="22"/>
      <c r="AY32" s="22"/>
      <c r="AZ32" s="22"/>
      <c r="BA32" s="9"/>
    </row>
    <row r="33" spans="3:53" s="9" customFormat="1" x14ac:dyDescent="0.25">
      <c r="C33" s="6"/>
      <c r="D33" s="6"/>
      <c r="E33" s="6" t="s">
        <v>8</v>
      </c>
      <c r="F33" s="6" t="s">
        <v>7</v>
      </c>
      <c r="G33" s="6" t="s">
        <v>21</v>
      </c>
      <c r="H33" s="6" t="s">
        <v>6</v>
      </c>
      <c r="I33" s="6" t="s">
        <v>5</v>
      </c>
      <c r="J33" s="6" t="s">
        <v>23</v>
      </c>
      <c r="K33" s="6" t="s">
        <v>24</v>
      </c>
      <c r="L33" s="6" t="s">
        <v>25</v>
      </c>
      <c r="M33" s="6" t="s">
        <v>30</v>
      </c>
      <c r="N33" s="6"/>
      <c r="Q33" s="6"/>
      <c r="R33" s="6" t="s">
        <v>8</v>
      </c>
      <c r="S33" s="6" t="s">
        <v>7</v>
      </c>
      <c r="T33" s="6" t="s">
        <v>21</v>
      </c>
      <c r="U33" s="6" t="s">
        <v>6</v>
      </c>
      <c r="V33" s="6" t="s">
        <v>5</v>
      </c>
      <c r="W33" s="6" t="s">
        <v>23</v>
      </c>
      <c r="X33" s="6" t="s">
        <v>24</v>
      </c>
      <c r="Y33" s="6" t="s">
        <v>25</v>
      </c>
      <c r="Z33" s="6"/>
      <c r="AA33" s="8"/>
      <c r="AB33" s="22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22"/>
      <c r="AP33" s="22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</row>
    <row r="34" spans="3:53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AB34" s="22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9"/>
    </row>
    <row r="35" spans="3:53" x14ac:dyDescent="0.25">
      <c r="C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Q35" s="11"/>
      <c r="R35" s="11"/>
      <c r="S35" s="11"/>
      <c r="T35" s="11"/>
      <c r="U35" s="11"/>
      <c r="V35" s="11"/>
      <c r="W35" s="11"/>
      <c r="X35" s="11"/>
      <c r="Y35" s="11"/>
      <c r="Z35" s="11"/>
      <c r="AB35" s="22"/>
      <c r="AC35" s="27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2"/>
      <c r="AP35" s="22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9"/>
    </row>
    <row r="36" spans="3:53" x14ac:dyDescent="0.25">
      <c r="C36" s="10"/>
      <c r="D36" s="3"/>
      <c r="E36" s="18">
        <v>0.32100000000000001</v>
      </c>
      <c r="F36" s="18">
        <v>0.32500000000000001</v>
      </c>
      <c r="G36" s="18">
        <v>0.32300000000000001</v>
      </c>
      <c r="H36" s="18">
        <v>0.23699999999999999</v>
      </c>
      <c r="I36" s="18">
        <v>0.19600000000000001</v>
      </c>
      <c r="J36" s="18">
        <v>0.20100000000000001</v>
      </c>
      <c r="K36" s="18">
        <v>0.20699999999999999</v>
      </c>
      <c r="L36" s="18">
        <v>0.16400000000000001</v>
      </c>
      <c r="M36" s="19">
        <v>0.14899999999999999</v>
      </c>
      <c r="N36" s="3"/>
      <c r="Q36" s="11"/>
      <c r="R36" s="11">
        <f>E36-$M$43</f>
        <v>0.16733333333333336</v>
      </c>
      <c r="S36" s="11">
        <f t="shared" ref="S36:S39" si="37">F36-$M$43</f>
        <v>0.17133333333333337</v>
      </c>
      <c r="T36" s="11">
        <f t="shared" ref="T36:T39" si="38">G36-$M$43</f>
        <v>0.16933333333333336</v>
      </c>
      <c r="U36" s="11">
        <f t="shared" ref="U36:U39" si="39">H36-$M$43</f>
        <v>8.3333333333333343E-2</v>
      </c>
      <c r="V36" s="11">
        <f t="shared" ref="V36:V39" si="40">I36-$M$43</f>
        <v>4.2333333333333362E-2</v>
      </c>
      <c r="W36" s="11">
        <f t="shared" ref="W36:W39" si="41">J36-$M$43</f>
        <v>4.7333333333333366E-2</v>
      </c>
      <c r="X36" s="11">
        <f t="shared" ref="X36:X39" si="42">K36-$M$43</f>
        <v>5.3333333333333344E-2</v>
      </c>
      <c r="Y36" s="11">
        <f t="shared" ref="Y36:Y39" si="43">L36-$M$43</f>
        <v>1.0333333333333361E-2</v>
      </c>
      <c r="Z36" s="11"/>
      <c r="AB36" s="22"/>
      <c r="AC36" s="27"/>
      <c r="AD36" s="25"/>
      <c r="AE36" s="27"/>
      <c r="AF36" s="27"/>
      <c r="AG36" s="27"/>
      <c r="AH36" s="27"/>
      <c r="AI36" s="27"/>
      <c r="AJ36" s="27"/>
      <c r="AK36" s="27"/>
      <c r="AL36" s="27"/>
      <c r="AM36" s="27"/>
      <c r="AN36" s="25"/>
      <c r="AO36" s="22"/>
      <c r="AP36" s="22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9"/>
    </row>
    <row r="37" spans="3:53" x14ac:dyDescent="0.25">
      <c r="C37" s="10"/>
      <c r="D37" s="3"/>
      <c r="E37" s="18">
        <v>0.32500000000000001</v>
      </c>
      <c r="F37" s="18">
        <v>0.34100000000000003</v>
      </c>
      <c r="G37" s="18">
        <v>0.32400000000000001</v>
      </c>
      <c r="H37" s="18">
        <v>0.222</v>
      </c>
      <c r="I37" s="18">
        <v>0.19400000000000001</v>
      </c>
      <c r="J37" s="18">
        <v>0.19600000000000001</v>
      </c>
      <c r="K37" s="18">
        <v>0.19</v>
      </c>
      <c r="L37" s="18">
        <v>0.16200000000000001</v>
      </c>
      <c r="M37" s="19">
        <v>0.158</v>
      </c>
      <c r="N37" s="3"/>
      <c r="Q37" s="11"/>
      <c r="R37" s="11">
        <f t="shared" ref="R37:R39" si="44">E37-$M$43</f>
        <v>0.17133333333333337</v>
      </c>
      <c r="S37" s="11">
        <f t="shared" si="37"/>
        <v>0.18733333333333338</v>
      </c>
      <c r="T37" s="11">
        <f t="shared" si="38"/>
        <v>0.17033333333333336</v>
      </c>
      <c r="U37" s="11">
        <f t="shared" si="39"/>
        <v>6.8333333333333357E-2</v>
      </c>
      <c r="V37" s="11">
        <f t="shared" si="40"/>
        <v>4.033333333333336E-2</v>
      </c>
      <c r="W37" s="11">
        <f t="shared" si="41"/>
        <v>4.2333333333333362E-2</v>
      </c>
      <c r="X37" s="11">
        <f t="shared" si="42"/>
        <v>3.6333333333333356E-2</v>
      </c>
      <c r="Y37" s="11">
        <f t="shared" si="43"/>
        <v>8.3333333333333592E-3</v>
      </c>
      <c r="Z37" s="11"/>
      <c r="AB37" s="22"/>
      <c r="AC37" s="27"/>
      <c r="AD37" s="25"/>
      <c r="AE37" s="27"/>
      <c r="AF37" s="27"/>
      <c r="AG37" s="27"/>
      <c r="AH37" s="27"/>
      <c r="AI37" s="27"/>
      <c r="AJ37" s="27"/>
      <c r="AK37" s="27"/>
      <c r="AL37" s="27"/>
      <c r="AM37" s="27"/>
      <c r="AN37" s="25"/>
      <c r="AO37" s="22"/>
      <c r="AP37" s="22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9"/>
    </row>
    <row r="38" spans="3:53" x14ac:dyDescent="0.25">
      <c r="C38" s="10"/>
      <c r="D38" s="3"/>
      <c r="E38" s="18">
        <v>0.32800000000000001</v>
      </c>
      <c r="F38" s="18">
        <v>0.32900000000000001</v>
      </c>
      <c r="G38" s="18">
        <v>0.34200000000000003</v>
      </c>
      <c r="H38" s="18">
        <v>0.246</v>
      </c>
      <c r="I38" s="18">
        <v>0.19800000000000001</v>
      </c>
      <c r="J38" s="18">
        <v>0.20899999999999999</v>
      </c>
      <c r="K38" s="18">
        <v>0.19600000000000001</v>
      </c>
      <c r="L38" s="18">
        <v>0.16800000000000001</v>
      </c>
      <c r="M38" s="19">
        <v>0.154</v>
      </c>
      <c r="N38" s="10"/>
      <c r="Q38" s="11"/>
      <c r="R38" s="11">
        <f t="shared" si="44"/>
        <v>0.17433333333333337</v>
      </c>
      <c r="S38" s="11">
        <f t="shared" si="37"/>
        <v>0.17533333333333337</v>
      </c>
      <c r="T38" s="11">
        <f t="shared" si="38"/>
        <v>0.18833333333333338</v>
      </c>
      <c r="U38" s="11">
        <f t="shared" si="39"/>
        <v>9.2333333333333351E-2</v>
      </c>
      <c r="V38" s="11">
        <f t="shared" si="40"/>
        <v>4.4333333333333363E-2</v>
      </c>
      <c r="W38" s="11">
        <f t="shared" si="41"/>
        <v>5.5333333333333345E-2</v>
      </c>
      <c r="X38" s="11">
        <f t="shared" si="42"/>
        <v>4.2333333333333362E-2</v>
      </c>
      <c r="Y38" s="11">
        <f t="shared" si="43"/>
        <v>1.4333333333333365E-2</v>
      </c>
      <c r="Z38" s="11"/>
      <c r="AB38" s="22"/>
      <c r="AC38" s="27"/>
      <c r="AD38" s="25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2"/>
      <c r="AP38" s="22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9"/>
    </row>
    <row r="39" spans="3:53" x14ac:dyDescent="0.25">
      <c r="C39" s="10"/>
      <c r="D39" s="3"/>
      <c r="E39" s="18">
        <v>0.313</v>
      </c>
      <c r="F39" s="18">
        <v>0.34100000000000003</v>
      </c>
      <c r="G39" s="18">
        <v>0.32400000000000001</v>
      </c>
      <c r="H39" s="18">
        <v>0.23</v>
      </c>
      <c r="I39" s="18">
        <v>0.19800000000000001</v>
      </c>
      <c r="J39" s="18">
        <v>0.19600000000000001</v>
      </c>
      <c r="K39" s="18">
        <v>0.187</v>
      </c>
      <c r="L39" s="18">
        <v>0.17199999999999999</v>
      </c>
      <c r="M39" s="3"/>
      <c r="N39" s="10"/>
      <c r="Q39" s="11"/>
      <c r="R39" s="11">
        <f t="shared" si="44"/>
        <v>0.15933333333333335</v>
      </c>
      <c r="S39" s="11">
        <f t="shared" si="37"/>
        <v>0.18733333333333338</v>
      </c>
      <c r="T39" s="11">
        <f t="shared" si="38"/>
        <v>0.17033333333333336</v>
      </c>
      <c r="U39" s="11">
        <f t="shared" si="39"/>
        <v>7.6333333333333364E-2</v>
      </c>
      <c r="V39" s="11">
        <f t="shared" si="40"/>
        <v>4.4333333333333363E-2</v>
      </c>
      <c r="W39" s="11">
        <f t="shared" si="41"/>
        <v>4.2333333333333362E-2</v>
      </c>
      <c r="X39" s="11">
        <f t="shared" si="42"/>
        <v>3.3333333333333354E-2</v>
      </c>
      <c r="Y39" s="11">
        <f t="shared" si="43"/>
        <v>1.833333333333334E-2</v>
      </c>
      <c r="Z39" s="11"/>
      <c r="AB39" s="22"/>
      <c r="AC39" s="27"/>
      <c r="AD39" s="25"/>
      <c r="AE39" s="27"/>
      <c r="AF39" s="27"/>
      <c r="AG39" s="27"/>
      <c r="AH39" s="27"/>
      <c r="AI39" s="27"/>
      <c r="AJ39" s="27"/>
      <c r="AK39" s="27"/>
      <c r="AL39" s="27"/>
      <c r="AM39" s="25"/>
      <c r="AN39" s="27"/>
      <c r="AO39" s="22"/>
      <c r="AP39" s="22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9"/>
    </row>
    <row r="40" spans="3:53" x14ac:dyDescent="0.25">
      <c r="C40" s="10"/>
      <c r="D40" s="3"/>
      <c r="E40" s="3"/>
      <c r="F40" s="3"/>
      <c r="G40" s="3"/>
      <c r="H40" s="3"/>
      <c r="I40" s="3"/>
      <c r="J40" s="3"/>
      <c r="K40" s="3"/>
      <c r="L40" s="3"/>
      <c r="M40" s="3"/>
      <c r="N40" s="10"/>
      <c r="Q40" s="11"/>
      <c r="R40" s="11"/>
      <c r="S40" s="11"/>
      <c r="T40" s="11"/>
      <c r="U40" s="11"/>
      <c r="V40" s="11"/>
      <c r="W40" s="11"/>
      <c r="X40" s="11"/>
      <c r="Y40" s="11"/>
      <c r="Z40" s="11"/>
      <c r="AB40" s="22"/>
      <c r="AC40" s="27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7"/>
      <c r="AO40" s="22"/>
      <c r="AP40" s="22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9"/>
    </row>
    <row r="41" spans="3:53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AB41" s="22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9"/>
    </row>
    <row r="42" spans="3:53" x14ac:dyDescent="0.25"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9"/>
    </row>
    <row r="43" spans="3:53" x14ac:dyDescent="0.25">
      <c r="C43" t="s">
        <v>9</v>
      </c>
      <c r="D43" s="11"/>
      <c r="E43" s="11">
        <f t="shared" ref="E43:M43" si="45">AVERAGE(E35:E40)</f>
        <v>0.32174999999999998</v>
      </c>
      <c r="F43" s="11">
        <f t="shared" si="45"/>
        <v>0.33400000000000002</v>
      </c>
      <c r="G43" s="11">
        <f t="shared" si="45"/>
        <v>0.32825000000000004</v>
      </c>
      <c r="H43" s="11">
        <f t="shared" si="45"/>
        <v>0.23374999999999999</v>
      </c>
      <c r="I43" s="11">
        <f t="shared" si="45"/>
        <v>0.19650000000000001</v>
      </c>
      <c r="J43" s="11">
        <f t="shared" si="45"/>
        <v>0.20050000000000001</v>
      </c>
      <c r="K43" s="11">
        <f t="shared" si="45"/>
        <v>0.19500000000000001</v>
      </c>
      <c r="L43" s="11">
        <f t="shared" si="45"/>
        <v>0.16649999999999998</v>
      </c>
      <c r="M43" s="11">
        <f t="shared" si="45"/>
        <v>0.15366666666666665</v>
      </c>
      <c r="N43" s="11"/>
      <c r="P43" s="9" t="s">
        <v>9</v>
      </c>
      <c r="Q43" s="11"/>
      <c r="R43" s="11">
        <f t="shared" ref="R43:Y43" si="46">AVERAGE(R35:R40)</f>
        <v>0.16808333333333336</v>
      </c>
      <c r="S43" s="11">
        <f t="shared" si="46"/>
        <v>0.18033333333333337</v>
      </c>
      <c r="T43" s="11">
        <f t="shared" si="46"/>
        <v>0.17458333333333337</v>
      </c>
      <c r="U43" s="11">
        <f t="shared" si="46"/>
        <v>8.0083333333333354E-2</v>
      </c>
      <c r="V43" s="11">
        <f t="shared" si="46"/>
        <v>4.2833333333333362E-2</v>
      </c>
      <c r="W43" s="11">
        <f t="shared" si="46"/>
        <v>4.6833333333333359E-2</v>
      </c>
      <c r="X43" s="11">
        <f t="shared" si="46"/>
        <v>4.1333333333333354E-2</v>
      </c>
      <c r="Y43" s="11">
        <f t="shared" si="46"/>
        <v>1.2833333333333356E-2</v>
      </c>
      <c r="Z43" s="11"/>
      <c r="AA43" s="11"/>
      <c r="AB43" s="22"/>
      <c r="AC43" s="22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2"/>
      <c r="AP43" s="22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11"/>
    </row>
    <row r="44" spans="3:53" x14ac:dyDescent="0.25">
      <c r="C44" t="s">
        <v>11</v>
      </c>
      <c r="D44" s="11"/>
      <c r="E44" s="11">
        <f t="shared" ref="E44:M44" si="47">MEDIAN(E35:E40)</f>
        <v>0.32300000000000001</v>
      </c>
      <c r="F44" s="11">
        <f t="shared" si="47"/>
        <v>0.33500000000000002</v>
      </c>
      <c r="G44" s="11">
        <f t="shared" si="47"/>
        <v>0.32400000000000001</v>
      </c>
      <c r="H44" s="11">
        <f t="shared" si="47"/>
        <v>0.23349999999999999</v>
      </c>
      <c r="I44" s="11">
        <f t="shared" si="47"/>
        <v>0.19700000000000001</v>
      </c>
      <c r="J44" s="11">
        <f t="shared" si="47"/>
        <v>0.19850000000000001</v>
      </c>
      <c r="K44" s="11">
        <f t="shared" si="47"/>
        <v>0.193</v>
      </c>
      <c r="L44" s="11">
        <f t="shared" si="47"/>
        <v>0.16600000000000001</v>
      </c>
      <c r="M44" s="11">
        <f t="shared" si="47"/>
        <v>0.154</v>
      </c>
      <c r="N44" s="11"/>
      <c r="P44" s="9" t="s">
        <v>11</v>
      </c>
      <c r="Q44" s="11"/>
      <c r="R44" s="11">
        <f t="shared" ref="R44:Y44" si="48">MEDIAN(R35:R40)</f>
        <v>0.16933333333333336</v>
      </c>
      <c r="S44" s="11">
        <f t="shared" si="48"/>
        <v>0.18133333333333337</v>
      </c>
      <c r="T44" s="11">
        <f t="shared" si="48"/>
        <v>0.17033333333333336</v>
      </c>
      <c r="U44" s="11">
        <f t="shared" si="48"/>
        <v>7.9833333333333353E-2</v>
      </c>
      <c r="V44" s="11">
        <f t="shared" si="48"/>
        <v>4.3333333333333363E-2</v>
      </c>
      <c r="W44" s="11">
        <f t="shared" si="48"/>
        <v>4.4833333333333364E-2</v>
      </c>
      <c r="X44" s="11">
        <f t="shared" si="48"/>
        <v>3.9333333333333359E-2</v>
      </c>
      <c r="Y44" s="11">
        <f t="shared" si="48"/>
        <v>1.2333333333333363E-2</v>
      </c>
      <c r="Z44" s="11"/>
      <c r="AA44" s="11"/>
      <c r="AB44" s="22"/>
      <c r="AC44" s="22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2"/>
      <c r="AP44" s="22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11"/>
    </row>
    <row r="45" spans="3:53" x14ac:dyDescent="0.25">
      <c r="C45" t="s">
        <v>10</v>
      </c>
      <c r="D45" s="11"/>
      <c r="E45" s="11">
        <f t="shared" ref="E45:M45" si="49">STDEV(E35:E40)</f>
        <v>6.5000000000000058E-3</v>
      </c>
      <c r="F45" s="11">
        <f t="shared" si="49"/>
        <v>8.2462112512353292E-3</v>
      </c>
      <c r="G45" s="11">
        <f t="shared" si="49"/>
        <v>9.1787798753429177E-3</v>
      </c>
      <c r="H45" s="11">
        <f t="shared" si="49"/>
        <v>1.0210288928331064E-2</v>
      </c>
      <c r="I45" s="11">
        <f t="shared" si="49"/>
        <v>1.9148542155126779E-3</v>
      </c>
      <c r="J45" s="11">
        <f t="shared" si="49"/>
        <v>6.1373175465073157E-3</v>
      </c>
      <c r="K45" s="11">
        <f t="shared" si="49"/>
        <v>8.8317608663278421E-3</v>
      </c>
      <c r="L45" s="11">
        <f t="shared" si="49"/>
        <v>4.4347115652166825E-3</v>
      </c>
      <c r="M45" s="11">
        <f t="shared" si="49"/>
        <v>4.5092497528228985E-3</v>
      </c>
      <c r="N45" s="11"/>
      <c r="P45" s="9" t="s">
        <v>10</v>
      </c>
      <c r="Q45" s="11"/>
      <c r="R45" s="11">
        <f t="shared" ref="R45:Y45" si="50">STDEV(R35:R40)</f>
        <v>6.5000000000000058E-3</v>
      </c>
      <c r="S45" s="11">
        <f t="shared" si="50"/>
        <v>8.2462112512353292E-3</v>
      </c>
      <c r="T45" s="11">
        <f t="shared" si="50"/>
        <v>9.1787798753429177E-3</v>
      </c>
      <c r="U45" s="11">
        <f t="shared" si="50"/>
        <v>1.0210288928331077E-2</v>
      </c>
      <c r="V45" s="11">
        <f t="shared" si="50"/>
        <v>1.9148542155126779E-3</v>
      </c>
      <c r="W45" s="11">
        <f t="shared" si="50"/>
        <v>6.1373175465073157E-3</v>
      </c>
      <c r="X45" s="11">
        <f t="shared" si="50"/>
        <v>8.8317608663278282E-3</v>
      </c>
      <c r="Y45" s="11">
        <f t="shared" si="50"/>
        <v>4.4347115652166825E-3</v>
      </c>
      <c r="Z45" s="11"/>
      <c r="AA45" s="11"/>
      <c r="AB45" s="22"/>
      <c r="AC45" s="22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2"/>
      <c r="AP45" s="22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11"/>
    </row>
    <row r="46" spans="3:53" x14ac:dyDescent="0.25">
      <c r="C46" t="s">
        <v>12</v>
      </c>
      <c r="D46" s="7"/>
      <c r="E46" s="7">
        <f t="shared" ref="E46:M46" si="51">E45/E43*100</f>
        <v>2.0202020202020221</v>
      </c>
      <c r="F46" s="7">
        <f t="shared" si="51"/>
        <v>2.4689255243219548</v>
      </c>
      <c r="G46" s="7">
        <f t="shared" si="51"/>
        <v>2.7962771897465091</v>
      </c>
      <c r="H46" s="7">
        <f t="shared" si="51"/>
        <v>4.3680380442058038</v>
      </c>
      <c r="I46" s="7">
        <f t="shared" si="51"/>
        <v>0.97448051680034498</v>
      </c>
      <c r="J46" s="7">
        <f t="shared" si="51"/>
        <v>3.061006257609634</v>
      </c>
      <c r="K46" s="7">
        <f t="shared" si="51"/>
        <v>4.5291081365783805</v>
      </c>
      <c r="L46" s="7">
        <f t="shared" si="51"/>
        <v>2.6634904295595696</v>
      </c>
      <c r="M46" s="7">
        <f t="shared" si="51"/>
        <v>2.9344358478240125</v>
      </c>
      <c r="N46" s="7"/>
      <c r="P46" s="9" t="s">
        <v>12</v>
      </c>
      <c r="Q46" s="7"/>
      <c r="R46" s="7">
        <f t="shared" ref="R46" si="52">R45/R43*100</f>
        <v>3.8671294000991598</v>
      </c>
      <c r="S46" s="7">
        <f t="shared" ref="S46" si="53">S45/S43*100</f>
        <v>4.5727603980972242</v>
      </c>
      <c r="T46" s="7">
        <f t="shared" ref="T46" si="54">T45/T43*100</f>
        <v>5.2575350121295941</v>
      </c>
      <c r="U46" s="7">
        <f t="shared" ref="U46" si="55">U45/U43*100</f>
        <v>12.749580347551809</v>
      </c>
      <c r="V46" s="7">
        <f t="shared" ref="V46" si="56">V45/V43*100</f>
        <v>4.4704767677338753</v>
      </c>
      <c r="W46" s="7">
        <f t="shared" ref="W46" si="57">W45/W43*100</f>
        <v>13.104592625994261</v>
      </c>
      <c r="X46" s="7">
        <f t="shared" ref="X46" si="58">X45/X43*100</f>
        <v>21.367163386276992</v>
      </c>
      <c r="Y46" s="7">
        <f t="shared" ref="Y46" si="59">Y45/Y43*100</f>
        <v>34.556194014675384</v>
      </c>
      <c r="Z46" s="7"/>
      <c r="AA46" s="7"/>
      <c r="AB46" s="22"/>
      <c r="AC46" s="22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2"/>
      <c r="AP46" s="22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7"/>
    </row>
    <row r="47" spans="3:53" x14ac:dyDescent="0.25"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9"/>
    </row>
    <row r="48" spans="3:53" x14ac:dyDescent="0.25">
      <c r="Q48" s="12" t="s">
        <v>19</v>
      </c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12"/>
      <c r="AR48" s="22"/>
      <c r="AS48" s="22"/>
      <c r="AT48" s="22"/>
      <c r="AU48" s="22"/>
      <c r="AV48" s="22"/>
      <c r="AW48" s="22"/>
      <c r="AX48" s="22"/>
      <c r="AY48" s="22"/>
      <c r="AZ48" s="22"/>
      <c r="BA48" s="9"/>
    </row>
    <row r="49" spans="16:53" x14ac:dyDescent="0.25">
      <c r="Q49" s="6"/>
      <c r="R49" s="6" t="s">
        <v>8</v>
      </c>
      <c r="S49" s="6" t="s">
        <v>7</v>
      </c>
      <c r="T49" s="6" t="s">
        <v>21</v>
      </c>
      <c r="U49" s="6" t="s">
        <v>6</v>
      </c>
      <c r="V49" s="6" t="s">
        <v>5</v>
      </c>
      <c r="W49" s="6" t="s">
        <v>23</v>
      </c>
      <c r="X49" s="6" t="s">
        <v>24</v>
      </c>
      <c r="Y49" s="6" t="s">
        <v>25</v>
      </c>
      <c r="Z49" s="6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9"/>
    </row>
    <row r="50" spans="16:53" x14ac:dyDescent="0.25"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9"/>
    </row>
    <row r="51" spans="16:53" x14ac:dyDescent="0.25">
      <c r="R51" s="9"/>
      <c r="S51" s="9"/>
      <c r="T51" s="9"/>
      <c r="U51" s="9"/>
      <c r="V51" s="9"/>
      <c r="W51" s="9"/>
      <c r="X51" s="9"/>
      <c r="Y51" s="9"/>
      <c r="Z51" s="9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9"/>
    </row>
    <row r="52" spans="16:53" x14ac:dyDescent="0.25">
      <c r="Q52" s="9"/>
      <c r="R52" s="9">
        <f t="shared" ref="R52" si="60">R36/R17</f>
        <v>2.6560284438424586E-6</v>
      </c>
      <c r="S52" s="9">
        <f t="shared" ref="S52:Y52" si="61">S36/S17</f>
        <v>2.825728422210006E-6</v>
      </c>
      <c r="T52" s="9">
        <f t="shared" si="61"/>
        <v>2.7779448676374896E-6</v>
      </c>
      <c r="U52" s="9">
        <f t="shared" si="61"/>
        <v>9.8372137862648891E-7</v>
      </c>
      <c r="V52" s="9">
        <f t="shared" si="61"/>
        <v>4.6656355734506995E-7</v>
      </c>
      <c r="W52" s="9">
        <f t="shared" si="61"/>
        <v>5.2970843653943747E-7</v>
      </c>
      <c r="X52" s="9">
        <f t="shared" si="61"/>
        <v>6.9014600901503229E-7</v>
      </c>
      <c r="Y52" s="9">
        <f t="shared" si="61"/>
        <v>1.4506317267196994E-5</v>
      </c>
      <c r="Z52" s="9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9"/>
    </row>
    <row r="53" spans="16:53" x14ac:dyDescent="0.25">
      <c r="Q53" s="9"/>
      <c r="R53" s="9">
        <f t="shared" ref="R53:Y53" si="62">R37/R18</f>
        <v>2.8726799197438065E-6</v>
      </c>
      <c r="S53" s="9">
        <f t="shared" si="62"/>
        <v>2.9655740127065883E-6</v>
      </c>
      <c r="T53" s="9">
        <f t="shared" si="62"/>
        <v>2.5214271968736278E-6</v>
      </c>
      <c r="U53" s="9">
        <f t="shared" si="62"/>
        <v>8.331876948338301E-7</v>
      </c>
      <c r="V53" s="9">
        <f t="shared" si="62"/>
        <v>4.2122999157540043E-7</v>
      </c>
      <c r="W53" s="9">
        <f t="shared" si="62"/>
        <v>4.5159730321736433E-7</v>
      </c>
      <c r="X53" s="9">
        <f t="shared" si="62"/>
        <v>4.226264098855809E-7</v>
      </c>
      <c r="Y53" s="9">
        <f t="shared" si="62"/>
        <v>5.0617533913747803E-6</v>
      </c>
      <c r="Z53" s="9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9"/>
    </row>
    <row r="54" spans="16:53" x14ac:dyDescent="0.25">
      <c r="Q54" s="9"/>
      <c r="R54" s="9">
        <f t="shared" ref="R54:Y54" si="63">R38/R19</f>
        <v>2.4711541187476967E-6</v>
      </c>
      <c r="S54" s="9">
        <f t="shared" si="63"/>
        <v>2.7599233937613141E-6</v>
      </c>
      <c r="T54" s="9">
        <f t="shared" si="63"/>
        <v>3.0149091258364379E-6</v>
      </c>
      <c r="U54" s="9">
        <f t="shared" si="63"/>
        <v>1.1403776008431385E-6</v>
      </c>
      <c r="V54" s="9">
        <f t="shared" si="63"/>
        <v>4.4007530912808862E-7</v>
      </c>
      <c r="W54" s="9">
        <f t="shared" si="63"/>
        <v>6.1928513603754518E-7</v>
      </c>
      <c r="X54" s="9">
        <f t="shared" si="63"/>
        <v>5.1883323800964155E-7</v>
      </c>
      <c r="Y54" s="9">
        <f t="shared" si="63"/>
        <v>8.9732888146911573E-6</v>
      </c>
      <c r="Z54" s="9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9"/>
    </row>
    <row r="55" spans="16:53" x14ac:dyDescent="0.25">
      <c r="Q55" s="9"/>
      <c r="R55" s="9">
        <f t="shared" ref="R55:Y55" si="64">R39/R20</f>
        <v>2.6474660758792582E-6</v>
      </c>
      <c r="S55" s="9">
        <f t="shared" si="64"/>
        <v>3.1057960122021316E-6</v>
      </c>
      <c r="T55" s="9">
        <f t="shared" si="64"/>
        <v>2.6161123853211015E-6</v>
      </c>
      <c r="U55" s="9">
        <f t="shared" si="64"/>
        <v>9.7160289020038814E-7</v>
      </c>
      <c r="V55" s="9">
        <f t="shared" si="64"/>
        <v>4.5766590389016043E-7</v>
      </c>
      <c r="W55" s="9">
        <f t="shared" si="64"/>
        <v>4.5497046274436777E-7</v>
      </c>
      <c r="X55" s="9">
        <f t="shared" si="64"/>
        <v>3.9241385534840483E-7</v>
      </c>
      <c r="Y55" s="9">
        <f t="shared" si="64"/>
        <v>2.2821576763485418E-5</v>
      </c>
      <c r="Z55" s="9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9"/>
    </row>
    <row r="56" spans="16:53" x14ac:dyDescent="0.25">
      <c r="Q56" s="9"/>
      <c r="R56" s="9"/>
      <c r="S56" s="9"/>
      <c r="T56" s="9"/>
      <c r="U56" s="9"/>
      <c r="V56" s="9"/>
      <c r="W56" s="9"/>
      <c r="X56" s="9"/>
      <c r="Y56" s="9"/>
      <c r="Z56" s="9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9"/>
    </row>
    <row r="57" spans="16:53" s="9" customFormat="1" x14ac:dyDescent="0.25"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6:53" s="9" customFormat="1" x14ac:dyDescent="0.25">
      <c r="P58" s="9" t="s">
        <v>9</v>
      </c>
      <c r="R58" s="15">
        <f t="shared" ref="R58:Y58" si="65">AVERAGE(R51:R56)</f>
        <v>2.6618321395533051E-6</v>
      </c>
      <c r="S58" s="9">
        <f t="shared" si="65"/>
        <v>2.91425546022001E-6</v>
      </c>
      <c r="T58" s="9">
        <f t="shared" si="65"/>
        <v>2.7325983939171642E-6</v>
      </c>
      <c r="U58" s="9">
        <f t="shared" si="65"/>
        <v>9.8222239112596132E-7</v>
      </c>
      <c r="V58" s="2">
        <f t="shared" si="65"/>
        <v>4.4638369048467987E-7</v>
      </c>
      <c r="W58" s="9">
        <f t="shared" si="65"/>
        <v>5.1389033463467877E-7</v>
      </c>
      <c r="X58" s="9">
        <f t="shared" si="65"/>
        <v>5.0600487806466484E-7</v>
      </c>
      <c r="Y58" s="9">
        <f t="shared" si="65"/>
        <v>1.2840734059187088E-5</v>
      </c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30"/>
      <c r="AS58" s="22"/>
      <c r="AT58" s="22"/>
      <c r="AU58" s="22"/>
      <c r="AV58" s="12"/>
      <c r="AW58" s="22"/>
      <c r="AX58" s="22"/>
      <c r="AY58" s="22"/>
      <c r="AZ58" s="22"/>
    </row>
    <row r="59" spans="16:53" s="9" customFormat="1" x14ac:dyDescent="0.25">
      <c r="P59" s="9" t="s">
        <v>11</v>
      </c>
      <c r="R59" s="9">
        <f t="shared" ref="R59:Y59" si="66">MEDIAN(R51:R56)</f>
        <v>2.6517472598608582E-6</v>
      </c>
      <c r="S59" s="9">
        <f t="shared" si="66"/>
        <v>2.895651217458297E-6</v>
      </c>
      <c r="T59" s="9">
        <f t="shared" si="66"/>
        <v>2.6970286264792953E-6</v>
      </c>
      <c r="U59" s="9">
        <f t="shared" si="66"/>
        <v>9.7766213441343852E-7</v>
      </c>
      <c r="V59" s="9">
        <f t="shared" si="66"/>
        <v>4.4887060650912455E-7</v>
      </c>
      <c r="W59" s="9">
        <f t="shared" si="66"/>
        <v>4.9233944964190262E-7</v>
      </c>
      <c r="X59" s="9">
        <f t="shared" si="66"/>
        <v>4.707298239476112E-7</v>
      </c>
      <c r="Y59" s="9">
        <f t="shared" si="66"/>
        <v>1.1739803040944076E-5</v>
      </c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6:53" x14ac:dyDescent="0.25">
      <c r="P60" t="s">
        <v>10</v>
      </c>
      <c r="R60" s="9">
        <f t="shared" ref="R60:Y60" si="67">STDEV(R51:R56)</f>
        <v>1.6437250449208031E-7</v>
      </c>
      <c r="S60" s="9">
        <f t="shared" si="67"/>
        <v>1.5381460710778797E-7</v>
      </c>
      <c r="T60" s="9">
        <f t="shared" si="67"/>
        <v>2.1596135201705751E-7</v>
      </c>
      <c r="U60" s="9">
        <f t="shared" si="67"/>
        <v>1.2561771613776865E-7</v>
      </c>
      <c r="V60" s="9">
        <f t="shared" si="67"/>
        <v>2.0058411452461772E-8</v>
      </c>
      <c r="W60" s="9">
        <f t="shared" si="67"/>
        <v>7.8973095792909477E-8</v>
      </c>
      <c r="X60" s="9">
        <f t="shared" si="67"/>
        <v>1.340738755614166E-7</v>
      </c>
      <c r="Y60" s="9">
        <f t="shared" si="67"/>
        <v>7.6998065226801117E-6</v>
      </c>
      <c r="Z60" s="9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9"/>
    </row>
    <row r="61" spans="16:53" s="9" customFormat="1" x14ac:dyDescent="0.25">
      <c r="P61" s="9" t="s">
        <v>12</v>
      </c>
      <c r="R61" s="9">
        <f t="shared" ref="R61:Y61" si="68">R60/R58*100</f>
        <v>6.1751641679277514</v>
      </c>
      <c r="S61" s="9">
        <f t="shared" si="68"/>
        <v>5.2780069972374974</v>
      </c>
      <c r="T61" s="9">
        <f t="shared" si="68"/>
        <v>7.9031500749540493</v>
      </c>
      <c r="U61" s="9">
        <f t="shared" si="68"/>
        <v>12.789131796697076</v>
      </c>
      <c r="V61" s="9">
        <f t="shared" si="68"/>
        <v>4.4935359154100158</v>
      </c>
      <c r="W61" s="9">
        <f t="shared" si="68"/>
        <v>15.36769432510361</v>
      </c>
      <c r="X61" s="9">
        <f t="shared" si="68"/>
        <v>26.496557913475815</v>
      </c>
      <c r="Y61" s="9">
        <f t="shared" si="68"/>
        <v>59.963912399316257</v>
      </c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6:53" s="9" customFormat="1" x14ac:dyDescent="0.25"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6:53" s="9" customFormat="1" x14ac:dyDescent="0.25">
      <c r="Q63" s="12" t="s">
        <v>20</v>
      </c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1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6:53" x14ac:dyDescent="0.25">
      <c r="Q64" s="6"/>
      <c r="R64" s="6" t="s">
        <v>8</v>
      </c>
      <c r="S64" s="6" t="s">
        <v>7</v>
      </c>
      <c r="T64" s="6" t="s">
        <v>21</v>
      </c>
      <c r="U64" s="6" t="s">
        <v>6</v>
      </c>
      <c r="V64" s="6" t="s">
        <v>5</v>
      </c>
      <c r="W64" s="6" t="s">
        <v>23</v>
      </c>
      <c r="X64" s="6" t="s">
        <v>24</v>
      </c>
      <c r="Y64" s="6" t="s">
        <v>25</v>
      </c>
      <c r="Z64" s="6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9"/>
    </row>
    <row r="65" spans="16:53" x14ac:dyDescent="0.25">
      <c r="R65" s="9"/>
      <c r="S65" s="9"/>
      <c r="T65" s="9"/>
      <c r="U65" s="9"/>
      <c r="V65" s="9"/>
      <c r="W65" s="9"/>
      <c r="X65" s="9"/>
      <c r="Y65" s="9"/>
      <c r="Z65" s="9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9"/>
    </row>
    <row r="66" spans="16:53" x14ac:dyDescent="0.25">
      <c r="Q66" s="9"/>
      <c r="R66" s="9">
        <f>(R52/$R$58)*100</f>
        <v>99.781966126841468</v>
      </c>
      <c r="S66" s="9">
        <f t="shared" ref="S66:Y66" si="69">(S52/$R$58)*100</f>
        <v>106.1572734141006</v>
      </c>
      <c r="T66" s="9">
        <f t="shared" si="69"/>
        <v>104.36213562676684</v>
      </c>
      <c r="U66" s="9">
        <f t="shared" si="69"/>
        <v>36.956551993228693</v>
      </c>
      <c r="V66" s="9">
        <f t="shared" si="69"/>
        <v>17.527910585051625</v>
      </c>
      <c r="W66" s="9">
        <f t="shared" si="69"/>
        <v>19.900144290403315</v>
      </c>
      <c r="X66" s="9">
        <f t="shared" si="69"/>
        <v>25.927480503366716</v>
      </c>
      <c r="Y66" s="9">
        <f t="shared" si="69"/>
        <v>544.97490850912072</v>
      </c>
      <c r="Z66" s="9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9"/>
    </row>
    <row r="67" spans="16:53" x14ac:dyDescent="0.25">
      <c r="Q67" s="9"/>
      <c r="R67" s="9">
        <f t="shared" ref="R67:Y67" si="70">(R53/$R$58)*100</f>
        <v>107.92115239189668</v>
      </c>
      <c r="S67" s="9">
        <f>(S53/$R$58)*100</f>
        <v>111.41100780322893</v>
      </c>
      <c r="T67" s="9">
        <f t="shared" si="70"/>
        <v>94.725251807079033</v>
      </c>
      <c r="U67" s="9">
        <f t="shared" si="70"/>
        <v>31.301286149984325</v>
      </c>
      <c r="V67" s="9">
        <f t="shared" si="70"/>
        <v>15.824814244150238</v>
      </c>
      <c r="W67" s="9">
        <f t="shared" si="70"/>
        <v>16.965656718426619</v>
      </c>
      <c r="X67" s="9">
        <f t="shared" si="70"/>
        <v>15.877275039458494</v>
      </c>
      <c r="Y67" s="9">
        <f t="shared" si="70"/>
        <v>190.16050321731473</v>
      </c>
      <c r="Z67" s="9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9"/>
    </row>
    <row r="68" spans="16:53" x14ac:dyDescent="0.25">
      <c r="Q68" s="9"/>
      <c r="R68" s="9">
        <f t="shared" ref="R68:Y68" si="71">(R54/$R$58)*100</f>
        <v>92.836587327493646</v>
      </c>
      <c r="S68" s="9">
        <f t="shared" si="71"/>
        <v>103.68510293156466</v>
      </c>
      <c r="T68" s="9">
        <f t="shared" si="71"/>
        <v>113.26443471158871</v>
      </c>
      <c r="U68" s="9">
        <f t="shared" si="71"/>
        <v>42.841830027437823</v>
      </c>
      <c r="V68" s="9">
        <f t="shared" si="71"/>
        <v>16.532797188403464</v>
      </c>
      <c r="W68" s="9">
        <f t="shared" si="71"/>
        <v>23.265371502407</v>
      </c>
      <c r="X68" s="9">
        <f t="shared" si="71"/>
        <v>19.491583646469511</v>
      </c>
      <c r="Y68" s="9">
        <f t="shared" si="71"/>
        <v>337.10949241889494</v>
      </c>
      <c r="Z68" s="9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9"/>
    </row>
    <row r="69" spans="16:53" x14ac:dyDescent="0.25">
      <c r="Q69" s="9"/>
      <c r="R69" s="9">
        <f t="shared" ref="R69:Y69" si="72">(R55/$R$58)*100</f>
        <v>99.460294153768174</v>
      </c>
      <c r="S69" s="9">
        <f t="shared" si="72"/>
        <v>116.67888316666468</v>
      </c>
      <c r="T69" s="9">
        <f t="shared" si="72"/>
        <v>98.282395288837549</v>
      </c>
      <c r="U69" s="9">
        <f t="shared" si="72"/>
        <v>36.501283298932499</v>
      </c>
      <c r="V69" s="9">
        <f t="shared" si="72"/>
        <v>17.193642570074445</v>
      </c>
      <c r="W69" s="9">
        <f t="shared" si="72"/>
        <v>17.092379943264138</v>
      </c>
      <c r="X69" s="9">
        <f t="shared" si="72"/>
        <v>14.742246496965722</v>
      </c>
      <c r="Y69" s="9">
        <f t="shared" si="72"/>
        <v>857.36348375879243</v>
      </c>
      <c r="Z69" s="9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9"/>
    </row>
    <row r="70" spans="16:53" x14ac:dyDescent="0.25">
      <c r="Q70" s="9"/>
      <c r="R70" s="9"/>
      <c r="S70" s="9"/>
      <c r="T70" s="9"/>
      <c r="U70" s="9"/>
      <c r="V70" s="9"/>
      <c r="W70" s="9"/>
      <c r="X70" s="9"/>
      <c r="Y70" s="9"/>
      <c r="Z70" s="9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9"/>
    </row>
    <row r="71" spans="16:53" x14ac:dyDescent="0.25"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9"/>
    </row>
    <row r="72" spans="16:53" x14ac:dyDescent="0.25">
      <c r="P72" t="s">
        <v>9</v>
      </c>
      <c r="R72" s="9">
        <f>AVERAGE(R65:R70)</f>
        <v>100</v>
      </c>
      <c r="S72" s="9">
        <f t="shared" ref="S72:Y72" si="73">AVERAGE(S65:S70)</f>
        <v>109.4830668288897</v>
      </c>
      <c r="T72" s="9">
        <f t="shared" si="73"/>
        <v>102.65855435856804</v>
      </c>
      <c r="U72" s="9">
        <f t="shared" si="73"/>
        <v>36.900237867395838</v>
      </c>
      <c r="V72" s="9">
        <f t="shared" si="73"/>
        <v>16.769791146919943</v>
      </c>
      <c r="W72" s="9">
        <f t="shared" si="73"/>
        <v>19.305888113625269</v>
      </c>
      <c r="X72" s="9">
        <f t="shared" si="73"/>
        <v>19.009646421565112</v>
      </c>
      <c r="Y72" s="9">
        <f t="shared" si="73"/>
        <v>482.40209697603069</v>
      </c>
      <c r="Z72" s="9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9"/>
    </row>
    <row r="73" spans="16:53" x14ac:dyDescent="0.25">
      <c r="P73" t="s">
        <v>11</v>
      </c>
      <c r="R73" s="9">
        <f t="shared" ref="R73:Y73" si="74">MEDIAN(R65:R70)</f>
        <v>99.621130140304814</v>
      </c>
      <c r="S73" s="9">
        <f t="shared" si="74"/>
        <v>108.78414060866476</v>
      </c>
      <c r="T73" s="9">
        <f t="shared" si="74"/>
        <v>101.32226545780219</v>
      </c>
      <c r="U73" s="9">
        <f t="shared" si="74"/>
        <v>36.728917646080596</v>
      </c>
      <c r="V73" s="9">
        <f t="shared" si="74"/>
        <v>16.863219879238954</v>
      </c>
      <c r="W73" s="9">
        <f t="shared" si="74"/>
        <v>18.496262116833726</v>
      </c>
      <c r="X73" s="9">
        <f t="shared" si="74"/>
        <v>17.684429342964002</v>
      </c>
      <c r="Y73" s="9">
        <f t="shared" si="74"/>
        <v>441.04220046400781</v>
      </c>
      <c r="Z73" s="9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9"/>
    </row>
    <row r="74" spans="16:53" x14ac:dyDescent="0.25">
      <c r="P74" t="s">
        <v>10</v>
      </c>
      <c r="R74" s="9">
        <f t="shared" ref="R74:Y74" si="75">STDEV(R65:R70)</f>
        <v>6.1751641679277505</v>
      </c>
      <c r="S74" s="9">
        <f t="shared" si="75"/>
        <v>5.7785239280190019</v>
      </c>
      <c r="T74" s="9">
        <f t="shared" si="75"/>
        <v>8.1132596157359185</v>
      </c>
      <c r="U74" s="9">
        <f t="shared" si="75"/>
        <v>4.7192200541559597</v>
      </c>
      <c r="V74" s="9">
        <f t="shared" si="75"/>
        <v>0.75355658812609638</v>
      </c>
      <c r="W74" s="9">
        <f t="shared" si="75"/>
        <v>2.9668698720484294</v>
      </c>
      <c r="X74" s="9">
        <f t="shared" si="75"/>
        <v>5.0369019732369802</v>
      </c>
      <c r="Y74" s="9">
        <f t="shared" si="75"/>
        <v>289.26717084317175</v>
      </c>
      <c r="Z74" s="9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9"/>
    </row>
    <row r="75" spans="16:53" x14ac:dyDescent="0.25">
      <c r="P75" t="s">
        <v>12</v>
      </c>
      <c r="R75" s="9">
        <f t="shared" ref="R75:Y75" si="76">R74/R72*100</f>
        <v>6.1751641679277505</v>
      </c>
      <c r="S75" s="9">
        <f t="shared" si="76"/>
        <v>5.2780069972374957</v>
      </c>
      <c r="T75" s="9">
        <f t="shared" si="76"/>
        <v>7.9031500749540546</v>
      </c>
      <c r="U75" s="9">
        <f t="shared" si="76"/>
        <v>12.789131796697031</v>
      </c>
      <c r="V75" s="9">
        <f t="shared" si="76"/>
        <v>4.4935359154100132</v>
      </c>
      <c r="W75" s="9">
        <f t="shared" si="76"/>
        <v>15.367694325103539</v>
      </c>
      <c r="X75" s="9">
        <f t="shared" si="76"/>
        <v>26.496557913475804</v>
      </c>
      <c r="Y75" s="9">
        <f t="shared" si="76"/>
        <v>59.963912399316264</v>
      </c>
      <c r="Z75" s="9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9"/>
    </row>
    <row r="76" spans="16:53" x14ac:dyDescent="0.25"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9"/>
    </row>
    <row r="77" spans="16:53" x14ac:dyDescent="0.25">
      <c r="P77" s="22"/>
      <c r="Q77" s="12"/>
      <c r="R77" s="22"/>
      <c r="S77" s="22"/>
      <c r="T77" s="22"/>
      <c r="U77" s="22"/>
      <c r="V77" s="22"/>
      <c r="W77" s="22"/>
      <c r="X77" s="22"/>
      <c r="Y77" s="22"/>
      <c r="Z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12"/>
      <c r="AR77" s="22"/>
      <c r="AS77" s="22"/>
      <c r="AT77" s="22"/>
      <c r="AU77" s="22"/>
      <c r="AV77" s="22"/>
      <c r="AW77" s="22"/>
      <c r="AX77" s="22"/>
      <c r="AY77" s="22"/>
      <c r="AZ77" s="22"/>
      <c r="BA77" s="9"/>
    </row>
    <row r="78" spans="16:53" x14ac:dyDescent="0.25">
      <c r="P78" s="22"/>
      <c r="Q78" s="8"/>
      <c r="R78" s="8"/>
      <c r="S78" s="8"/>
      <c r="T78" s="8"/>
      <c r="U78" s="8"/>
      <c r="V78" s="8"/>
      <c r="W78" s="8"/>
      <c r="X78" s="8"/>
      <c r="Y78" s="8"/>
      <c r="Z78" s="8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9"/>
    </row>
    <row r="79" spans="16:53" x14ac:dyDescent="0.25"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9"/>
    </row>
    <row r="80" spans="16:53" x14ac:dyDescent="0.25"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9"/>
    </row>
    <row r="81" spans="16:53" x14ac:dyDescent="0.25"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9"/>
    </row>
    <row r="82" spans="16:53" x14ac:dyDescent="0.25"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9"/>
    </row>
    <row r="83" spans="16:53" x14ac:dyDescent="0.25"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9"/>
    </row>
    <row r="84" spans="16:53" x14ac:dyDescent="0.25"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9"/>
    </row>
    <row r="85" spans="16:53" x14ac:dyDescent="0.25"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9"/>
    </row>
    <row r="86" spans="16:53" x14ac:dyDescent="0.25"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9"/>
    </row>
    <row r="87" spans="16:53" x14ac:dyDescent="0.25"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9"/>
    </row>
    <row r="88" spans="16:53" x14ac:dyDescent="0.25"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9"/>
    </row>
    <row r="89" spans="16:53" x14ac:dyDescent="0.25"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9"/>
    </row>
  </sheetData>
  <pageMargins left="0.7" right="0.7" top="0.78740157499999996" bottom="0.78740157499999996" header="0.3" footer="0.3"/>
  <pageSetup paperSize="9" scale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2909A-A2C4-4A7B-A4DF-14B1180985AB}">
  <dimension ref="A1:W77"/>
  <sheetViews>
    <sheetView tabSelected="1" workbookViewId="0"/>
  </sheetViews>
  <sheetFormatPr baseColWidth="10" defaultRowHeight="15" x14ac:dyDescent="0.25"/>
  <cols>
    <col min="1" max="1" width="15.7109375" customWidth="1"/>
    <col min="3" max="3" width="16.140625" customWidth="1"/>
  </cols>
  <sheetData>
    <row r="1" spans="1:23" x14ac:dyDescent="0.25">
      <c r="A1" s="2" t="s">
        <v>29</v>
      </c>
      <c r="B1" s="9"/>
      <c r="C1" s="9"/>
      <c r="D1" s="9"/>
      <c r="E1" s="9"/>
      <c r="F1" s="9"/>
      <c r="G1" s="9"/>
    </row>
    <row r="2" spans="1:23" x14ac:dyDescent="0.25">
      <c r="A2" s="9" t="s">
        <v>1</v>
      </c>
      <c r="B2" s="2" t="s">
        <v>26</v>
      </c>
      <c r="C2" s="9"/>
      <c r="D2" s="9"/>
      <c r="E2" s="9"/>
      <c r="F2" s="9"/>
      <c r="G2" s="9"/>
      <c r="P2" s="9"/>
      <c r="Q2" s="9"/>
      <c r="R2" s="9"/>
      <c r="S2" s="9"/>
      <c r="T2" s="9"/>
      <c r="U2" s="9"/>
      <c r="V2" s="9"/>
      <c r="W2" s="9"/>
    </row>
    <row r="3" spans="1:23" x14ac:dyDescent="0.25">
      <c r="A3" s="9" t="s">
        <v>2</v>
      </c>
      <c r="B3" s="9"/>
      <c r="C3" s="1">
        <v>43575</v>
      </c>
      <c r="D3" s="9"/>
      <c r="E3" s="9"/>
      <c r="F3" s="9"/>
      <c r="G3" s="9"/>
      <c r="P3" s="9"/>
      <c r="Q3" s="9"/>
      <c r="R3" s="9"/>
      <c r="S3" s="9"/>
      <c r="T3" s="9"/>
      <c r="U3" s="9"/>
      <c r="V3" s="9"/>
      <c r="W3" s="9"/>
    </row>
    <row r="4" spans="1:23" x14ac:dyDescent="0.25">
      <c r="A4" s="9" t="s">
        <v>3</v>
      </c>
      <c r="B4" s="9"/>
      <c r="C4" s="1">
        <v>43662</v>
      </c>
      <c r="D4" s="9"/>
      <c r="E4" s="9"/>
      <c r="F4" s="9"/>
      <c r="G4" s="9"/>
      <c r="P4" s="9"/>
      <c r="Q4" s="9"/>
      <c r="R4" s="9"/>
      <c r="S4" s="9"/>
      <c r="T4" s="9"/>
      <c r="U4" s="9"/>
      <c r="V4" s="9"/>
      <c r="W4" s="9"/>
    </row>
    <row r="5" spans="1:23" x14ac:dyDescent="0.25">
      <c r="A5" s="9" t="s">
        <v>22</v>
      </c>
      <c r="B5" s="9"/>
      <c r="C5" s="9">
        <v>13</v>
      </c>
      <c r="D5" s="9"/>
      <c r="E5" s="9"/>
      <c r="F5" s="9"/>
      <c r="G5" s="9"/>
      <c r="P5" s="9"/>
      <c r="Q5" s="9"/>
      <c r="R5" s="9"/>
      <c r="S5" s="9"/>
      <c r="T5" s="9"/>
      <c r="U5" s="9"/>
      <c r="V5" s="9"/>
      <c r="W5" s="9"/>
    </row>
    <row r="6" spans="1:23" x14ac:dyDescent="0.25">
      <c r="A6" s="9" t="s">
        <v>0</v>
      </c>
      <c r="B6" s="9"/>
      <c r="C6" s="1">
        <v>43663</v>
      </c>
      <c r="D6" s="9"/>
      <c r="E6" s="9"/>
      <c r="F6" s="9"/>
      <c r="G6" s="9"/>
      <c r="P6" s="9"/>
      <c r="Q6" s="9"/>
      <c r="R6" s="9"/>
      <c r="S6" s="9"/>
      <c r="T6" s="9"/>
      <c r="U6" s="9"/>
      <c r="V6" s="9"/>
      <c r="W6" s="9"/>
    </row>
    <row r="7" spans="1:23" x14ac:dyDescent="0.25">
      <c r="A7" s="9" t="s">
        <v>17</v>
      </c>
      <c r="B7" s="9"/>
      <c r="C7" s="9" t="s">
        <v>34</v>
      </c>
      <c r="D7" s="9"/>
      <c r="E7" s="9"/>
      <c r="F7" s="17"/>
      <c r="G7" s="9"/>
    </row>
    <row r="8" spans="1:23" x14ac:dyDescent="0.25">
      <c r="A8" s="2" t="s">
        <v>31</v>
      </c>
      <c r="B8" s="9"/>
      <c r="C8" s="9" t="s">
        <v>32</v>
      </c>
      <c r="D8" s="9"/>
      <c r="E8" s="9"/>
      <c r="F8" s="9"/>
      <c r="G8" s="9"/>
      <c r="P8" s="9"/>
      <c r="Q8" s="9"/>
      <c r="R8" s="9"/>
      <c r="S8" s="9"/>
      <c r="T8" s="9"/>
    </row>
    <row r="9" spans="1:23" x14ac:dyDescent="0.25">
      <c r="A9" s="9"/>
      <c r="B9" s="9"/>
      <c r="C9" s="9" t="s">
        <v>33</v>
      </c>
      <c r="D9" s="9"/>
      <c r="E9" s="9"/>
      <c r="F9" s="9"/>
      <c r="G9" s="9"/>
      <c r="P9" s="9"/>
      <c r="Q9" s="9"/>
      <c r="R9" s="9"/>
      <c r="S9" s="9"/>
      <c r="T9" s="9"/>
    </row>
    <row r="10" spans="1:23" x14ac:dyDescent="0.25">
      <c r="A10" s="9"/>
      <c r="B10" s="9"/>
      <c r="C10" s="9"/>
      <c r="D10" s="9"/>
      <c r="E10" s="9"/>
      <c r="F10" s="9"/>
      <c r="G10" s="9"/>
      <c r="P10" s="9"/>
      <c r="Q10" s="9"/>
      <c r="R10" s="9"/>
      <c r="S10" s="9"/>
      <c r="T10" s="9"/>
    </row>
    <row r="11" spans="1:23" x14ac:dyDescent="0.25">
      <c r="A11" s="9"/>
      <c r="B11" s="9"/>
      <c r="C11" s="16"/>
      <c r="D11" s="9"/>
      <c r="E11" s="9"/>
      <c r="F11" s="9"/>
      <c r="G11" s="9"/>
      <c r="P11" s="9"/>
      <c r="Q11" s="9"/>
      <c r="R11" s="9"/>
      <c r="S11" s="9"/>
      <c r="T11" s="9"/>
    </row>
    <row r="12" spans="1:23" x14ac:dyDescent="0.25">
      <c r="A12" s="9"/>
      <c r="B12" s="9"/>
      <c r="C12" s="9"/>
      <c r="D12" s="9"/>
      <c r="E12" s="9"/>
      <c r="F12" s="9"/>
      <c r="G12" s="9"/>
      <c r="P12" s="9"/>
      <c r="Q12" s="9"/>
      <c r="R12" s="9"/>
      <c r="S12" s="9"/>
      <c r="T12" s="9"/>
    </row>
    <row r="13" spans="1:23" x14ac:dyDescent="0.25">
      <c r="P13" s="9"/>
      <c r="Q13" s="9"/>
      <c r="R13" s="9"/>
      <c r="S13" s="9"/>
      <c r="T13" s="9"/>
    </row>
    <row r="14" spans="1:23" x14ac:dyDescent="0.25">
      <c r="P14" s="9"/>
      <c r="Q14" s="9"/>
      <c r="R14" s="9"/>
      <c r="S14" s="9"/>
      <c r="T14" s="9"/>
    </row>
    <row r="15" spans="1:23" x14ac:dyDescent="0.25">
      <c r="B15" t="s">
        <v>14</v>
      </c>
      <c r="P15" s="9"/>
      <c r="Q15" s="9"/>
      <c r="R15" s="9"/>
      <c r="S15" s="9"/>
      <c r="T15" s="9"/>
    </row>
    <row r="16" spans="1:23" x14ac:dyDescent="0.25">
      <c r="C16" t="s">
        <v>8</v>
      </c>
      <c r="D16" t="s">
        <v>7</v>
      </c>
      <c r="E16" t="s">
        <v>21</v>
      </c>
      <c r="F16" t="s">
        <v>6</v>
      </c>
      <c r="G16" t="s">
        <v>5</v>
      </c>
      <c r="H16" t="s">
        <v>23</v>
      </c>
      <c r="I16" t="s">
        <v>24</v>
      </c>
      <c r="J16" t="s">
        <v>25</v>
      </c>
    </row>
    <row r="19" spans="1:10" x14ac:dyDescent="0.25">
      <c r="C19">
        <v>63001.333333333336</v>
      </c>
      <c r="D19">
        <v>60633.333333333336</v>
      </c>
      <c r="E19">
        <v>60956.333333333336</v>
      </c>
      <c r="F19">
        <v>84712.333333333343</v>
      </c>
      <c r="G19">
        <v>90734.333333333343</v>
      </c>
      <c r="H19">
        <v>89357.333333333343</v>
      </c>
      <c r="I19">
        <v>77278.333333333343</v>
      </c>
      <c r="J19">
        <v>712.33333333333576</v>
      </c>
    </row>
    <row r="20" spans="1:10" x14ac:dyDescent="0.25">
      <c r="C20">
        <v>59642.333333333336</v>
      </c>
      <c r="D20">
        <v>63169.333333333336</v>
      </c>
      <c r="E20">
        <v>67554.333333333343</v>
      </c>
      <c r="F20">
        <v>82014.333333333343</v>
      </c>
      <c r="G20">
        <v>95751.333333333343</v>
      </c>
      <c r="H20">
        <v>93741.333333333343</v>
      </c>
      <c r="I20">
        <v>85970.333333333343</v>
      </c>
      <c r="J20">
        <v>1646.3333333333358</v>
      </c>
    </row>
    <row r="21" spans="1:10" x14ac:dyDescent="0.25">
      <c r="C21">
        <v>70547.333333333343</v>
      </c>
      <c r="D21">
        <v>63528.333333333336</v>
      </c>
      <c r="E21">
        <v>62467.333333333336</v>
      </c>
      <c r="F21">
        <v>80967.333333333343</v>
      </c>
      <c r="G21">
        <v>100740.33333333334</v>
      </c>
      <c r="H21">
        <v>89350.333333333343</v>
      </c>
      <c r="I21">
        <v>81593.333333333343</v>
      </c>
      <c r="J21">
        <v>1597.3333333333358</v>
      </c>
    </row>
    <row r="22" spans="1:10" x14ac:dyDescent="0.25">
      <c r="C22">
        <v>60183.333333333336</v>
      </c>
      <c r="D22">
        <v>60317.333333333336</v>
      </c>
      <c r="E22">
        <v>65109.333333333336</v>
      </c>
      <c r="F22">
        <v>78564.333333333343</v>
      </c>
      <c r="G22">
        <v>96868.333333333343</v>
      </c>
      <c r="H22">
        <v>93046.333333333343</v>
      </c>
      <c r="I22">
        <v>84944.333333333343</v>
      </c>
      <c r="J22">
        <v>803.33333333333576</v>
      </c>
    </row>
    <row r="26" spans="1:10" x14ac:dyDescent="0.25">
      <c r="A26" t="s">
        <v>9</v>
      </c>
      <c r="C26">
        <v>63343.583333333336</v>
      </c>
      <c r="D26">
        <v>61912.083333333336</v>
      </c>
      <c r="E26">
        <v>64021.833333333343</v>
      </c>
      <c r="F26">
        <v>81564.583333333343</v>
      </c>
      <c r="G26">
        <v>96023.583333333343</v>
      </c>
      <c r="H26">
        <v>91373.833333333343</v>
      </c>
      <c r="I26">
        <v>82446.583333333343</v>
      </c>
      <c r="J26">
        <v>1189.8333333333358</v>
      </c>
    </row>
    <row r="27" spans="1:10" x14ac:dyDescent="0.25">
      <c r="A27" t="s">
        <v>13</v>
      </c>
      <c r="C27">
        <v>63.343583333333335</v>
      </c>
      <c r="D27">
        <v>61.912083333333335</v>
      </c>
      <c r="E27">
        <v>64.021833333333348</v>
      </c>
      <c r="F27">
        <v>81.564583333333346</v>
      </c>
      <c r="G27">
        <v>96.023583333333349</v>
      </c>
      <c r="H27">
        <v>91.373833333333337</v>
      </c>
      <c r="I27">
        <v>82.446583333333336</v>
      </c>
      <c r="J27">
        <v>1.1898333333333357</v>
      </c>
    </row>
    <row r="28" spans="1:10" x14ac:dyDescent="0.25">
      <c r="A28" t="s">
        <v>11</v>
      </c>
      <c r="C28">
        <v>61592.333333333336</v>
      </c>
      <c r="D28">
        <v>61901.333333333336</v>
      </c>
      <c r="E28">
        <v>63788.333333333336</v>
      </c>
      <c r="F28">
        <v>81490.833333333343</v>
      </c>
      <c r="G28">
        <v>96309.833333333343</v>
      </c>
      <c r="H28">
        <v>91201.833333333343</v>
      </c>
      <c r="I28">
        <v>83268.833333333343</v>
      </c>
      <c r="J28">
        <v>1200.3333333333358</v>
      </c>
    </row>
    <row r="29" spans="1:10" x14ac:dyDescent="0.25">
      <c r="A29" t="s">
        <v>16</v>
      </c>
      <c r="C29">
        <v>61.592333333333336</v>
      </c>
      <c r="D29">
        <v>61.901333333333334</v>
      </c>
      <c r="E29">
        <v>63.788333333333334</v>
      </c>
      <c r="F29">
        <v>81.490833333333342</v>
      </c>
      <c r="G29">
        <v>96.309833333333344</v>
      </c>
      <c r="H29">
        <v>91.20183333333334</v>
      </c>
      <c r="I29">
        <v>83.268833333333347</v>
      </c>
      <c r="J29">
        <v>1.2003333333333357</v>
      </c>
    </row>
    <row r="30" spans="1:10" x14ac:dyDescent="0.25">
      <c r="A30" t="s">
        <v>10</v>
      </c>
      <c r="C30">
        <v>5023.1988728963042</v>
      </c>
      <c r="D30">
        <v>1670.4660776761277</v>
      </c>
      <c r="E30">
        <v>2914.0448978467516</v>
      </c>
      <c r="F30">
        <v>2547.4701666555393</v>
      </c>
      <c r="G30">
        <v>4123.5752590036072</v>
      </c>
      <c r="H30">
        <v>2349.690547001172</v>
      </c>
      <c r="I30">
        <v>3919.7964551746818</v>
      </c>
      <c r="J30">
        <v>500.61195883971186</v>
      </c>
    </row>
    <row r="31" spans="1:10" x14ac:dyDescent="0.25">
      <c r="A31" t="s">
        <v>12</v>
      </c>
      <c r="C31">
        <v>7.9300832200519711</v>
      </c>
      <c r="D31">
        <v>2.6981260971018757</v>
      </c>
      <c r="E31">
        <v>4.5516423790531118</v>
      </c>
      <c r="F31">
        <v>3.1232552935931617</v>
      </c>
      <c r="G31">
        <v>4.2943359494189606</v>
      </c>
      <c r="H31">
        <v>2.5715135956149062</v>
      </c>
      <c r="I31">
        <v>4.7543467499761132</v>
      </c>
      <c r="J31">
        <v>42.074124569803409</v>
      </c>
    </row>
    <row r="34" spans="1:10" x14ac:dyDescent="0.25">
      <c r="B34" t="s">
        <v>18</v>
      </c>
    </row>
    <row r="35" spans="1:10" x14ac:dyDescent="0.25">
      <c r="C35" t="s">
        <v>8</v>
      </c>
      <c r="D35" t="s">
        <v>7</v>
      </c>
      <c r="E35" t="s">
        <v>21</v>
      </c>
      <c r="F35" t="s">
        <v>6</v>
      </c>
      <c r="G35" t="s">
        <v>5</v>
      </c>
      <c r="H35" t="s">
        <v>23</v>
      </c>
      <c r="I35" t="s">
        <v>24</v>
      </c>
      <c r="J35" t="s">
        <v>25</v>
      </c>
    </row>
    <row r="38" spans="1:10" x14ac:dyDescent="0.25">
      <c r="C38">
        <v>0.16733333333333336</v>
      </c>
      <c r="D38">
        <v>0.17133333333333337</v>
      </c>
      <c r="E38">
        <v>0.16933333333333336</v>
      </c>
      <c r="F38">
        <v>8.3333333333333343E-2</v>
      </c>
      <c r="G38">
        <v>4.2333333333333362E-2</v>
      </c>
      <c r="H38">
        <v>4.7333333333333366E-2</v>
      </c>
      <c r="I38">
        <v>5.3333333333333344E-2</v>
      </c>
      <c r="J38">
        <v>1.0333333333333361E-2</v>
      </c>
    </row>
    <row r="39" spans="1:10" x14ac:dyDescent="0.25">
      <c r="C39">
        <v>0.17133333333333337</v>
      </c>
      <c r="D39">
        <v>0.18733333333333338</v>
      </c>
      <c r="E39">
        <v>0.17033333333333336</v>
      </c>
      <c r="F39">
        <v>6.8333333333333357E-2</v>
      </c>
      <c r="G39">
        <v>4.033333333333336E-2</v>
      </c>
      <c r="H39">
        <v>4.2333333333333362E-2</v>
      </c>
      <c r="I39">
        <v>3.6333333333333356E-2</v>
      </c>
      <c r="J39">
        <v>8.3333333333333592E-3</v>
      </c>
    </row>
    <row r="40" spans="1:10" x14ac:dyDescent="0.25">
      <c r="C40">
        <v>0.17433333333333337</v>
      </c>
      <c r="D40">
        <v>0.17533333333333337</v>
      </c>
      <c r="E40">
        <v>0.18833333333333338</v>
      </c>
      <c r="F40">
        <v>9.2333333333333351E-2</v>
      </c>
      <c r="G40">
        <v>4.4333333333333363E-2</v>
      </c>
      <c r="H40">
        <v>5.5333333333333345E-2</v>
      </c>
      <c r="I40">
        <v>4.2333333333333362E-2</v>
      </c>
      <c r="J40">
        <v>1.4333333333333365E-2</v>
      </c>
    </row>
    <row r="41" spans="1:10" x14ac:dyDescent="0.25">
      <c r="C41">
        <v>0.15933333333333335</v>
      </c>
      <c r="D41">
        <v>0.18733333333333338</v>
      </c>
      <c r="E41">
        <v>0.17033333333333336</v>
      </c>
      <c r="F41">
        <v>7.6333333333333364E-2</v>
      </c>
      <c r="G41">
        <v>4.4333333333333363E-2</v>
      </c>
      <c r="H41">
        <v>4.2333333333333362E-2</v>
      </c>
      <c r="I41">
        <v>3.3333333333333354E-2</v>
      </c>
      <c r="J41">
        <v>1.833333333333334E-2</v>
      </c>
    </row>
    <row r="45" spans="1:10" x14ac:dyDescent="0.25">
      <c r="A45" t="s">
        <v>9</v>
      </c>
      <c r="C45">
        <v>0.16808333333333336</v>
      </c>
      <c r="D45">
        <v>0.18033333333333337</v>
      </c>
      <c r="E45">
        <v>0.17458333333333337</v>
      </c>
      <c r="F45">
        <v>8.0083333333333354E-2</v>
      </c>
      <c r="G45">
        <v>4.2833333333333362E-2</v>
      </c>
      <c r="H45">
        <v>4.6833333333333359E-2</v>
      </c>
      <c r="I45">
        <v>4.1333333333333354E-2</v>
      </c>
      <c r="J45">
        <v>1.2833333333333356E-2</v>
      </c>
    </row>
    <row r="46" spans="1:10" x14ac:dyDescent="0.25">
      <c r="A46" t="s">
        <v>11</v>
      </c>
      <c r="C46">
        <v>0.16933333333333336</v>
      </c>
      <c r="D46">
        <v>0.18133333333333337</v>
      </c>
      <c r="E46">
        <v>0.17033333333333336</v>
      </c>
      <c r="F46">
        <v>7.9833333333333353E-2</v>
      </c>
      <c r="G46">
        <v>4.3333333333333363E-2</v>
      </c>
      <c r="H46">
        <v>4.4833333333333364E-2</v>
      </c>
      <c r="I46">
        <v>3.9333333333333359E-2</v>
      </c>
      <c r="J46">
        <v>1.2333333333333363E-2</v>
      </c>
    </row>
    <row r="47" spans="1:10" x14ac:dyDescent="0.25">
      <c r="A47" t="s">
        <v>10</v>
      </c>
      <c r="C47">
        <v>6.5000000000000058E-3</v>
      </c>
      <c r="D47">
        <v>8.2462112512353292E-3</v>
      </c>
      <c r="E47">
        <v>9.1787798753429177E-3</v>
      </c>
      <c r="F47">
        <v>1.0210288928331077E-2</v>
      </c>
      <c r="G47">
        <v>1.9148542155126779E-3</v>
      </c>
      <c r="H47">
        <v>6.1373175465073157E-3</v>
      </c>
      <c r="I47">
        <v>8.8317608663278282E-3</v>
      </c>
      <c r="J47">
        <v>4.4347115652166825E-3</v>
      </c>
    </row>
    <row r="48" spans="1:10" x14ac:dyDescent="0.25">
      <c r="A48" t="s">
        <v>12</v>
      </c>
      <c r="C48">
        <v>3.8671294000991598</v>
      </c>
      <c r="D48">
        <v>4.5727603980972242</v>
      </c>
      <c r="E48">
        <v>5.2575350121295941</v>
      </c>
      <c r="F48">
        <v>12.749580347551809</v>
      </c>
      <c r="G48">
        <v>4.4704767677338753</v>
      </c>
      <c r="H48">
        <v>13.104592625994261</v>
      </c>
      <c r="I48">
        <v>21.367163386276992</v>
      </c>
      <c r="J48">
        <v>34.556194014675384</v>
      </c>
    </row>
    <row r="50" spans="1:10" x14ac:dyDescent="0.25">
      <c r="B50" t="s">
        <v>19</v>
      </c>
    </row>
    <row r="51" spans="1:10" x14ac:dyDescent="0.25">
      <c r="C51" t="s">
        <v>8</v>
      </c>
      <c r="D51" t="s">
        <v>7</v>
      </c>
      <c r="E51" t="s">
        <v>21</v>
      </c>
      <c r="F51" t="s">
        <v>6</v>
      </c>
      <c r="G51" t="s">
        <v>5</v>
      </c>
      <c r="H51" t="s">
        <v>23</v>
      </c>
      <c r="I51" t="s">
        <v>24</v>
      </c>
      <c r="J51" t="s">
        <v>25</v>
      </c>
    </row>
    <row r="54" spans="1:10" x14ac:dyDescent="0.25">
      <c r="C54">
        <v>2.6560284438424586E-6</v>
      </c>
      <c r="D54">
        <v>2.825728422210006E-6</v>
      </c>
      <c r="E54">
        <v>2.7779448676374896E-6</v>
      </c>
      <c r="F54">
        <v>9.8372137862648891E-7</v>
      </c>
      <c r="G54">
        <v>4.6656355734506995E-7</v>
      </c>
      <c r="H54">
        <v>5.2970843653943747E-7</v>
      </c>
      <c r="I54">
        <v>6.9014600901503229E-7</v>
      </c>
      <c r="J54">
        <v>1.4506317267196994E-5</v>
      </c>
    </row>
    <row r="55" spans="1:10" x14ac:dyDescent="0.25">
      <c r="C55">
        <v>2.8726799197438065E-6</v>
      </c>
      <c r="D55">
        <v>2.9655740127065883E-6</v>
      </c>
      <c r="E55">
        <v>2.5214271968736278E-6</v>
      </c>
      <c r="F55">
        <v>8.331876948338301E-7</v>
      </c>
      <c r="G55">
        <v>4.2122999157540043E-7</v>
      </c>
      <c r="H55">
        <v>4.5159730321736433E-7</v>
      </c>
      <c r="I55">
        <v>4.226264098855809E-7</v>
      </c>
      <c r="J55">
        <v>5.0617533913747803E-6</v>
      </c>
    </row>
    <row r="56" spans="1:10" x14ac:dyDescent="0.25">
      <c r="C56">
        <v>2.4711541187476967E-6</v>
      </c>
      <c r="D56">
        <v>2.7599233937613141E-6</v>
      </c>
      <c r="E56">
        <v>3.0149091258364379E-6</v>
      </c>
      <c r="F56">
        <v>1.1403776008431385E-6</v>
      </c>
      <c r="G56">
        <v>4.4007530912808862E-7</v>
      </c>
      <c r="H56">
        <v>6.1928513603754518E-7</v>
      </c>
      <c r="I56">
        <v>5.1883323800964155E-7</v>
      </c>
      <c r="J56">
        <v>8.9732888146911573E-6</v>
      </c>
    </row>
    <row r="57" spans="1:10" x14ac:dyDescent="0.25">
      <c r="C57">
        <v>2.6474660758792582E-6</v>
      </c>
      <c r="D57">
        <v>3.1057960122021316E-6</v>
      </c>
      <c r="E57">
        <v>2.6161123853211015E-6</v>
      </c>
      <c r="F57">
        <v>9.7160289020038814E-7</v>
      </c>
      <c r="G57">
        <v>4.5766590389016043E-7</v>
      </c>
      <c r="H57">
        <v>4.5497046274436777E-7</v>
      </c>
      <c r="I57">
        <v>3.9241385534840483E-7</v>
      </c>
      <c r="J57">
        <v>2.2821576763485418E-5</v>
      </c>
    </row>
    <row r="60" spans="1:10" x14ac:dyDescent="0.25">
      <c r="A60" t="s">
        <v>9</v>
      </c>
      <c r="C60">
        <v>2.6618321395533051E-6</v>
      </c>
      <c r="D60">
        <v>2.91425546022001E-6</v>
      </c>
      <c r="E60">
        <v>2.7325983939171642E-6</v>
      </c>
      <c r="F60">
        <v>9.8222239112596132E-7</v>
      </c>
      <c r="G60">
        <v>4.4638369048467987E-7</v>
      </c>
      <c r="H60">
        <v>5.1389033463467877E-7</v>
      </c>
      <c r="I60">
        <v>5.0600487806466484E-7</v>
      </c>
      <c r="J60">
        <v>1.2840734059187088E-5</v>
      </c>
    </row>
    <row r="61" spans="1:10" x14ac:dyDescent="0.25">
      <c r="A61" t="s">
        <v>11</v>
      </c>
      <c r="C61">
        <v>2.6517472598608582E-6</v>
      </c>
      <c r="D61">
        <v>2.895651217458297E-6</v>
      </c>
      <c r="E61">
        <v>2.6970286264792953E-6</v>
      </c>
      <c r="F61">
        <v>9.7766213441343852E-7</v>
      </c>
      <c r="G61">
        <v>4.4887060650912455E-7</v>
      </c>
      <c r="H61">
        <v>4.9233944964190262E-7</v>
      </c>
      <c r="I61">
        <v>4.707298239476112E-7</v>
      </c>
      <c r="J61">
        <v>1.1739803040944076E-5</v>
      </c>
    </row>
    <row r="62" spans="1:10" x14ac:dyDescent="0.25">
      <c r="A62" t="s">
        <v>10</v>
      </c>
      <c r="C62">
        <v>1.6437250449208031E-7</v>
      </c>
      <c r="D62">
        <v>1.5381460710778797E-7</v>
      </c>
      <c r="E62">
        <v>2.1596135201705751E-7</v>
      </c>
      <c r="F62">
        <v>1.2561771613776865E-7</v>
      </c>
      <c r="G62">
        <v>2.0058411452461772E-8</v>
      </c>
      <c r="H62">
        <v>7.8973095792909477E-8</v>
      </c>
      <c r="I62">
        <v>1.340738755614166E-7</v>
      </c>
      <c r="J62">
        <v>7.6998065226801117E-6</v>
      </c>
    </row>
    <row r="63" spans="1:10" x14ac:dyDescent="0.25">
      <c r="A63" t="s">
        <v>12</v>
      </c>
      <c r="C63">
        <v>6.1751641679277514</v>
      </c>
      <c r="D63">
        <v>5.2780069972374974</v>
      </c>
      <c r="E63">
        <v>7.9031500749540493</v>
      </c>
      <c r="F63">
        <v>12.789131796697076</v>
      </c>
      <c r="G63">
        <v>4.4935359154100158</v>
      </c>
      <c r="H63">
        <v>15.36769432510361</v>
      </c>
      <c r="I63">
        <v>26.496557913475815</v>
      </c>
      <c r="J63">
        <v>59.963912399316257</v>
      </c>
    </row>
    <row r="65" spans="1:10" x14ac:dyDescent="0.25">
      <c r="B65" t="s">
        <v>20</v>
      </c>
    </row>
    <row r="66" spans="1:10" x14ac:dyDescent="0.25">
      <c r="C66" t="s">
        <v>8</v>
      </c>
      <c r="D66" t="s">
        <v>7</v>
      </c>
      <c r="E66" t="s">
        <v>21</v>
      </c>
      <c r="F66" t="s">
        <v>6</v>
      </c>
      <c r="G66" t="s">
        <v>5</v>
      </c>
      <c r="H66" t="s">
        <v>23</v>
      </c>
      <c r="I66" t="s">
        <v>24</v>
      </c>
      <c r="J66" t="s">
        <v>25</v>
      </c>
    </row>
    <row r="68" spans="1:10" x14ac:dyDescent="0.25">
      <c r="C68">
        <v>99.781966126841468</v>
      </c>
      <c r="D68">
        <v>106.1572734141006</v>
      </c>
      <c r="E68">
        <v>104.36213562676684</v>
      </c>
      <c r="F68">
        <v>36.956551993228693</v>
      </c>
      <c r="G68">
        <v>17.527910585051625</v>
      </c>
      <c r="H68">
        <v>19.900144290403315</v>
      </c>
      <c r="I68">
        <v>25.927480503366716</v>
      </c>
      <c r="J68">
        <v>544.97490850912072</v>
      </c>
    </row>
    <row r="69" spans="1:10" x14ac:dyDescent="0.25">
      <c r="C69">
        <v>107.92115239189668</v>
      </c>
      <c r="D69">
        <v>111.41100780322893</v>
      </c>
      <c r="E69">
        <v>94.725251807079033</v>
      </c>
      <c r="F69">
        <v>31.301286149984325</v>
      </c>
      <c r="G69">
        <v>15.824814244150238</v>
      </c>
      <c r="H69">
        <v>16.965656718426619</v>
      </c>
      <c r="I69">
        <v>15.877275039458494</v>
      </c>
      <c r="J69">
        <v>190.16050321731473</v>
      </c>
    </row>
    <row r="70" spans="1:10" x14ac:dyDescent="0.25">
      <c r="C70">
        <v>92.836587327493646</v>
      </c>
      <c r="D70">
        <v>103.68510293156466</v>
      </c>
      <c r="E70">
        <v>113.26443471158871</v>
      </c>
      <c r="F70">
        <v>42.841830027437823</v>
      </c>
      <c r="G70">
        <v>16.532797188403464</v>
      </c>
      <c r="H70">
        <v>23.265371502407</v>
      </c>
      <c r="I70">
        <v>19.491583646469511</v>
      </c>
      <c r="J70">
        <v>337.10949241889494</v>
      </c>
    </row>
    <row r="71" spans="1:10" x14ac:dyDescent="0.25">
      <c r="C71">
        <v>99.460294153768174</v>
      </c>
      <c r="D71">
        <v>116.67888316666468</v>
      </c>
      <c r="E71">
        <v>98.282395288837549</v>
      </c>
      <c r="F71">
        <v>36.501283298932499</v>
      </c>
      <c r="G71">
        <v>17.193642570074445</v>
      </c>
      <c r="H71">
        <v>17.092379943264138</v>
      </c>
      <c r="I71">
        <v>14.742246496965722</v>
      </c>
      <c r="J71">
        <v>857.36348375879243</v>
      </c>
    </row>
    <row r="74" spans="1:10" x14ac:dyDescent="0.25">
      <c r="A74" t="s">
        <v>9</v>
      </c>
      <c r="C74">
        <v>100</v>
      </c>
      <c r="D74">
        <v>109.4830668288897</v>
      </c>
      <c r="E74">
        <v>102.65855435856804</v>
      </c>
      <c r="F74">
        <v>36.900237867395838</v>
      </c>
      <c r="G74">
        <v>16.769791146919943</v>
      </c>
      <c r="H74">
        <v>19.305888113625269</v>
      </c>
      <c r="I74">
        <v>19.009646421565112</v>
      </c>
      <c r="J74">
        <v>482.40209697603069</v>
      </c>
    </row>
    <row r="75" spans="1:10" x14ac:dyDescent="0.25">
      <c r="A75" t="s">
        <v>11</v>
      </c>
      <c r="C75">
        <v>99.621130140304814</v>
      </c>
      <c r="D75">
        <v>108.78414060866476</v>
      </c>
      <c r="E75">
        <v>101.32226545780219</v>
      </c>
      <c r="F75">
        <v>36.728917646080596</v>
      </c>
      <c r="G75">
        <v>16.863219879238954</v>
      </c>
      <c r="H75">
        <v>18.496262116833726</v>
      </c>
      <c r="I75">
        <v>17.684429342964002</v>
      </c>
      <c r="J75">
        <v>441.04220046400781</v>
      </c>
    </row>
    <row r="76" spans="1:10" x14ac:dyDescent="0.25">
      <c r="A76" t="s">
        <v>10</v>
      </c>
      <c r="C76">
        <v>6.1751641679277505</v>
      </c>
      <c r="D76">
        <v>5.7785239280190019</v>
      </c>
      <c r="E76">
        <v>8.1132596157359185</v>
      </c>
      <c r="F76">
        <v>4.7192200541559597</v>
      </c>
      <c r="G76">
        <v>0.75355658812609638</v>
      </c>
      <c r="H76">
        <v>2.9668698720484294</v>
      </c>
      <c r="I76">
        <v>5.0369019732369802</v>
      </c>
      <c r="J76">
        <v>289.26717084317175</v>
      </c>
    </row>
    <row r="77" spans="1:10" x14ac:dyDescent="0.25">
      <c r="A77" t="s">
        <v>12</v>
      </c>
      <c r="C77">
        <v>6.1751641679277505</v>
      </c>
      <c r="D77">
        <v>5.2780069972374957</v>
      </c>
      <c r="E77">
        <v>7.9031500749540546</v>
      </c>
      <c r="F77">
        <v>12.789131796697031</v>
      </c>
      <c r="G77">
        <v>4.4935359154100132</v>
      </c>
      <c r="H77">
        <v>15.367694325103539</v>
      </c>
      <c r="I77">
        <v>26.496557913475804</v>
      </c>
      <c r="J77">
        <v>59.963912399316264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7</xdr:col>
                <xdr:colOff>142875</xdr:colOff>
                <xdr:row>0</xdr:row>
                <xdr:rowOff>152400</xdr:rowOff>
              </from>
              <to>
                <xdr:col>10</xdr:col>
                <xdr:colOff>723900</xdr:colOff>
                <xdr:row>12</xdr:row>
                <xdr:rowOff>104775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MTT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cp:lastPrinted>2019-07-10T10:18:40Z</cp:lastPrinted>
  <dcterms:created xsi:type="dcterms:W3CDTF">2019-06-17T10:49:28Z</dcterms:created>
  <dcterms:modified xsi:type="dcterms:W3CDTF">2021-07-17T11:45:34Z</dcterms:modified>
</cp:coreProperties>
</file>