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8" documentId="13_ncr:1_{F382A163-30D2-4BE8-93B1-EEAC14A69B8F}" xr6:coauthVersionLast="45" xr6:coauthVersionMax="45" xr10:uidLastSave="{CF23D5B6-CF63-4B0D-82E1-A7512A60ABE9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4" i="3" l="1"/>
  <c r="K44" i="3"/>
  <c r="J44" i="3"/>
  <c r="I44" i="3"/>
  <c r="H44" i="3"/>
  <c r="G44" i="3"/>
  <c r="F44" i="3"/>
  <c r="E44" i="3"/>
  <c r="L43" i="3"/>
  <c r="K43" i="3"/>
  <c r="J43" i="3"/>
  <c r="I43" i="3"/>
  <c r="H43" i="3"/>
  <c r="G43" i="3"/>
  <c r="F43" i="3"/>
  <c r="E43" i="3"/>
  <c r="L42" i="3"/>
  <c r="K42" i="3"/>
  <c r="J42" i="3"/>
  <c r="I42" i="3"/>
  <c r="H42" i="3"/>
  <c r="G42" i="3"/>
  <c r="F42" i="3"/>
  <c r="E42" i="3"/>
  <c r="L41" i="3"/>
  <c r="K41" i="3"/>
  <c r="J41" i="3"/>
  <c r="I41" i="3"/>
  <c r="H41" i="3"/>
  <c r="G41" i="3"/>
  <c r="F41" i="3"/>
  <c r="E41" i="3"/>
  <c r="K50" i="2"/>
  <c r="K48" i="2"/>
  <c r="N40" i="2"/>
  <c r="L40" i="2"/>
  <c r="P39" i="2"/>
  <c r="O39" i="2"/>
  <c r="N39" i="2"/>
  <c r="M39" i="2"/>
  <c r="M40" i="2" s="1"/>
  <c r="L39" i="2"/>
  <c r="K39" i="2"/>
  <c r="K40" i="2" s="1"/>
  <c r="J39" i="2"/>
  <c r="J40" i="2" s="1"/>
  <c r="I39" i="2"/>
  <c r="H39" i="2"/>
  <c r="H40" i="2" s="1"/>
  <c r="P38" i="2"/>
  <c r="N38" i="2"/>
  <c r="L38" i="2"/>
  <c r="H38" i="2"/>
  <c r="P37" i="2"/>
  <c r="O37" i="2"/>
  <c r="O38" i="2" s="1"/>
  <c r="N37" i="2"/>
  <c r="M37" i="2"/>
  <c r="M38" i="2" s="1"/>
  <c r="L37" i="2"/>
  <c r="K37" i="2"/>
  <c r="K38" i="2" s="1"/>
  <c r="J37" i="2"/>
  <c r="J38" i="2" s="1"/>
  <c r="I37" i="2"/>
  <c r="I38" i="2" s="1"/>
  <c r="H37" i="2"/>
  <c r="N36" i="2"/>
  <c r="L36" i="2"/>
  <c r="P35" i="2"/>
  <c r="N50" i="2" s="1"/>
  <c r="O35" i="2"/>
  <c r="O36" i="2" s="1"/>
  <c r="N35" i="2"/>
  <c r="M35" i="2"/>
  <c r="M36" i="2" s="1"/>
  <c r="L35" i="2"/>
  <c r="K35" i="2"/>
  <c r="K36" i="2" s="1"/>
  <c r="J35" i="2"/>
  <c r="J36" i="2" s="1"/>
  <c r="I35" i="2"/>
  <c r="I36" i="2" s="1"/>
  <c r="H35" i="2"/>
  <c r="H36" i="2" s="1"/>
  <c r="M48" i="2" l="1"/>
  <c r="P40" i="2"/>
  <c r="I49" i="2"/>
  <c r="I65" i="2" s="1"/>
  <c r="O40" i="2"/>
  <c r="K49" i="2"/>
  <c r="M47" i="2"/>
  <c r="P36" i="2"/>
  <c r="I40" i="2"/>
  <c r="O47" i="2"/>
  <c r="O63" i="2" s="1"/>
  <c r="O49" i="2"/>
  <c r="M50" i="2"/>
  <c r="M58" i="2" s="1"/>
  <c r="O48" i="2"/>
  <c r="O54" i="2" s="1"/>
  <c r="O50" i="2"/>
  <c r="I47" i="2"/>
  <c r="N42" i="3"/>
  <c r="G48" i="3" s="1"/>
  <c r="K47" i="2"/>
  <c r="K54" i="2" s="1"/>
  <c r="K55" i="2" s="1"/>
  <c r="M49" i="2"/>
  <c r="I48" i="2"/>
  <c r="I54" i="2" s="1"/>
  <c r="I55" i="2" s="1"/>
  <c r="I50" i="2"/>
  <c r="I66" i="2" s="1"/>
  <c r="K58" i="2"/>
  <c r="M56" i="2"/>
  <c r="M57" i="2" s="1"/>
  <c r="M54" i="2"/>
  <c r="M55" i="2" s="1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I50" i="3" l="1"/>
  <c r="H49" i="3"/>
  <c r="K49" i="3"/>
  <c r="L50" i="3"/>
  <c r="H47" i="3"/>
  <c r="G49" i="3"/>
  <c r="J50" i="3"/>
  <c r="F48" i="3"/>
  <c r="J48" i="3"/>
  <c r="J47" i="3"/>
  <c r="E49" i="3"/>
  <c r="G50" i="3"/>
  <c r="G47" i="3"/>
  <c r="O55" i="2"/>
  <c r="K65" i="2"/>
  <c r="M65" i="2"/>
  <c r="O65" i="2"/>
  <c r="O71" i="2" s="1"/>
  <c r="O64" i="2"/>
  <c r="O66" i="2"/>
  <c r="K66" i="2"/>
  <c r="K64" i="2"/>
  <c r="M64" i="2"/>
  <c r="M66" i="2"/>
  <c r="I64" i="2"/>
  <c r="K56" i="2"/>
  <c r="K57" i="2" s="1"/>
  <c r="K50" i="3"/>
  <c r="H48" i="3"/>
  <c r="H55" i="3" s="1"/>
  <c r="H56" i="3"/>
  <c r="H54" i="3"/>
  <c r="O56" i="2"/>
  <c r="O57" i="2" s="1"/>
  <c r="I48" i="3"/>
  <c r="I49" i="3"/>
  <c r="I47" i="3"/>
  <c r="L49" i="3"/>
  <c r="F50" i="3"/>
  <c r="O58" i="2"/>
  <c r="O59" i="2" s="1"/>
  <c r="I58" i="2"/>
  <c r="I59" i="2" s="1"/>
  <c r="L48" i="3"/>
  <c r="K47" i="3"/>
  <c r="F47" i="3"/>
  <c r="E50" i="3"/>
  <c r="G55" i="3"/>
  <c r="G56" i="3"/>
  <c r="G54" i="3"/>
  <c r="I56" i="2"/>
  <c r="I57" i="2" s="1"/>
  <c r="K48" i="3"/>
  <c r="F49" i="3"/>
  <c r="L47" i="3"/>
  <c r="J49" i="3"/>
  <c r="J55" i="3" s="1"/>
  <c r="E48" i="3"/>
  <c r="E47" i="3"/>
  <c r="L79" i="2"/>
  <c r="L66" i="2"/>
  <c r="H66" i="2"/>
  <c r="L65" i="2"/>
  <c r="H65" i="2"/>
  <c r="L77" i="2"/>
  <c r="L64" i="2"/>
  <c r="H64" i="2"/>
  <c r="L63" i="2"/>
  <c r="L58" i="2"/>
  <c r="L56" i="2"/>
  <c r="L57" i="2" s="1"/>
  <c r="L54" i="2"/>
  <c r="L55" i="2" s="1"/>
  <c r="H63" i="2"/>
  <c r="H58" i="2"/>
  <c r="H56" i="2"/>
  <c r="H57" i="2" s="1"/>
  <c r="H54" i="2"/>
  <c r="H78" i="2" s="1"/>
  <c r="M59" i="2"/>
  <c r="K59" i="2"/>
  <c r="J66" i="2"/>
  <c r="N78" i="2"/>
  <c r="N65" i="2"/>
  <c r="J65" i="2"/>
  <c r="N77" i="2"/>
  <c r="N64" i="2"/>
  <c r="J64" i="2"/>
  <c r="N76" i="2"/>
  <c r="N63" i="2"/>
  <c r="N58" i="2"/>
  <c r="N56" i="2"/>
  <c r="N57" i="2" s="1"/>
  <c r="N54" i="2"/>
  <c r="N55" i="2" s="1"/>
  <c r="J54" i="2"/>
  <c r="J55" i="2" s="1"/>
  <c r="J63" i="2"/>
  <c r="J58" i="2"/>
  <c r="J56" i="2"/>
  <c r="J57" i="2" s="1"/>
  <c r="M63" i="2"/>
  <c r="K63" i="2"/>
  <c r="I63" i="2"/>
  <c r="N66" i="2"/>
  <c r="O72" i="2" l="1"/>
  <c r="J54" i="3"/>
  <c r="L78" i="2"/>
  <c r="L56" i="3"/>
  <c r="L54" i="3"/>
  <c r="L55" i="3"/>
  <c r="J56" i="3"/>
  <c r="J57" i="3" s="1"/>
  <c r="F56" i="3"/>
  <c r="F57" i="3" s="1"/>
  <c r="F54" i="3"/>
  <c r="F55" i="3"/>
  <c r="L76" i="2"/>
  <c r="H57" i="3"/>
  <c r="J76" i="2"/>
  <c r="J77" i="2"/>
  <c r="J79" i="2"/>
  <c r="J85" i="2" s="1"/>
  <c r="H77" i="2"/>
  <c r="H79" i="2"/>
  <c r="I56" i="3"/>
  <c r="I55" i="3"/>
  <c r="I54" i="3"/>
  <c r="O70" i="2"/>
  <c r="E54" i="3"/>
  <c r="E56" i="3"/>
  <c r="E57" i="3" s="1"/>
  <c r="E55" i="3"/>
  <c r="G57" i="3"/>
  <c r="K55" i="3"/>
  <c r="K56" i="3"/>
  <c r="K54" i="3"/>
  <c r="J78" i="2"/>
  <c r="I72" i="2"/>
  <c r="I71" i="2"/>
  <c r="I70" i="2"/>
  <c r="M72" i="2"/>
  <c r="M71" i="2"/>
  <c r="M70" i="2"/>
  <c r="J72" i="2"/>
  <c r="J71" i="2"/>
  <c r="J70" i="2"/>
  <c r="N72" i="2"/>
  <c r="N71" i="2"/>
  <c r="N70" i="2"/>
  <c r="O73" i="2"/>
  <c r="H72" i="2"/>
  <c r="H71" i="2"/>
  <c r="H70" i="2"/>
  <c r="L59" i="2"/>
  <c r="L85" i="2"/>
  <c r="L84" i="2"/>
  <c r="L83" i="2"/>
  <c r="K72" i="2"/>
  <c r="K71" i="2"/>
  <c r="K70" i="2"/>
  <c r="J59" i="2"/>
  <c r="J84" i="2"/>
  <c r="J83" i="2"/>
  <c r="N59" i="2"/>
  <c r="H55" i="2"/>
  <c r="O76" i="2"/>
  <c r="O79" i="2"/>
  <c r="M79" i="2"/>
  <c r="N79" i="2"/>
  <c r="N84" i="2" s="1"/>
  <c r="I76" i="2"/>
  <c r="K76" i="2"/>
  <c r="M76" i="2"/>
  <c r="I77" i="2"/>
  <c r="K77" i="2"/>
  <c r="M77" i="2"/>
  <c r="O77" i="2"/>
  <c r="I78" i="2"/>
  <c r="K78" i="2"/>
  <c r="M78" i="2"/>
  <c r="O78" i="2"/>
  <c r="I79" i="2"/>
  <c r="H59" i="2"/>
  <c r="H76" i="2"/>
  <c r="L72" i="2"/>
  <c r="L71" i="2"/>
  <c r="L70" i="2"/>
  <c r="L57" i="3" l="1"/>
  <c r="N83" i="2"/>
  <c r="K57" i="3"/>
  <c r="I57" i="3"/>
  <c r="N85" i="2"/>
  <c r="L73" i="2"/>
  <c r="M85" i="2"/>
  <c r="M84" i="2"/>
  <c r="M83" i="2"/>
  <c r="I85" i="2"/>
  <c r="I84" i="2"/>
  <c r="I83" i="2"/>
  <c r="O85" i="2"/>
  <c r="O84" i="2"/>
  <c r="O83" i="2"/>
  <c r="N86" i="2"/>
  <c r="J86" i="2"/>
  <c r="K73" i="2"/>
  <c r="J73" i="2"/>
  <c r="I73" i="2"/>
  <c r="H85" i="2"/>
  <c r="H84" i="2"/>
  <c r="H83" i="2"/>
  <c r="K85" i="2"/>
  <c r="K84" i="2"/>
  <c r="K83" i="2"/>
  <c r="L86" i="2"/>
  <c r="H73" i="2"/>
  <c r="N73" i="2"/>
  <c r="M73" i="2"/>
  <c r="K86" i="2" l="1"/>
  <c r="I86" i="2"/>
  <c r="H86" i="2"/>
  <c r="O86" i="2"/>
  <c r="M86" i="2"/>
  <c r="P39" i="1" l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N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H40" i="1" l="1"/>
  <c r="P40" i="1"/>
  <c r="O47" i="1"/>
  <c r="O49" i="1"/>
  <c r="P36" i="1"/>
  <c r="L40" i="1"/>
  <c r="O48" i="1"/>
  <c r="O64" i="1" s="1"/>
  <c r="O50" i="1"/>
  <c r="O66" i="1" s="1"/>
  <c r="J40" i="1"/>
  <c r="N40" i="1"/>
  <c r="K47" i="1"/>
  <c r="K48" i="1"/>
  <c r="K64" i="1" s="1"/>
  <c r="K49" i="1"/>
  <c r="K50" i="1"/>
  <c r="I40" i="1"/>
  <c r="K40" i="1"/>
  <c r="M40" i="1"/>
  <c r="O40" i="1"/>
  <c r="I47" i="1"/>
  <c r="M47" i="1"/>
  <c r="M56" i="1" s="1"/>
  <c r="M57" i="1" s="1"/>
  <c r="I48" i="1"/>
  <c r="M48" i="1"/>
  <c r="I49" i="1"/>
  <c r="M49" i="1"/>
  <c r="M58" i="1" s="1"/>
  <c r="I50" i="1"/>
  <c r="M50" i="1"/>
  <c r="O54" i="1"/>
  <c r="O55" i="1" s="1"/>
  <c r="K54" i="1"/>
  <c r="K55" i="1" s="1"/>
  <c r="M54" i="1"/>
  <c r="M55" i="1" s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O56" i="1" l="1"/>
  <c r="O57" i="1" s="1"/>
  <c r="O58" i="1"/>
  <c r="K66" i="1"/>
  <c r="O65" i="1"/>
  <c r="O72" i="1" s="1"/>
  <c r="K56" i="1"/>
  <c r="K57" i="1" s="1"/>
  <c r="K65" i="1"/>
  <c r="I66" i="1"/>
  <c r="I65" i="1"/>
  <c r="I70" i="1" s="1"/>
  <c r="I64" i="1"/>
  <c r="K58" i="1"/>
  <c r="K63" i="1"/>
  <c r="N66" i="1"/>
  <c r="I63" i="1"/>
  <c r="I54" i="1"/>
  <c r="I55" i="1" s="1"/>
  <c r="M66" i="1"/>
  <c r="M65" i="1"/>
  <c r="M70" i="1" s="1"/>
  <c r="M64" i="1"/>
  <c r="O63" i="1"/>
  <c r="I58" i="1"/>
  <c r="M63" i="1"/>
  <c r="I56" i="1"/>
  <c r="I57" i="1" s="1"/>
  <c r="J66" i="1"/>
  <c r="N65" i="1"/>
  <c r="J65" i="1"/>
  <c r="N64" i="1"/>
  <c r="J64" i="1"/>
  <c r="N63" i="1"/>
  <c r="N58" i="1"/>
  <c r="N56" i="1"/>
  <c r="N57" i="1" s="1"/>
  <c r="N54" i="1"/>
  <c r="N55" i="1" s="1"/>
  <c r="J63" i="1"/>
  <c r="J58" i="1"/>
  <c r="J56" i="1"/>
  <c r="J57" i="1" s="1"/>
  <c r="J54" i="1"/>
  <c r="J55" i="1" s="1"/>
  <c r="O71" i="1"/>
  <c r="O70" i="1"/>
  <c r="K71" i="1"/>
  <c r="I72" i="1"/>
  <c r="L66" i="1"/>
  <c r="H66" i="1"/>
  <c r="L65" i="1"/>
  <c r="H65" i="1"/>
  <c r="L64" i="1"/>
  <c r="H64" i="1"/>
  <c r="L54" i="1"/>
  <c r="L55" i="1" s="1"/>
  <c r="L63" i="1"/>
  <c r="L58" i="1"/>
  <c r="L56" i="1"/>
  <c r="L57" i="1" s="1"/>
  <c r="H54" i="1"/>
  <c r="H63" i="1"/>
  <c r="H58" i="1"/>
  <c r="H56" i="1"/>
  <c r="H57" i="1" s="1"/>
  <c r="O59" i="1"/>
  <c r="M59" i="1"/>
  <c r="K59" i="1"/>
  <c r="I71" i="1" l="1"/>
  <c r="I59" i="1"/>
  <c r="K72" i="1"/>
  <c r="L59" i="1"/>
  <c r="M72" i="1"/>
  <c r="K70" i="1"/>
  <c r="M71" i="1"/>
  <c r="H72" i="1"/>
  <c r="H71" i="1"/>
  <c r="H70" i="1"/>
  <c r="H55" i="1"/>
  <c r="N79" i="1"/>
  <c r="I76" i="1"/>
  <c r="K76" i="1"/>
  <c r="M76" i="1"/>
  <c r="O76" i="1"/>
  <c r="I77" i="1"/>
  <c r="K77" i="1"/>
  <c r="M77" i="1"/>
  <c r="O77" i="1"/>
  <c r="I78" i="1"/>
  <c r="K78" i="1"/>
  <c r="M78" i="1"/>
  <c r="O78" i="1"/>
  <c r="I79" i="1"/>
  <c r="K79" i="1"/>
  <c r="M79" i="1"/>
  <c r="O79" i="1"/>
  <c r="L76" i="1"/>
  <c r="I73" i="1"/>
  <c r="M73" i="1"/>
  <c r="J59" i="1"/>
  <c r="J76" i="1"/>
  <c r="N72" i="1"/>
  <c r="N71" i="1"/>
  <c r="N70" i="1"/>
  <c r="H59" i="1"/>
  <c r="H76" i="1"/>
  <c r="L72" i="1"/>
  <c r="L71" i="1"/>
  <c r="L70" i="1"/>
  <c r="H77" i="1"/>
  <c r="L77" i="1"/>
  <c r="H78" i="1"/>
  <c r="L78" i="1"/>
  <c r="H79" i="1"/>
  <c r="L79" i="1"/>
  <c r="K73" i="1"/>
  <c r="O73" i="1"/>
  <c r="J72" i="1"/>
  <c r="J71" i="1"/>
  <c r="J70" i="1"/>
  <c r="N59" i="1"/>
  <c r="N76" i="1"/>
  <c r="J77" i="1"/>
  <c r="N77" i="1"/>
  <c r="J78" i="1"/>
  <c r="N78" i="1"/>
  <c r="J79" i="1"/>
  <c r="L73" i="1" l="1"/>
  <c r="J85" i="1"/>
  <c r="J84" i="1"/>
  <c r="J83" i="1"/>
  <c r="L85" i="1"/>
  <c r="L84" i="1"/>
  <c r="L83" i="1"/>
  <c r="M85" i="1"/>
  <c r="M84" i="1"/>
  <c r="M83" i="1"/>
  <c r="I85" i="1"/>
  <c r="I84" i="1"/>
  <c r="I83" i="1"/>
  <c r="N85" i="1"/>
  <c r="N84" i="1"/>
  <c r="N83" i="1"/>
  <c r="J73" i="1"/>
  <c r="H85" i="1"/>
  <c r="H84" i="1"/>
  <c r="H83" i="1"/>
  <c r="N73" i="1"/>
  <c r="O85" i="1"/>
  <c r="O84" i="1"/>
  <c r="O83" i="1"/>
  <c r="K85" i="1"/>
  <c r="K84" i="1"/>
  <c r="K83" i="1"/>
  <c r="H73" i="1"/>
  <c r="O86" i="1" l="1"/>
  <c r="H86" i="1"/>
  <c r="N86" i="1"/>
  <c r="M86" i="1"/>
  <c r="J86" i="1"/>
  <c r="K86" i="1"/>
  <c r="I86" i="1"/>
  <c r="L86" i="1"/>
</calcChain>
</file>

<file path=xl/sharedStrings.xml><?xml version="1.0" encoding="utf-8"?>
<sst xmlns="http://schemas.openxmlformats.org/spreadsheetml/2006/main" count="238" uniqueCount="61">
  <si>
    <t>version,4</t>
  </si>
  <si>
    <t>ProtocolHeader</t>
  </si>
  <si>
    <t>,Version,1.0,Label,MTT_005A_20191209,ReaderType,0,DateRead,12/27/2019 1:22:13 AM,InstrumentSN,SN: 512734004,</t>
  </si>
  <si>
    <t xml:space="preserve">,Result,0,Prefix,05A_3_1_Vin,WellMap,0007FE7FE7FE7FE7FE7FE000,RefWellMap,000000000000000000000000,RunCount,1,Kinetics,False,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</si>
  <si>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</si>
  <si>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</si>
  <si>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</si>
  <si>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</si>
  <si>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</si>
  <si>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</si>
  <si>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,B,X,0.05036724,0.05349796,0.05352481,0.05309017,0.05443289,0.05271199,0.05423845,0.05433918,0.0575058,0.05349324,X</t>
  </si>
  <si>
    <t>,C,X,0.05192744,0.4294768,0.3850475,0.3572875,0.2724859,0.2332164,0.22967,0.2191638,0.1531648,0.1354478,X</t>
  </si>
  <si>
    <t>,D,X,0.05277384,0.3985294,0.3765439,0.3630854,0.2826882,0.2417618,0.2360242,0.2263298,0.1615458,0.1321486,X</t>
  </si>
  <si>
    <t>,E,X,0.05275633,0.4012024,0.3874922,0.3783874,0.2844751,0.2519549,0.2429427,0.2286768,0.1661316,0.1328946,X</t>
  </si>
  <si>
    <t>,F,X,0.05139782,0.3984596,0.3396297,0.3705332,0.2508156,0.2391909,0.2390296,0.2365691,0.2011087,0.05332378,X</t>
  </si>
  <si>
    <t>,G,X,0.05195072,0.05252413,0.05293253,0.05342781,0.05555069,0.05440126,0.05338106,0.05258248,0.05190533,0.05358211,X</t>
  </si>
  <si>
    <t>,H,X,X,X,X,X,X,X,X,X,X,X,X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</si>
  <si>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</si>
  <si>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</si>
  <si>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</si>
  <si>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</si>
  <si>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</si>
  <si>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</si>
  <si>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</si>
  <si>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</si>
  <si>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</si>
  <si>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</si>
  <si>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</si>
  <si>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</si>
  <si>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</si>
  <si>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Differentiation started</t>
  </si>
  <si>
    <t>Age of cells</t>
  </si>
  <si>
    <t>13d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</si>
  <si>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</si>
  <si>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</si>
  <si>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</si>
  <si>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</si>
  <si>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</si>
  <si>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</si>
  <si>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</si>
  <si>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</si>
  <si>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</si>
  <si>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</si>
  <si>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</si>
  <si>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iPSC_DSN_005A_20191209_1_d13</t>
  </si>
  <si>
    <t>Vincristin</t>
  </si>
  <si>
    <t>MTT</t>
  </si>
  <si>
    <t>,Version,1,Label,CytoTox-Fluor,ReaderType,2,DateRead,12/23/2019 8:40:34 PM,InstrumentSN,SN: 512734004,FluoOpticalKitID,PN:9300-046 SN:31000001DD35142D SIG:BLUE,</t>
  </si>
  <si>
    <t xml:space="preserve">,Result,0,Prefix,05A_3_1_Vin,WellMap,0007FE7FE7FE7FE7FE7FE000,RunCount,1,Kinetics,False, </t>
  </si>
  <si>
    <t>,Read 1</t>
  </si>
  <si>
    <t>,B,X,571.3,569.505,569.772,569.208,569.154,569.942,569.55,568.09,568.597,567.346,X</t>
  </si>
  <si>
    <t>,C,X,570.093,6553.37,6675.79,6771.42,7438.74,8252.67,7545.42,8024.11,186807,2580.68,X</t>
  </si>
  <si>
    <t>,D,X,569.253,7199.68,6810.51,7103.07,7955.59,7926.79,7714.09,7850.52,167948,2629.05,X</t>
  </si>
  <si>
    <t>,E,X,568.696,7300.34,6814.64,7078.99,8251.15,9477.45,7742.6,8145.81,106060,2679.24,X</t>
  </si>
  <si>
    <t>,F,X,571.193,7218.06,6745.74,6940.14,15054.1,7995.83,7063.23,7797.1,48592.5,567.51,X</t>
  </si>
  <si>
    <t>,G,X,567.813,567.753,568.092,568.404,568.723,568.794,567.075,567.98,565.907,568.275,X</t>
  </si>
  <si>
    <t>Cytotox</t>
  </si>
  <si>
    <t>Live/Dead</t>
  </si>
  <si>
    <t>% of Vehicle</t>
  </si>
  <si>
    <t>59) Exp_20191222</t>
  </si>
  <si>
    <t>One outlier marked red, excluded.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</si>
</sst>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20" fillId="0" borderId="0" xfId="0" applyFont="1"/>
    <xf numFmtId="14" fontId="0" fillId="0" borderId="0" xfId="0" applyNumberFormat="1" applyAlignment="1">
      <alignment horizontal="left"/>
    </xf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683559</xdr:colOff>
      <xdr:row>4</xdr:row>
      <xdr:rowOff>78442</xdr:rowOff>
    </xdr:from>
    <xdr:to>
      <xdr:col>16</xdr:col>
      <xdr:colOff>112059</xdr:colOff>
      <xdr:row>23</xdr:row>
      <xdr:rowOff>30817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1559" y="840442"/>
          <a:ext cx="4762500" cy="3571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5</xdr:row>
      <xdr:rowOff>0</xdr:rowOff>
    </xdr:from>
    <xdr:to>
      <xdr:col>12</xdr:col>
      <xdr:colOff>76200</xdr:colOff>
      <xdr:row>20</xdr:row>
      <xdr:rowOff>57150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952500"/>
          <a:ext cx="3886200" cy="29146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714375</xdr:colOff>
      <xdr:row>0</xdr:row>
      <xdr:rowOff>161925</xdr:rowOff>
    </xdr:from>
    <xdr:to>
      <xdr:col>10</xdr:col>
      <xdr:colOff>498475</xdr:colOff>
      <xdr:row>18</xdr:row>
      <xdr:rowOff>28575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D60DADC-BB92-42FA-BA82-C73E4A563E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62375" y="161925"/>
          <a:ext cx="4394200" cy="32956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647700</xdr:colOff>
          <xdr:row>0</xdr:row>
          <xdr:rowOff>171450</xdr:rowOff>
        </xdr:from>
        <xdr:to>
          <xdr:col>16</xdr:col>
          <xdr:colOff>228600</xdr:colOff>
          <xdr:row>17</xdr:row>
          <xdr:rowOff>186489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D0EDAE46-5ACA-4B30-BD73-B99FDFA6D3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6"/>
  <sheetViews>
    <sheetView zoomScale="85" zoomScaleNormal="85" workbookViewId="0">
      <selection activeCell="D22" sqref="D22"/>
    </sheetView>
  </sheetViews>
  <sheetFormatPr baseColWidth="10" defaultRowHeight="15" x14ac:dyDescent="0.25"/>
  <sheetData>
    <row r="1" spans="1:26" x14ac:dyDescent="0.25">
      <c r="B1" t="s">
        <v>0</v>
      </c>
    </row>
    <row r="2" spans="1:26" x14ac:dyDescent="0.25">
      <c r="A2" t="s">
        <v>1</v>
      </c>
    </row>
    <row r="3" spans="1:26" x14ac:dyDescent="0.25">
      <c r="A3" t="s">
        <v>2</v>
      </c>
    </row>
    <row r="4" spans="1:26" x14ac:dyDescent="0.25">
      <c r="A4" t="s">
        <v>3</v>
      </c>
    </row>
    <row r="6" spans="1:26" x14ac:dyDescent="0.25">
      <c r="A6" t="s">
        <v>4</v>
      </c>
    </row>
    <row r="7" spans="1:26" x14ac:dyDescent="0.25">
      <c r="A7" t="s">
        <v>5</v>
      </c>
    </row>
    <row r="9" spans="1:26" x14ac:dyDescent="0.25">
      <c r="A9" t="s">
        <v>6</v>
      </c>
    </row>
    <row r="10" spans="1:26" x14ac:dyDescent="0.25">
      <c r="A10" t="s">
        <v>7</v>
      </c>
    </row>
    <row r="11" spans="1:26" x14ac:dyDescent="0.25">
      <c r="A11" t="s">
        <v>8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spans="1:26" x14ac:dyDescent="0.25">
      <c r="A12" t="s">
        <v>9</v>
      </c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spans="1:26" x14ac:dyDescent="0.25">
      <c r="A13" t="s">
        <v>10</v>
      </c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spans="1:26" x14ac:dyDescent="0.25">
      <c r="A14" t="s">
        <v>11</v>
      </c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spans="1:26" x14ac:dyDescent="0.25">
      <c r="A15" t="s">
        <v>12</v>
      </c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spans="1:26" x14ac:dyDescent="0.25">
      <c r="A16" t="s">
        <v>13</v>
      </c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spans="1:25" x14ac:dyDescent="0.25">
      <c r="A17" t="s">
        <v>14</v>
      </c>
      <c r="Q17" s="19"/>
      <c r="R17" s="19"/>
      <c r="S17" s="19"/>
      <c r="T17" s="19"/>
      <c r="U17" s="19"/>
      <c r="V17" s="19"/>
      <c r="W17" s="19"/>
      <c r="X17" s="19"/>
      <c r="Y17" s="19"/>
    </row>
    <row r="18" spans="1:25" x14ac:dyDescent="0.25">
      <c r="A18" t="s">
        <v>15</v>
      </c>
      <c r="Q18" s="19"/>
      <c r="R18" s="19"/>
      <c r="S18" s="19"/>
      <c r="T18" s="19"/>
      <c r="U18" s="19"/>
      <c r="V18" s="19"/>
      <c r="W18" s="19"/>
      <c r="X18" s="19"/>
      <c r="Y18" s="19"/>
    </row>
    <row r="19" spans="1:25" x14ac:dyDescent="0.25">
      <c r="A19" t="s">
        <v>16</v>
      </c>
      <c r="Q19" s="19"/>
      <c r="R19" s="19"/>
      <c r="S19" s="19"/>
      <c r="T19" s="19"/>
      <c r="U19" s="19"/>
      <c r="V19" s="19"/>
      <c r="W19" s="19"/>
      <c r="X19" s="19"/>
      <c r="Y19" s="19"/>
    </row>
    <row r="20" spans="1:25" x14ac:dyDescent="0.25">
      <c r="Q20" s="19"/>
      <c r="R20" s="19"/>
      <c r="S20" s="19"/>
      <c r="T20" s="19"/>
      <c r="U20" s="19"/>
      <c r="V20" s="19"/>
      <c r="W20" s="19"/>
      <c r="X20" s="19"/>
      <c r="Y20" s="19"/>
    </row>
    <row r="21" spans="1:25" x14ac:dyDescent="0.25">
      <c r="Q21" s="19"/>
      <c r="R21" s="19"/>
      <c r="S21" s="19"/>
      <c r="T21" s="19"/>
      <c r="U21" s="19"/>
      <c r="V21" s="19"/>
      <c r="W21" s="19"/>
      <c r="X21" s="19"/>
      <c r="Y21" s="19"/>
    </row>
    <row r="22" spans="1:25" x14ac:dyDescent="0.25">
      <c r="Q22" s="19"/>
      <c r="R22" s="19"/>
      <c r="S22" s="19"/>
      <c r="T22" s="19"/>
      <c r="U22" s="19"/>
      <c r="V22" s="19"/>
      <c r="W22" s="19"/>
      <c r="X22" s="19"/>
      <c r="Y22" s="19"/>
    </row>
    <row r="23" spans="1:25" x14ac:dyDescent="0.25">
      <c r="C23" s="18"/>
      <c r="Q23" s="19"/>
      <c r="R23" s="19"/>
      <c r="S23" s="19"/>
      <c r="T23" s="19"/>
      <c r="U23" s="19"/>
      <c r="V23" s="19"/>
      <c r="W23" s="19"/>
      <c r="X23" s="19"/>
      <c r="Y23" s="19"/>
    </row>
    <row r="24" spans="1:25" x14ac:dyDescent="0.25">
      <c r="C24" s="2"/>
      <c r="S24" s="19"/>
      <c r="T24" s="19"/>
      <c r="U24" s="19"/>
      <c r="V24" s="19"/>
      <c r="W24" s="19"/>
    </row>
    <row r="25" spans="1:25" x14ac:dyDescent="0.25">
      <c r="A25" s="1" t="s">
        <v>59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  <c r="S25" s="19"/>
      <c r="T25" s="19"/>
      <c r="U25" s="19"/>
      <c r="V25" s="19"/>
      <c r="W25" s="19"/>
    </row>
    <row r="26" spans="1:25" x14ac:dyDescent="0.25">
      <c r="A26" t="s">
        <v>29</v>
      </c>
      <c r="C26" t="s">
        <v>44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S26" s="19"/>
      <c r="T26" s="19"/>
      <c r="U26" s="19"/>
      <c r="V26" s="19"/>
      <c r="W26" s="19"/>
    </row>
    <row r="27" spans="1:25" x14ac:dyDescent="0.25">
      <c r="A27" t="s">
        <v>30</v>
      </c>
      <c r="C27" s="2">
        <v>43808</v>
      </c>
      <c r="F27" s="5"/>
      <c r="G27" s="5">
        <v>5.0367240000000001E-2</v>
      </c>
      <c r="H27" s="5">
        <v>5.3497959999999997E-2</v>
      </c>
      <c r="I27" s="5">
        <v>5.3524809999999999E-2</v>
      </c>
      <c r="J27" s="5">
        <v>5.3090169999999999E-2</v>
      </c>
      <c r="K27" s="5">
        <v>5.4432889999999998E-2</v>
      </c>
      <c r="L27" s="5">
        <v>5.271199E-2</v>
      </c>
      <c r="M27" s="5">
        <v>5.4238450000000001E-2</v>
      </c>
      <c r="N27" s="5">
        <v>5.4339180000000001E-2</v>
      </c>
      <c r="O27" s="5">
        <v>5.7505800000000003E-2</v>
      </c>
      <c r="P27" s="5">
        <v>5.3493239999999997E-2</v>
      </c>
      <c r="Q27" s="5"/>
      <c r="S27" s="19"/>
      <c r="T27" s="19"/>
      <c r="U27" s="19"/>
      <c r="V27" s="19"/>
      <c r="W27" s="19"/>
    </row>
    <row r="28" spans="1:25" x14ac:dyDescent="0.25">
      <c r="A28" t="s">
        <v>31</v>
      </c>
      <c r="C28" t="s">
        <v>32</v>
      </c>
      <c r="F28" s="6"/>
      <c r="G28" s="6">
        <v>5.1927439999999998E-2</v>
      </c>
      <c r="H28" s="7">
        <v>0.42947679999999999</v>
      </c>
      <c r="I28" s="8">
        <v>0.38504749999999999</v>
      </c>
      <c r="J28" s="8">
        <v>0.35728749999999998</v>
      </c>
      <c r="K28" s="8">
        <v>0.2724859</v>
      </c>
      <c r="L28" s="8">
        <v>0.23321639999999999</v>
      </c>
      <c r="M28" s="8">
        <v>0.22967000000000001</v>
      </c>
      <c r="N28" s="8">
        <v>0.21916379999999999</v>
      </c>
      <c r="O28" s="8">
        <v>0.15316479999999999</v>
      </c>
      <c r="P28" s="9">
        <v>0.13544780000000001</v>
      </c>
      <c r="Q28" s="6"/>
      <c r="S28" s="19"/>
      <c r="T28" s="19"/>
      <c r="U28" s="19"/>
      <c r="V28" s="19"/>
      <c r="W28" s="19"/>
    </row>
    <row r="29" spans="1:25" x14ac:dyDescent="0.25">
      <c r="A29" t="s">
        <v>33</v>
      </c>
      <c r="C29" t="s">
        <v>45</v>
      </c>
      <c r="F29" s="6"/>
      <c r="G29" s="6">
        <v>5.2773840000000002E-2</v>
      </c>
      <c r="H29" s="10">
        <v>0.39852939999999998</v>
      </c>
      <c r="I29" s="11">
        <v>0.37654389999999999</v>
      </c>
      <c r="J29" s="11">
        <v>0.3630854</v>
      </c>
      <c r="K29" s="11">
        <v>0.2826882</v>
      </c>
      <c r="L29" s="11">
        <v>0.2417618</v>
      </c>
      <c r="M29" s="11">
        <v>0.23602419999999999</v>
      </c>
      <c r="N29" s="11">
        <v>0.2263298</v>
      </c>
      <c r="O29" s="11">
        <v>0.16154579999999999</v>
      </c>
      <c r="P29" s="12">
        <v>0.1321486</v>
      </c>
      <c r="Q29" s="6"/>
      <c r="S29" s="19"/>
      <c r="T29" s="19"/>
      <c r="U29" s="19"/>
      <c r="V29" s="19"/>
      <c r="W29" s="19"/>
    </row>
    <row r="30" spans="1:25" x14ac:dyDescent="0.25">
      <c r="A30" t="s">
        <v>17</v>
      </c>
      <c r="C30" s="18">
        <v>43821</v>
      </c>
      <c r="F30" s="6"/>
      <c r="G30" s="6">
        <v>5.2756329999999997E-2</v>
      </c>
      <c r="H30" s="10">
        <v>0.40120240000000001</v>
      </c>
      <c r="I30" s="11">
        <v>0.38749220000000001</v>
      </c>
      <c r="J30" s="11">
        <v>0.37838739999999998</v>
      </c>
      <c r="K30" s="11">
        <v>0.28447509999999998</v>
      </c>
      <c r="L30" s="11">
        <v>0.25195489999999998</v>
      </c>
      <c r="M30" s="11">
        <v>0.24294270000000001</v>
      </c>
      <c r="N30" s="11">
        <v>0.22867680000000001</v>
      </c>
      <c r="O30" s="11">
        <v>0.16613159999999999</v>
      </c>
      <c r="P30" s="12">
        <v>0.1328946</v>
      </c>
      <c r="Q30" s="6"/>
      <c r="S30" s="19"/>
      <c r="T30" s="19"/>
      <c r="U30" s="19"/>
      <c r="V30" s="19"/>
      <c r="W30" s="19"/>
    </row>
    <row r="31" spans="1:25" x14ac:dyDescent="0.25">
      <c r="A31" t="s">
        <v>18</v>
      </c>
      <c r="C31" t="s">
        <v>19</v>
      </c>
      <c r="F31" s="6"/>
      <c r="G31" s="6">
        <v>5.1397819999999997E-2</v>
      </c>
      <c r="H31" s="13">
        <v>0.39845960000000002</v>
      </c>
      <c r="I31" s="14">
        <v>0.33962969999999998</v>
      </c>
      <c r="J31" s="14">
        <v>0.37053320000000001</v>
      </c>
      <c r="K31" s="14">
        <v>0.25081560000000003</v>
      </c>
      <c r="L31" s="14">
        <v>0.23919090000000001</v>
      </c>
      <c r="M31" s="14">
        <v>0.23902960000000001</v>
      </c>
      <c r="N31" s="14">
        <v>0.2365691</v>
      </c>
      <c r="O31" s="14">
        <v>0.2011087</v>
      </c>
      <c r="P31" s="15">
        <v>5.3323780000000001E-2</v>
      </c>
      <c r="Q31" s="6"/>
      <c r="S31" s="19"/>
      <c r="T31" s="19"/>
      <c r="U31" s="19"/>
      <c r="V31" s="19"/>
      <c r="W31" s="19"/>
    </row>
    <row r="32" spans="1:25" x14ac:dyDescent="0.25">
      <c r="A32" s="1" t="s">
        <v>34</v>
      </c>
      <c r="G32" s="17">
        <v>5.1950719999999999E-2</v>
      </c>
      <c r="H32" s="17">
        <v>5.2524130000000002E-2</v>
      </c>
      <c r="I32" s="17">
        <v>5.2932529999999998E-2</v>
      </c>
      <c r="J32" s="17">
        <v>5.3427809999999999E-2</v>
      </c>
      <c r="K32" s="17">
        <v>5.555069E-2</v>
      </c>
      <c r="L32" s="17">
        <v>5.440126E-2</v>
      </c>
      <c r="M32" s="17">
        <v>5.3381060000000001E-2</v>
      </c>
      <c r="N32" s="17">
        <v>5.2582480000000001E-2</v>
      </c>
      <c r="O32" s="17">
        <v>5.190533E-2</v>
      </c>
      <c r="P32" s="17">
        <v>5.3582110000000002E-2</v>
      </c>
    </row>
    <row r="35" spans="3:17" x14ac:dyDescent="0.25">
      <c r="C35" s="16"/>
      <c r="F35" t="s">
        <v>35</v>
      </c>
      <c r="H35">
        <f>AVERAGE(H28:H31)</f>
        <v>0.40691705</v>
      </c>
      <c r="I35">
        <f>AVERAGE(I28:I31)</f>
        <v>0.37217832499999998</v>
      </c>
      <c r="J35">
        <f>AVERAGE(J28:J31)</f>
        <v>0.36732337500000001</v>
      </c>
      <c r="K35">
        <f t="shared" ref="K35:M35" si="0">AVERAGE(K28:K31)</f>
        <v>0.27261619999999998</v>
      </c>
      <c r="L35">
        <f t="shared" si="0"/>
        <v>0.241531</v>
      </c>
      <c r="M35">
        <f t="shared" si="0"/>
        <v>0.23691662499999999</v>
      </c>
      <c r="N35">
        <f>AVERAGE(N28:N31)</f>
        <v>0.22768487499999998</v>
      </c>
      <c r="O35">
        <f>AVERAGE(O28:O31)</f>
        <v>0.17048772499999998</v>
      </c>
      <c r="P35">
        <f>AVERAGE(P28:P30)</f>
        <v>0.133497</v>
      </c>
    </row>
    <row r="36" spans="3:17" x14ac:dyDescent="0.25">
      <c r="F36" t="s">
        <v>36</v>
      </c>
      <c r="H36">
        <f>H35/1000</f>
        <v>4.0691704999999998E-4</v>
      </c>
      <c r="I36">
        <f t="shared" ref="I36:P36" si="1">I35/1000</f>
        <v>3.7217832499999998E-4</v>
      </c>
      <c r="J36">
        <f t="shared" si="1"/>
        <v>3.6732337499999999E-4</v>
      </c>
      <c r="K36">
        <f t="shared" si="1"/>
        <v>2.7261619999999995E-4</v>
      </c>
      <c r="L36">
        <f t="shared" si="1"/>
        <v>2.4153099999999999E-4</v>
      </c>
      <c r="M36">
        <f t="shared" si="1"/>
        <v>2.3691662499999999E-4</v>
      </c>
      <c r="N36">
        <f t="shared" si="1"/>
        <v>2.2768487499999997E-4</v>
      </c>
      <c r="O36">
        <f t="shared" si="1"/>
        <v>1.7048772499999999E-4</v>
      </c>
      <c r="P36">
        <f t="shared" si="1"/>
        <v>1.33497E-4</v>
      </c>
    </row>
    <row r="37" spans="3:17" x14ac:dyDescent="0.25">
      <c r="F37" t="s">
        <v>37</v>
      </c>
      <c r="H37">
        <f>MEDIAN(H28:H31)</f>
        <v>0.3998659</v>
      </c>
      <c r="I37">
        <f t="shared" ref="I37:O37" si="2">MEDIAN(I28:I31)</f>
        <v>0.38079569999999996</v>
      </c>
      <c r="J37">
        <f t="shared" si="2"/>
        <v>0.3668093</v>
      </c>
      <c r="K37">
        <f t="shared" si="2"/>
        <v>0.27758705</v>
      </c>
      <c r="L37">
        <f t="shared" si="2"/>
        <v>0.24047635000000001</v>
      </c>
      <c r="M37">
        <f t="shared" si="2"/>
        <v>0.23752689999999999</v>
      </c>
      <c r="N37">
        <f t="shared" si="2"/>
        <v>0.22750330000000002</v>
      </c>
      <c r="O37">
        <f t="shared" si="2"/>
        <v>0.1638387</v>
      </c>
      <c r="P37">
        <f>MEDIAN(P28:P30)</f>
        <v>0.1328946</v>
      </c>
    </row>
    <row r="38" spans="3:17" x14ac:dyDescent="0.25">
      <c r="F38" t="s">
        <v>38</v>
      </c>
      <c r="H38">
        <f>H37/1000</f>
        <v>3.9986589999999999E-4</v>
      </c>
      <c r="I38">
        <f t="shared" ref="I38:P38" si="3">I37/1000</f>
        <v>3.8079569999999998E-4</v>
      </c>
      <c r="J38">
        <f t="shared" si="3"/>
        <v>3.668093E-4</v>
      </c>
      <c r="K38">
        <f t="shared" si="3"/>
        <v>2.7758705E-4</v>
      </c>
      <c r="L38">
        <f t="shared" si="3"/>
        <v>2.4047635E-4</v>
      </c>
      <c r="M38">
        <f t="shared" si="3"/>
        <v>2.3752689999999998E-4</v>
      </c>
      <c r="N38">
        <f t="shared" si="3"/>
        <v>2.2750330000000001E-4</v>
      </c>
      <c r="O38">
        <f t="shared" si="3"/>
        <v>1.6383869999999999E-4</v>
      </c>
      <c r="P38">
        <f t="shared" si="3"/>
        <v>1.3289460000000001E-4</v>
      </c>
    </row>
    <row r="39" spans="3:17" x14ac:dyDescent="0.25">
      <c r="F39" t="s">
        <v>39</v>
      </c>
      <c r="H39">
        <f>STDEV(H28:H31)</f>
        <v>1.5093935622295459E-2</v>
      </c>
      <c r="I39">
        <f t="shared" ref="I39:O39" si="4">STDEV(I28:I31)</f>
        <v>2.2200613108406871E-2</v>
      </c>
      <c r="J39">
        <f t="shared" si="4"/>
        <v>9.154140135252101E-3</v>
      </c>
      <c r="K39">
        <f t="shared" si="4"/>
        <v>1.5463525165800093E-2</v>
      </c>
      <c r="L39">
        <f t="shared" si="4"/>
        <v>7.8170668203190671E-3</v>
      </c>
      <c r="M39">
        <f t="shared" si="4"/>
        <v>5.6002452186637922E-3</v>
      </c>
      <c r="N39">
        <f t="shared" si="4"/>
        <v>7.173058772645978E-3</v>
      </c>
      <c r="O39">
        <f t="shared" si="4"/>
        <v>2.1108147623035041E-2</v>
      </c>
      <c r="P39">
        <f>STDEV(P28:P30)</f>
        <v>1.7301284576585654E-3</v>
      </c>
    </row>
    <row r="40" spans="3:17" x14ac:dyDescent="0.25">
      <c r="F40" t="s">
        <v>40</v>
      </c>
      <c r="H40">
        <f>H39/H35*100</f>
        <v>3.709339685396682</v>
      </c>
      <c r="I40">
        <f t="shared" ref="I40:O40" si="5">I39/I35*100</f>
        <v>5.9650472951123286</v>
      </c>
      <c r="J40">
        <f t="shared" si="5"/>
        <v>2.4921202292808347</v>
      </c>
      <c r="K40">
        <f t="shared" si="5"/>
        <v>5.6722693536921485</v>
      </c>
      <c r="L40">
        <f t="shared" si="5"/>
        <v>3.2364652240578091</v>
      </c>
      <c r="M40">
        <f t="shared" si="5"/>
        <v>2.3638042364750858</v>
      </c>
      <c r="N40">
        <f t="shared" si="5"/>
        <v>3.1504327077703245</v>
      </c>
      <c r="O40">
        <f t="shared" si="5"/>
        <v>12.38103659547046</v>
      </c>
      <c r="P40">
        <f>P39/P35*100</f>
        <v>1.2960054964969741</v>
      </c>
    </row>
    <row r="43" spans="3:17" x14ac:dyDescent="0.25">
      <c r="D43" t="s">
        <v>41</v>
      </c>
    </row>
    <row r="44" spans="3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3:17" x14ac:dyDescent="0.25">
      <c r="H47">
        <f>H28-$P$35</f>
        <v>0.29597980000000002</v>
      </c>
      <c r="I47">
        <f t="shared" ref="H47:O50" si="6">I28-$P$35</f>
        <v>0.25155050000000001</v>
      </c>
      <c r="J47">
        <f t="shared" si="6"/>
        <v>0.22379049999999998</v>
      </c>
      <c r="K47">
        <f t="shared" si="6"/>
        <v>0.1389889</v>
      </c>
      <c r="L47">
        <f t="shared" si="6"/>
        <v>9.9719399999999986E-2</v>
      </c>
      <c r="M47">
        <f t="shared" si="6"/>
        <v>9.6173000000000008E-2</v>
      </c>
      <c r="N47">
        <f t="shared" si="6"/>
        <v>8.5666799999999987E-2</v>
      </c>
      <c r="O47">
        <f t="shared" si="6"/>
        <v>1.9667799999999985E-2</v>
      </c>
    </row>
    <row r="48" spans="3:17" x14ac:dyDescent="0.25">
      <c r="H48">
        <f t="shared" si="6"/>
        <v>0.26503239999999995</v>
      </c>
      <c r="I48">
        <f t="shared" si="6"/>
        <v>0.24304689999999998</v>
      </c>
      <c r="J48">
        <f t="shared" si="6"/>
        <v>0.2295884</v>
      </c>
      <c r="K48">
        <f t="shared" si="6"/>
        <v>0.1491912</v>
      </c>
      <c r="L48">
        <f t="shared" si="6"/>
        <v>0.10826479999999999</v>
      </c>
      <c r="M48">
        <f t="shared" si="6"/>
        <v>0.10252719999999999</v>
      </c>
      <c r="N48">
        <f t="shared" si="6"/>
        <v>9.2832799999999993E-2</v>
      </c>
      <c r="O48">
        <f t="shared" si="6"/>
        <v>2.8048799999999985E-2</v>
      </c>
    </row>
    <row r="49" spans="4:17" x14ac:dyDescent="0.25">
      <c r="H49">
        <f t="shared" si="6"/>
        <v>0.26770539999999998</v>
      </c>
      <c r="I49">
        <f t="shared" si="6"/>
        <v>0.25399519999999998</v>
      </c>
      <c r="J49">
        <f t="shared" si="6"/>
        <v>0.24489039999999998</v>
      </c>
      <c r="K49">
        <f t="shared" si="6"/>
        <v>0.15097809999999998</v>
      </c>
      <c r="L49">
        <f t="shared" si="6"/>
        <v>0.11845789999999998</v>
      </c>
      <c r="M49">
        <f t="shared" si="6"/>
        <v>0.10944570000000001</v>
      </c>
      <c r="N49">
        <f t="shared" si="6"/>
        <v>9.5179800000000009E-2</v>
      </c>
      <c r="O49">
        <f t="shared" si="6"/>
        <v>3.2634599999999986E-2</v>
      </c>
    </row>
    <row r="50" spans="4:17" x14ac:dyDescent="0.25">
      <c r="H50">
        <f t="shared" si="6"/>
        <v>0.26496260000000005</v>
      </c>
      <c r="I50">
        <f t="shared" si="6"/>
        <v>0.20613269999999997</v>
      </c>
      <c r="J50">
        <f t="shared" si="6"/>
        <v>0.2370362</v>
      </c>
      <c r="K50">
        <f t="shared" si="6"/>
        <v>0.11731860000000002</v>
      </c>
      <c r="L50">
        <f t="shared" si="6"/>
        <v>0.10569390000000001</v>
      </c>
      <c r="M50">
        <f t="shared" si="6"/>
        <v>0.1055326</v>
      </c>
      <c r="N50">
        <f t="shared" si="6"/>
        <v>0.1030721</v>
      </c>
      <c r="O50">
        <f t="shared" si="6"/>
        <v>6.7611699999999997E-2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</row>
    <row r="54" spans="4:17" x14ac:dyDescent="0.25">
      <c r="F54" t="s">
        <v>35</v>
      </c>
      <c r="H54">
        <f>AVERAGE(H47:H50)</f>
        <v>0.27342005000000003</v>
      </c>
      <c r="I54">
        <f>AVERAGE(I47:I50)</f>
        <v>0.23868132499999997</v>
      </c>
      <c r="J54">
        <f t="shared" ref="J54:N54" si="7">AVERAGE(J47:J50)</f>
        <v>0.233826375</v>
      </c>
      <c r="K54">
        <f t="shared" si="7"/>
        <v>0.1391192</v>
      </c>
      <c r="L54">
        <f t="shared" si="7"/>
        <v>0.10803399999999999</v>
      </c>
      <c r="M54">
        <f t="shared" si="7"/>
        <v>0.10341962499999999</v>
      </c>
      <c r="N54">
        <f t="shared" si="7"/>
        <v>9.4187875000000004E-2</v>
      </c>
      <c r="O54">
        <f>AVERAGE(O47:O50)</f>
        <v>3.6990724999999988E-2</v>
      </c>
    </row>
    <row r="55" spans="4:17" x14ac:dyDescent="0.25">
      <c r="F55" t="s">
        <v>36</v>
      </c>
      <c r="H55">
        <f>H54/1000</f>
        <v>2.7342005000000004E-4</v>
      </c>
      <c r="I55">
        <f t="shared" ref="I55:O55" si="8">I54/1000</f>
        <v>2.3868132499999998E-4</v>
      </c>
      <c r="J55">
        <f t="shared" si="8"/>
        <v>2.3382637500000001E-4</v>
      </c>
      <c r="K55">
        <f t="shared" si="8"/>
        <v>1.3911920000000001E-4</v>
      </c>
      <c r="L55">
        <f t="shared" si="8"/>
        <v>1.0803399999999999E-4</v>
      </c>
      <c r="M55">
        <f t="shared" si="8"/>
        <v>1.0341962499999999E-4</v>
      </c>
      <c r="N55">
        <f t="shared" si="8"/>
        <v>9.4187874999999998E-5</v>
      </c>
      <c r="O55">
        <f t="shared" si="8"/>
        <v>3.6990724999999986E-5</v>
      </c>
    </row>
    <row r="56" spans="4:17" x14ac:dyDescent="0.25">
      <c r="F56" t="s">
        <v>37</v>
      </c>
      <c r="H56">
        <f>MEDIAN(H47:H50)</f>
        <v>0.26636889999999996</v>
      </c>
      <c r="I56">
        <f t="shared" ref="I56:N56" si="9">MEDIAN(I47:I50)</f>
        <v>0.24729869999999998</v>
      </c>
      <c r="J56">
        <f>MEDIAN(J47:J50)</f>
        <v>0.2333123</v>
      </c>
      <c r="K56">
        <f t="shared" si="9"/>
        <v>0.14409005</v>
      </c>
      <c r="L56">
        <f t="shared" si="9"/>
        <v>0.10697935</v>
      </c>
      <c r="M56">
        <f t="shared" si="9"/>
        <v>0.10402989999999999</v>
      </c>
      <c r="N56">
        <f t="shared" si="9"/>
        <v>9.4006300000000001E-2</v>
      </c>
      <c r="O56">
        <f>MEDIAN(O47:O50)</f>
        <v>3.0341699999999985E-2</v>
      </c>
    </row>
    <row r="57" spans="4:17" x14ac:dyDescent="0.25">
      <c r="F57" t="s">
        <v>38</v>
      </c>
      <c r="H57">
        <f>H56/1000</f>
        <v>2.6636889999999999E-4</v>
      </c>
      <c r="I57">
        <f t="shared" ref="I57:O57" si="10">I56/1000</f>
        <v>2.4729869999999998E-4</v>
      </c>
      <c r="J57">
        <f t="shared" si="10"/>
        <v>2.333123E-4</v>
      </c>
      <c r="K57">
        <f t="shared" si="10"/>
        <v>1.4409005E-4</v>
      </c>
      <c r="L57">
        <f t="shared" si="10"/>
        <v>1.0697935E-4</v>
      </c>
      <c r="M57">
        <f t="shared" si="10"/>
        <v>1.040299E-4</v>
      </c>
      <c r="N57">
        <f t="shared" si="10"/>
        <v>9.4006300000000002E-5</v>
      </c>
      <c r="O57">
        <f t="shared" si="10"/>
        <v>3.0341699999999984E-5</v>
      </c>
    </row>
    <row r="58" spans="4:17" x14ac:dyDescent="0.25">
      <c r="F58" t="s">
        <v>39</v>
      </c>
      <c r="H58">
        <f>STDEV(H47:H50)</f>
        <v>1.5093935622295475E-2</v>
      </c>
      <c r="I58">
        <f t="shared" ref="I58:O58" si="11">STDEV(I47:I50)</f>
        <v>2.2200613108406871E-2</v>
      </c>
      <c r="J58">
        <f t="shared" si="11"/>
        <v>9.154140135252101E-3</v>
      </c>
      <c r="K58">
        <f t="shared" si="11"/>
        <v>1.5463525165800093E-2</v>
      </c>
      <c r="L58">
        <f t="shared" si="11"/>
        <v>7.8170668203190671E-3</v>
      </c>
      <c r="M58">
        <f t="shared" si="11"/>
        <v>5.6002452186637922E-3</v>
      </c>
      <c r="N58">
        <f t="shared" si="11"/>
        <v>7.1730587726459771E-3</v>
      </c>
      <c r="O58">
        <f t="shared" si="11"/>
        <v>2.1108147623034895E-2</v>
      </c>
    </row>
    <row r="59" spans="4:17" x14ac:dyDescent="0.25">
      <c r="F59" t="s">
        <v>40</v>
      </c>
      <c r="H59">
        <f>H58/H54*100</f>
        <v>5.5204201821685981</v>
      </c>
      <c r="I59">
        <f t="shared" ref="I59:O59" si="12">I58/I54*100</f>
        <v>9.3013615993655439</v>
      </c>
      <c r="J59">
        <f t="shared" si="12"/>
        <v>3.9149305270853647</v>
      </c>
      <c r="K59">
        <f t="shared" si="12"/>
        <v>11.115306273900433</v>
      </c>
      <c r="L59">
        <f t="shared" si="12"/>
        <v>7.2357469133042072</v>
      </c>
      <c r="M59">
        <f t="shared" si="12"/>
        <v>5.415070126838879</v>
      </c>
      <c r="N59">
        <f t="shared" si="12"/>
        <v>7.6156923305106705</v>
      </c>
      <c r="O59">
        <f t="shared" si="12"/>
        <v>57.063352024149026</v>
      </c>
    </row>
    <row r="62" spans="4:17" x14ac:dyDescent="0.25">
      <c r="D62" t="s">
        <v>42</v>
      </c>
    </row>
    <row r="63" spans="4:17" x14ac:dyDescent="0.25">
      <c r="H63">
        <f t="shared" ref="H63:O64" si="13">H47/$O$54*100</f>
        <v>800.14598254021814</v>
      </c>
      <c r="I63">
        <f t="shared" si="13"/>
        <v>680.0366848716809</v>
      </c>
      <c r="J63">
        <f t="shared" si="13"/>
        <v>604.99084567820728</v>
      </c>
      <c r="K63">
        <f t="shared" si="13"/>
        <v>375.73986452009268</v>
      </c>
      <c r="L63">
        <f t="shared" si="13"/>
        <v>269.57946890740863</v>
      </c>
      <c r="M63">
        <f t="shared" si="13"/>
        <v>259.99220074761996</v>
      </c>
      <c r="N63">
        <f t="shared" si="13"/>
        <v>231.58994585804956</v>
      </c>
      <c r="O63">
        <f t="shared" si="13"/>
        <v>53.169544527716049</v>
      </c>
    </row>
    <row r="64" spans="4:17" x14ac:dyDescent="0.25">
      <c r="H64">
        <f>H48/$O$54*100</f>
        <v>716.48338874136698</v>
      </c>
      <c r="I64">
        <f t="shared" si="13"/>
        <v>657.04821951989334</v>
      </c>
      <c r="J64">
        <f t="shared" si="13"/>
        <v>620.66477475096815</v>
      </c>
      <c r="K64">
        <f t="shared" si="13"/>
        <v>403.32056211388141</v>
      </c>
      <c r="L64">
        <f t="shared" si="13"/>
        <v>292.68093555884627</v>
      </c>
      <c r="M64">
        <f t="shared" si="13"/>
        <v>277.17002032266203</v>
      </c>
      <c r="N64">
        <f t="shared" si="13"/>
        <v>250.96236962103342</v>
      </c>
      <c r="O64">
        <f t="shared" si="13"/>
        <v>75.826575445601549</v>
      </c>
    </row>
    <row r="65" spans="4:17" x14ac:dyDescent="0.25">
      <c r="H65">
        <f t="shared" ref="H65:O66" si="14">H49/$O$54*100</f>
        <v>723.70952448215075</v>
      </c>
      <c r="I65">
        <f t="shared" si="14"/>
        <v>686.64563887298789</v>
      </c>
      <c r="J65">
        <f t="shared" si="14"/>
        <v>662.03190124010825</v>
      </c>
      <c r="K65">
        <f t="shared" si="14"/>
        <v>408.15123250490501</v>
      </c>
      <c r="L65">
        <f t="shared" si="14"/>
        <v>320.23676205319038</v>
      </c>
      <c r="M65">
        <f t="shared" si="14"/>
        <v>295.8733574429807</v>
      </c>
      <c r="N65">
        <f t="shared" si="14"/>
        <v>257.30720335976127</v>
      </c>
      <c r="O65">
        <f t="shared" si="14"/>
        <v>88.223737166546471</v>
      </c>
    </row>
    <row r="66" spans="4:17" x14ac:dyDescent="0.25">
      <c r="H66">
        <f t="shared" si="14"/>
        <v>716.29469279123384</v>
      </c>
      <c r="I66">
        <f t="shared" si="14"/>
        <v>557.25509570304462</v>
      </c>
      <c r="J66">
        <f t="shared" si="14"/>
        <v>640.79901110345929</v>
      </c>
      <c r="K66">
        <f t="shared" si="14"/>
        <v>317.15680079263132</v>
      </c>
      <c r="L66">
        <f t="shared" si="14"/>
        <v>285.73081495428931</v>
      </c>
      <c r="M66">
        <f t="shared" si="14"/>
        <v>285.29475969989784</v>
      </c>
      <c r="N66">
        <f t="shared" si="14"/>
        <v>278.64309228867518</v>
      </c>
      <c r="O66">
        <f t="shared" si="14"/>
        <v>182.78014286013592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17" x14ac:dyDescent="0.25">
      <c r="F70" t="s">
        <v>35</v>
      </c>
      <c r="H70">
        <f>AVERAGE(H63:H66)</f>
        <v>739.15839713874243</v>
      </c>
      <c r="I70">
        <f>AVERAGE(I63:I66)</f>
        <v>645.24640974190174</v>
      </c>
      <c r="J70">
        <f t="shared" ref="J70:N70" si="15">AVERAGE(J63:J66)</f>
        <v>632.12163319318574</v>
      </c>
      <c r="K70">
        <f t="shared" si="15"/>
        <v>376.09211498287755</v>
      </c>
      <c r="L70">
        <f t="shared" si="15"/>
        <v>292.05699536843366</v>
      </c>
      <c r="M70">
        <f t="shared" si="15"/>
        <v>279.58258455329013</v>
      </c>
      <c r="N70">
        <f t="shared" si="15"/>
        <v>254.62565278187986</v>
      </c>
      <c r="O70">
        <f>AVERAGE(O63:O66)</f>
        <v>100</v>
      </c>
    </row>
    <row r="71" spans="4:17" x14ac:dyDescent="0.25">
      <c r="F71" t="s">
        <v>37</v>
      </c>
      <c r="H71">
        <f>MEDIAN(H63:H66)</f>
        <v>720.09645661175887</v>
      </c>
      <c r="I71">
        <f>MEDIAN(I63:I66)</f>
        <v>668.54245219578706</v>
      </c>
      <c r="J71">
        <f t="shared" ref="J71:O71" si="16">MEDIAN(J63:J66)</f>
        <v>630.73189292721372</v>
      </c>
      <c r="K71">
        <f t="shared" si="16"/>
        <v>389.53021331698704</v>
      </c>
      <c r="L71">
        <f t="shared" si="16"/>
        <v>289.20587525656777</v>
      </c>
      <c r="M71">
        <f t="shared" si="16"/>
        <v>281.2323900112799</v>
      </c>
      <c r="N71">
        <f t="shared" si="16"/>
        <v>254.13478649039735</v>
      </c>
      <c r="O71">
        <f t="shared" si="16"/>
        <v>82.02515630607401</v>
      </c>
    </row>
    <row r="72" spans="4:17" x14ac:dyDescent="0.25">
      <c r="F72" t="s">
        <v>39</v>
      </c>
      <c r="H72">
        <f>STDEV(H63:H66)</f>
        <v>40.80464933384107</v>
      </c>
      <c r="I72">
        <f t="shared" ref="I72:O72" si="17">STDEV(I63:I66)</f>
        <v>60.016701777018078</v>
      </c>
      <c r="J72">
        <f t="shared" si="17"/>
        <v>24.747122786190594</v>
      </c>
      <c r="K72">
        <f t="shared" si="17"/>
        <v>41.803790452336621</v>
      </c>
      <c r="L72">
        <f t="shared" si="17"/>
        <v>21.132505027460429</v>
      </c>
      <c r="M72">
        <f t="shared" si="17"/>
        <v>15.139593015989238</v>
      </c>
      <c r="N72">
        <f t="shared" si="17"/>
        <v>19.391506310422379</v>
      </c>
      <c r="O72">
        <f t="shared" si="17"/>
        <v>57.063352024149026</v>
      </c>
    </row>
    <row r="73" spans="4:17" x14ac:dyDescent="0.25">
      <c r="F73" t="s">
        <v>40</v>
      </c>
      <c r="H73">
        <f t="shared" ref="H73:O73" si="18">H72/H70*100</f>
        <v>5.5204201821685999</v>
      </c>
      <c r="I73">
        <f t="shared" si="18"/>
        <v>9.3013615993655403</v>
      </c>
      <c r="J73">
        <f t="shared" si="18"/>
        <v>3.9149305270853634</v>
      </c>
      <c r="K73">
        <f t="shared" si="18"/>
        <v>11.115306273900433</v>
      </c>
      <c r="L73">
        <f t="shared" si="18"/>
        <v>7.2357469133042001</v>
      </c>
      <c r="M73">
        <f t="shared" si="18"/>
        <v>5.4150701268388692</v>
      </c>
      <c r="N73">
        <f t="shared" si="18"/>
        <v>7.6156923305106803</v>
      </c>
      <c r="O73">
        <f t="shared" si="18"/>
        <v>57.063352024149026</v>
      </c>
    </row>
    <row r="76" spans="4:17" x14ac:dyDescent="0.25">
      <c r="D76" t="s">
        <v>43</v>
      </c>
      <c r="H76">
        <f>H47/$H$54*100</f>
        <v>108.25094940916</v>
      </c>
      <c r="I76">
        <f>I47/$H$54*100</f>
        <v>92.001482700335984</v>
      </c>
      <c r="J76">
        <f t="shared" ref="H76:O79" si="19">J47/$H$54*100</f>
        <v>81.848606201337446</v>
      </c>
      <c r="K76">
        <f t="shared" si="19"/>
        <v>50.833470332552423</v>
      </c>
      <c r="L76">
        <f t="shared" si="19"/>
        <v>36.471136626593399</v>
      </c>
      <c r="M76">
        <f t="shared" si="19"/>
        <v>35.174084709588783</v>
      </c>
      <c r="N76">
        <f t="shared" si="19"/>
        <v>31.331572062838838</v>
      </c>
      <c r="O76">
        <f t="shared" si="19"/>
        <v>7.1932544815202784</v>
      </c>
    </row>
    <row r="77" spans="4:17" x14ac:dyDescent="0.25">
      <c r="H77">
        <f t="shared" si="19"/>
        <v>96.932320800906851</v>
      </c>
      <c r="I77">
        <f t="shared" si="19"/>
        <v>88.89139622350298</v>
      </c>
      <c r="J77">
        <f t="shared" si="19"/>
        <v>83.969116383381532</v>
      </c>
      <c r="K77">
        <f t="shared" si="19"/>
        <v>54.564835314747398</v>
      </c>
      <c r="L77">
        <f t="shared" si="19"/>
        <v>39.59651093619506</v>
      </c>
      <c r="M77">
        <f t="shared" si="19"/>
        <v>37.498054733001467</v>
      </c>
      <c r="N77">
        <f t="shared" si="19"/>
        <v>33.952447891074549</v>
      </c>
      <c r="O77">
        <f t="shared" si="19"/>
        <v>10.258501525400197</v>
      </c>
    </row>
    <row r="78" spans="4:17" x14ac:dyDescent="0.25">
      <c r="H78">
        <f t="shared" si="19"/>
        <v>97.909937475324128</v>
      </c>
      <c r="I78">
        <f t="shared" si="19"/>
        <v>92.895601474727243</v>
      </c>
      <c r="J78">
        <f t="shared" si="19"/>
        <v>89.565633537116227</v>
      </c>
      <c r="K78">
        <f t="shared" si="19"/>
        <v>55.218371878726515</v>
      </c>
      <c r="L78">
        <f t="shared" si="19"/>
        <v>43.324511132230413</v>
      </c>
      <c r="M78">
        <f t="shared" si="19"/>
        <v>40.028410498791146</v>
      </c>
      <c r="N78">
        <f t="shared" si="19"/>
        <v>34.810834099401269</v>
      </c>
      <c r="O78">
        <f t="shared" si="19"/>
        <v>11.935701130915593</v>
      </c>
    </row>
    <row r="79" spans="4:17" x14ac:dyDescent="0.25">
      <c r="H79">
        <f t="shared" si="19"/>
        <v>96.906792314608978</v>
      </c>
      <c r="I79">
        <f t="shared" si="19"/>
        <v>75.390484348166837</v>
      </c>
      <c r="J79">
        <f t="shared" si="19"/>
        <v>86.693057074636613</v>
      </c>
      <c r="K79">
        <f t="shared" si="19"/>
        <v>42.907826254877804</v>
      </c>
      <c r="L79">
        <f t="shared" si="19"/>
        <v>38.656236073396954</v>
      </c>
      <c r="M79">
        <f t="shared" si="19"/>
        <v>38.597242594315958</v>
      </c>
      <c r="N79">
        <f t="shared" si="19"/>
        <v>37.697345165433184</v>
      </c>
      <c r="O79">
        <f t="shared" si="19"/>
        <v>24.728142650840709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  <c r="Q82" s="3"/>
    </row>
    <row r="83" spans="6:17" x14ac:dyDescent="0.25">
      <c r="F83" t="s">
        <v>35</v>
      </c>
      <c r="H83">
        <f>AVERAGE(H76:H79)</f>
        <v>99.999999999999986</v>
      </c>
      <c r="I83">
        <f t="shared" ref="I83:N83" si="20">AVERAGE(I76:I79)</f>
        <v>87.294741186683268</v>
      </c>
      <c r="J83">
        <f t="shared" si="20"/>
        <v>85.519103299117958</v>
      </c>
      <c r="K83">
        <f t="shared" si="20"/>
        <v>50.881125945226032</v>
      </c>
      <c r="L83">
        <f t="shared" si="20"/>
        <v>39.512098692103962</v>
      </c>
      <c r="M83">
        <f t="shared" si="20"/>
        <v>37.824448133924335</v>
      </c>
      <c r="N83">
        <f t="shared" si="20"/>
        <v>34.44804980468696</v>
      </c>
      <c r="O83">
        <f>AVERAGE(O76:O79)</f>
        <v>13.528899947169194</v>
      </c>
    </row>
    <row r="84" spans="6:17" x14ac:dyDescent="0.25">
      <c r="F84" t="s">
        <v>37</v>
      </c>
      <c r="H84">
        <f>MEDIAN(H76:H79)</f>
        <v>97.421129138115489</v>
      </c>
      <c r="I84">
        <f>MEDIAN(I76:I79)</f>
        <v>90.446439461919482</v>
      </c>
      <c r="J84">
        <f t="shared" ref="J84:O84" si="21">MEDIAN(J76:J79)</f>
        <v>85.331086729009073</v>
      </c>
      <c r="K84">
        <f t="shared" si="21"/>
        <v>52.699152823649911</v>
      </c>
      <c r="L84">
        <f t="shared" si="21"/>
        <v>39.126373504796007</v>
      </c>
      <c r="M84">
        <f t="shared" si="21"/>
        <v>38.047648663658713</v>
      </c>
      <c r="N84">
        <f t="shared" si="21"/>
        <v>34.381640995237909</v>
      </c>
      <c r="O84">
        <f t="shared" si="21"/>
        <v>11.097101328157894</v>
      </c>
    </row>
    <row r="85" spans="6:17" x14ac:dyDescent="0.25">
      <c r="F85" t="s">
        <v>39</v>
      </c>
      <c r="H85">
        <f>STDEV(H76:H79)</f>
        <v>5.5204201821685972</v>
      </c>
      <c r="I85">
        <f t="shared" ref="I85:O85" si="22">STDEV(I76:I79)</f>
        <v>8.1195995350036991</v>
      </c>
      <c r="J85">
        <f t="shared" si="22"/>
        <v>3.3480134815468365</v>
      </c>
      <c r="K85">
        <f t="shared" si="22"/>
        <v>5.655592984420891</v>
      </c>
      <c r="L85">
        <f t="shared" si="22"/>
        <v>2.8589954614956228</v>
      </c>
      <c r="M85">
        <f t="shared" si="22"/>
        <v>2.0482203915418018</v>
      </c>
      <c r="N85">
        <f t="shared" si="22"/>
        <v>2.6234574869860414</v>
      </c>
      <c r="O85">
        <f t="shared" si="22"/>
        <v>7.7200438018480702</v>
      </c>
    </row>
    <row r="86" spans="6:17" x14ac:dyDescent="0.25">
      <c r="F86" t="s">
        <v>40</v>
      </c>
      <c r="H86">
        <f t="shared" ref="H86:O86" si="23">H85/H83*100</f>
        <v>5.5204201821685981</v>
      </c>
      <c r="I86">
        <f t="shared" si="23"/>
        <v>9.3013615993655492</v>
      </c>
      <c r="J86">
        <f t="shared" si="23"/>
        <v>3.9149305270853656</v>
      </c>
      <c r="K86">
        <f t="shared" si="23"/>
        <v>11.115306273900433</v>
      </c>
      <c r="L86">
        <f t="shared" si="23"/>
        <v>7.2357469133042027</v>
      </c>
      <c r="M86">
        <f t="shared" si="23"/>
        <v>5.4150701268388772</v>
      </c>
      <c r="N86">
        <f t="shared" si="23"/>
        <v>7.6156923305106723</v>
      </c>
      <c r="O86">
        <f t="shared" si="23"/>
        <v>57.06335202414904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772A7-278A-4C99-A671-76131F3036D8}">
  <dimension ref="A1:Q86"/>
  <sheetViews>
    <sheetView workbookViewId="0">
      <selection activeCell="H22" sqref="H22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47</v>
      </c>
    </row>
    <row r="4" spans="1:2" x14ac:dyDescent="0.25">
      <c r="A4" t="s">
        <v>48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49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50</v>
      </c>
    </row>
    <row r="14" spans="1:2" x14ac:dyDescent="0.25">
      <c r="A14" t="s">
        <v>51</v>
      </c>
    </row>
    <row r="15" spans="1:2" x14ac:dyDescent="0.25">
      <c r="A15" t="s">
        <v>52</v>
      </c>
    </row>
    <row r="16" spans="1:2" x14ac:dyDescent="0.25">
      <c r="A16" t="s">
        <v>53</v>
      </c>
    </row>
    <row r="17" spans="1:17" x14ac:dyDescent="0.25">
      <c r="A17" t="s">
        <v>54</v>
      </c>
    </row>
    <row r="18" spans="1:17" x14ac:dyDescent="0.25">
      <c r="A18" t="s">
        <v>55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44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30</v>
      </c>
      <c r="C27" s="2">
        <v>43808</v>
      </c>
      <c r="F27" s="5"/>
      <c r="G27" s="5">
        <v>571.29999999999995</v>
      </c>
      <c r="H27" s="5">
        <v>569.505</v>
      </c>
      <c r="I27" s="5">
        <v>569.77200000000005</v>
      </c>
      <c r="J27" s="5">
        <v>569.20799999999997</v>
      </c>
      <c r="K27" s="5">
        <v>569.154</v>
      </c>
      <c r="L27" s="5">
        <v>569.94200000000001</v>
      </c>
      <c r="M27" s="5">
        <v>569.54999999999995</v>
      </c>
      <c r="N27" s="5">
        <v>568.09</v>
      </c>
      <c r="O27" s="5">
        <v>568.59699999999998</v>
      </c>
      <c r="P27" s="5">
        <v>567.346</v>
      </c>
      <c r="Q27" s="5"/>
    </row>
    <row r="28" spans="1:17" x14ac:dyDescent="0.25">
      <c r="A28" t="s">
        <v>31</v>
      </c>
      <c r="C28" t="s">
        <v>32</v>
      </c>
      <c r="F28" s="6"/>
      <c r="G28" s="6">
        <v>570.09299999999996</v>
      </c>
      <c r="H28" s="7">
        <v>6553.37</v>
      </c>
      <c r="I28" s="8">
        <v>6675.79</v>
      </c>
      <c r="J28" s="8">
        <v>6771.42</v>
      </c>
      <c r="K28" s="8">
        <v>7438.74</v>
      </c>
      <c r="L28" s="8">
        <v>8252.67</v>
      </c>
      <c r="M28" s="8">
        <v>7545.42</v>
      </c>
      <c r="N28" s="8">
        <v>8024.11</v>
      </c>
      <c r="O28" s="8">
        <v>186807</v>
      </c>
      <c r="P28" s="9">
        <v>2580.6799999999998</v>
      </c>
      <c r="Q28" s="6"/>
    </row>
    <row r="29" spans="1:17" x14ac:dyDescent="0.25">
      <c r="A29" t="s">
        <v>33</v>
      </c>
      <c r="C29" t="s">
        <v>45</v>
      </c>
      <c r="F29" s="6"/>
      <c r="G29" s="6">
        <v>569.25300000000004</v>
      </c>
      <c r="H29" s="10">
        <v>7199.68</v>
      </c>
      <c r="I29" s="4">
        <v>6810.51</v>
      </c>
      <c r="J29" s="4">
        <v>7103.07</v>
      </c>
      <c r="K29" s="4">
        <v>7955.59</v>
      </c>
      <c r="L29" s="4">
        <v>7926.79</v>
      </c>
      <c r="M29" s="4">
        <v>7714.09</v>
      </c>
      <c r="N29" s="4">
        <v>7850.52</v>
      </c>
      <c r="O29" s="4">
        <v>167948</v>
      </c>
      <c r="P29" s="12">
        <v>2629.05</v>
      </c>
      <c r="Q29" s="6"/>
    </row>
    <row r="30" spans="1:17" x14ac:dyDescent="0.25">
      <c r="A30" t="s">
        <v>17</v>
      </c>
      <c r="C30" s="18">
        <v>43821</v>
      </c>
      <c r="F30" s="6"/>
      <c r="G30" s="6">
        <v>568.69600000000003</v>
      </c>
      <c r="H30" s="10">
        <v>7300.34</v>
      </c>
      <c r="I30" s="4">
        <v>6814.64</v>
      </c>
      <c r="J30" s="4">
        <v>7078.99</v>
      </c>
      <c r="K30" s="4">
        <v>8251.15</v>
      </c>
      <c r="L30" s="4">
        <v>9477.4500000000007</v>
      </c>
      <c r="M30" s="4">
        <v>7742.6</v>
      </c>
      <c r="N30" s="4">
        <v>8145.81</v>
      </c>
      <c r="O30" s="4">
        <v>106060</v>
      </c>
      <c r="P30" s="12">
        <v>2679.24</v>
      </c>
      <c r="Q30" s="6"/>
    </row>
    <row r="31" spans="1:17" x14ac:dyDescent="0.25">
      <c r="A31" t="s">
        <v>18</v>
      </c>
      <c r="C31" t="s">
        <v>19</v>
      </c>
      <c r="F31" s="6"/>
      <c r="G31" s="6">
        <v>571.19299999999998</v>
      </c>
      <c r="H31" s="13">
        <v>7218.06</v>
      </c>
      <c r="I31" s="14">
        <v>6745.74</v>
      </c>
      <c r="J31" s="14">
        <v>6940.14</v>
      </c>
      <c r="K31" s="14">
        <v>15054.1</v>
      </c>
      <c r="L31" s="14">
        <v>7995.83</v>
      </c>
      <c r="M31" s="14">
        <v>7063.23</v>
      </c>
      <c r="N31" s="14">
        <v>7797.1</v>
      </c>
      <c r="O31" s="14">
        <v>48592.5</v>
      </c>
      <c r="P31" s="15">
        <v>567.51</v>
      </c>
      <c r="Q31" s="6"/>
    </row>
    <row r="32" spans="1:17" x14ac:dyDescent="0.25">
      <c r="A32" s="1" t="s">
        <v>34</v>
      </c>
      <c r="G32">
        <v>567.81299999999999</v>
      </c>
      <c r="H32">
        <v>567.75300000000004</v>
      </c>
      <c r="I32">
        <v>568.09199999999998</v>
      </c>
      <c r="J32">
        <v>568.404</v>
      </c>
      <c r="K32">
        <v>568.72299999999996</v>
      </c>
      <c r="L32">
        <v>568.79399999999998</v>
      </c>
      <c r="M32">
        <v>567.07500000000005</v>
      </c>
      <c r="N32">
        <v>567.98</v>
      </c>
      <c r="O32">
        <v>565.90700000000004</v>
      </c>
      <c r="P32">
        <v>568.27499999999998</v>
      </c>
    </row>
    <row r="35" spans="1:17" x14ac:dyDescent="0.25">
      <c r="A35" s="1"/>
      <c r="C35" s="16"/>
      <c r="F35" t="s">
        <v>35</v>
      </c>
      <c r="H35">
        <f>AVERAGE(H28:H31)</f>
        <v>7067.8625000000002</v>
      </c>
      <c r="I35">
        <f>AVERAGE(I28:I31)</f>
        <v>6761.67</v>
      </c>
      <c r="J35">
        <f>AVERAGE(J28:J31)</f>
        <v>6973.4049999999997</v>
      </c>
      <c r="K35">
        <f t="shared" ref="K35:M35" si="0">AVERAGE(K28:K31)</f>
        <v>9674.8950000000004</v>
      </c>
      <c r="L35">
        <f t="shared" si="0"/>
        <v>8413.1849999999995</v>
      </c>
      <c r="M35">
        <f t="shared" si="0"/>
        <v>7516.335</v>
      </c>
      <c r="N35">
        <f>AVERAGE(N28:N31)</f>
        <v>7954.3850000000002</v>
      </c>
      <c r="O35">
        <f>AVERAGE(O28:O31)</f>
        <v>127351.875</v>
      </c>
      <c r="P35">
        <f>AVERAGE(P28:P30)</f>
        <v>2629.6566666666663</v>
      </c>
    </row>
    <row r="36" spans="1:17" x14ac:dyDescent="0.25">
      <c r="F36" t="s">
        <v>36</v>
      </c>
      <c r="H36">
        <f>H35/1000</f>
        <v>7.0678625000000004</v>
      </c>
      <c r="I36">
        <f t="shared" ref="I36:P36" si="1">I35/1000</f>
        <v>6.7616700000000005</v>
      </c>
      <c r="J36">
        <f t="shared" si="1"/>
        <v>6.9734049999999996</v>
      </c>
      <c r="K36">
        <f t="shared" si="1"/>
        <v>9.6748950000000011</v>
      </c>
      <c r="L36">
        <f t="shared" si="1"/>
        <v>8.4131850000000004</v>
      </c>
      <c r="M36">
        <f t="shared" si="1"/>
        <v>7.5163349999999998</v>
      </c>
      <c r="N36">
        <f t="shared" si="1"/>
        <v>7.9543850000000003</v>
      </c>
      <c r="O36">
        <f t="shared" si="1"/>
        <v>127.35187500000001</v>
      </c>
      <c r="P36">
        <f t="shared" si="1"/>
        <v>2.6296566666666661</v>
      </c>
    </row>
    <row r="37" spans="1:17" x14ac:dyDescent="0.25">
      <c r="F37" t="s">
        <v>37</v>
      </c>
      <c r="H37">
        <f>MEDIAN(H28:H31)</f>
        <v>7208.8700000000008</v>
      </c>
      <c r="I37">
        <f t="shared" ref="I37:O37" si="2">MEDIAN(I28:I31)</f>
        <v>6778.125</v>
      </c>
      <c r="J37">
        <f t="shared" si="2"/>
        <v>7009.5650000000005</v>
      </c>
      <c r="K37">
        <f t="shared" si="2"/>
        <v>8103.37</v>
      </c>
      <c r="L37">
        <f t="shared" si="2"/>
        <v>8124.25</v>
      </c>
      <c r="M37">
        <f t="shared" si="2"/>
        <v>7629.7550000000001</v>
      </c>
      <c r="N37">
        <f t="shared" si="2"/>
        <v>7937.3150000000005</v>
      </c>
      <c r="O37">
        <f t="shared" si="2"/>
        <v>137004</v>
      </c>
      <c r="P37">
        <f>MEDIAN(P28:P30)</f>
        <v>2629.05</v>
      </c>
    </row>
    <row r="38" spans="1:17" x14ac:dyDescent="0.25">
      <c r="F38" t="s">
        <v>38</v>
      </c>
      <c r="H38">
        <f>H37/1000</f>
        <v>7.208870000000001</v>
      </c>
      <c r="I38">
        <f t="shared" ref="I38:P38" si="3">I37/1000</f>
        <v>6.7781250000000002</v>
      </c>
      <c r="J38">
        <f t="shared" si="3"/>
        <v>7.0095650000000003</v>
      </c>
      <c r="K38">
        <f t="shared" si="3"/>
        <v>8.10337</v>
      </c>
      <c r="L38">
        <f t="shared" si="3"/>
        <v>8.12425</v>
      </c>
      <c r="M38">
        <f t="shared" si="3"/>
        <v>7.6297550000000003</v>
      </c>
      <c r="N38">
        <f t="shared" si="3"/>
        <v>7.9373150000000008</v>
      </c>
      <c r="O38">
        <f t="shared" si="3"/>
        <v>137.00399999999999</v>
      </c>
      <c r="P38">
        <f t="shared" si="3"/>
        <v>2.6290500000000003</v>
      </c>
    </row>
    <row r="39" spans="1:17" x14ac:dyDescent="0.25">
      <c r="F39" t="s">
        <v>39</v>
      </c>
      <c r="H39">
        <f>STDEV(H28:H31)</f>
        <v>345.77616212177895</v>
      </c>
      <c r="I39">
        <f t="shared" ref="I39:O39" si="4">STDEV(I28:I31)</f>
        <v>65.37151724311353</v>
      </c>
      <c r="J39">
        <f t="shared" si="4"/>
        <v>152.60592485221517</v>
      </c>
      <c r="K39">
        <f t="shared" si="4"/>
        <v>3601.8187592798154</v>
      </c>
      <c r="L39">
        <f t="shared" si="4"/>
        <v>723.23125566216174</v>
      </c>
      <c r="M39">
        <f t="shared" si="4"/>
        <v>314.35275752992351</v>
      </c>
      <c r="N39">
        <f t="shared" si="4"/>
        <v>160.2410847234045</v>
      </c>
      <c r="O39">
        <f t="shared" si="4"/>
        <v>62820.75120315871</v>
      </c>
      <c r="P39">
        <f>STDEV(P28:P30)</f>
        <v>49.282800583300158</v>
      </c>
    </row>
    <row r="40" spans="1:17" x14ac:dyDescent="0.25">
      <c r="F40" t="s">
        <v>40</v>
      </c>
      <c r="H40">
        <f>H39/H35*100</f>
        <v>4.8922310263078677</v>
      </c>
      <c r="I40">
        <f t="shared" ref="I40:O40" si="5">I39/I35*100</f>
        <v>0.96679544022576569</v>
      </c>
      <c r="J40">
        <f t="shared" si="5"/>
        <v>2.1883989937801571</v>
      </c>
      <c r="K40">
        <f t="shared" si="5"/>
        <v>37.228504901394956</v>
      </c>
      <c r="L40">
        <f t="shared" si="5"/>
        <v>8.5964026187723412</v>
      </c>
      <c r="M40">
        <f t="shared" si="5"/>
        <v>4.1822611356455441</v>
      </c>
      <c r="N40">
        <f t="shared" si="5"/>
        <v>2.0144999861510913</v>
      </c>
      <c r="O40">
        <f t="shared" si="5"/>
        <v>49.328485507699597</v>
      </c>
      <c r="P40">
        <f>P39/P35*100</f>
        <v>1.87411540099532</v>
      </c>
    </row>
    <row r="43" spans="1:17" x14ac:dyDescent="0.25">
      <c r="D43" t="s">
        <v>41</v>
      </c>
    </row>
    <row r="44" spans="1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17" x14ac:dyDescent="0.25">
      <c r="H47">
        <f>H28-$P$35</f>
        <v>3923.7133333333336</v>
      </c>
      <c r="I47">
        <f t="shared" ref="H47:O50" si="6">I28-$P$35</f>
        <v>4046.1333333333337</v>
      </c>
      <c r="J47">
        <f t="shared" si="6"/>
        <v>4141.7633333333342</v>
      </c>
      <c r="K47">
        <f t="shared" si="6"/>
        <v>4809.0833333333339</v>
      </c>
      <c r="L47">
        <f t="shared" si="6"/>
        <v>5623.0133333333342</v>
      </c>
      <c r="M47">
        <f t="shared" si="6"/>
        <v>4915.7633333333342</v>
      </c>
      <c r="N47">
        <f t="shared" si="6"/>
        <v>5394.4533333333329</v>
      </c>
      <c r="O47">
        <f t="shared" si="6"/>
        <v>184177.34333333332</v>
      </c>
    </row>
    <row r="48" spans="1:17" x14ac:dyDescent="0.25">
      <c r="H48">
        <f t="shared" si="6"/>
        <v>4570.0233333333344</v>
      </c>
      <c r="I48">
        <f t="shared" si="6"/>
        <v>4180.8533333333344</v>
      </c>
      <c r="J48">
        <f t="shared" si="6"/>
        <v>4473.4133333333339</v>
      </c>
      <c r="K48">
        <f t="shared" si="6"/>
        <v>5325.9333333333343</v>
      </c>
      <c r="L48">
        <f t="shared" si="6"/>
        <v>5297.1333333333332</v>
      </c>
      <c r="M48">
        <f t="shared" si="6"/>
        <v>5084.4333333333343</v>
      </c>
      <c r="N48">
        <f t="shared" si="6"/>
        <v>5220.8633333333346</v>
      </c>
      <c r="O48">
        <f t="shared" si="6"/>
        <v>165318.34333333332</v>
      </c>
    </row>
    <row r="49" spans="4:17" x14ac:dyDescent="0.25">
      <c r="H49">
        <f t="shared" si="6"/>
        <v>4670.6833333333343</v>
      </c>
      <c r="I49">
        <f t="shared" si="6"/>
        <v>4184.9833333333336</v>
      </c>
      <c r="J49">
        <f t="shared" si="6"/>
        <v>4449.3333333333339</v>
      </c>
      <c r="K49">
        <f t="shared" si="6"/>
        <v>5621.4933333333338</v>
      </c>
      <c r="L49">
        <f t="shared" si="6"/>
        <v>6847.7933333333349</v>
      </c>
      <c r="M49">
        <f t="shared" si="6"/>
        <v>5112.9433333333345</v>
      </c>
      <c r="N49">
        <f t="shared" si="6"/>
        <v>5516.1533333333336</v>
      </c>
      <c r="O49">
        <f t="shared" si="6"/>
        <v>103430.34333333334</v>
      </c>
    </row>
    <row r="50" spans="4:17" x14ac:dyDescent="0.25">
      <c r="H50">
        <f t="shared" si="6"/>
        <v>4588.4033333333336</v>
      </c>
      <c r="I50">
        <f t="shared" si="6"/>
        <v>4116.0833333333339</v>
      </c>
      <c r="J50">
        <f t="shared" si="6"/>
        <v>4310.4833333333336</v>
      </c>
      <c r="K50">
        <f t="shared" si="6"/>
        <v>12424.443333333335</v>
      </c>
      <c r="L50">
        <f t="shared" si="6"/>
        <v>5366.1733333333341</v>
      </c>
      <c r="M50">
        <f t="shared" si="6"/>
        <v>4433.5733333333337</v>
      </c>
      <c r="N50">
        <f t="shared" si="6"/>
        <v>5167.4433333333345</v>
      </c>
      <c r="O50">
        <f t="shared" si="6"/>
        <v>45962.843333333331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</row>
    <row r="54" spans="4:17" x14ac:dyDescent="0.25">
      <c r="F54" t="s">
        <v>35</v>
      </c>
      <c r="H54">
        <f>AVERAGE(H47:H50)</f>
        <v>4438.2058333333334</v>
      </c>
      <c r="I54">
        <f>AVERAGE(I47:I50)</f>
        <v>4132.0133333333342</v>
      </c>
      <c r="J54">
        <f t="shared" ref="J54:N54" si="7">AVERAGE(J47:J50)</f>
        <v>4343.7483333333339</v>
      </c>
      <c r="K54">
        <f t="shared" si="7"/>
        <v>7045.2383333333346</v>
      </c>
      <c r="L54">
        <f t="shared" si="7"/>
        <v>5783.5283333333336</v>
      </c>
      <c r="M54">
        <f t="shared" si="7"/>
        <v>4886.6783333333342</v>
      </c>
      <c r="N54">
        <f t="shared" si="7"/>
        <v>5324.7283333333344</v>
      </c>
      <c r="O54">
        <f>AVERAGE(O47:O50)</f>
        <v>124722.21833333332</v>
      </c>
    </row>
    <row r="55" spans="4:17" x14ac:dyDescent="0.25">
      <c r="F55" t="s">
        <v>36</v>
      </c>
      <c r="H55">
        <f>H54/1000</f>
        <v>4.4382058333333338</v>
      </c>
      <c r="I55">
        <f t="shared" ref="I55:O55" si="8">I54/1000</f>
        <v>4.132013333333334</v>
      </c>
      <c r="J55">
        <f t="shared" si="8"/>
        <v>4.343748333333334</v>
      </c>
      <c r="K55">
        <f t="shared" si="8"/>
        <v>7.0452383333333346</v>
      </c>
      <c r="L55">
        <f t="shared" si="8"/>
        <v>5.7835283333333338</v>
      </c>
      <c r="M55">
        <f t="shared" si="8"/>
        <v>4.8866783333333341</v>
      </c>
      <c r="N55">
        <f t="shared" si="8"/>
        <v>5.3247283333333346</v>
      </c>
      <c r="O55">
        <f t="shared" si="8"/>
        <v>124.72221833333332</v>
      </c>
    </row>
    <row r="56" spans="4:17" x14ac:dyDescent="0.25">
      <c r="F56" t="s">
        <v>37</v>
      </c>
      <c r="H56">
        <f>MEDIAN(H47:H50)</f>
        <v>4579.213333333334</v>
      </c>
      <c r="I56">
        <f t="shared" ref="I56:N56" si="9">MEDIAN(I47:I50)</f>
        <v>4148.4683333333342</v>
      </c>
      <c r="J56">
        <f>MEDIAN(J47:J50)</f>
        <v>4379.9083333333338</v>
      </c>
      <c r="K56">
        <f t="shared" si="9"/>
        <v>5473.713333333334</v>
      </c>
      <c r="L56">
        <f t="shared" si="9"/>
        <v>5494.5933333333342</v>
      </c>
      <c r="M56">
        <f t="shared" si="9"/>
        <v>5000.0983333333343</v>
      </c>
      <c r="N56">
        <f t="shared" si="9"/>
        <v>5307.6583333333338</v>
      </c>
      <c r="O56">
        <f>MEDIAN(O47:O50)</f>
        <v>134374.34333333332</v>
      </c>
    </row>
    <row r="57" spans="4:17" x14ac:dyDescent="0.25">
      <c r="F57" t="s">
        <v>38</v>
      </c>
      <c r="H57">
        <f>H56/1000</f>
        <v>4.5792133333333345</v>
      </c>
      <c r="I57">
        <f t="shared" ref="I57:O57" si="10">I56/1000</f>
        <v>4.1484683333333345</v>
      </c>
      <c r="J57">
        <f t="shared" si="10"/>
        <v>4.3799083333333337</v>
      </c>
      <c r="K57">
        <f t="shared" si="10"/>
        <v>5.4737133333333343</v>
      </c>
      <c r="L57">
        <f t="shared" si="10"/>
        <v>5.4945933333333343</v>
      </c>
      <c r="M57">
        <f t="shared" si="10"/>
        <v>5.0000983333333346</v>
      </c>
      <c r="N57">
        <f t="shared" si="10"/>
        <v>5.3076583333333334</v>
      </c>
      <c r="O57">
        <f t="shared" si="10"/>
        <v>134.37434333333331</v>
      </c>
    </row>
    <row r="58" spans="4:17" x14ac:dyDescent="0.25">
      <c r="F58" t="s">
        <v>39</v>
      </c>
      <c r="H58">
        <f>STDEV(H47:H50)</f>
        <v>345.77616212177907</v>
      </c>
      <c r="I58">
        <f t="shared" ref="I58:O58" si="11">STDEV(I47:I50)</f>
        <v>65.371517243113473</v>
      </c>
      <c r="J58">
        <f t="shared" si="11"/>
        <v>152.60592485221525</v>
      </c>
      <c r="K58">
        <f t="shared" si="11"/>
        <v>3601.8187592798154</v>
      </c>
      <c r="L58">
        <f t="shared" si="11"/>
        <v>723.23125566216743</v>
      </c>
      <c r="M58">
        <f t="shared" si="11"/>
        <v>314.35275752992351</v>
      </c>
      <c r="N58">
        <f t="shared" si="11"/>
        <v>160.24108472340404</v>
      </c>
      <c r="O58">
        <f t="shared" si="11"/>
        <v>62820.75120315871</v>
      </c>
    </row>
    <row r="59" spans="4:17" x14ac:dyDescent="0.25">
      <c r="F59" t="s">
        <v>40</v>
      </c>
      <c r="H59">
        <f>H58/H54*100</f>
        <v>7.7908996361730791</v>
      </c>
      <c r="I59">
        <f t="shared" ref="I59:O59" si="12">I58/I54*100</f>
        <v>1.5820742086129147</v>
      </c>
      <c r="J59">
        <f t="shared" si="12"/>
        <v>3.5132312726577215</v>
      </c>
      <c r="K59">
        <f t="shared" si="12"/>
        <v>51.124157748339449</v>
      </c>
      <c r="L59">
        <f t="shared" si="12"/>
        <v>12.50501794023949</v>
      </c>
      <c r="M59">
        <f t="shared" si="12"/>
        <v>6.4328514399165506</v>
      </c>
      <c r="N59">
        <f t="shared" si="12"/>
        <v>3.0093757782961199</v>
      </c>
      <c r="O59">
        <f t="shared" si="12"/>
        <v>50.368532601996876</v>
      </c>
    </row>
    <row r="62" spans="4:17" x14ac:dyDescent="0.25">
      <c r="D62" t="s">
        <v>42</v>
      </c>
    </row>
    <row r="63" spans="4:17" x14ac:dyDescent="0.25">
      <c r="H63">
        <f t="shared" ref="H63:O64" si="13">H47/$O$54*100</f>
        <v>3.1459617907426844</v>
      </c>
      <c r="I63">
        <f t="shared" si="13"/>
        <v>3.2441159140704299</v>
      </c>
      <c r="J63">
        <f t="shared" si="13"/>
        <v>3.3207903039890083</v>
      </c>
      <c r="K63">
        <f t="shared" si="13"/>
        <v>3.8558353095360682</v>
      </c>
      <c r="L63">
        <f t="shared" si="13"/>
        <v>4.5084295392383389</v>
      </c>
      <c r="M63">
        <f t="shared" si="13"/>
        <v>3.9413693879268861</v>
      </c>
      <c r="N63">
        <f t="shared" si="13"/>
        <v>4.3251742996713594</v>
      </c>
      <c r="O63">
        <f t="shared" si="13"/>
        <v>147.67003489394318</v>
      </c>
    </row>
    <row r="64" spans="4:17" x14ac:dyDescent="0.25">
      <c r="H64">
        <f>H48/$O$54*100</f>
        <v>3.6641613614660571</v>
      </c>
      <c r="I64">
        <f t="shared" si="13"/>
        <v>3.3521319530731577</v>
      </c>
      <c r="J64">
        <f t="shared" si="13"/>
        <v>3.586701225420529</v>
      </c>
      <c r="K64">
        <f t="shared" si="13"/>
        <v>4.2702362133258518</v>
      </c>
      <c r="L64">
        <f t="shared" si="13"/>
        <v>4.2471448985746747</v>
      </c>
      <c r="M64">
        <f t="shared" si="13"/>
        <v>4.0766059177560878</v>
      </c>
      <c r="N64">
        <f t="shared" si="13"/>
        <v>4.1859930035721664</v>
      </c>
      <c r="O64">
        <f t="shared" si="13"/>
        <v>132.54923264073329</v>
      </c>
    </row>
    <row r="65" spans="4:17" x14ac:dyDescent="0.25">
      <c r="H65">
        <f t="shared" ref="H65:O66" si="14">H49/$O$54*100</f>
        <v>3.7448687136484686</v>
      </c>
      <c r="I65">
        <f t="shared" si="14"/>
        <v>3.3554433117510172</v>
      </c>
      <c r="J65">
        <f t="shared" si="14"/>
        <v>3.5673943205869056</v>
      </c>
      <c r="K65">
        <f t="shared" si="14"/>
        <v>4.5072108309598038</v>
      </c>
      <c r="L65">
        <f t="shared" si="14"/>
        <v>5.4904358059378664</v>
      </c>
      <c r="M65">
        <f t="shared" si="14"/>
        <v>4.0994647157962287</v>
      </c>
      <c r="N65">
        <f t="shared" si="14"/>
        <v>4.4227511401303259</v>
      </c>
      <c r="O65">
        <f t="shared" si="14"/>
        <v>82.928562942093293</v>
      </c>
    </row>
    <row r="66" spans="4:17" x14ac:dyDescent="0.25">
      <c r="H66">
        <f t="shared" si="14"/>
        <v>3.6788981102551759</v>
      </c>
      <c r="I66">
        <f t="shared" si="14"/>
        <v>3.3002005483358752</v>
      </c>
      <c r="J66">
        <f t="shared" si="14"/>
        <v>3.4560669229063188</v>
      </c>
      <c r="K66">
        <f t="shared" si="14"/>
        <v>9.9616920700750331</v>
      </c>
      <c r="L66">
        <f t="shared" si="14"/>
        <v>4.3024999114365237</v>
      </c>
      <c r="M66">
        <f t="shared" si="14"/>
        <v>3.5547582400147339</v>
      </c>
      <c r="N66">
        <f t="shared" si="14"/>
        <v>4.1431618218357817</v>
      </c>
      <c r="O66">
        <f t="shared" si="14"/>
        <v>36.852169523230231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17" x14ac:dyDescent="0.25">
      <c r="F70" t="s">
        <v>35</v>
      </c>
      <c r="H70">
        <f>AVERAGE(H63:H66)</f>
        <v>3.5584724940280967</v>
      </c>
      <c r="I70">
        <f>AVERAGE(I63:I66)</f>
        <v>3.3129729318076198</v>
      </c>
      <c r="J70">
        <f t="shared" ref="J70:N70" si="15">AVERAGE(J63:J66)</f>
        <v>3.4827381932256904</v>
      </c>
      <c r="K70">
        <f t="shared" si="15"/>
        <v>5.6487436059741896</v>
      </c>
      <c r="L70">
        <f t="shared" si="15"/>
        <v>4.6371275387968511</v>
      </c>
      <c r="M70">
        <f t="shared" si="15"/>
        <v>3.9180495653734839</v>
      </c>
      <c r="N70">
        <f t="shared" si="15"/>
        <v>4.2692700663024086</v>
      </c>
      <c r="O70">
        <f>AVERAGE(O63:O66)</f>
        <v>100</v>
      </c>
    </row>
    <row r="71" spans="4:17" x14ac:dyDescent="0.25">
      <c r="F71" t="s">
        <v>37</v>
      </c>
      <c r="H71">
        <f>MEDIAN(H63:H66)</f>
        <v>3.6715297358606165</v>
      </c>
      <c r="I71">
        <f>MEDIAN(I63:I66)</f>
        <v>3.3261662507045164</v>
      </c>
      <c r="J71">
        <f t="shared" ref="J71:O71" si="16">MEDIAN(J63:J66)</f>
        <v>3.5117306217466124</v>
      </c>
      <c r="K71">
        <f t="shared" si="16"/>
        <v>4.3887235221428273</v>
      </c>
      <c r="L71">
        <f t="shared" si="16"/>
        <v>4.4054647253374313</v>
      </c>
      <c r="M71">
        <f t="shared" si="16"/>
        <v>4.0089876528414869</v>
      </c>
      <c r="N71">
        <f t="shared" si="16"/>
        <v>4.2555836516217624</v>
      </c>
      <c r="O71">
        <f t="shared" si="16"/>
        <v>107.73889779141329</v>
      </c>
    </row>
    <row r="72" spans="4:17" x14ac:dyDescent="0.25">
      <c r="F72" t="s">
        <v>39</v>
      </c>
      <c r="H72">
        <f>STDEV(H63:H66)</f>
        <v>0.27723702059055405</v>
      </c>
      <c r="I72">
        <f t="shared" ref="I72:O72" si="17">STDEV(I63:I66)</f>
        <v>5.24136902924556E-2</v>
      </c>
      <c r="J72">
        <f t="shared" si="17"/>
        <v>0.12235664734919935</v>
      </c>
      <c r="K72">
        <f t="shared" si="17"/>
        <v>2.8878725919174846</v>
      </c>
      <c r="L72">
        <f t="shared" si="17"/>
        <v>0.57987363063832298</v>
      </c>
      <c r="M72">
        <f t="shared" si="17"/>
        <v>0.25204230788277254</v>
      </c>
      <c r="N72">
        <f t="shared" si="17"/>
        <v>0.1284783792853515</v>
      </c>
      <c r="O72">
        <f t="shared" si="17"/>
        <v>50.368532601996847</v>
      </c>
    </row>
    <row r="73" spans="4:17" x14ac:dyDescent="0.25">
      <c r="F73" t="s">
        <v>40</v>
      </c>
      <c r="H73">
        <f t="shared" ref="H73:O73" si="18">H72/H70*100</f>
        <v>7.7908996361730782</v>
      </c>
      <c r="I73">
        <f t="shared" si="18"/>
        <v>1.5820742086129183</v>
      </c>
      <c r="J73">
        <f t="shared" si="18"/>
        <v>3.5132312726577188</v>
      </c>
      <c r="K73">
        <f t="shared" si="18"/>
        <v>51.124157748339485</v>
      </c>
      <c r="L73">
        <f t="shared" si="18"/>
        <v>12.505017940239293</v>
      </c>
      <c r="M73">
        <f t="shared" si="18"/>
        <v>6.4328514399165568</v>
      </c>
      <c r="N73">
        <f t="shared" si="18"/>
        <v>3.0093757782961226</v>
      </c>
      <c r="O73">
        <f t="shared" si="18"/>
        <v>50.368532601996854</v>
      </c>
    </row>
    <row r="76" spans="4:17" x14ac:dyDescent="0.25">
      <c r="D76" t="s">
        <v>43</v>
      </c>
      <c r="H76">
        <f>H47/$H$54*100</f>
        <v>88.407646708589269</v>
      </c>
      <c r="I76">
        <f>I47/$H$54*100</f>
        <v>91.165968530451593</v>
      </c>
      <c r="J76">
        <f t="shared" ref="H76:O79" si="19">J47/$H$54*100</f>
        <v>93.320668055240802</v>
      </c>
      <c r="K76">
        <f t="shared" si="19"/>
        <v>108.35647362757513</v>
      </c>
      <c r="L76">
        <f t="shared" si="19"/>
        <v>126.6956410876993</v>
      </c>
      <c r="M76">
        <f t="shared" si="19"/>
        <v>110.76014763473306</v>
      </c>
      <c r="N76">
        <f t="shared" si="19"/>
        <v>121.54581233745543</v>
      </c>
      <c r="O76">
        <f t="shared" si="19"/>
        <v>4149.8152688201517</v>
      </c>
    </row>
    <row r="77" spans="4:17" x14ac:dyDescent="0.25">
      <c r="H77">
        <f t="shared" si="19"/>
        <v>102.97006279001258</v>
      </c>
      <c r="I77">
        <f t="shared" si="19"/>
        <v>94.201429368887261</v>
      </c>
      <c r="J77">
        <f t="shared" si="19"/>
        <v>100.79328227040696</v>
      </c>
      <c r="K77">
        <f t="shared" si="19"/>
        <v>120.00194523049575</v>
      </c>
      <c r="L77">
        <f t="shared" si="19"/>
        <v>119.3530343624216</v>
      </c>
      <c r="M77">
        <f t="shared" si="19"/>
        <v>114.5605572221658</v>
      </c>
      <c r="N77">
        <f t="shared" si="19"/>
        <v>117.63454714339336</v>
      </c>
      <c r="O77">
        <f t="shared" si="19"/>
        <v>3724.8913083684151</v>
      </c>
    </row>
    <row r="78" spans="4:17" x14ac:dyDescent="0.25">
      <c r="H78">
        <f t="shared" si="19"/>
        <v>105.23809640044111</v>
      </c>
      <c r="I78">
        <f t="shared" si="19"/>
        <v>94.29448498989926</v>
      </c>
      <c r="J78">
        <f t="shared" si="19"/>
        <v>100.25072068348942</v>
      </c>
      <c r="K78">
        <f t="shared" si="19"/>
        <v>126.66139301410651</v>
      </c>
      <c r="L78">
        <f t="shared" si="19"/>
        <v>154.29192765019351</v>
      </c>
      <c r="M78">
        <f t="shared" si="19"/>
        <v>115.20293391830447</v>
      </c>
      <c r="N78">
        <f t="shared" si="19"/>
        <v>124.28791138761591</v>
      </c>
      <c r="O78">
        <f t="shared" si="19"/>
        <v>2330.4539540846745</v>
      </c>
    </row>
    <row r="79" spans="4:17" x14ac:dyDescent="0.25">
      <c r="H79">
        <f t="shared" si="19"/>
        <v>103.38419410095709</v>
      </c>
      <c r="I79">
        <f t="shared" si="19"/>
        <v>92.742055864541371</v>
      </c>
      <c r="J79">
        <f t="shared" si="19"/>
        <v>97.122204224041738</v>
      </c>
      <c r="L79">
        <f t="shared" si="19"/>
        <v>120.90861791561042</v>
      </c>
      <c r="M79">
        <f t="shared" si="19"/>
        <v>99.895622236237742</v>
      </c>
      <c r="N79">
        <f t="shared" si="19"/>
        <v>116.43090760962531</v>
      </c>
      <c r="O79">
        <f t="shared" si="19"/>
        <v>1035.6176585621029</v>
      </c>
    </row>
    <row r="82" spans="6:16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</row>
    <row r="83" spans="6:16" x14ac:dyDescent="0.25">
      <c r="F83" t="s">
        <v>35</v>
      </c>
      <c r="H83">
        <f>AVERAGE(H76:H79)</f>
        <v>100.00000000000001</v>
      </c>
      <c r="I83">
        <f t="shared" ref="I83:N83" si="20">AVERAGE(I76:I79)</f>
        <v>93.100984688444882</v>
      </c>
      <c r="J83">
        <f t="shared" si="20"/>
        <v>97.87171880829473</v>
      </c>
      <c r="K83">
        <f t="shared" si="20"/>
        <v>118.3399372907258</v>
      </c>
      <c r="L83">
        <f t="shared" si="20"/>
        <v>130.31230525398121</v>
      </c>
      <c r="M83">
        <f t="shared" si="20"/>
        <v>110.10481525286026</v>
      </c>
      <c r="N83">
        <f t="shared" si="20"/>
        <v>119.9747946195225</v>
      </c>
      <c r="O83">
        <f>AVERAGE(O76:O79)</f>
        <v>2810.194547458836</v>
      </c>
    </row>
    <row r="84" spans="6:16" x14ac:dyDescent="0.25">
      <c r="F84" t="s">
        <v>37</v>
      </c>
      <c r="H84">
        <f>MEDIAN(H76:H79)</f>
        <v>103.17712844548484</v>
      </c>
      <c r="I84">
        <f>MEDIAN(I76:I79)</f>
        <v>93.471742616714323</v>
      </c>
      <c r="J84">
        <f t="shared" ref="J84:O84" si="21">MEDIAN(J76:J79)</f>
        <v>98.686462453765586</v>
      </c>
      <c r="K84">
        <f t="shared" si="21"/>
        <v>120.00194523049575</v>
      </c>
      <c r="L84">
        <f t="shared" si="21"/>
        <v>123.80212950165486</v>
      </c>
      <c r="M84">
        <f t="shared" si="21"/>
        <v>112.66035242844943</v>
      </c>
      <c r="N84">
        <f t="shared" si="21"/>
        <v>119.59017974042439</v>
      </c>
      <c r="O84">
        <f t="shared" si="21"/>
        <v>3027.6726312265446</v>
      </c>
    </row>
    <row r="85" spans="6:16" x14ac:dyDescent="0.25">
      <c r="F85" t="s">
        <v>39</v>
      </c>
      <c r="H85">
        <f>STDEV(H76:H79)</f>
        <v>7.7908996361730765</v>
      </c>
      <c r="I85">
        <f t="shared" ref="I85:O85" si="22">STDEV(I76:I79)</f>
        <v>1.4729266667205452</v>
      </c>
      <c r="J85">
        <f t="shared" si="22"/>
        <v>3.4384598322606461</v>
      </c>
      <c r="K85">
        <f t="shared" si="22"/>
        <v>9.2649458298873437</v>
      </c>
      <c r="L85">
        <f t="shared" si="22"/>
        <v>16.295577150349843</v>
      </c>
      <c r="M85">
        <f t="shared" si="22"/>
        <v>7.0828791934110731</v>
      </c>
      <c r="N85">
        <f t="shared" si="22"/>
        <v>3.6104924093404289</v>
      </c>
      <c r="O85">
        <f t="shared" si="22"/>
        <v>1415.4537568163419</v>
      </c>
    </row>
    <row r="86" spans="6:16" x14ac:dyDescent="0.25">
      <c r="F86" t="s">
        <v>40</v>
      </c>
      <c r="H86">
        <f t="shared" ref="H86:O86" si="23">H85/H83*100</f>
        <v>7.7908996361730747</v>
      </c>
      <c r="I86">
        <f t="shared" si="23"/>
        <v>1.5820742086129147</v>
      </c>
      <c r="J86">
        <f t="shared" si="23"/>
        <v>3.5132312726577282</v>
      </c>
      <c r="K86">
        <f t="shared" si="23"/>
        <v>7.8290947603987195</v>
      </c>
      <c r="L86">
        <f t="shared" si="23"/>
        <v>12.505017940239371</v>
      </c>
      <c r="M86">
        <f t="shared" si="23"/>
        <v>6.4328514399165453</v>
      </c>
      <c r="N86">
        <f t="shared" si="23"/>
        <v>3.0093757782961217</v>
      </c>
      <c r="O86">
        <f t="shared" si="23"/>
        <v>50.368532601996854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FEF68-60F7-43AB-A453-DD3B6BA604F4}">
  <dimension ref="A1:N57"/>
  <sheetViews>
    <sheetView tabSelected="1" workbookViewId="0">
      <selection activeCell="C9" sqref="C9"/>
    </sheetView>
  </sheetViews>
  <sheetFormatPr baseColWidth="10" defaultRowHeight="15" x14ac:dyDescent="0.25"/>
  <cols>
    <col min="7" max="7" width="12" bestFit="1" customWidth="1"/>
    <col min="16" max="16" width="12" bestFit="1" customWidth="1"/>
  </cols>
  <sheetData>
    <row r="1" spans="1:3" x14ac:dyDescent="0.25">
      <c r="A1" s="1" t="s">
        <v>59</v>
      </c>
    </row>
    <row r="2" spans="1:3" x14ac:dyDescent="0.25">
      <c r="A2" t="s">
        <v>29</v>
      </c>
      <c r="C2" t="s">
        <v>44</v>
      </c>
    </row>
    <row r="3" spans="1:3" x14ac:dyDescent="0.25">
      <c r="A3" t="s">
        <v>30</v>
      </c>
      <c r="C3" s="2">
        <v>43808</v>
      </c>
    </row>
    <row r="4" spans="1:3" x14ac:dyDescent="0.25">
      <c r="A4" t="s">
        <v>31</v>
      </c>
      <c r="C4" t="s">
        <v>32</v>
      </c>
    </row>
    <row r="5" spans="1:3" x14ac:dyDescent="0.25">
      <c r="A5" t="s">
        <v>33</v>
      </c>
      <c r="C5" t="s">
        <v>45</v>
      </c>
    </row>
    <row r="6" spans="1:3" x14ac:dyDescent="0.25">
      <c r="A6" t="s">
        <v>17</v>
      </c>
      <c r="C6" s="18">
        <v>43821</v>
      </c>
    </row>
    <row r="7" spans="1:3" x14ac:dyDescent="0.25">
      <c r="A7" t="s">
        <v>18</v>
      </c>
      <c r="C7" t="s">
        <v>19</v>
      </c>
    </row>
    <row r="8" spans="1:3" x14ac:dyDescent="0.25">
      <c r="A8" s="1" t="s">
        <v>34</v>
      </c>
      <c r="C8" t="s">
        <v>60</v>
      </c>
    </row>
    <row r="9" spans="1:3" x14ac:dyDescent="0.25">
      <c r="C9" s="2"/>
    </row>
    <row r="14" spans="1:3" x14ac:dyDescent="0.25">
      <c r="A14" s="1"/>
      <c r="C14" s="16"/>
    </row>
    <row r="20" spans="1:13" x14ac:dyDescent="0.25">
      <c r="A20" s="1" t="s">
        <v>46</v>
      </c>
    </row>
    <row r="21" spans="1:13" x14ac:dyDescent="0.25">
      <c r="A21" s="1" t="s">
        <v>41</v>
      </c>
    </row>
    <row r="22" spans="1:13" x14ac:dyDescent="0.25">
      <c r="E22" t="s">
        <v>20</v>
      </c>
      <c r="F22" t="s">
        <v>21</v>
      </c>
      <c r="G22" t="s">
        <v>22</v>
      </c>
      <c r="H22" t="s">
        <v>23</v>
      </c>
      <c r="I22" t="s">
        <v>24</v>
      </c>
      <c r="J22" t="s">
        <v>25</v>
      </c>
      <c r="K22" t="s">
        <v>26</v>
      </c>
      <c r="L22" t="s">
        <v>27</v>
      </c>
      <c r="M22" t="s">
        <v>28</v>
      </c>
    </row>
    <row r="25" spans="1:13" x14ac:dyDescent="0.25">
      <c r="E25">
        <v>0.29597980000000002</v>
      </c>
      <c r="F25">
        <v>0.25155050000000001</v>
      </c>
      <c r="G25">
        <v>0.22379049999999998</v>
      </c>
      <c r="H25">
        <v>0.1389889</v>
      </c>
      <c r="I25">
        <v>9.9719399999999986E-2</v>
      </c>
      <c r="J25">
        <v>9.6173000000000008E-2</v>
      </c>
      <c r="K25">
        <v>8.5666799999999987E-2</v>
      </c>
      <c r="L25">
        <v>1.9667799999999985E-2</v>
      </c>
    </row>
    <row r="26" spans="1:13" x14ac:dyDescent="0.25">
      <c r="E26">
        <v>0.26503239999999995</v>
      </c>
      <c r="F26">
        <v>0.24304689999999998</v>
      </c>
      <c r="G26">
        <v>0.2295884</v>
      </c>
      <c r="H26">
        <v>0.1491912</v>
      </c>
      <c r="I26">
        <v>0.10826479999999999</v>
      </c>
      <c r="J26">
        <v>0.10252719999999999</v>
      </c>
      <c r="K26">
        <v>9.2832799999999993E-2</v>
      </c>
      <c r="L26">
        <v>2.8048799999999985E-2</v>
      </c>
    </row>
    <row r="27" spans="1:13" x14ac:dyDescent="0.25">
      <c r="E27">
        <v>0.26770539999999998</v>
      </c>
      <c r="F27">
        <v>0.25399519999999998</v>
      </c>
      <c r="G27">
        <v>0.24489039999999998</v>
      </c>
      <c r="H27">
        <v>0.15097809999999998</v>
      </c>
      <c r="I27">
        <v>0.11845789999999998</v>
      </c>
      <c r="J27">
        <v>0.10944570000000001</v>
      </c>
      <c r="K27">
        <v>9.5179800000000009E-2</v>
      </c>
      <c r="L27">
        <v>3.2634599999999986E-2</v>
      </c>
    </row>
    <row r="28" spans="1:13" x14ac:dyDescent="0.25">
      <c r="E28">
        <v>0.26496260000000005</v>
      </c>
      <c r="F28">
        <v>0.20613269999999997</v>
      </c>
      <c r="G28">
        <v>0.2370362</v>
      </c>
      <c r="H28">
        <v>0.11731860000000002</v>
      </c>
      <c r="I28">
        <v>0.10569390000000001</v>
      </c>
      <c r="J28">
        <v>0.1055326</v>
      </c>
      <c r="K28">
        <v>0.1030721</v>
      </c>
      <c r="L28">
        <v>6.7611699999999997E-2</v>
      </c>
    </row>
    <row r="30" spans="1:13" x14ac:dyDescent="0.25">
      <c r="A30" s="1" t="s">
        <v>56</v>
      </c>
    </row>
    <row r="31" spans="1:13" x14ac:dyDescent="0.25">
      <c r="A31" s="1" t="s">
        <v>41</v>
      </c>
    </row>
    <row r="32" spans="1:13" x14ac:dyDescent="0.25">
      <c r="E32" t="s">
        <v>20</v>
      </c>
      <c r="F32" t="s">
        <v>21</v>
      </c>
      <c r="G32" t="s">
        <v>22</v>
      </c>
      <c r="H32" t="s">
        <v>23</v>
      </c>
      <c r="I32" t="s">
        <v>24</v>
      </c>
      <c r="J32" t="s">
        <v>25</v>
      </c>
      <c r="K32" t="s">
        <v>26</v>
      </c>
      <c r="L32" t="s">
        <v>27</v>
      </c>
      <c r="M32" t="s">
        <v>28</v>
      </c>
    </row>
    <row r="35" spans="1:14" x14ac:dyDescent="0.25">
      <c r="E35">
        <v>3923.7133333333336</v>
      </c>
      <c r="F35">
        <v>4046.1333333333337</v>
      </c>
      <c r="G35">
        <v>4141.7633333333342</v>
      </c>
      <c r="H35">
        <v>4809.0833333333339</v>
      </c>
      <c r="I35">
        <v>5623.0133333333342</v>
      </c>
      <c r="J35">
        <v>4915.7633333333342</v>
      </c>
      <c r="K35">
        <v>5394.4533333333329</v>
      </c>
      <c r="L35">
        <v>184177.34333333332</v>
      </c>
    </row>
    <row r="36" spans="1:14" x14ac:dyDescent="0.25">
      <c r="E36">
        <v>4570.0233333333344</v>
      </c>
      <c r="F36">
        <v>4180.8533333333344</v>
      </c>
      <c r="G36">
        <v>4473.4133333333339</v>
      </c>
      <c r="H36">
        <v>5325.9333333333343</v>
      </c>
      <c r="I36">
        <v>5297.1333333333332</v>
      </c>
      <c r="J36">
        <v>5084.4333333333343</v>
      </c>
      <c r="K36">
        <v>5220.8633333333346</v>
      </c>
      <c r="L36">
        <v>165318.34333333332</v>
      </c>
    </row>
    <row r="37" spans="1:14" x14ac:dyDescent="0.25">
      <c r="E37">
        <v>4670.6833333333343</v>
      </c>
      <c r="F37">
        <v>4184.9833333333336</v>
      </c>
      <c r="G37">
        <v>4449.3333333333339</v>
      </c>
      <c r="H37">
        <v>5621.4933333333338</v>
      </c>
      <c r="I37">
        <v>6847.7933333333349</v>
      </c>
      <c r="J37">
        <v>5112.9433333333345</v>
      </c>
      <c r="K37">
        <v>5516.1533333333336</v>
      </c>
      <c r="L37">
        <v>103430.34333333334</v>
      </c>
    </row>
    <row r="38" spans="1:14" x14ac:dyDescent="0.25">
      <c r="E38">
        <v>4588.4033333333336</v>
      </c>
      <c r="F38">
        <v>4116.0833333333339</v>
      </c>
      <c r="G38">
        <v>4310.4833333333336</v>
      </c>
      <c r="H38" s="16">
        <v>12424.443333333335</v>
      </c>
      <c r="I38">
        <v>5366.1733333333341</v>
      </c>
      <c r="J38">
        <v>4433.5733333333337</v>
      </c>
      <c r="K38">
        <v>5167.4433333333345</v>
      </c>
      <c r="L38">
        <v>45962.843333333331</v>
      </c>
    </row>
    <row r="40" spans="1:14" x14ac:dyDescent="0.25">
      <c r="A40" s="1" t="s">
        <v>57</v>
      </c>
    </row>
    <row r="41" spans="1:14" x14ac:dyDescent="0.25">
      <c r="E41">
        <f>E25/E35</f>
        <v>7.5433594367240559E-5</v>
      </c>
      <c r="F41">
        <f t="shared" ref="F41:L41" si="0">F25/F35</f>
        <v>6.2170590852171615E-5</v>
      </c>
      <c r="G41">
        <f t="shared" si="0"/>
        <v>5.4032662416732307E-5</v>
      </c>
      <c r="H41">
        <f t="shared" si="0"/>
        <v>2.8901329082118902E-5</v>
      </c>
      <c r="I41">
        <f t="shared" si="0"/>
        <v>1.773415677477793E-5</v>
      </c>
      <c r="J41">
        <f t="shared" si="0"/>
        <v>1.9564204677605171E-5</v>
      </c>
      <c r="K41">
        <f t="shared" si="0"/>
        <v>1.5880534079449506E-5</v>
      </c>
      <c r="L41">
        <f t="shared" si="0"/>
        <v>1.0678729339908125E-7</v>
      </c>
      <c r="N41" s="1" t="s">
        <v>20</v>
      </c>
    </row>
    <row r="42" spans="1:14" x14ac:dyDescent="0.25">
      <c r="E42">
        <f t="shared" ref="E42:L42" si="1">E26/E36</f>
        <v>5.7993664510830332E-5</v>
      </c>
      <c r="F42">
        <f t="shared" si="1"/>
        <v>5.8133323659603764E-5</v>
      </c>
      <c r="G42">
        <f t="shared" si="1"/>
        <v>5.1322867549313564E-5</v>
      </c>
      <c r="H42">
        <f t="shared" si="1"/>
        <v>2.8012216951019533E-5</v>
      </c>
      <c r="I42">
        <f t="shared" si="1"/>
        <v>2.0438375473526562E-5</v>
      </c>
      <c r="J42">
        <f t="shared" si="1"/>
        <v>2.016492168907711E-5</v>
      </c>
      <c r="K42">
        <f t="shared" si="1"/>
        <v>1.7781120491566206E-5</v>
      </c>
      <c r="L42">
        <f t="shared" si="1"/>
        <v>1.6966538276665922E-7</v>
      </c>
      <c r="N42">
        <f>AVERAGE(E41:E44)</f>
        <v>6.2122378256002E-5</v>
      </c>
    </row>
    <row r="43" spans="1:14" x14ac:dyDescent="0.25">
      <c r="E43">
        <f t="shared" ref="E43:L43" si="2">E27/E37</f>
        <v>5.7316110062410552E-5</v>
      </c>
      <c r="F43">
        <f t="shared" si="2"/>
        <v>6.0692045766809099E-5</v>
      </c>
      <c r="G43">
        <f t="shared" si="2"/>
        <v>5.5039796224153422E-5</v>
      </c>
      <c r="H43">
        <f t="shared" si="2"/>
        <v>2.6857294147225403E-5</v>
      </c>
      <c r="I43">
        <f t="shared" si="2"/>
        <v>1.7298696709110179E-5</v>
      </c>
      <c r="J43">
        <f t="shared" si="2"/>
        <v>2.1405615682552056E-5</v>
      </c>
      <c r="K43">
        <f t="shared" si="2"/>
        <v>1.7254741528818998E-5</v>
      </c>
      <c r="L43">
        <f t="shared" si="2"/>
        <v>3.155224951233684E-7</v>
      </c>
    </row>
    <row r="44" spans="1:14" x14ac:dyDescent="0.25">
      <c r="E44">
        <f t="shared" ref="E44:L44" si="3">E28/E38</f>
        <v>5.7746144083526522E-5</v>
      </c>
      <c r="F44">
        <f t="shared" si="3"/>
        <v>5.0079816978114296E-5</v>
      </c>
      <c r="G44">
        <f t="shared" si="3"/>
        <v>5.4990631367712045E-5</v>
      </c>
      <c r="H44">
        <f t="shared" si="3"/>
        <v>9.4425638921985249E-6</v>
      </c>
      <c r="I44">
        <f t="shared" si="3"/>
        <v>1.9696326121904373E-5</v>
      </c>
      <c r="J44">
        <f t="shared" si="3"/>
        <v>2.3803057278102236E-5</v>
      </c>
      <c r="K44">
        <f t="shared" si="3"/>
        <v>1.9946440309295438E-5</v>
      </c>
      <c r="L44">
        <f t="shared" si="3"/>
        <v>1.4710077770790654E-6</v>
      </c>
    </row>
    <row r="46" spans="1:14" x14ac:dyDescent="0.25">
      <c r="A46" s="1" t="s">
        <v>58</v>
      </c>
    </row>
    <row r="47" spans="1:14" x14ac:dyDescent="0.25">
      <c r="E47">
        <f>E41/$N$42*100</f>
        <v>121.42740906728324</v>
      </c>
      <c r="F47">
        <f>F41/$N$42*100</f>
        <v>100.07760906379168</v>
      </c>
      <c r="G47">
        <f>G41/$N$42*100</f>
        <v>86.977775052441586</v>
      </c>
      <c r="H47">
        <f>H41/$N$42*100</f>
        <v>46.523217387168494</v>
      </c>
      <c r="I47">
        <f>I41/$N$42*100</f>
        <v>28.547131118671444</v>
      </c>
      <c r="J47">
        <f>J41/$N$42*100</f>
        <v>31.493006589320267</v>
      </c>
      <c r="K47">
        <f>K41/$N$42*100</f>
        <v>25.563306694420053</v>
      </c>
      <c r="L47">
        <f>L41/$N$42*100</f>
        <v>0.17189826982962281</v>
      </c>
    </row>
    <row r="48" spans="1:14" x14ac:dyDescent="0.25">
      <c r="E48">
        <f>E42/$N$42*100</f>
        <v>93.353902633673286</v>
      </c>
      <c r="F48">
        <f>F42/$N$42*100</f>
        <v>93.57871557981953</v>
      </c>
      <c r="G48">
        <f>G42/$N$42*100</f>
        <v>82.61574812512103</v>
      </c>
      <c r="H48">
        <f>H42/$N$42*100</f>
        <v>45.091990579599404</v>
      </c>
      <c r="I48">
        <f>I42/$N$42*100</f>
        <v>32.900181942973013</v>
      </c>
      <c r="J48">
        <f>J42/$N$42*100</f>
        <v>32.459996309186472</v>
      </c>
      <c r="K48">
        <f>K42/$N$42*100</f>
        <v>28.622729829002115</v>
      </c>
      <c r="L48">
        <f>L42/$N$42*100</f>
        <v>0.27311475756365922</v>
      </c>
    </row>
    <row r="49" spans="3:13" x14ac:dyDescent="0.25">
      <c r="E49">
        <f>E43/$N$42*100</f>
        <v>92.263225703006498</v>
      </c>
      <c r="F49">
        <f>F43/$N$42*100</f>
        <v>97.697556775275729</v>
      </c>
      <c r="G49">
        <f>G43/$N$42*100</f>
        <v>88.598984406775685</v>
      </c>
      <c r="H49">
        <f>H43/$N$42*100</f>
        <v>43.232881453038331</v>
      </c>
      <c r="I49">
        <f>I43/$N$42*100</f>
        <v>27.846159781300472</v>
      </c>
      <c r="J49">
        <f>J43/$N$42*100</f>
        <v>34.457173539527098</v>
      </c>
      <c r="K49">
        <f>K43/$N$42*100</f>
        <v>27.775403990029822</v>
      </c>
      <c r="L49">
        <f>L43/$N$42*100</f>
        <v>0.50790472609262027</v>
      </c>
    </row>
    <row r="50" spans="3:13" x14ac:dyDescent="0.25">
      <c r="E50">
        <f>E44/$N$42*100</f>
        <v>92.955462596036938</v>
      </c>
      <c r="F50">
        <f>F44/$N$42*100</f>
        <v>80.614777450629546</v>
      </c>
      <c r="G50">
        <f>G44/$N$42*100</f>
        <v>88.51984246498013</v>
      </c>
      <c r="I50">
        <f>I44/$N$42*100</f>
        <v>31.705685897499258</v>
      </c>
      <c r="J50">
        <f>J44/$N$42*100</f>
        <v>38.316397321447504</v>
      </c>
      <c r="K50">
        <f>K44/$N$42*100</f>
        <v>32.108301177874331</v>
      </c>
      <c r="L50">
        <f>L44/$N$42*100</f>
        <v>2.3679192883072577</v>
      </c>
    </row>
    <row r="53" spans="3:13" x14ac:dyDescent="0.25">
      <c r="C53" s="3"/>
      <c r="D53" s="3"/>
      <c r="E53" s="3" t="s">
        <v>20</v>
      </c>
      <c r="F53" s="3" t="s">
        <v>21</v>
      </c>
      <c r="G53" s="3" t="s">
        <v>22</v>
      </c>
      <c r="H53" s="3" t="s">
        <v>23</v>
      </c>
      <c r="I53" s="3" t="s">
        <v>24</v>
      </c>
      <c r="J53" s="3" t="s">
        <v>25</v>
      </c>
      <c r="K53" s="3" t="s">
        <v>26</v>
      </c>
      <c r="L53" s="3" t="s">
        <v>27</v>
      </c>
      <c r="M53" s="3"/>
    </row>
    <row r="54" spans="3:13" x14ac:dyDescent="0.25">
      <c r="C54" t="s">
        <v>35</v>
      </c>
      <c r="E54">
        <f>AVERAGE(E47:E50)</f>
        <v>99.999999999999972</v>
      </c>
      <c r="F54">
        <f>AVERAGE(F47:F50)</f>
        <v>92.992164717379126</v>
      </c>
      <c r="G54">
        <f t="shared" ref="G54:K54" si="4">AVERAGE(G47:G50)</f>
        <v>86.678087512329597</v>
      </c>
      <c r="H54">
        <f t="shared" si="4"/>
        <v>44.949363139935407</v>
      </c>
      <c r="I54">
        <f t="shared" si="4"/>
        <v>30.249789685111047</v>
      </c>
      <c r="J54">
        <f t="shared" si="4"/>
        <v>34.181643439870335</v>
      </c>
      <c r="K54">
        <f t="shared" si="4"/>
        <v>28.517435422831582</v>
      </c>
      <c r="L54">
        <f>AVERAGE(L47:L50)</f>
        <v>0.83020926044829002</v>
      </c>
    </row>
    <row r="55" spans="3:13" x14ac:dyDescent="0.25">
      <c r="C55" t="s">
        <v>37</v>
      </c>
      <c r="E55">
        <f>MEDIAN(E47:E50)</f>
        <v>93.154682614855119</v>
      </c>
      <c r="F55">
        <f>MEDIAN(F47:F50)</f>
        <v>95.638136177547636</v>
      </c>
      <c r="G55">
        <f t="shared" ref="G55:L55" si="5">MEDIAN(G47:G50)</f>
        <v>87.748808758710851</v>
      </c>
      <c r="H55">
        <f t="shared" si="5"/>
        <v>45.091990579599404</v>
      </c>
      <c r="I55">
        <f t="shared" si="5"/>
        <v>30.126408508085351</v>
      </c>
      <c r="J55">
        <f t="shared" si="5"/>
        <v>33.458584924356785</v>
      </c>
      <c r="K55">
        <f t="shared" si="5"/>
        <v>28.19906690951597</v>
      </c>
      <c r="L55">
        <f t="shared" si="5"/>
        <v>0.39050974182813974</v>
      </c>
    </row>
    <row r="56" spans="3:13" x14ac:dyDescent="0.25">
      <c r="C56" t="s">
        <v>39</v>
      </c>
      <c r="E56">
        <f>STDEV(E47:E50)</f>
        <v>14.292045028591433</v>
      </c>
      <c r="F56">
        <f t="shared" ref="F56:L56" si="6">STDEV(F47:F50)</f>
        <v>8.6773266518736492</v>
      </c>
      <c r="G56">
        <f t="shared" si="6"/>
        <v>2.8091707022577466</v>
      </c>
      <c r="H56">
        <f t="shared" si="6"/>
        <v>1.6497983451821867</v>
      </c>
      <c r="I56">
        <f t="shared" si="6"/>
        <v>2.4372591033196551</v>
      </c>
      <c r="J56">
        <f t="shared" si="6"/>
        <v>3.0202065853051669</v>
      </c>
      <c r="K56">
        <f t="shared" si="6"/>
        <v>2.7192456658665276</v>
      </c>
      <c r="L56">
        <f t="shared" si="6"/>
        <v>1.0347560079809244</v>
      </c>
    </row>
    <row r="57" spans="3:13" x14ac:dyDescent="0.25">
      <c r="C57" t="s">
        <v>40</v>
      </c>
      <c r="E57">
        <f t="shared" ref="E57:L57" si="7">E56/E54*100</f>
        <v>14.292045028591438</v>
      </c>
      <c r="F57">
        <f t="shared" si="7"/>
        <v>9.3312449261136088</v>
      </c>
      <c r="G57">
        <f t="shared" si="7"/>
        <v>3.2409237246474243</v>
      </c>
      <c r="H57">
        <f t="shared" si="7"/>
        <v>3.6703486544315864</v>
      </c>
      <c r="I57">
        <f t="shared" si="7"/>
        <v>8.0571109045405187</v>
      </c>
      <c r="J57">
        <f t="shared" si="7"/>
        <v>8.8357559244279091</v>
      </c>
      <c r="K57">
        <f t="shared" si="7"/>
        <v>9.5353794110442678</v>
      </c>
      <c r="L57">
        <f t="shared" si="7"/>
        <v>124.63797469835313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5" r:id="rId4">
          <objectPr defaultSize="0" autoPict="0" r:id="rId5">
            <anchor moveWithCells="1">
              <from>
                <xdr:col>10</xdr:col>
                <xdr:colOff>647700</xdr:colOff>
                <xdr:row>0</xdr:row>
                <xdr:rowOff>171450</xdr:rowOff>
              </from>
              <to>
                <xdr:col>16</xdr:col>
                <xdr:colOff>228600</xdr:colOff>
                <xdr:row>17</xdr:row>
                <xdr:rowOff>190500</xdr:rowOff>
              </to>
            </anchor>
          </objectPr>
        </oleObject>
      </mc:Choice>
      <mc:Fallback>
        <oleObject progId="Prism9.Document" shapeId="307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2020-01-02T15:06:59Z</dcterms:created>
  <dcterms:modified xsi:type="dcterms:W3CDTF">2021-07-17T11:58:45Z</dcterms:modified>
</cp:coreProperties>
</file>