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E9D03375-82E5-4881-9D1B-E2F55E98A8A9}" xr6:coauthVersionLast="45" xr6:coauthVersionMax="45" xr10:uidLastSave="{E28EA31D-1ABB-4190-B09A-2BEEA3BFA062}"/>
  <bookViews>
    <workbookView xWindow="-120" yWindow="-120" windowWidth="29040" windowHeight="15840" activeTab="5" xr2:uid="{00000000-000D-0000-FFFF-FFFF00000000}"/>
  </bookViews>
  <sheets>
    <sheet name="MTT" sheetId="1" r:id="rId1"/>
    <sheet name="Cytotox" sheetId="2" r:id="rId2"/>
    <sheet name="Combined" sheetId="3" r:id="rId3"/>
    <sheet name="MTT_corrected" sheetId="5" r:id="rId4"/>
    <sheet name="Cytotox_corrected" sheetId="6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6" l="1"/>
  <c r="O39" i="6"/>
  <c r="N39" i="6"/>
  <c r="N40" i="6" s="1"/>
  <c r="M39" i="6"/>
  <c r="L39" i="6"/>
  <c r="L40" i="6" s="1"/>
  <c r="K39" i="6"/>
  <c r="J39" i="6"/>
  <c r="J40" i="6" s="1"/>
  <c r="I39" i="6"/>
  <c r="H39" i="6"/>
  <c r="H40" i="6" s="1"/>
  <c r="N38" i="6"/>
  <c r="P37" i="6"/>
  <c r="P38" i="6" s="1"/>
  <c r="O37" i="6"/>
  <c r="O38" i="6" s="1"/>
  <c r="N37" i="6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P35" i="6"/>
  <c r="N50" i="6" s="1"/>
  <c r="O35" i="6"/>
  <c r="O36" i="6" s="1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O50" i="5"/>
  <c r="M50" i="5"/>
  <c r="K50" i="5"/>
  <c r="I50" i="5"/>
  <c r="K49" i="5"/>
  <c r="M48" i="5"/>
  <c r="K48" i="5"/>
  <c r="I48" i="5"/>
  <c r="O47" i="5"/>
  <c r="I47" i="5"/>
  <c r="P39" i="5"/>
  <c r="P40" i="5" s="1"/>
  <c r="O39" i="5"/>
  <c r="N39" i="5"/>
  <c r="N40" i="5" s="1"/>
  <c r="M39" i="5"/>
  <c r="M40" i="5" s="1"/>
  <c r="L39" i="5"/>
  <c r="K39" i="5"/>
  <c r="J39" i="5"/>
  <c r="J40" i="5" s="1"/>
  <c r="I39" i="5"/>
  <c r="H39" i="5"/>
  <c r="H40" i="5" s="1"/>
  <c r="P38" i="5"/>
  <c r="P37" i="5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P36" i="5"/>
  <c r="N36" i="5"/>
  <c r="H36" i="5"/>
  <c r="P35" i="5"/>
  <c r="N50" i="5" s="1"/>
  <c r="O35" i="5"/>
  <c r="O36" i="5" s="1"/>
  <c r="N35" i="5"/>
  <c r="M35" i="5"/>
  <c r="M36" i="5" s="1"/>
  <c r="L35" i="5"/>
  <c r="L36" i="5" s="1"/>
  <c r="K35" i="5"/>
  <c r="K36" i="5" s="1"/>
  <c r="J35" i="5"/>
  <c r="J36" i="5" s="1"/>
  <c r="I35" i="5"/>
  <c r="I36" i="5" s="1"/>
  <c r="H35" i="5"/>
  <c r="O48" i="5" l="1"/>
  <c r="O54" i="5"/>
  <c r="O55" i="5" s="1"/>
  <c r="L40" i="5"/>
  <c r="I49" i="5"/>
  <c r="I40" i="6"/>
  <c r="M40" i="6"/>
  <c r="I40" i="5"/>
  <c r="M47" i="5"/>
  <c r="M54" i="5" s="1"/>
  <c r="M55" i="5" s="1"/>
  <c r="M49" i="5"/>
  <c r="O40" i="6"/>
  <c r="P40" i="6"/>
  <c r="I47" i="6"/>
  <c r="I56" i="6" s="1"/>
  <c r="I57" i="6" s="1"/>
  <c r="M47" i="6"/>
  <c r="M56" i="6" s="1"/>
  <c r="M57" i="6" s="1"/>
  <c r="I48" i="6"/>
  <c r="I54" i="6" s="1"/>
  <c r="I55" i="6" s="1"/>
  <c r="M48" i="6"/>
  <c r="M54" i="6" s="1"/>
  <c r="M55" i="6" s="1"/>
  <c r="I49" i="6"/>
  <c r="M49" i="6"/>
  <c r="I50" i="6"/>
  <c r="M50" i="6"/>
  <c r="P36" i="6"/>
  <c r="O47" i="6"/>
  <c r="O58" i="6" s="1"/>
  <c r="K48" i="6"/>
  <c r="K58" i="6" s="1"/>
  <c r="O48" i="6"/>
  <c r="K49" i="6"/>
  <c r="K56" i="6" s="1"/>
  <c r="K57" i="6" s="1"/>
  <c r="K50" i="6"/>
  <c r="O50" i="6"/>
  <c r="K40" i="6"/>
  <c r="O56" i="6"/>
  <c r="O57" i="6" s="1"/>
  <c r="H47" i="6"/>
  <c r="J47" i="6"/>
  <c r="L47" i="6"/>
  <c r="N47" i="6"/>
  <c r="H48" i="6"/>
  <c r="J48" i="6"/>
  <c r="N48" i="6"/>
  <c r="H49" i="6"/>
  <c r="J49" i="6"/>
  <c r="L49" i="6"/>
  <c r="N49" i="6"/>
  <c r="H50" i="6"/>
  <c r="J50" i="6"/>
  <c r="L50" i="6"/>
  <c r="O40" i="5"/>
  <c r="K40" i="5"/>
  <c r="I54" i="5"/>
  <c r="I55" i="5" s="1"/>
  <c r="K54" i="5"/>
  <c r="K55" i="5" s="1"/>
  <c r="K56" i="5"/>
  <c r="K57" i="5" s="1"/>
  <c r="O56" i="5"/>
  <c r="O57" i="5" s="1"/>
  <c r="K58" i="5"/>
  <c r="O58" i="5"/>
  <c r="O59" i="5" s="1"/>
  <c r="H47" i="5"/>
  <c r="J47" i="5"/>
  <c r="L47" i="5"/>
  <c r="N47" i="5"/>
  <c r="H48" i="5"/>
  <c r="J48" i="5"/>
  <c r="N48" i="5"/>
  <c r="H49" i="5"/>
  <c r="J49" i="5"/>
  <c r="L49" i="5"/>
  <c r="N49" i="5"/>
  <c r="H50" i="5"/>
  <c r="J50" i="5"/>
  <c r="L50" i="5"/>
  <c r="I56" i="5"/>
  <c r="I57" i="5" s="1"/>
  <c r="I58" i="5"/>
  <c r="N45" i="4"/>
  <c r="M45" i="4"/>
  <c r="L45" i="4"/>
  <c r="K45" i="4"/>
  <c r="J45" i="4"/>
  <c r="I45" i="4"/>
  <c r="H45" i="4"/>
  <c r="G45" i="4"/>
  <c r="M44" i="4"/>
  <c r="L44" i="4"/>
  <c r="K44" i="4"/>
  <c r="J44" i="4"/>
  <c r="I44" i="4"/>
  <c r="H44" i="4"/>
  <c r="G44" i="4"/>
  <c r="N43" i="4"/>
  <c r="M43" i="4"/>
  <c r="L43" i="4"/>
  <c r="K43" i="4"/>
  <c r="J43" i="4"/>
  <c r="I43" i="4"/>
  <c r="H43" i="4"/>
  <c r="G43" i="4"/>
  <c r="N42" i="4"/>
  <c r="M42" i="4"/>
  <c r="L42" i="4"/>
  <c r="K42" i="4"/>
  <c r="I42" i="4"/>
  <c r="H42" i="4"/>
  <c r="G42" i="4"/>
  <c r="M58" i="5" l="1"/>
  <c r="M59" i="5" s="1"/>
  <c r="I59" i="5"/>
  <c r="M56" i="5"/>
  <c r="M57" i="5" s="1"/>
  <c r="K59" i="5"/>
  <c r="I58" i="6"/>
  <c r="I59" i="6" s="1"/>
  <c r="K54" i="6"/>
  <c r="K55" i="6" s="1"/>
  <c r="M58" i="6"/>
  <c r="M59" i="6" s="1"/>
  <c r="O54" i="6"/>
  <c r="O55" i="6" s="1"/>
  <c r="N58" i="6"/>
  <c r="N56" i="6"/>
  <c r="N57" i="6" s="1"/>
  <c r="N54" i="6"/>
  <c r="N55" i="6" s="1"/>
  <c r="J58" i="6"/>
  <c r="J56" i="6"/>
  <c r="J57" i="6" s="1"/>
  <c r="J54" i="6"/>
  <c r="J55" i="6" s="1"/>
  <c r="L58" i="6"/>
  <c r="L56" i="6"/>
  <c r="L57" i="6" s="1"/>
  <c r="L54" i="6"/>
  <c r="L55" i="6" s="1"/>
  <c r="H58" i="6"/>
  <c r="H56" i="6"/>
  <c r="H57" i="6" s="1"/>
  <c r="H54" i="6"/>
  <c r="H63" i="6" s="1"/>
  <c r="S54" i="6"/>
  <c r="N58" i="5"/>
  <c r="N56" i="5"/>
  <c r="N57" i="5" s="1"/>
  <c r="N54" i="5"/>
  <c r="N55" i="5" s="1"/>
  <c r="J58" i="5"/>
  <c r="J56" i="5"/>
  <c r="J57" i="5" s="1"/>
  <c r="J54" i="5"/>
  <c r="J55" i="5" s="1"/>
  <c r="L58" i="5"/>
  <c r="L56" i="5"/>
  <c r="L57" i="5" s="1"/>
  <c r="L54" i="5"/>
  <c r="L55" i="5" s="1"/>
  <c r="H58" i="5"/>
  <c r="H56" i="5"/>
  <c r="H57" i="5" s="1"/>
  <c r="H54" i="5"/>
  <c r="H63" i="5" s="1"/>
  <c r="S54" i="5"/>
  <c r="P43" i="4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G42" i="3"/>
  <c r="P39" i="2"/>
  <c r="P40" i="2" s="1"/>
  <c r="O39" i="2"/>
  <c r="N39" i="2"/>
  <c r="M39" i="2"/>
  <c r="L39" i="2"/>
  <c r="K39" i="2"/>
  <c r="J39" i="2"/>
  <c r="I39" i="2"/>
  <c r="H39" i="2"/>
  <c r="H40" i="2" s="1"/>
  <c r="H38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63" i="5" l="1"/>
  <c r="K59" i="6"/>
  <c r="J63" i="6"/>
  <c r="O59" i="6"/>
  <c r="K77" i="6"/>
  <c r="K78" i="6"/>
  <c r="K79" i="6"/>
  <c r="N79" i="6"/>
  <c r="I76" i="6"/>
  <c r="I77" i="6"/>
  <c r="I78" i="6"/>
  <c r="I79" i="6"/>
  <c r="O77" i="6"/>
  <c r="O79" i="6"/>
  <c r="M76" i="6"/>
  <c r="M77" i="6"/>
  <c r="M78" i="6"/>
  <c r="M79" i="6"/>
  <c r="O76" i="6"/>
  <c r="L59" i="6"/>
  <c r="L76" i="6"/>
  <c r="H77" i="6"/>
  <c r="H78" i="6"/>
  <c r="L78" i="6"/>
  <c r="H79" i="6"/>
  <c r="L79" i="6"/>
  <c r="N59" i="6"/>
  <c r="N76" i="6"/>
  <c r="J77" i="6"/>
  <c r="N77" i="6"/>
  <c r="J78" i="6"/>
  <c r="N78" i="6"/>
  <c r="J79" i="6"/>
  <c r="H55" i="6"/>
  <c r="O63" i="6"/>
  <c r="O64" i="6"/>
  <c r="O66" i="6"/>
  <c r="M63" i="6"/>
  <c r="M64" i="6"/>
  <c r="M65" i="6"/>
  <c r="M66" i="6"/>
  <c r="N66" i="6"/>
  <c r="K64" i="6"/>
  <c r="K65" i="6"/>
  <c r="K66" i="6"/>
  <c r="I63" i="6"/>
  <c r="I64" i="6"/>
  <c r="I65" i="6"/>
  <c r="I66" i="6"/>
  <c r="H59" i="6"/>
  <c r="H76" i="6"/>
  <c r="L63" i="6"/>
  <c r="H64" i="6"/>
  <c r="H65" i="6"/>
  <c r="L65" i="6"/>
  <c r="H66" i="6"/>
  <c r="L66" i="6"/>
  <c r="J59" i="6"/>
  <c r="J76" i="6"/>
  <c r="N63" i="6"/>
  <c r="J64" i="6"/>
  <c r="N64" i="6"/>
  <c r="J65" i="6"/>
  <c r="N65" i="6"/>
  <c r="J66" i="6"/>
  <c r="K77" i="5"/>
  <c r="K78" i="5"/>
  <c r="K79" i="5"/>
  <c r="N79" i="5"/>
  <c r="I76" i="5"/>
  <c r="I77" i="5"/>
  <c r="I78" i="5"/>
  <c r="I79" i="5"/>
  <c r="O77" i="5"/>
  <c r="O79" i="5"/>
  <c r="M76" i="5"/>
  <c r="M77" i="5"/>
  <c r="M78" i="5"/>
  <c r="M79" i="5"/>
  <c r="O76" i="5"/>
  <c r="L59" i="5"/>
  <c r="L76" i="5"/>
  <c r="H77" i="5"/>
  <c r="H78" i="5"/>
  <c r="L78" i="5"/>
  <c r="H79" i="5"/>
  <c r="L79" i="5"/>
  <c r="N59" i="5"/>
  <c r="N76" i="5"/>
  <c r="J77" i="5"/>
  <c r="N77" i="5"/>
  <c r="J78" i="5"/>
  <c r="N78" i="5"/>
  <c r="J79" i="5"/>
  <c r="H55" i="5"/>
  <c r="O63" i="5"/>
  <c r="O64" i="5"/>
  <c r="O66" i="5"/>
  <c r="M63" i="5"/>
  <c r="M64" i="5"/>
  <c r="M65" i="5"/>
  <c r="M66" i="5"/>
  <c r="N66" i="5"/>
  <c r="K64" i="5"/>
  <c r="K65" i="5"/>
  <c r="K66" i="5"/>
  <c r="I63" i="5"/>
  <c r="I64" i="5"/>
  <c r="I65" i="5"/>
  <c r="I66" i="5"/>
  <c r="H59" i="5"/>
  <c r="H76" i="5"/>
  <c r="L63" i="5"/>
  <c r="H64" i="5"/>
  <c r="H65" i="5"/>
  <c r="L65" i="5"/>
  <c r="H66" i="5"/>
  <c r="L66" i="5"/>
  <c r="J59" i="5"/>
  <c r="J76" i="5"/>
  <c r="N63" i="5"/>
  <c r="J64" i="5"/>
  <c r="J71" i="5" s="1"/>
  <c r="N64" i="5"/>
  <c r="J65" i="5"/>
  <c r="N65" i="5"/>
  <c r="J66" i="5"/>
  <c r="N49" i="4"/>
  <c r="L49" i="4"/>
  <c r="J49" i="4"/>
  <c r="H49" i="4"/>
  <c r="N48" i="4"/>
  <c r="L48" i="4"/>
  <c r="H48" i="4"/>
  <c r="L51" i="4"/>
  <c r="H51" i="4"/>
  <c r="L50" i="4"/>
  <c r="H50" i="4"/>
  <c r="K51" i="4"/>
  <c r="G51" i="4"/>
  <c r="K50" i="4"/>
  <c r="G50" i="4"/>
  <c r="G49" i="4"/>
  <c r="K48" i="4"/>
  <c r="G48" i="4"/>
  <c r="N51" i="4"/>
  <c r="J51" i="4"/>
  <c r="J50" i="4"/>
  <c r="M51" i="4"/>
  <c r="I51" i="4"/>
  <c r="M50" i="4"/>
  <c r="I50" i="4"/>
  <c r="M49" i="4"/>
  <c r="I49" i="4"/>
  <c r="M48" i="4"/>
  <c r="I48" i="4"/>
  <c r="P36" i="2"/>
  <c r="L40" i="2"/>
  <c r="O48" i="2"/>
  <c r="O50" i="2"/>
  <c r="P43" i="3"/>
  <c r="O47" i="2"/>
  <c r="O49" i="2"/>
  <c r="J40" i="2"/>
  <c r="N40" i="2"/>
  <c r="K47" i="2"/>
  <c r="K48" i="2"/>
  <c r="K49" i="2"/>
  <c r="K50" i="2"/>
  <c r="I40" i="2"/>
  <c r="K40" i="2"/>
  <c r="M40" i="2"/>
  <c r="O40" i="2"/>
  <c r="I47" i="2"/>
  <c r="M47" i="2"/>
  <c r="M58" i="2" s="1"/>
  <c r="I48" i="2"/>
  <c r="I54" i="2" s="1"/>
  <c r="I55" i="2" s="1"/>
  <c r="M48" i="2"/>
  <c r="I49" i="2"/>
  <c r="M49" i="2"/>
  <c r="M54" i="2" s="1"/>
  <c r="M55" i="2" s="1"/>
  <c r="I50" i="2"/>
  <c r="M50" i="2"/>
  <c r="O56" i="2"/>
  <c r="O57" i="2" s="1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M56" i="2"/>
  <c r="M57" i="2" s="1"/>
  <c r="H40" i="1"/>
  <c r="J40" i="1"/>
  <c r="L40" i="1"/>
  <c r="N40" i="1"/>
  <c r="P40" i="1"/>
  <c r="I47" i="1"/>
  <c r="M47" i="1"/>
  <c r="I48" i="1"/>
  <c r="M48" i="1"/>
  <c r="I49" i="1"/>
  <c r="M49" i="1"/>
  <c r="I50" i="1"/>
  <c r="M50" i="1"/>
  <c r="P36" i="1"/>
  <c r="I40" i="1"/>
  <c r="K40" i="1"/>
  <c r="M40" i="1"/>
  <c r="O40" i="1"/>
  <c r="K47" i="1"/>
  <c r="O47" i="1"/>
  <c r="K48" i="1"/>
  <c r="O48" i="1"/>
  <c r="K49" i="1"/>
  <c r="O49" i="1"/>
  <c r="K50" i="1"/>
  <c r="O50" i="1"/>
  <c r="O56" i="1"/>
  <c r="O57" i="1" s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I58" i="1"/>
  <c r="I54" i="1" l="1"/>
  <c r="I55" i="1" s="1"/>
  <c r="I56" i="2"/>
  <c r="I57" i="2" s="1"/>
  <c r="O58" i="2"/>
  <c r="O58" i="1"/>
  <c r="H72" i="5"/>
  <c r="H71" i="5"/>
  <c r="H71" i="6"/>
  <c r="J71" i="6"/>
  <c r="H72" i="6"/>
  <c r="J85" i="6"/>
  <c r="J84" i="6"/>
  <c r="J83" i="6"/>
  <c r="L72" i="6"/>
  <c r="L71" i="6"/>
  <c r="L70" i="6"/>
  <c r="I72" i="6"/>
  <c r="I71" i="6"/>
  <c r="I70" i="6"/>
  <c r="K72" i="6"/>
  <c r="K71" i="6"/>
  <c r="K70" i="6"/>
  <c r="N85" i="6"/>
  <c r="N84" i="6"/>
  <c r="N83" i="6"/>
  <c r="J70" i="6"/>
  <c r="J72" i="6"/>
  <c r="J73" i="6" s="1"/>
  <c r="O85" i="6"/>
  <c r="O84" i="6"/>
  <c r="O83" i="6"/>
  <c r="M85" i="6"/>
  <c r="M84" i="6"/>
  <c r="M83" i="6"/>
  <c r="K85" i="6"/>
  <c r="K84" i="6"/>
  <c r="K83" i="6"/>
  <c r="I85" i="6"/>
  <c r="I84" i="6"/>
  <c r="I83" i="6"/>
  <c r="N72" i="6"/>
  <c r="N71" i="6"/>
  <c r="N70" i="6"/>
  <c r="H85" i="6"/>
  <c r="H84" i="6"/>
  <c r="H83" i="6"/>
  <c r="M72" i="6"/>
  <c r="M71" i="6"/>
  <c r="M70" i="6"/>
  <c r="O72" i="6"/>
  <c r="O71" i="6"/>
  <c r="O70" i="6"/>
  <c r="L85" i="6"/>
  <c r="L84" i="6"/>
  <c r="L83" i="6"/>
  <c r="H70" i="6"/>
  <c r="H73" i="6" s="1"/>
  <c r="H73" i="5"/>
  <c r="J85" i="5"/>
  <c r="J84" i="5"/>
  <c r="J83" i="5"/>
  <c r="L72" i="5"/>
  <c r="L71" i="5"/>
  <c r="L70" i="5"/>
  <c r="I72" i="5"/>
  <c r="I71" i="5"/>
  <c r="I70" i="5"/>
  <c r="K72" i="5"/>
  <c r="K71" i="5"/>
  <c r="K70" i="5"/>
  <c r="N85" i="5"/>
  <c r="N84" i="5"/>
  <c r="N83" i="5"/>
  <c r="J70" i="5"/>
  <c r="J72" i="5"/>
  <c r="O85" i="5"/>
  <c r="O84" i="5"/>
  <c r="O83" i="5"/>
  <c r="M85" i="5"/>
  <c r="M84" i="5"/>
  <c r="M83" i="5"/>
  <c r="K85" i="5"/>
  <c r="K84" i="5"/>
  <c r="K83" i="5"/>
  <c r="I85" i="5"/>
  <c r="I84" i="5"/>
  <c r="I83" i="5"/>
  <c r="N72" i="5"/>
  <c r="N71" i="5"/>
  <c r="N70" i="5"/>
  <c r="H85" i="5"/>
  <c r="H84" i="5"/>
  <c r="H83" i="5"/>
  <c r="M72" i="5"/>
  <c r="M71" i="5"/>
  <c r="M70" i="5"/>
  <c r="O72" i="5"/>
  <c r="O71" i="5"/>
  <c r="O70" i="5"/>
  <c r="L85" i="5"/>
  <c r="L84" i="5"/>
  <c r="L83" i="5"/>
  <c r="H70" i="5"/>
  <c r="I57" i="4"/>
  <c r="I56" i="4"/>
  <c r="I55" i="4"/>
  <c r="G57" i="4"/>
  <c r="G56" i="4"/>
  <c r="G55" i="4"/>
  <c r="H57" i="4"/>
  <c r="H56" i="4"/>
  <c r="H55" i="4"/>
  <c r="L57" i="4"/>
  <c r="L56" i="4"/>
  <c r="L55" i="4"/>
  <c r="M57" i="4"/>
  <c r="M56" i="4"/>
  <c r="M55" i="4"/>
  <c r="K57" i="4"/>
  <c r="K56" i="4"/>
  <c r="K55" i="4"/>
  <c r="J57" i="4"/>
  <c r="J56" i="4"/>
  <c r="J55" i="4"/>
  <c r="N57" i="4"/>
  <c r="N56" i="4"/>
  <c r="N55" i="4"/>
  <c r="I59" i="1"/>
  <c r="K54" i="2"/>
  <c r="K55" i="2" s="1"/>
  <c r="N50" i="3"/>
  <c r="L50" i="3"/>
  <c r="J50" i="3"/>
  <c r="H50" i="3"/>
  <c r="N49" i="3"/>
  <c r="L49" i="3"/>
  <c r="H48" i="3"/>
  <c r="L51" i="3"/>
  <c r="H51" i="3"/>
  <c r="H49" i="3"/>
  <c r="L48" i="3"/>
  <c r="M51" i="3"/>
  <c r="I51" i="3"/>
  <c r="M50" i="3"/>
  <c r="I50" i="3"/>
  <c r="M49" i="3"/>
  <c r="I49" i="3"/>
  <c r="M48" i="3"/>
  <c r="I48" i="3"/>
  <c r="I56" i="1"/>
  <c r="I57" i="1" s="1"/>
  <c r="I58" i="2"/>
  <c r="I59" i="2" s="1"/>
  <c r="O54" i="2"/>
  <c r="O55" i="2" s="1"/>
  <c r="N51" i="3"/>
  <c r="J51" i="3"/>
  <c r="J49" i="3"/>
  <c r="N48" i="3"/>
  <c r="J48" i="3"/>
  <c r="K51" i="3"/>
  <c r="G51" i="3"/>
  <c r="K50" i="3"/>
  <c r="G50" i="3"/>
  <c r="K49" i="3"/>
  <c r="G49" i="3"/>
  <c r="K48" i="3"/>
  <c r="G48" i="3"/>
  <c r="M59" i="2"/>
  <c r="K58" i="2"/>
  <c r="K59" i="2" s="1"/>
  <c r="K56" i="2"/>
  <c r="K57" i="2" s="1"/>
  <c r="N58" i="2"/>
  <c r="N56" i="2"/>
  <c r="N57" i="2" s="1"/>
  <c r="N54" i="2"/>
  <c r="N55" i="2" s="1"/>
  <c r="J58" i="2"/>
  <c r="J56" i="2"/>
  <c r="J57" i="2" s="1"/>
  <c r="J54" i="2"/>
  <c r="J55" i="2" s="1"/>
  <c r="L58" i="2"/>
  <c r="L56" i="2"/>
  <c r="L57" i="2" s="1"/>
  <c r="L54" i="2"/>
  <c r="L55" i="2" s="1"/>
  <c r="H58" i="2"/>
  <c r="H56" i="2"/>
  <c r="H57" i="2" s="1"/>
  <c r="H54" i="2"/>
  <c r="H63" i="2" s="1"/>
  <c r="S54" i="2"/>
  <c r="L77" i="2" s="1"/>
  <c r="K54" i="1"/>
  <c r="K55" i="1" s="1"/>
  <c r="M56" i="1"/>
  <c r="M57" i="1" s="1"/>
  <c r="M54" i="1"/>
  <c r="M55" i="1" s="1"/>
  <c r="O54" i="1"/>
  <c r="O55" i="1" s="1"/>
  <c r="M58" i="1"/>
  <c r="K58" i="1"/>
  <c r="K56" i="1"/>
  <c r="K57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J63" i="1" s="1"/>
  <c r="S54" i="1"/>
  <c r="K76" i="1" s="1"/>
  <c r="M59" i="1" l="1"/>
  <c r="O73" i="6"/>
  <c r="H86" i="6"/>
  <c r="I86" i="6"/>
  <c r="M86" i="6"/>
  <c r="N86" i="6"/>
  <c r="I73" i="6"/>
  <c r="J86" i="6"/>
  <c r="L86" i="6"/>
  <c r="M73" i="6"/>
  <c r="N73" i="6"/>
  <c r="K86" i="6"/>
  <c r="O86" i="6"/>
  <c r="K73" i="6"/>
  <c r="L73" i="6"/>
  <c r="L86" i="5"/>
  <c r="M73" i="5"/>
  <c r="N73" i="5"/>
  <c r="K86" i="5"/>
  <c r="O86" i="5"/>
  <c r="K73" i="5"/>
  <c r="L73" i="5"/>
  <c r="O73" i="5"/>
  <c r="H86" i="5"/>
  <c r="I86" i="5"/>
  <c r="M86" i="5"/>
  <c r="J73" i="5"/>
  <c r="N86" i="5"/>
  <c r="I73" i="5"/>
  <c r="J86" i="5"/>
  <c r="J58" i="4"/>
  <c r="M58" i="4"/>
  <c r="H58" i="4"/>
  <c r="I58" i="4"/>
  <c r="N58" i="4"/>
  <c r="K58" i="4"/>
  <c r="L58" i="4"/>
  <c r="G58" i="4"/>
  <c r="K57" i="3"/>
  <c r="K56" i="3"/>
  <c r="K55" i="3"/>
  <c r="N57" i="3"/>
  <c r="N56" i="3"/>
  <c r="N55" i="3"/>
  <c r="M57" i="3"/>
  <c r="M56" i="3"/>
  <c r="M55" i="3"/>
  <c r="K76" i="2"/>
  <c r="O78" i="1"/>
  <c r="K59" i="1"/>
  <c r="G57" i="3"/>
  <c r="G56" i="3"/>
  <c r="G55" i="3"/>
  <c r="J57" i="3"/>
  <c r="J56" i="3"/>
  <c r="J55" i="3"/>
  <c r="J79" i="2"/>
  <c r="I57" i="3"/>
  <c r="I56" i="3"/>
  <c r="I55" i="3"/>
  <c r="L57" i="3"/>
  <c r="L56" i="3"/>
  <c r="L55" i="3"/>
  <c r="H57" i="3"/>
  <c r="H56" i="3"/>
  <c r="H55" i="3"/>
  <c r="O59" i="2"/>
  <c r="J63" i="2"/>
  <c r="K77" i="2"/>
  <c r="K78" i="2"/>
  <c r="K79" i="2"/>
  <c r="N79" i="2"/>
  <c r="I76" i="2"/>
  <c r="I77" i="2"/>
  <c r="I78" i="2"/>
  <c r="I79" i="2"/>
  <c r="O77" i="2"/>
  <c r="O78" i="2"/>
  <c r="O79" i="2"/>
  <c r="M76" i="2"/>
  <c r="M77" i="2"/>
  <c r="M78" i="2"/>
  <c r="M79" i="2"/>
  <c r="O76" i="2"/>
  <c r="L59" i="2"/>
  <c r="L76" i="2"/>
  <c r="H77" i="2"/>
  <c r="H78" i="2"/>
  <c r="L78" i="2"/>
  <c r="H79" i="2"/>
  <c r="L79" i="2"/>
  <c r="N59" i="2"/>
  <c r="N76" i="2"/>
  <c r="J77" i="2"/>
  <c r="N77" i="2"/>
  <c r="J78" i="2"/>
  <c r="N78" i="2"/>
  <c r="H55" i="2"/>
  <c r="O63" i="2"/>
  <c r="O64" i="2"/>
  <c r="O65" i="2"/>
  <c r="O66" i="2"/>
  <c r="M63" i="2"/>
  <c r="M64" i="2"/>
  <c r="M65" i="2"/>
  <c r="M66" i="2"/>
  <c r="N66" i="2"/>
  <c r="K63" i="2"/>
  <c r="K64" i="2"/>
  <c r="K65" i="2"/>
  <c r="K66" i="2"/>
  <c r="I63" i="2"/>
  <c r="I64" i="2"/>
  <c r="I65" i="2"/>
  <c r="I66" i="2"/>
  <c r="H59" i="2"/>
  <c r="H76" i="2"/>
  <c r="L63" i="2"/>
  <c r="H64" i="2"/>
  <c r="H71" i="2" s="1"/>
  <c r="L64" i="2"/>
  <c r="H65" i="2"/>
  <c r="L65" i="2"/>
  <c r="H66" i="2"/>
  <c r="L66" i="2"/>
  <c r="J59" i="2"/>
  <c r="J76" i="2"/>
  <c r="N63" i="2"/>
  <c r="J64" i="2"/>
  <c r="N64" i="2"/>
  <c r="J65" i="2"/>
  <c r="N65" i="2"/>
  <c r="J66" i="2"/>
  <c r="O59" i="1"/>
  <c r="H63" i="1"/>
  <c r="K77" i="1"/>
  <c r="K78" i="1"/>
  <c r="K79" i="1"/>
  <c r="N79" i="1"/>
  <c r="I76" i="1"/>
  <c r="I77" i="1"/>
  <c r="I78" i="1"/>
  <c r="I79" i="1"/>
  <c r="O77" i="1"/>
  <c r="O79" i="1"/>
  <c r="M76" i="1"/>
  <c r="M77" i="1"/>
  <c r="M78" i="1"/>
  <c r="M79" i="1"/>
  <c r="O76" i="1"/>
  <c r="L59" i="1"/>
  <c r="L76" i="1"/>
  <c r="H77" i="1"/>
  <c r="L77" i="1"/>
  <c r="H78" i="1"/>
  <c r="L78" i="1"/>
  <c r="H79" i="1"/>
  <c r="L79" i="1"/>
  <c r="N59" i="1"/>
  <c r="N76" i="1"/>
  <c r="J77" i="1"/>
  <c r="N77" i="1"/>
  <c r="J78" i="1"/>
  <c r="N78" i="1"/>
  <c r="J79" i="1"/>
  <c r="H55" i="1"/>
  <c r="O63" i="1"/>
  <c r="O64" i="1"/>
  <c r="O65" i="1"/>
  <c r="O66" i="1"/>
  <c r="M63" i="1"/>
  <c r="M64" i="1"/>
  <c r="M65" i="1"/>
  <c r="M66" i="1"/>
  <c r="N66" i="1"/>
  <c r="K63" i="1"/>
  <c r="K64" i="1"/>
  <c r="K65" i="1"/>
  <c r="K66" i="1"/>
  <c r="I63" i="1"/>
  <c r="I64" i="1"/>
  <c r="I65" i="1"/>
  <c r="I66" i="1"/>
  <c r="H59" i="1"/>
  <c r="H76" i="1"/>
  <c r="L63" i="1"/>
  <c r="H64" i="1"/>
  <c r="L64" i="1"/>
  <c r="H65" i="1"/>
  <c r="L65" i="1"/>
  <c r="H66" i="1"/>
  <c r="L66" i="1"/>
  <c r="J59" i="1"/>
  <c r="J76" i="1"/>
  <c r="N63" i="1"/>
  <c r="J64" i="1"/>
  <c r="N64" i="1"/>
  <c r="J65" i="1"/>
  <c r="N65" i="1"/>
  <c r="J66" i="1"/>
  <c r="H58" i="3" l="1"/>
  <c r="I58" i="3"/>
  <c r="J58" i="3"/>
  <c r="N58" i="3"/>
  <c r="L58" i="3"/>
  <c r="G58" i="3"/>
  <c r="M58" i="3"/>
  <c r="K58" i="3"/>
  <c r="J71" i="2"/>
  <c r="H72" i="2"/>
  <c r="J85" i="2"/>
  <c r="J84" i="2"/>
  <c r="J83" i="2"/>
  <c r="L72" i="2"/>
  <c r="L71" i="2"/>
  <c r="L70" i="2"/>
  <c r="I72" i="2"/>
  <c r="I71" i="2"/>
  <c r="I70" i="2"/>
  <c r="K72" i="2"/>
  <c r="K71" i="2"/>
  <c r="K70" i="2"/>
  <c r="N85" i="2"/>
  <c r="N84" i="2"/>
  <c r="N83" i="2"/>
  <c r="J70" i="2"/>
  <c r="J72" i="2"/>
  <c r="O85" i="2"/>
  <c r="O84" i="2"/>
  <c r="O83" i="2"/>
  <c r="M85" i="2"/>
  <c r="M84" i="2"/>
  <c r="M83" i="2"/>
  <c r="K85" i="2"/>
  <c r="K84" i="2"/>
  <c r="K83" i="2"/>
  <c r="I85" i="2"/>
  <c r="I84" i="2"/>
  <c r="I83" i="2"/>
  <c r="N72" i="2"/>
  <c r="N71" i="2"/>
  <c r="N70" i="2"/>
  <c r="H85" i="2"/>
  <c r="H84" i="2"/>
  <c r="H83" i="2"/>
  <c r="M72" i="2"/>
  <c r="M71" i="2"/>
  <c r="M70" i="2"/>
  <c r="O72" i="2"/>
  <c r="O71" i="2"/>
  <c r="O70" i="2"/>
  <c r="L85" i="2"/>
  <c r="L84" i="2"/>
  <c r="L83" i="2"/>
  <c r="H70" i="2"/>
  <c r="H73" i="2" s="1"/>
  <c r="H72" i="1"/>
  <c r="J71" i="1"/>
  <c r="H71" i="1"/>
  <c r="J85" i="1"/>
  <c r="J84" i="1"/>
  <c r="J83" i="1"/>
  <c r="L72" i="1"/>
  <c r="L71" i="1"/>
  <c r="L70" i="1"/>
  <c r="I72" i="1"/>
  <c r="I71" i="1"/>
  <c r="I70" i="1"/>
  <c r="K72" i="1"/>
  <c r="K71" i="1"/>
  <c r="K70" i="1"/>
  <c r="N85" i="1"/>
  <c r="N84" i="1"/>
  <c r="N83" i="1"/>
  <c r="J70" i="1"/>
  <c r="J72" i="1"/>
  <c r="O85" i="1"/>
  <c r="O84" i="1"/>
  <c r="O83" i="1"/>
  <c r="M85" i="1"/>
  <c r="M84" i="1"/>
  <c r="M83" i="1"/>
  <c r="K85" i="1"/>
  <c r="K84" i="1"/>
  <c r="K83" i="1"/>
  <c r="I85" i="1"/>
  <c r="I84" i="1"/>
  <c r="I83" i="1"/>
  <c r="N72" i="1"/>
  <c r="N71" i="1"/>
  <c r="N70" i="1"/>
  <c r="H85" i="1"/>
  <c r="H84" i="1"/>
  <c r="H83" i="1"/>
  <c r="M72" i="1"/>
  <c r="M71" i="1"/>
  <c r="M70" i="1"/>
  <c r="O72" i="1"/>
  <c r="O71" i="1"/>
  <c r="O70" i="1"/>
  <c r="L85" i="1"/>
  <c r="L84" i="1"/>
  <c r="L83" i="1"/>
  <c r="H70" i="1"/>
  <c r="L86" i="2" l="1"/>
  <c r="M73" i="2"/>
  <c r="N73" i="2"/>
  <c r="K86" i="2"/>
  <c r="O86" i="2"/>
  <c r="K73" i="2"/>
  <c r="L73" i="2"/>
  <c r="O73" i="2"/>
  <c r="H86" i="2"/>
  <c r="I86" i="2"/>
  <c r="M86" i="2"/>
  <c r="J73" i="2"/>
  <c r="N86" i="2"/>
  <c r="I73" i="2"/>
  <c r="J86" i="2"/>
  <c r="H73" i="1"/>
  <c r="L86" i="1"/>
  <c r="M73" i="1"/>
  <c r="N73" i="1"/>
  <c r="K86" i="1"/>
  <c r="O86" i="1"/>
  <c r="K73" i="1"/>
  <c r="L73" i="1"/>
  <c r="O73" i="1"/>
  <c r="H86" i="1"/>
  <c r="I86" i="1"/>
  <c r="M86" i="1"/>
  <c r="J73" i="1"/>
  <c r="N86" i="1"/>
  <c r="I73" i="1"/>
  <c r="J86" i="1"/>
</calcChain>
</file>

<file path=xl/sharedStrings.xml><?xml version="1.0" encoding="utf-8"?>
<sst xmlns="http://schemas.openxmlformats.org/spreadsheetml/2006/main" count="511" uniqueCount="63">
  <si>
    <t>version,4</t>
  </si>
  <si>
    <t>ProtocolHeader</t>
  </si>
  <si>
    <t>,Version,1.0,Label,Temp Protocol,ReaderType,0,DateRead,3/12/2020 11:05:04 PM,InstrumentSN,SN: 512734004,</t>
  </si>
  <si>
    <t xml:space="preserve">,Result,0,Prefix,3a_Vinc,WellMap,0007FE7FE7FE7FE7FE7FE000,RefWellMap,000000000000000000000000,RunCount,1,Kinetics,False,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</si>
  <si>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</si>
  <si>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</si>
  <si>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</si>
  <si>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</si>
  <si>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</si>
  <si>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</si>
  <si>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,B,X,0.05136877,0.05574277,0.0542569,0.05535504,0.0550928,0.0548951,0.05510568,0.05538545,0.05637262,0.05748786,X</t>
  </si>
  <si>
    <t>,C,X,0.05421601,0.3327497,0.3122727,0.4395639,0.08119243,0.3182267,0.29807,0.2689481,0.2934527,0.09257059,X</t>
  </si>
  <si>
    <t>,D,X,0.05413897,0.3043211,0.293625,0.318113,0.317573,0.3631299,0.2262965,0.2554742,0.2271826,0.0920772,X</t>
  </si>
  <si>
    <t>,E,X,0.05377714,0.2821069,0.3068232,0.3213372,0.2666964,0.2730537,0.227757,0.2557007,0.08171716,0.08965015,X</t>
  </si>
  <si>
    <t>,F,X,0.05466587,0.2826025,0.1964423,0.2936634,0.2621674,0.2466849,0.2490873,0.2136538,0.2022266,0.05477932,X</t>
  </si>
  <si>
    <t>,G,X,0.05562324,0.05293212,0.05308935,0.0528506,0.05316857,0.053073,0.05316275,0.05321047,0.05429192,0.05480855,X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</si>
  <si>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</si>
  <si>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</si>
  <si>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</si>
  <si>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</si>
  <si>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</si>
  <si>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</si>
  <si>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</si>
  <si>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</si>
  <si>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</si>
  <si>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</si>
  <si>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</si>
  <si>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</si>
  <si>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</si>
  <si>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</si>
  <si>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</si>
  <si>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</si>
  <si>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</si>
  <si>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</si>
  <si>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</si>
  <si>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</si>
  <si>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</si>
  <si>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</si>
  <si>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</si>
  <si>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</si>
  <si>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</si>
  <si>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</si>
  <si>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</si>
  <si>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</si>
  <si>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</si>
  <si>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</si>
  <si>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,Version,1,Label,CytoTox-Fluor,ReaderType,2,DateRead,3/12/2020 12:42:56 AM,InstrumentSN,SN: 512734004,FluoOpticalKitID,PN:9300-046 SN:31000001DD35142D SIG:BLUE,</t>
  </si>
  <si>
    <t xml:space="preserve">,Result,0,Prefix,3a_Vinc,WellMap,0007FE7FE7FE7FE7FE7FE000,RunCount,1,Kinetics,False, </t>
  </si>
  <si>
    <t>,Read 1</t>
  </si>
  <si>
    <t>,B,X,549.271,547.774,546.896,546.32,547.093,547.811,545.907,547.735,546.022,547.212,X</t>
  </si>
  <si>
    <t>,C,X,546.972,3708.36,3613.33,4172.35,547.638,3775.83,4321.86,4644.79,5166.04,2593.53,X</t>
  </si>
  <si>
    <t>,D,X,547.69,3733.78,3576.22,3324.35,3740.14,16209.1,3818.14,4343.22,4013.45,2626.7,X</t>
  </si>
  <si>
    <t>,E,X,544.975,3448.03,3619.61,3835.51,3468.7,3796.45,3789.49,3859.43,3409.75,2581.98,X</t>
  </si>
  <si>
    <t>,F,X,547.624,3641.02,3428.37,5168.41,3579.69,4265.43,4228.89,4065.74,4491.58,546.36,X</t>
  </si>
  <si>
    <t>,G,X,547.895,546.871,546.666,546.766,545.8,545.539,543.618,547.034,545.988,543.704,X</t>
  </si>
  <si>
    <t>Cytotox</t>
  </si>
  <si>
    <t>Live/Dead</t>
  </si>
  <si>
    <t>% of Vehicle</t>
  </si>
  <si>
    <t>23) Exp_20200310</t>
  </si>
  <si>
    <t>Vincristine in water.</t>
  </si>
  <si>
    <t>Contaminated wells marked red on the plate (square with dot).</t>
  </si>
  <si>
    <t>"X" means cells attached.</t>
  </si>
  <si>
    <t>1 outlier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</si>
</sst>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0" xfId="0" applyFont="1"/>
    <xf numFmtId="0" fontId="0" fillId="0" borderId="0" xfId="0" applyBorder="1"/>
    <xf numFmtId="0" fontId="22" fillId="0" borderId="0" xfId="0" applyFont="1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314325</xdr:colOff>
      <xdr:row>4</xdr:row>
      <xdr:rowOff>76200</xdr:rowOff>
    </xdr:from>
    <xdr:to>
      <xdr:col>15</xdr:col>
      <xdr:colOff>644525</xdr:colOff>
      <xdr:row>23</xdr:row>
      <xdr:rowOff>133350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325" y="838200"/>
          <a:ext cx="4902200" cy="3676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38100</xdr:rowOff>
    </xdr:from>
    <xdr:to>
      <xdr:col>13</xdr:col>
      <xdr:colOff>330200</xdr:colOff>
      <xdr:row>22</xdr:row>
      <xdr:rowOff>95250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609600"/>
          <a:ext cx="4902200" cy="3676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0</xdr:row>
      <xdr:rowOff>133350</xdr:rowOff>
    </xdr:from>
    <xdr:to>
      <xdr:col>12</xdr:col>
      <xdr:colOff>463550</xdr:colOff>
      <xdr:row>20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133350"/>
          <a:ext cx="4902200" cy="3676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314325</xdr:colOff>
      <xdr:row>4</xdr:row>
      <xdr:rowOff>76200</xdr:rowOff>
    </xdr:from>
    <xdr:to>
      <xdr:col>15</xdr:col>
      <xdr:colOff>644525</xdr:colOff>
      <xdr:row>23</xdr:row>
      <xdr:rowOff>133350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325" y="838200"/>
          <a:ext cx="4902200" cy="3676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38100</xdr:rowOff>
    </xdr:from>
    <xdr:to>
      <xdr:col>13</xdr:col>
      <xdr:colOff>330200</xdr:colOff>
      <xdr:row>22</xdr:row>
      <xdr:rowOff>95250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609600"/>
          <a:ext cx="4902200" cy="36766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76</xdr:row>
          <xdr:rowOff>66675</xdr:rowOff>
        </xdr:from>
        <xdr:to>
          <xdr:col>4</xdr:col>
          <xdr:colOff>714375</xdr:colOff>
          <xdr:row>91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0</xdr:row>
      <xdr:rowOff>171450</xdr:rowOff>
    </xdr:from>
    <xdr:to>
      <xdr:col>12</xdr:col>
      <xdr:colOff>539750</xdr:colOff>
      <xdr:row>20</xdr:row>
      <xdr:rowOff>38100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0" y="171450"/>
          <a:ext cx="4902200" cy="3676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Relationship Id="rId4" Type="http://schemas.openxmlformats.org/officeDocument/2006/relationships/image" Target="../media/image2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A25" sqref="A25:D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58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5.1368770000000001E-2</v>
      </c>
      <c r="H27" s="6">
        <v>5.5742769999999997E-2</v>
      </c>
      <c r="I27" s="6">
        <v>5.4256899999999997E-2</v>
      </c>
      <c r="J27" s="6">
        <v>5.5355040000000001E-2</v>
      </c>
      <c r="K27" s="6">
        <v>5.5092799999999997E-2</v>
      </c>
      <c r="L27" s="6">
        <v>5.4895100000000002E-2</v>
      </c>
      <c r="M27" s="6">
        <v>5.5105679999999997E-2</v>
      </c>
      <c r="N27" s="6">
        <v>5.5385450000000003E-2</v>
      </c>
      <c r="O27" s="6">
        <v>5.6372619999999998E-2</v>
      </c>
      <c r="P27" s="6">
        <v>5.7487860000000002E-2</v>
      </c>
      <c r="Q27" s="7"/>
    </row>
    <row r="28" spans="1:17" x14ac:dyDescent="0.25">
      <c r="A28" t="s">
        <v>32</v>
      </c>
      <c r="C28" t="s">
        <v>33</v>
      </c>
      <c r="F28" s="6"/>
      <c r="G28" s="6">
        <v>5.4216010000000002E-2</v>
      </c>
      <c r="H28" s="8">
        <v>0.33274969999999998</v>
      </c>
      <c r="I28" s="9">
        <v>0.31227270000000001</v>
      </c>
      <c r="J28" s="9">
        <v>0.43956390000000001</v>
      </c>
      <c r="K28" s="9">
        <v>8.1192429999999996E-2</v>
      </c>
      <c r="L28" s="9">
        <v>0.31822669999999997</v>
      </c>
      <c r="M28" s="9">
        <v>0.29807</v>
      </c>
      <c r="N28" s="9">
        <v>0.26894810000000002</v>
      </c>
      <c r="O28" s="9">
        <v>0.29345270000000001</v>
      </c>
      <c r="P28" s="10">
        <v>9.2570589999999994E-2</v>
      </c>
      <c r="Q28" s="7"/>
    </row>
    <row r="29" spans="1:17" x14ac:dyDescent="0.25">
      <c r="A29" t="s">
        <v>34</v>
      </c>
      <c r="C29" t="s">
        <v>59</v>
      </c>
      <c r="F29" s="6"/>
      <c r="G29" s="6">
        <v>5.4138970000000002E-2</v>
      </c>
      <c r="H29" s="11">
        <v>0.30432110000000001</v>
      </c>
      <c r="I29" s="4">
        <v>0.29362500000000002</v>
      </c>
      <c r="J29" s="4">
        <v>0.31811299999999998</v>
      </c>
      <c r="K29" s="4">
        <v>0.31757299999999999</v>
      </c>
      <c r="L29" s="4">
        <v>0.36312990000000001</v>
      </c>
      <c r="M29" s="4">
        <v>0.22629650000000001</v>
      </c>
      <c r="N29" s="4">
        <v>0.25547419999999998</v>
      </c>
      <c r="O29" s="4">
        <v>0.22718260000000001</v>
      </c>
      <c r="P29" s="12">
        <v>9.2077199999999998E-2</v>
      </c>
      <c r="Q29" s="7"/>
    </row>
    <row r="30" spans="1:17" x14ac:dyDescent="0.25">
      <c r="A30" t="s">
        <v>18</v>
      </c>
      <c r="C30" s="2">
        <v>43900</v>
      </c>
      <c r="F30" s="6"/>
      <c r="G30" s="6">
        <v>5.3777140000000001E-2</v>
      </c>
      <c r="H30" s="11">
        <v>0.28210689999999999</v>
      </c>
      <c r="I30" s="4">
        <v>0.30682320000000002</v>
      </c>
      <c r="J30" s="4">
        <v>0.32133719999999999</v>
      </c>
      <c r="K30" s="4">
        <v>0.2666964</v>
      </c>
      <c r="L30" s="4">
        <v>0.27305370000000001</v>
      </c>
      <c r="M30" s="4">
        <v>0.22775699999999999</v>
      </c>
      <c r="N30" s="4">
        <v>0.2557007</v>
      </c>
      <c r="O30" s="4">
        <v>8.1717159999999997E-2</v>
      </c>
      <c r="P30" s="12">
        <v>8.9650149999999998E-2</v>
      </c>
      <c r="Q30" s="7"/>
    </row>
    <row r="31" spans="1:17" x14ac:dyDescent="0.25">
      <c r="A31" t="s">
        <v>19</v>
      </c>
      <c r="C31" t="s">
        <v>20</v>
      </c>
      <c r="F31" s="6"/>
      <c r="G31" s="6">
        <v>5.4665869999999998E-2</v>
      </c>
      <c r="H31" s="13">
        <v>0.28260249999999998</v>
      </c>
      <c r="I31" s="14">
        <v>0.19644229999999999</v>
      </c>
      <c r="J31" s="14">
        <v>0.29366340000000002</v>
      </c>
      <c r="K31" s="14">
        <v>0.26216739999999999</v>
      </c>
      <c r="L31" s="14">
        <v>0.24668490000000001</v>
      </c>
      <c r="M31" s="14">
        <v>0.24908730000000001</v>
      </c>
      <c r="N31" s="14">
        <v>0.2136538</v>
      </c>
      <c r="O31" s="14">
        <v>0.20222660000000001</v>
      </c>
      <c r="P31" s="15">
        <v>5.4779319999999999E-2</v>
      </c>
      <c r="Q31" s="7"/>
    </row>
    <row r="32" spans="1:17" x14ac:dyDescent="0.25">
      <c r="A32" s="1" t="s">
        <v>35</v>
      </c>
      <c r="B32" t="s">
        <v>60</v>
      </c>
      <c r="G32" s="16">
        <v>5.5623239999999997E-2</v>
      </c>
      <c r="H32" s="16">
        <v>5.2932119999999999E-2</v>
      </c>
      <c r="I32" s="16">
        <v>5.308935E-2</v>
      </c>
      <c r="J32" s="16">
        <v>5.2850599999999998E-2</v>
      </c>
      <c r="K32" s="16">
        <v>5.3168569999999998E-2</v>
      </c>
      <c r="L32" s="16">
        <v>5.3073000000000002E-2</v>
      </c>
      <c r="M32" s="16">
        <v>5.3162750000000002E-2</v>
      </c>
      <c r="N32" s="16">
        <v>5.3210470000000003E-2</v>
      </c>
      <c r="O32" s="16">
        <v>5.429192E-2</v>
      </c>
      <c r="P32" s="16">
        <v>5.4808549999999998E-2</v>
      </c>
      <c r="Q32" s="17"/>
    </row>
    <row r="33" spans="2:17" x14ac:dyDescent="0.25">
      <c r="B33" s="26" t="s">
        <v>61</v>
      </c>
      <c r="C33" s="19"/>
      <c r="Q33" s="17"/>
    </row>
    <row r="35" spans="2:17" x14ac:dyDescent="0.25">
      <c r="F35" t="s">
        <v>36</v>
      </c>
      <c r="H35">
        <f>AVERAGE(H28:H31)</f>
        <v>0.30044504999999999</v>
      </c>
      <c r="I35">
        <f t="shared" ref="I35:N35" si="0">AVERAGE(I28:I31)</f>
        <v>0.2772908</v>
      </c>
      <c r="J35">
        <f t="shared" si="0"/>
        <v>0.343169375</v>
      </c>
      <c r="K35">
        <f t="shared" si="0"/>
        <v>0.23190730749999999</v>
      </c>
      <c r="L35">
        <f t="shared" si="0"/>
        <v>0.30027379999999998</v>
      </c>
      <c r="M35">
        <f t="shared" si="0"/>
        <v>0.25030269999999999</v>
      </c>
      <c r="N35">
        <f t="shared" si="0"/>
        <v>0.2484442</v>
      </c>
      <c r="O35">
        <f>AVERAGE(O28:O31)</f>
        <v>0.201144765</v>
      </c>
      <c r="P35">
        <f>AVERAGE(P28:P30)</f>
        <v>9.1432646666666659E-2</v>
      </c>
    </row>
    <row r="36" spans="2:17" x14ac:dyDescent="0.25">
      <c r="B36" s="18"/>
      <c r="F36" t="s">
        <v>37</v>
      </c>
      <c r="H36">
        <f>H35/1000</f>
        <v>3.0044505E-4</v>
      </c>
      <c r="I36">
        <f t="shared" ref="I36:P36" si="1">I35/1000</f>
        <v>2.7729080000000003E-4</v>
      </c>
      <c r="J36">
        <f t="shared" si="1"/>
        <v>3.4316937500000001E-4</v>
      </c>
      <c r="K36">
        <f t="shared" si="1"/>
        <v>2.3190730749999999E-4</v>
      </c>
      <c r="L36">
        <f t="shared" si="1"/>
        <v>3.0027379999999999E-4</v>
      </c>
      <c r="M36">
        <f t="shared" si="1"/>
        <v>2.5030270000000001E-4</v>
      </c>
      <c r="N36">
        <f t="shared" si="1"/>
        <v>2.4844420000000002E-4</v>
      </c>
      <c r="O36">
        <f t="shared" si="1"/>
        <v>2.01144765E-4</v>
      </c>
      <c r="P36">
        <f t="shared" si="1"/>
        <v>9.1432646666666655E-5</v>
      </c>
    </row>
    <row r="37" spans="2:17" x14ac:dyDescent="0.25">
      <c r="B37" s="20"/>
      <c r="F37" t="s">
        <v>38</v>
      </c>
      <c r="H37">
        <f>MEDIAN(H28:H31)</f>
        <v>0.29346179999999999</v>
      </c>
      <c r="I37">
        <f t="shared" ref="I37:P37" si="2">MEDIAN(I28:I31)</f>
        <v>0.30022409999999999</v>
      </c>
      <c r="J37">
        <f t="shared" si="2"/>
        <v>0.31972509999999998</v>
      </c>
      <c r="K37">
        <f t="shared" si="2"/>
        <v>0.2644319</v>
      </c>
      <c r="L37">
        <f t="shared" si="2"/>
        <v>0.29564020000000002</v>
      </c>
      <c r="M37">
        <f t="shared" si="2"/>
        <v>0.23842215</v>
      </c>
      <c r="N37">
        <f t="shared" si="2"/>
        <v>0.25558744999999999</v>
      </c>
      <c r="O37">
        <f t="shared" si="2"/>
        <v>0.21470460000000002</v>
      </c>
      <c r="P37">
        <f t="shared" si="2"/>
        <v>9.0863675000000005E-2</v>
      </c>
    </row>
    <row r="38" spans="2:17" x14ac:dyDescent="0.25">
      <c r="B38" s="18"/>
      <c r="F38" t="s">
        <v>39</v>
      </c>
      <c r="H38">
        <f>H37/1000</f>
        <v>2.9346180000000002E-4</v>
      </c>
      <c r="I38">
        <f t="shared" ref="I38:P38" si="3">I37/1000</f>
        <v>3.0022410000000001E-4</v>
      </c>
      <c r="J38">
        <f t="shared" si="3"/>
        <v>3.1972509999999996E-4</v>
      </c>
      <c r="K38">
        <f t="shared" si="3"/>
        <v>2.6443190000000001E-4</v>
      </c>
      <c r="L38">
        <f t="shared" si="3"/>
        <v>2.9564020000000002E-4</v>
      </c>
      <c r="M38">
        <f t="shared" si="3"/>
        <v>2.3842215000000001E-4</v>
      </c>
      <c r="N38">
        <f t="shared" si="3"/>
        <v>2.5558744999999998E-4</v>
      </c>
      <c r="O38">
        <f t="shared" si="3"/>
        <v>2.1470460000000001E-4</v>
      </c>
      <c r="P38">
        <f t="shared" si="3"/>
        <v>9.0863675E-5</v>
      </c>
    </row>
    <row r="39" spans="2:17" x14ac:dyDescent="0.25">
      <c r="C39" s="18"/>
      <c r="F39" t="s">
        <v>40</v>
      </c>
      <c r="H39">
        <f>STDEV(H28:H31)</f>
        <v>2.389740928183081E-2</v>
      </c>
      <c r="I39">
        <f t="shared" ref="I39:P39" si="4">STDEV(I28:I31)</f>
        <v>5.4464612423297518E-2</v>
      </c>
      <c r="J39">
        <f t="shared" si="4"/>
        <v>6.5440078962990936E-2</v>
      </c>
      <c r="K39">
        <f t="shared" si="4"/>
        <v>0.10356888098656319</v>
      </c>
      <c r="L39">
        <f t="shared" si="4"/>
        <v>5.1270199183151594E-2</v>
      </c>
      <c r="M39">
        <f t="shared" si="4"/>
        <v>3.3505215381987058E-2</v>
      </c>
      <c r="N39">
        <f t="shared" si="4"/>
        <v>2.4033723110246572E-2</v>
      </c>
      <c r="O39">
        <f t="shared" si="4"/>
        <v>8.8436129341000883E-2</v>
      </c>
      <c r="P39">
        <f t="shared" si="4"/>
        <v>1.8371058989581926E-2</v>
      </c>
    </row>
    <row r="40" spans="2:17" x14ac:dyDescent="0.25">
      <c r="F40" t="s">
        <v>41</v>
      </c>
      <c r="H40">
        <f>H39/H35*100</f>
        <v>7.9540033300035438</v>
      </c>
      <c r="I40">
        <f t="shared" ref="I40:P40" si="5">I39/I35*100</f>
        <v>19.641694720235044</v>
      </c>
      <c r="J40">
        <f t="shared" si="5"/>
        <v>19.069323701449449</v>
      </c>
      <c r="K40">
        <f t="shared" si="5"/>
        <v>44.659602193244041</v>
      </c>
      <c r="L40">
        <f t="shared" si="5"/>
        <v>17.074483082823608</v>
      </c>
      <c r="M40">
        <f t="shared" si="5"/>
        <v>13.385878531069405</v>
      </c>
      <c r="N40">
        <f t="shared" si="5"/>
        <v>9.6736905551615102</v>
      </c>
      <c r="O40">
        <f t="shared" si="5"/>
        <v>43.966408641557678</v>
      </c>
      <c r="P40">
        <f t="shared" si="5"/>
        <v>20.09245019074725</v>
      </c>
    </row>
    <row r="43" spans="2:17" x14ac:dyDescent="0.25">
      <c r="D43" t="s">
        <v>42</v>
      </c>
    </row>
    <row r="44" spans="2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2:17" x14ac:dyDescent="0.25">
      <c r="H47">
        <f>H28-$P$35</f>
        <v>0.24131705333333331</v>
      </c>
      <c r="I47">
        <f t="shared" ref="I47:N47" si="6">I28-$P$35</f>
        <v>0.22084005333333334</v>
      </c>
      <c r="J47">
        <f t="shared" si="6"/>
        <v>0.34813125333333333</v>
      </c>
      <c r="K47">
        <f t="shared" si="6"/>
        <v>-1.0240216666666663E-2</v>
      </c>
      <c r="L47">
        <f t="shared" si="6"/>
        <v>0.2267940533333333</v>
      </c>
      <c r="M47">
        <f t="shared" si="6"/>
        <v>0.20663735333333333</v>
      </c>
      <c r="N47">
        <f t="shared" si="6"/>
        <v>0.17751545333333335</v>
      </c>
      <c r="O47">
        <f>O28-$P$35</f>
        <v>0.20202005333333334</v>
      </c>
    </row>
    <row r="48" spans="2:17" x14ac:dyDescent="0.25">
      <c r="H48">
        <f t="shared" ref="H48:O50" si="7">H29-$P$35</f>
        <v>0.21288845333333334</v>
      </c>
      <c r="I48">
        <f t="shared" si="7"/>
        <v>0.20219235333333335</v>
      </c>
      <c r="J48">
        <f t="shared" si="7"/>
        <v>0.22668035333333331</v>
      </c>
      <c r="K48">
        <f t="shared" si="7"/>
        <v>0.22614035333333332</v>
      </c>
      <c r="L48">
        <f t="shared" si="7"/>
        <v>0.27169725333333333</v>
      </c>
      <c r="M48">
        <f t="shared" si="7"/>
        <v>0.13486385333333334</v>
      </c>
      <c r="N48">
        <f t="shared" si="7"/>
        <v>0.16404155333333331</v>
      </c>
      <c r="O48">
        <f t="shared" si="7"/>
        <v>0.13574995333333334</v>
      </c>
    </row>
    <row r="49" spans="4:20" x14ac:dyDescent="0.25">
      <c r="H49">
        <f t="shared" si="7"/>
        <v>0.19067425333333332</v>
      </c>
      <c r="I49">
        <f t="shared" si="7"/>
        <v>0.21539055333333335</v>
      </c>
      <c r="J49">
        <f t="shared" si="7"/>
        <v>0.22990455333333332</v>
      </c>
      <c r="K49">
        <f t="shared" si="7"/>
        <v>0.17526375333333333</v>
      </c>
      <c r="L49">
        <f>L30-$P$35</f>
        <v>0.18162105333333334</v>
      </c>
      <c r="M49">
        <f t="shared" si="7"/>
        <v>0.13632435333333331</v>
      </c>
      <c r="N49">
        <f t="shared" si="7"/>
        <v>0.16426805333333333</v>
      </c>
      <c r="O49">
        <f>O30-$P$35</f>
        <v>-9.7154866666666617E-3</v>
      </c>
    </row>
    <row r="50" spans="4:20" x14ac:dyDescent="0.25">
      <c r="H50">
        <f t="shared" si="7"/>
        <v>0.19116985333333331</v>
      </c>
      <c r="I50">
        <f t="shared" si="7"/>
        <v>0.10500965333333333</v>
      </c>
      <c r="J50">
        <f t="shared" si="7"/>
        <v>0.20223075333333335</v>
      </c>
      <c r="K50">
        <f t="shared" si="7"/>
        <v>0.17073475333333332</v>
      </c>
      <c r="L50">
        <f t="shared" si="7"/>
        <v>0.15525225333333337</v>
      </c>
      <c r="M50">
        <f t="shared" si="7"/>
        <v>0.15765465333333334</v>
      </c>
      <c r="N50">
        <f t="shared" si="7"/>
        <v>0.12222115333333335</v>
      </c>
      <c r="O50">
        <f t="shared" si="7"/>
        <v>0.11079395333333335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0.20901240333333332</v>
      </c>
      <c r="I54">
        <f>AVERAGE(I47:I50)</f>
        <v>0.18585815333333333</v>
      </c>
      <c r="J54">
        <f t="shared" ref="J54:N54" si="8">AVERAGE(J47:J50)</f>
        <v>0.25173672833333333</v>
      </c>
      <c r="K54">
        <f t="shared" si="8"/>
        <v>0.14047466083333332</v>
      </c>
      <c r="L54">
        <f t="shared" si="8"/>
        <v>0.20884115333333333</v>
      </c>
      <c r="M54">
        <f t="shared" si="8"/>
        <v>0.15887005333333332</v>
      </c>
      <c r="N54">
        <f t="shared" si="8"/>
        <v>0.15701155333333336</v>
      </c>
      <c r="O54">
        <f>AVERAGE(O47:O50)</f>
        <v>0.10971211833333334</v>
      </c>
      <c r="S54" s="23">
        <f>AVERAGE(H47:I50)</f>
        <v>0.19743527833333335</v>
      </c>
      <c r="T54" s="24"/>
    </row>
    <row r="55" spans="4:20" x14ac:dyDescent="0.25">
      <c r="F55" t="s">
        <v>37</v>
      </c>
      <c r="H55">
        <f>H54/1000</f>
        <v>2.0901240333333332E-4</v>
      </c>
      <c r="I55">
        <f t="shared" ref="I55:O55" si="9">I54/1000</f>
        <v>1.8585815333333334E-4</v>
      </c>
      <c r="J55">
        <f t="shared" si="9"/>
        <v>2.5173672833333333E-4</v>
      </c>
      <c r="K55">
        <f t="shared" si="9"/>
        <v>1.4047466083333331E-4</v>
      </c>
      <c r="L55">
        <f t="shared" si="9"/>
        <v>2.0884115333333334E-4</v>
      </c>
      <c r="M55">
        <f t="shared" si="9"/>
        <v>1.5887005333333333E-4</v>
      </c>
      <c r="N55">
        <f t="shared" si="9"/>
        <v>1.5701155333333337E-4</v>
      </c>
      <c r="O55">
        <f t="shared" si="9"/>
        <v>1.0971211833333335E-4</v>
      </c>
    </row>
    <row r="56" spans="4:20" x14ac:dyDescent="0.25">
      <c r="F56" t="s">
        <v>38</v>
      </c>
      <c r="H56">
        <f>MEDIAN(H47:H50)</f>
        <v>0.20202915333333332</v>
      </c>
      <c r="I56">
        <f t="shared" ref="I56:N56" si="10">MEDIAN(I47:I50)</f>
        <v>0.20879145333333335</v>
      </c>
      <c r="J56">
        <f>MEDIAN(J47:J50)</f>
        <v>0.22829245333333331</v>
      </c>
      <c r="K56">
        <f t="shared" si="10"/>
        <v>0.17299925333333332</v>
      </c>
      <c r="L56">
        <f t="shared" si="10"/>
        <v>0.20420755333333332</v>
      </c>
      <c r="M56">
        <f t="shared" si="10"/>
        <v>0.14698950333333333</v>
      </c>
      <c r="N56">
        <f t="shared" si="10"/>
        <v>0.16415480333333332</v>
      </c>
      <c r="O56">
        <f>MEDIAN(O47:O50)</f>
        <v>0.12327195333333335</v>
      </c>
    </row>
    <row r="57" spans="4:20" x14ac:dyDescent="0.25">
      <c r="F57" t="s">
        <v>39</v>
      </c>
      <c r="H57">
        <f>H56/1000</f>
        <v>2.0202915333333333E-4</v>
      </c>
      <c r="I57">
        <f t="shared" ref="I57:O57" si="11">I56/1000</f>
        <v>2.0879145333333336E-4</v>
      </c>
      <c r="J57">
        <f t="shared" si="11"/>
        <v>2.282924533333333E-4</v>
      </c>
      <c r="K57">
        <f t="shared" si="11"/>
        <v>1.7299925333333333E-4</v>
      </c>
      <c r="L57">
        <f t="shared" si="11"/>
        <v>2.0420755333333331E-4</v>
      </c>
      <c r="M57">
        <f t="shared" si="11"/>
        <v>1.4698950333333333E-4</v>
      </c>
      <c r="N57">
        <f t="shared" si="11"/>
        <v>1.6415480333333333E-4</v>
      </c>
      <c r="O57">
        <f t="shared" si="11"/>
        <v>1.2327195333333336E-4</v>
      </c>
    </row>
    <row r="58" spans="4:20" x14ac:dyDescent="0.25">
      <c r="F58" t="s">
        <v>40</v>
      </c>
      <c r="H58">
        <f>STDEV(H47:H50)</f>
        <v>2.389740928183081E-2</v>
      </c>
      <c r="I58">
        <f t="shared" ref="I58:O58" si="12">STDEV(I47:I50)</f>
        <v>5.4464612423297434E-2</v>
      </c>
      <c r="J58">
        <f t="shared" si="12"/>
        <v>6.5440078962990936E-2</v>
      </c>
      <c r="K58">
        <f t="shared" si="12"/>
        <v>0.10356888098656321</v>
      </c>
      <c r="L58">
        <f t="shared" si="12"/>
        <v>5.127019918315124E-2</v>
      </c>
      <c r="M58">
        <f t="shared" si="12"/>
        <v>3.3505215381986989E-2</v>
      </c>
      <c r="N58">
        <f t="shared" si="12"/>
        <v>2.4033723110246409E-2</v>
      </c>
      <c r="O58">
        <f t="shared" si="12"/>
        <v>8.8436129341000841E-2</v>
      </c>
    </row>
    <row r="59" spans="4:20" x14ac:dyDescent="0.25">
      <c r="F59" t="s">
        <v>41</v>
      </c>
      <c r="H59">
        <f>H58/H54*100</f>
        <v>11.433488587621847</v>
      </c>
      <c r="I59">
        <f t="shared" ref="I59:O59" si="13">I58/I54*100</f>
        <v>29.304397706791001</v>
      </c>
      <c r="J59">
        <f t="shared" si="13"/>
        <v>25.995443492194536</v>
      </c>
      <c r="K59">
        <f t="shared" si="13"/>
        <v>73.727802845128693</v>
      </c>
      <c r="L59">
        <f t="shared" si="13"/>
        <v>24.549854453886486</v>
      </c>
      <c r="M59">
        <f t="shared" si="13"/>
        <v>21.089698580064045</v>
      </c>
      <c r="N59">
        <f t="shared" si="13"/>
        <v>15.306977480327927</v>
      </c>
      <c r="O59">
        <f t="shared" si="13"/>
        <v>80.607439437373145</v>
      </c>
    </row>
    <row r="62" spans="4:20" x14ac:dyDescent="0.25">
      <c r="D62" t="s">
        <v>44</v>
      </c>
    </row>
    <row r="63" spans="4:20" x14ac:dyDescent="0.25">
      <c r="H63">
        <f>H47/$H$54*100</f>
        <v>115.455853090441</v>
      </c>
      <c r="I63">
        <f t="shared" ref="H63:O66" si="14">I47/$H$54*100</f>
        <v>105.65882685016415</v>
      </c>
      <c r="J63">
        <f t="shared" si="14"/>
        <v>166.56009298076586</v>
      </c>
      <c r="K63">
        <f t="shared" si="14"/>
        <v>-4.8993344430069774</v>
      </c>
      <c r="L63">
        <f t="shared" si="14"/>
        <v>108.50746162257259</v>
      </c>
      <c r="M63">
        <f t="shared" si="14"/>
        <v>98.86367987635056</v>
      </c>
      <c r="N63" s="25">
        <f t="shared" si="14"/>
        <v>84.930583306212412</v>
      </c>
      <c r="O63">
        <f>O47/$H$54*100</f>
        <v>96.654576528241449</v>
      </c>
    </row>
    <row r="64" spans="4:20" x14ac:dyDescent="0.25">
      <c r="H64">
        <f t="shared" si="14"/>
        <v>101.8544593230759</v>
      </c>
      <c r="I64">
        <f t="shared" si="14"/>
        <v>96.737011827416126</v>
      </c>
      <c r="J64">
        <f t="shared" si="14"/>
        <v>108.45306293704641</v>
      </c>
      <c r="K64">
        <f t="shared" si="14"/>
        <v>108.19470506383504</v>
      </c>
      <c r="L64">
        <f t="shared" si="14"/>
        <v>129.99097134921229</v>
      </c>
      <c r="M64">
        <f t="shared" si="14"/>
        <v>64.524330222763027</v>
      </c>
      <c r="N64">
        <f t="shared" si="14"/>
        <v>78.484123773133007</v>
      </c>
      <c r="O64">
        <f t="shared" si="14"/>
        <v>64.948276355082669</v>
      </c>
    </row>
    <row r="65" spans="4:17" x14ac:dyDescent="0.25">
      <c r="H65">
        <f t="shared" si="14"/>
        <v>91.226286235867889</v>
      </c>
      <c r="I65">
        <f t="shared" si="14"/>
        <v>103.05156531300592</v>
      </c>
      <c r="J65">
        <f t="shared" si="14"/>
        <v>109.99565081632076</v>
      </c>
      <c r="K65">
        <f t="shared" si="14"/>
        <v>83.853278818971532</v>
      </c>
      <c r="L65">
        <f t="shared" si="14"/>
        <v>86.894868647428453</v>
      </c>
      <c r="M65">
        <f t="shared" si="14"/>
        <v>65.223092581698623</v>
      </c>
      <c r="N65">
        <f t="shared" si="14"/>
        <v>78.592490547730023</v>
      </c>
      <c r="O65">
        <f t="shared" si="14"/>
        <v>-4.6482823563214035</v>
      </c>
    </row>
    <row r="66" spans="4:17" x14ac:dyDescent="0.25">
      <c r="H66">
        <f t="shared" si="14"/>
        <v>91.463401350615214</v>
      </c>
      <c r="I66">
        <f t="shared" si="14"/>
        <v>50.240871670119866</v>
      </c>
      <c r="J66">
        <f t="shared" si="14"/>
        <v>96.755383942844489</v>
      </c>
      <c r="K66">
        <f t="shared" si="14"/>
        <v>81.686421767537524</v>
      </c>
      <c r="L66">
        <f t="shared" si="14"/>
        <v>74.278966634213006</v>
      </c>
      <c r="M66">
        <f t="shared" si="14"/>
        <v>75.428372105700078</v>
      </c>
      <c r="N66">
        <f t="shared" si="14"/>
        <v>58.475550438226797</v>
      </c>
      <c r="O66">
        <f t="shared" si="14"/>
        <v>53.008315088669157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88.922068915176524</v>
      </c>
      <c r="J70">
        <f>AVERAGE(J63:J66)</f>
        <v>120.44104766924438</v>
      </c>
      <c r="K70">
        <f t="shared" si="15"/>
        <v>67.208767801834284</v>
      </c>
      <c r="L70">
        <f t="shared" si="15"/>
        <v>99.918067063356588</v>
      </c>
      <c r="M70">
        <f t="shared" si="15"/>
        <v>76.009868696628075</v>
      </c>
      <c r="N70">
        <f t="shared" si="15"/>
        <v>75.120687016325562</v>
      </c>
      <c r="O70">
        <f>AVERAGE(O63:O66)</f>
        <v>52.490721403917966</v>
      </c>
    </row>
    <row r="71" spans="4:17" x14ac:dyDescent="0.25">
      <c r="F71" t="s">
        <v>38</v>
      </c>
      <c r="H71">
        <f>MEDIAN(H63:H66)</f>
        <v>96.658930336845557</v>
      </c>
      <c r="I71">
        <f t="shared" ref="I71:O71" si="16">MEDIAN(I63:I66)</f>
        <v>99.894288570211017</v>
      </c>
      <c r="J71">
        <f t="shared" si="16"/>
        <v>109.22435687668359</v>
      </c>
      <c r="K71">
        <f t="shared" si="16"/>
        <v>82.769850293254535</v>
      </c>
      <c r="L71">
        <f t="shared" si="16"/>
        <v>97.701165135000522</v>
      </c>
      <c r="M71">
        <f t="shared" si="16"/>
        <v>70.325732343699343</v>
      </c>
      <c r="N71">
        <f t="shared" si="16"/>
        <v>78.538307160431515</v>
      </c>
      <c r="O71">
        <f t="shared" si="16"/>
        <v>58.978295721875909</v>
      </c>
    </row>
    <row r="72" spans="4:17" x14ac:dyDescent="0.25">
      <c r="F72" t="s">
        <v>40</v>
      </c>
      <c r="H72">
        <f>STDEV(H63:H66)</f>
        <v>11.433488587621847</v>
      </c>
      <c r="I72">
        <f t="shared" ref="I72:O72" si="17">STDEV(I63:I66)</f>
        <v>26.058076724010018</v>
      </c>
      <c r="J72">
        <f t="shared" si="17"/>
        <v>31.309184488265497</v>
      </c>
      <c r="K72">
        <f t="shared" si="17"/>
        <v>49.55154781957669</v>
      </c>
      <c r="L72">
        <f t="shared" si="17"/>
        <v>24.529740037190692</v>
      </c>
      <c r="M72">
        <f t="shared" si="17"/>
        <v>16.030252199221231</v>
      </c>
      <c r="N72">
        <f t="shared" si="17"/>
        <v>11.498706644656618</v>
      </c>
      <c r="O72">
        <f t="shared" si="17"/>
        <v>42.311426465903473</v>
      </c>
    </row>
    <row r="73" spans="4:17" x14ac:dyDescent="0.25">
      <c r="F73" t="s">
        <v>41</v>
      </c>
      <c r="H73">
        <f t="shared" ref="H73:O73" si="18">H72/H70*100</f>
        <v>11.433488587621847</v>
      </c>
      <c r="I73">
        <f t="shared" si="18"/>
        <v>29.304397706790908</v>
      </c>
      <c r="J73">
        <f t="shared" si="18"/>
        <v>25.995443492194525</v>
      </c>
      <c r="K73">
        <f t="shared" si="18"/>
        <v>73.72780284512865</v>
      </c>
      <c r="L73">
        <f t="shared" si="18"/>
        <v>24.549854453886443</v>
      </c>
      <c r="M73">
        <f t="shared" si="18"/>
        <v>21.089698580063931</v>
      </c>
      <c r="N73">
        <f t="shared" si="18"/>
        <v>15.30697748032798</v>
      </c>
      <c r="O73">
        <f t="shared" si="18"/>
        <v>80.607439437373216</v>
      </c>
    </row>
    <row r="76" spans="4:17" x14ac:dyDescent="0.25">
      <c r="D76" t="s">
        <v>45</v>
      </c>
      <c r="H76">
        <f>H47/$S$54*100</f>
        <v>122.22590378499308</v>
      </c>
      <c r="I76">
        <f t="shared" ref="I76:N76" si="19">I47/$S$54*100</f>
        <v>111.85440373046467</v>
      </c>
      <c r="J76">
        <f>J47/$S$54*100</f>
        <v>176.32677213115753</v>
      </c>
      <c r="K76">
        <f t="shared" si="19"/>
        <v>-5.1866195105101376</v>
      </c>
      <c r="L76">
        <f t="shared" si="19"/>
        <v>114.87007552441213</v>
      </c>
      <c r="M76">
        <f t="shared" si="19"/>
        <v>104.66080584872171</v>
      </c>
      <c r="N76" s="26">
        <f t="shared" si="19"/>
        <v>89.91070634987075</v>
      </c>
      <c r="O76">
        <f>O47/$S$54*100</f>
        <v>102.322166047883</v>
      </c>
    </row>
    <row r="77" spans="4:17" x14ac:dyDescent="0.25">
      <c r="H77">
        <f t="shared" ref="H77:O79" si="20">H48/$S$54*100</f>
        <v>107.82695733530971</v>
      </c>
      <c r="I77">
        <f t="shared" si="20"/>
        <v>102.40943515270283</v>
      </c>
      <c r="J77">
        <f t="shared" si="20"/>
        <v>114.81248703214276</v>
      </c>
      <c r="K77">
        <f t="shared" si="20"/>
        <v>114.53897968099535</v>
      </c>
      <c r="L77">
        <f t="shared" si="20"/>
        <v>137.61332606152698</v>
      </c>
      <c r="M77">
        <f t="shared" si="20"/>
        <v>68.30788016802164</v>
      </c>
      <c r="N77">
        <f t="shared" si="20"/>
        <v>83.086242093157807</v>
      </c>
      <c r="O77">
        <f t="shared" si="20"/>
        <v>68.756685471450737</v>
      </c>
    </row>
    <row r="78" spans="4:17" x14ac:dyDescent="0.25">
      <c r="H78">
        <f t="shared" si="20"/>
        <v>96.575574002238213</v>
      </c>
      <c r="I78">
        <f>I49/$S$54*100</f>
        <v>109.09425871180215</v>
      </c>
      <c r="J78">
        <f t="shared" si="20"/>
        <v>116.44552851653063</v>
      </c>
      <c r="K78">
        <f t="shared" si="20"/>
        <v>88.770231345095553</v>
      </c>
      <c r="L78">
        <f t="shared" si="20"/>
        <v>91.990172610742547</v>
      </c>
      <c r="M78">
        <f t="shared" si="20"/>
        <v>69.047616253856404</v>
      </c>
      <c r="N78">
        <f t="shared" si="20"/>
        <v>83.20096323211132</v>
      </c>
      <c r="O78">
        <f t="shared" si="20"/>
        <v>-4.9208463394590707</v>
      </c>
    </row>
    <row r="79" spans="4:17" x14ac:dyDescent="0.25">
      <c r="H79">
        <f t="shared" si="20"/>
        <v>96.826592971180148</v>
      </c>
      <c r="I79">
        <f t="shared" si="20"/>
        <v>53.186874311309118</v>
      </c>
      <c r="J79" s="25">
        <f t="shared" si="20"/>
        <v>102.42888456433997</v>
      </c>
      <c r="K79">
        <f t="shared" si="20"/>
        <v>86.476315061120388</v>
      </c>
      <c r="L79">
        <f t="shared" si="20"/>
        <v>78.634504757158112</v>
      </c>
      <c r="M79">
        <f t="shared" si="20"/>
        <v>79.851308572707197</v>
      </c>
      <c r="N79">
        <f t="shared" si="20"/>
        <v>61.904414634037842</v>
      </c>
      <c r="O79">
        <f t="shared" si="20"/>
        <v>56.116593887683038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105.8637570234303</v>
      </c>
      <c r="I83">
        <f t="shared" ref="I83:O83" si="21">AVERAGE(I76:I79)</f>
        <v>94.13624297656969</v>
      </c>
      <c r="J83">
        <f t="shared" si="21"/>
        <v>127.50341806104272</v>
      </c>
      <c r="K83">
        <f t="shared" si="21"/>
        <v>71.149726644175288</v>
      </c>
      <c r="L83">
        <f t="shared" si="21"/>
        <v>105.77701973845993</v>
      </c>
      <c r="M83">
        <f t="shared" si="21"/>
        <v>80.46690271082673</v>
      </c>
      <c r="N83">
        <f t="shared" si="21"/>
        <v>79.525581577294417</v>
      </c>
      <c r="O83" s="26">
        <f t="shared" si="21"/>
        <v>55.568649766889422</v>
      </c>
    </row>
    <row r="84" spans="6:17" x14ac:dyDescent="0.25">
      <c r="F84" t="s">
        <v>38</v>
      </c>
      <c r="H84">
        <f t="shared" ref="H84:O84" si="22">MEDIAN(H76:H79)</f>
        <v>102.32677515324494</v>
      </c>
      <c r="I84">
        <f t="shared" si="22"/>
        <v>105.75184693225249</v>
      </c>
      <c r="J84">
        <f t="shared" si="22"/>
        <v>115.62900777433669</v>
      </c>
      <c r="K84">
        <f t="shared" si="22"/>
        <v>87.623273203107971</v>
      </c>
      <c r="L84">
        <f t="shared" si="22"/>
        <v>103.43012406757734</v>
      </c>
      <c r="M84">
        <f t="shared" si="22"/>
        <v>74.449462413281793</v>
      </c>
      <c r="N84">
        <f t="shared" si="22"/>
        <v>83.143602662634564</v>
      </c>
      <c r="O84" s="26">
        <f t="shared" si="22"/>
        <v>62.436639679566888</v>
      </c>
    </row>
    <row r="85" spans="6:17" x14ac:dyDescent="0.25">
      <c r="F85" t="s">
        <v>40</v>
      </c>
      <c r="H85">
        <f t="shared" ref="H85:O85" si="23">STDEV(H76:H79)</f>
        <v>12.10392057770162</v>
      </c>
      <c r="I85">
        <f t="shared" si="23"/>
        <v>27.586059028085096</v>
      </c>
      <c r="J85">
        <f t="shared" si="23"/>
        <v>33.145078992674954</v>
      </c>
      <c r="K85">
        <f t="shared" si="23"/>
        <v>52.457130185065552</v>
      </c>
      <c r="L85">
        <f t="shared" si="23"/>
        <v>25.968104391450787</v>
      </c>
      <c r="M85">
        <f t="shared" si="23"/>
        <v>16.970227238426776</v>
      </c>
      <c r="N85">
        <f t="shared" si="23"/>
        <v>12.172962863136449</v>
      </c>
      <c r="O85" s="26">
        <f t="shared" si="23"/>
        <v>44.792465707011409</v>
      </c>
    </row>
    <row r="86" spans="6:17" x14ac:dyDescent="0.25">
      <c r="F86" t="s">
        <v>41</v>
      </c>
      <c r="H86">
        <f t="shared" ref="H86:O86" si="24">H85/H83*100</f>
        <v>11.433488587621843</v>
      </c>
      <c r="I86">
        <f t="shared" si="24"/>
        <v>29.304397706791001</v>
      </c>
      <c r="J86">
        <f t="shared" si="24"/>
        <v>25.995443492194561</v>
      </c>
      <c r="K86">
        <f t="shared" si="24"/>
        <v>73.727802845128693</v>
      </c>
      <c r="L86">
        <f t="shared" si="24"/>
        <v>24.549854453886578</v>
      </c>
      <c r="M86">
        <f t="shared" si="24"/>
        <v>21.089698580064091</v>
      </c>
      <c r="N86">
        <f t="shared" si="24"/>
        <v>15.306977480328152</v>
      </c>
      <c r="O86" s="26">
        <f t="shared" si="24"/>
        <v>80.607439437373188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0" workbookViewId="0">
      <selection activeCell="A25" sqref="A25:E33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46</v>
      </c>
    </row>
    <row r="3" spans="1:1" x14ac:dyDescent="0.25">
      <c r="A3" t="s">
        <v>47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48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58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549.27099999999996</v>
      </c>
      <c r="H27" s="6">
        <v>547.774</v>
      </c>
      <c r="I27" s="6">
        <v>546.89599999999996</v>
      </c>
      <c r="J27" s="6">
        <v>546.32000000000005</v>
      </c>
      <c r="K27" s="6">
        <v>547.09299999999996</v>
      </c>
      <c r="L27" s="6">
        <v>547.81100000000004</v>
      </c>
      <c r="M27" s="6">
        <v>545.90700000000004</v>
      </c>
      <c r="N27" s="6">
        <v>547.73500000000001</v>
      </c>
      <c r="O27" s="6">
        <v>546.02200000000005</v>
      </c>
      <c r="P27" s="6">
        <v>547.21199999999999</v>
      </c>
      <c r="Q27" s="7"/>
    </row>
    <row r="28" spans="1:17" x14ac:dyDescent="0.25">
      <c r="A28" t="s">
        <v>32</v>
      </c>
      <c r="C28" t="s">
        <v>33</v>
      </c>
      <c r="F28" s="6"/>
      <c r="G28" s="6">
        <v>546.97199999999998</v>
      </c>
      <c r="H28" s="8">
        <v>3708.36</v>
      </c>
      <c r="I28" s="9">
        <v>3613.33</v>
      </c>
      <c r="J28" s="9">
        <v>4172.3500000000004</v>
      </c>
      <c r="K28" s="9">
        <v>547.63800000000003</v>
      </c>
      <c r="L28" s="9">
        <v>3775.83</v>
      </c>
      <c r="M28" s="9">
        <v>4321.8599999999997</v>
      </c>
      <c r="N28" s="9">
        <v>4644.79</v>
      </c>
      <c r="O28" s="9">
        <v>5166.04</v>
      </c>
      <c r="P28" s="10">
        <v>2593.5300000000002</v>
      </c>
      <c r="Q28" s="7"/>
    </row>
    <row r="29" spans="1:17" x14ac:dyDescent="0.25">
      <c r="A29" t="s">
        <v>34</v>
      </c>
      <c r="C29" t="s">
        <v>59</v>
      </c>
      <c r="F29" s="6"/>
      <c r="G29" s="6">
        <v>547.69000000000005</v>
      </c>
      <c r="H29" s="11">
        <v>3733.78</v>
      </c>
      <c r="I29" s="4">
        <v>3576.22</v>
      </c>
      <c r="J29" s="4">
        <v>3324.35</v>
      </c>
      <c r="K29" s="4">
        <v>3740.14</v>
      </c>
      <c r="L29" s="4">
        <v>16209.1</v>
      </c>
      <c r="M29" s="4">
        <v>3818.14</v>
      </c>
      <c r="N29" s="4">
        <v>4343.22</v>
      </c>
      <c r="O29" s="4">
        <v>4013.45</v>
      </c>
      <c r="P29" s="12">
        <v>2626.7</v>
      </c>
      <c r="Q29" s="7"/>
    </row>
    <row r="30" spans="1:17" x14ac:dyDescent="0.25">
      <c r="A30" t="s">
        <v>18</v>
      </c>
      <c r="C30" s="2">
        <v>43900</v>
      </c>
      <c r="F30" s="6"/>
      <c r="G30" s="6">
        <v>544.97500000000002</v>
      </c>
      <c r="H30" s="11">
        <v>3448.03</v>
      </c>
      <c r="I30" s="4">
        <v>3619.61</v>
      </c>
      <c r="J30" s="4">
        <v>3835.51</v>
      </c>
      <c r="K30" s="4">
        <v>3468.7</v>
      </c>
      <c r="L30" s="4">
        <v>3796.45</v>
      </c>
      <c r="M30" s="4">
        <v>3789.49</v>
      </c>
      <c r="N30" s="4">
        <v>3859.43</v>
      </c>
      <c r="O30" s="4">
        <v>3409.75</v>
      </c>
      <c r="P30" s="12">
        <v>2581.98</v>
      </c>
      <c r="Q30" s="7"/>
    </row>
    <row r="31" spans="1:17" x14ac:dyDescent="0.25">
      <c r="A31" t="s">
        <v>19</v>
      </c>
      <c r="C31" t="s">
        <v>20</v>
      </c>
      <c r="F31" s="6"/>
      <c r="G31" s="6">
        <v>547.62400000000002</v>
      </c>
      <c r="H31" s="13">
        <v>3641.02</v>
      </c>
      <c r="I31" s="14">
        <v>3428.37</v>
      </c>
      <c r="J31" s="14">
        <v>5168.41</v>
      </c>
      <c r="K31" s="14">
        <v>3579.69</v>
      </c>
      <c r="L31" s="14">
        <v>4265.43</v>
      </c>
      <c r="M31" s="14">
        <v>4228.8900000000003</v>
      </c>
      <c r="N31" s="14">
        <v>4065.74</v>
      </c>
      <c r="O31" s="14">
        <v>4491.58</v>
      </c>
      <c r="P31" s="15">
        <v>546.36</v>
      </c>
      <c r="Q31" s="7"/>
    </row>
    <row r="32" spans="1:17" x14ac:dyDescent="0.25">
      <c r="A32" s="1" t="s">
        <v>35</v>
      </c>
      <c r="B32" t="s">
        <v>60</v>
      </c>
      <c r="G32" s="16">
        <v>547.89499999999998</v>
      </c>
      <c r="H32" s="16">
        <v>546.87099999999998</v>
      </c>
      <c r="I32" s="16">
        <v>546.66600000000005</v>
      </c>
      <c r="J32" s="16">
        <v>546.76599999999996</v>
      </c>
      <c r="K32" s="16">
        <v>545.79999999999995</v>
      </c>
      <c r="L32" s="16">
        <v>545.53899999999999</v>
      </c>
      <c r="M32" s="16">
        <v>543.61800000000005</v>
      </c>
      <c r="N32" s="16">
        <v>547.03399999999999</v>
      </c>
      <c r="O32" s="16">
        <v>545.98800000000006</v>
      </c>
      <c r="P32" s="16">
        <v>543.70399999999995</v>
      </c>
      <c r="Q32" s="17"/>
    </row>
    <row r="33" spans="1:17" x14ac:dyDescent="0.25">
      <c r="B33" s="26" t="s">
        <v>61</v>
      </c>
      <c r="C33" s="19"/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3632.7975000000001</v>
      </c>
      <c r="I35">
        <f t="shared" ref="I35:N35" si="0">AVERAGE(I28:I31)</f>
        <v>3559.3824999999997</v>
      </c>
      <c r="J35">
        <f t="shared" si="0"/>
        <v>4125.1550000000007</v>
      </c>
      <c r="K35">
        <f t="shared" si="0"/>
        <v>2834.0419999999999</v>
      </c>
      <c r="L35">
        <f t="shared" si="0"/>
        <v>7011.7025000000003</v>
      </c>
      <c r="M35">
        <f t="shared" si="0"/>
        <v>4039.5950000000003</v>
      </c>
      <c r="N35">
        <f t="shared" si="0"/>
        <v>4228.2950000000001</v>
      </c>
      <c r="O35">
        <f>AVERAGE(O28:O31)</f>
        <v>4270.2049999999999</v>
      </c>
      <c r="P35">
        <f>AVERAGE(P28:P30)</f>
        <v>2600.7366666666662</v>
      </c>
    </row>
    <row r="36" spans="1:17" x14ac:dyDescent="0.25">
      <c r="B36" s="18"/>
      <c r="F36" t="s">
        <v>37</v>
      </c>
      <c r="H36">
        <f>H35/1000</f>
        <v>3.6327975000000001</v>
      </c>
      <c r="I36">
        <f t="shared" ref="I36:P36" si="1">I35/1000</f>
        <v>3.5593824999999999</v>
      </c>
      <c r="J36">
        <f t="shared" si="1"/>
        <v>4.1251550000000003</v>
      </c>
      <c r="K36">
        <f t="shared" si="1"/>
        <v>2.8340419999999997</v>
      </c>
      <c r="L36">
        <f t="shared" si="1"/>
        <v>7.0117025000000002</v>
      </c>
      <c r="M36">
        <f t="shared" si="1"/>
        <v>4.0395950000000003</v>
      </c>
      <c r="N36">
        <f t="shared" si="1"/>
        <v>4.2282950000000001</v>
      </c>
      <c r="O36">
        <f t="shared" si="1"/>
        <v>4.2702049999999998</v>
      </c>
      <c r="P36">
        <f t="shared" si="1"/>
        <v>2.6007366666666663</v>
      </c>
    </row>
    <row r="37" spans="1:17" x14ac:dyDescent="0.25">
      <c r="B37" s="20"/>
      <c r="F37" t="s">
        <v>38</v>
      </c>
      <c r="H37">
        <f>MEDIAN(H28:H31)</f>
        <v>3674.69</v>
      </c>
      <c r="I37">
        <f t="shared" ref="I37:P37" si="2">MEDIAN(I28:I31)</f>
        <v>3594.7749999999996</v>
      </c>
      <c r="J37">
        <f t="shared" si="2"/>
        <v>4003.9300000000003</v>
      </c>
      <c r="K37">
        <f t="shared" si="2"/>
        <v>3524.1949999999997</v>
      </c>
      <c r="L37">
        <f t="shared" si="2"/>
        <v>4030.94</v>
      </c>
      <c r="M37">
        <f t="shared" si="2"/>
        <v>4023.5150000000003</v>
      </c>
      <c r="N37">
        <f t="shared" si="2"/>
        <v>4204.4799999999996</v>
      </c>
      <c r="O37">
        <f t="shared" si="2"/>
        <v>4252.5149999999994</v>
      </c>
      <c r="P37">
        <f t="shared" si="2"/>
        <v>2587.7550000000001</v>
      </c>
    </row>
    <row r="38" spans="1:17" x14ac:dyDescent="0.25">
      <c r="B38" s="18"/>
      <c r="F38" t="s">
        <v>39</v>
      </c>
      <c r="H38">
        <f>H37/1000</f>
        <v>3.67469</v>
      </c>
      <c r="I38">
        <f t="shared" ref="I38:P38" si="3">I37/1000</f>
        <v>3.5947749999999998</v>
      </c>
      <c r="J38">
        <f t="shared" si="3"/>
        <v>4.0039300000000004</v>
      </c>
      <c r="K38">
        <f t="shared" si="3"/>
        <v>3.5241949999999997</v>
      </c>
      <c r="L38">
        <f t="shared" si="3"/>
        <v>4.0309400000000002</v>
      </c>
      <c r="M38">
        <f t="shared" si="3"/>
        <v>4.0235150000000006</v>
      </c>
      <c r="N38">
        <f t="shared" si="3"/>
        <v>4.2044799999999993</v>
      </c>
      <c r="O38">
        <f t="shared" si="3"/>
        <v>4.2525149999999998</v>
      </c>
      <c r="P38">
        <f t="shared" si="3"/>
        <v>2.587755</v>
      </c>
    </row>
    <row r="39" spans="1:17" x14ac:dyDescent="0.25">
      <c r="C39" s="18"/>
      <c r="F39" t="s">
        <v>40</v>
      </c>
      <c r="H39">
        <f>STDEV(H28:H31)</f>
        <v>129.24627044909263</v>
      </c>
      <c r="I39">
        <f t="shared" ref="I39:P39" si="4">STDEV(I28:I31)</f>
        <v>89.415623308606854</v>
      </c>
      <c r="J39">
        <f t="shared" si="4"/>
        <v>777.98698298878799</v>
      </c>
      <c r="K39">
        <f t="shared" si="4"/>
        <v>1528.3366288973561</v>
      </c>
      <c r="L39">
        <f t="shared" si="4"/>
        <v>6135.76544782787</v>
      </c>
      <c r="M39">
        <f t="shared" si="4"/>
        <v>275.13690852616151</v>
      </c>
      <c r="N39">
        <f t="shared" si="4"/>
        <v>341.15556417368714</v>
      </c>
      <c r="O39">
        <f t="shared" si="4"/>
        <v>743.37813950909151</v>
      </c>
      <c r="P39">
        <f t="shared" si="4"/>
        <v>1027.3632041420403</v>
      </c>
    </row>
    <row r="40" spans="1:17" x14ac:dyDescent="0.25">
      <c r="F40" t="s">
        <v>41</v>
      </c>
      <c r="H40">
        <f>H39/H35*100</f>
        <v>3.5577614895708507</v>
      </c>
      <c r="I40">
        <f t="shared" ref="I40:P40" si="5">I39/I35*100</f>
        <v>2.5121105503161534</v>
      </c>
      <c r="J40">
        <f t="shared" si="5"/>
        <v>18.859581833622926</v>
      </c>
      <c r="K40">
        <f t="shared" si="5"/>
        <v>53.927804489042721</v>
      </c>
      <c r="L40">
        <f t="shared" si="5"/>
        <v>87.507498326232039</v>
      </c>
      <c r="M40">
        <f t="shared" si="5"/>
        <v>6.8110023040963625</v>
      </c>
      <c r="N40">
        <f t="shared" si="5"/>
        <v>8.0683955157737834</v>
      </c>
      <c r="O40">
        <f t="shared" si="5"/>
        <v>17.40848833976569</v>
      </c>
      <c r="P40">
        <f t="shared" si="5"/>
        <v>39.50277693661311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1107.6233333333339</v>
      </c>
      <c r="I47">
        <f t="shared" ref="I47:N47" si="6">I28-$P$35</f>
        <v>1012.5933333333337</v>
      </c>
      <c r="J47">
        <f t="shared" si="6"/>
        <v>1571.6133333333341</v>
      </c>
      <c r="K47">
        <f t="shared" si="6"/>
        <v>-2053.0986666666663</v>
      </c>
      <c r="L47">
        <f t="shared" si="6"/>
        <v>1175.0933333333337</v>
      </c>
      <c r="M47">
        <f t="shared" si="6"/>
        <v>1721.1233333333334</v>
      </c>
      <c r="N47">
        <f t="shared" si="6"/>
        <v>2044.0533333333337</v>
      </c>
      <c r="O47">
        <f>O28-$P$35</f>
        <v>2565.3033333333337</v>
      </c>
    </row>
    <row r="48" spans="1:17" x14ac:dyDescent="0.25">
      <c r="H48">
        <f t="shared" ref="H48:O50" si="7">H29-$P$35</f>
        <v>1133.043333333334</v>
      </c>
      <c r="I48">
        <f t="shared" si="7"/>
        <v>975.48333333333358</v>
      </c>
      <c r="J48">
        <f t="shared" si="7"/>
        <v>723.61333333333369</v>
      </c>
      <c r="K48">
        <f t="shared" si="7"/>
        <v>1139.4033333333336</v>
      </c>
      <c r="L48">
        <f t="shared" si="7"/>
        <v>13608.363333333335</v>
      </c>
      <c r="M48">
        <f t="shared" si="7"/>
        <v>1217.4033333333336</v>
      </c>
      <c r="N48">
        <f t="shared" si="7"/>
        <v>1742.483333333334</v>
      </c>
      <c r="O48">
        <f t="shared" si="7"/>
        <v>1412.7133333333336</v>
      </c>
    </row>
    <row r="49" spans="4:20" x14ac:dyDescent="0.25">
      <c r="H49">
        <f t="shared" si="7"/>
        <v>847.29333333333398</v>
      </c>
      <c r="I49">
        <f t="shared" si="7"/>
        <v>1018.8733333333339</v>
      </c>
      <c r="J49">
        <f t="shared" si="7"/>
        <v>1234.773333333334</v>
      </c>
      <c r="K49">
        <f t="shared" si="7"/>
        <v>867.96333333333359</v>
      </c>
      <c r="L49">
        <f>L30-$P$35</f>
        <v>1195.7133333333336</v>
      </c>
      <c r="M49">
        <f t="shared" si="7"/>
        <v>1188.7533333333336</v>
      </c>
      <c r="N49">
        <f t="shared" si="7"/>
        <v>1258.6933333333336</v>
      </c>
      <c r="O49">
        <f>O30-$P$35</f>
        <v>809.01333333333378</v>
      </c>
    </row>
    <row r="50" spans="4:20" x14ac:dyDescent="0.25">
      <c r="H50">
        <f t="shared" si="7"/>
        <v>1040.2833333333338</v>
      </c>
      <c r="I50">
        <f t="shared" si="7"/>
        <v>827.63333333333367</v>
      </c>
      <c r="J50">
        <f t="shared" si="7"/>
        <v>2567.6733333333336</v>
      </c>
      <c r="K50">
        <f t="shared" si="7"/>
        <v>978.95333333333383</v>
      </c>
      <c r="L50">
        <f t="shared" si="7"/>
        <v>1664.6933333333341</v>
      </c>
      <c r="M50">
        <f t="shared" si="7"/>
        <v>1628.1533333333341</v>
      </c>
      <c r="N50">
        <f t="shared" si="7"/>
        <v>1465.0033333333336</v>
      </c>
      <c r="O50">
        <f t="shared" si="7"/>
        <v>1890.8433333333337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1032.0608333333339</v>
      </c>
      <c r="I54">
        <f>AVERAGE(I47:I50)</f>
        <v>958.64583333333371</v>
      </c>
      <c r="J54">
        <f t="shared" ref="J54:N54" si="8">AVERAGE(J47:J50)</f>
        <v>1524.418333333334</v>
      </c>
      <c r="K54">
        <f t="shared" si="8"/>
        <v>233.30533333333369</v>
      </c>
      <c r="L54">
        <f t="shared" si="8"/>
        <v>4410.9658333333336</v>
      </c>
      <c r="M54">
        <f t="shared" si="8"/>
        <v>1438.8583333333336</v>
      </c>
      <c r="N54">
        <f t="shared" si="8"/>
        <v>1627.5583333333338</v>
      </c>
      <c r="O54">
        <f>AVERAGE(O47:O50)</f>
        <v>1669.4683333333337</v>
      </c>
      <c r="S54" s="23">
        <f>AVERAGE(H47:I50)</f>
        <v>995.35333333333392</v>
      </c>
      <c r="T54" s="24"/>
    </row>
    <row r="55" spans="4:20" x14ac:dyDescent="0.25">
      <c r="F55" t="s">
        <v>37</v>
      </c>
      <c r="H55">
        <f>H54/1000</f>
        <v>1.0320608333333339</v>
      </c>
      <c r="I55">
        <f t="shared" ref="I55:O55" si="9">I54/1000</f>
        <v>0.95864583333333375</v>
      </c>
      <c r="J55">
        <f t="shared" si="9"/>
        <v>1.5244183333333339</v>
      </c>
      <c r="K55">
        <f t="shared" si="9"/>
        <v>0.2333053333333337</v>
      </c>
      <c r="L55">
        <f t="shared" si="9"/>
        <v>4.4109658333333339</v>
      </c>
      <c r="M55">
        <f t="shared" si="9"/>
        <v>1.4388583333333336</v>
      </c>
      <c r="N55">
        <f t="shared" si="9"/>
        <v>1.6275583333333339</v>
      </c>
      <c r="O55">
        <f t="shared" si="9"/>
        <v>1.6694683333333338</v>
      </c>
    </row>
    <row r="56" spans="4:20" x14ac:dyDescent="0.25">
      <c r="F56" t="s">
        <v>38</v>
      </c>
      <c r="H56">
        <f>MEDIAN(H47:H50)</f>
        <v>1073.9533333333338</v>
      </c>
      <c r="I56">
        <f t="shared" ref="I56:N56" si="10">MEDIAN(I47:I50)</f>
        <v>994.03833333333364</v>
      </c>
      <c r="J56">
        <f>MEDIAN(J47:J50)</f>
        <v>1403.1933333333341</v>
      </c>
      <c r="K56">
        <f t="shared" si="10"/>
        <v>923.45833333333371</v>
      </c>
      <c r="L56">
        <f t="shared" si="10"/>
        <v>1430.2033333333338</v>
      </c>
      <c r="M56">
        <f t="shared" si="10"/>
        <v>1422.7783333333339</v>
      </c>
      <c r="N56">
        <f t="shared" si="10"/>
        <v>1603.7433333333338</v>
      </c>
      <c r="O56">
        <f>MEDIAN(O47:O50)</f>
        <v>1651.7783333333336</v>
      </c>
    </row>
    <row r="57" spans="4:20" x14ac:dyDescent="0.25">
      <c r="F57" t="s">
        <v>39</v>
      </c>
      <c r="H57">
        <f>H56/1000</f>
        <v>1.0739533333333338</v>
      </c>
      <c r="I57">
        <f t="shared" ref="I57:O57" si="11">I56/1000</f>
        <v>0.99403833333333369</v>
      </c>
      <c r="J57">
        <f t="shared" si="11"/>
        <v>1.403193333333334</v>
      </c>
      <c r="K57">
        <f t="shared" si="11"/>
        <v>0.92345833333333371</v>
      </c>
      <c r="L57">
        <f t="shared" si="11"/>
        <v>1.4302033333333339</v>
      </c>
      <c r="M57">
        <f t="shared" si="11"/>
        <v>1.4227783333333339</v>
      </c>
      <c r="N57">
        <f t="shared" si="11"/>
        <v>1.6037433333333337</v>
      </c>
      <c r="O57">
        <f t="shared" si="11"/>
        <v>1.6517783333333336</v>
      </c>
    </row>
    <row r="58" spans="4:20" x14ac:dyDescent="0.25">
      <c r="F58" t="s">
        <v>40</v>
      </c>
      <c r="H58">
        <f>STDEV(H47:H50)</f>
        <v>129.24627044909255</v>
      </c>
      <c r="I58">
        <f t="shared" ref="I58:O58" si="12">STDEV(I47:I50)</f>
        <v>89.415623308606854</v>
      </c>
      <c r="J58">
        <f t="shared" si="12"/>
        <v>777.98698298878969</v>
      </c>
      <c r="K58">
        <f t="shared" si="12"/>
        <v>1528.3366288973557</v>
      </c>
      <c r="L58">
        <f t="shared" si="12"/>
        <v>6135.76544782787</v>
      </c>
      <c r="M58">
        <f t="shared" si="12"/>
        <v>275.13690852616287</v>
      </c>
      <c r="N58">
        <f t="shared" si="12"/>
        <v>341.15556417368651</v>
      </c>
      <c r="O58">
        <f t="shared" si="12"/>
        <v>743.37813950909288</v>
      </c>
    </row>
    <row r="59" spans="4:20" x14ac:dyDescent="0.25">
      <c r="F59" t="s">
        <v>41</v>
      </c>
      <c r="H59">
        <f>H58/H54*100</f>
        <v>12.523125214591758</v>
      </c>
      <c r="I59">
        <f t="shared" ref="I59:O59" si="13">I58/I54*100</f>
        <v>9.327284404679185</v>
      </c>
      <c r="J59">
        <f t="shared" si="13"/>
        <v>51.035005679026604</v>
      </c>
      <c r="K59">
        <f t="shared" si="13"/>
        <v>655.08002198721852</v>
      </c>
      <c r="L59">
        <f t="shared" si="13"/>
        <v>139.10253852932519</v>
      </c>
      <c r="M59">
        <f t="shared" si="13"/>
        <v>19.121890053537548</v>
      </c>
      <c r="N59">
        <f t="shared" si="13"/>
        <v>20.961188129889031</v>
      </c>
      <c r="O59">
        <f t="shared" si="13"/>
        <v>44.527837076420099</v>
      </c>
    </row>
    <row r="62" spans="4:20" x14ac:dyDescent="0.25">
      <c r="D62" t="s">
        <v>44</v>
      </c>
    </row>
    <row r="63" spans="4:20" x14ac:dyDescent="0.25">
      <c r="H63">
        <f>H47/$H$54*100</f>
        <v>107.32151609280139</v>
      </c>
      <c r="I63">
        <f t="shared" ref="H63:O66" si="14">I47/$H$54*100</f>
        <v>98.113725531359975</v>
      </c>
      <c r="J63">
        <f t="shared" si="14"/>
        <v>152.27913729245611</v>
      </c>
      <c r="K63">
        <f t="shared" si="14"/>
        <v>-198.931942803759</v>
      </c>
      <c r="L63">
        <f t="shared" si="14"/>
        <v>113.85892142985755</v>
      </c>
      <c r="M63">
        <f t="shared" si="14"/>
        <v>166.76568645420602</v>
      </c>
      <c r="N63" s="18">
        <f t="shared" si="14"/>
        <v>198.05550867883267</v>
      </c>
      <c r="O63">
        <f>O47/$H$54*100</f>
        <v>248.56125244555179</v>
      </c>
    </row>
    <row r="64" spans="4:20" x14ac:dyDescent="0.25">
      <c r="H64">
        <f t="shared" si="14"/>
        <v>109.78454919889251</v>
      </c>
      <c r="I64">
        <f t="shared" si="14"/>
        <v>94.518007255709222</v>
      </c>
      <c r="J64">
        <f t="shared" si="14"/>
        <v>70.113438080604098</v>
      </c>
      <c r="K64">
        <f t="shared" si="14"/>
        <v>110.40079194298136</v>
      </c>
      <c r="L64">
        <f t="shared" si="14"/>
        <v>1318.5621325616298</v>
      </c>
      <c r="M64">
        <f t="shared" si="14"/>
        <v>117.9584859742602</v>
      </c>
      <c r="N64">
        <f t="shared" si="14"/>
        <v>168.83533189661784</v>
      </c>
      <c r="O64">
        <f t="shared" si="14"/>
        <v>136.88275804155597</v>
      </c>
    </row>
    <row r="65" spans="4:17" x14ac:dyDescent="0.25">
      <c r="H65">
        <f t="shared" si="14"/>
        <v>82.097227795842159</v>
      </c>
      <c r="I65">
        <f t="shared" si="14"/>
        <v>98.722216794391159</v>
      </c>
      <c r="J65">
        <f t="shared" si="14"/>
        <v>119.64152629891811</v>
      </c>
      <c r="K65">
        <f t="shared" si="14"/>
        <v>84.100016714131016</v>
      </c>
      <c r="L65">
        <f t="shared" si="14"/>
        <v>115.85686567248534</v>
      </c>
      <c r="M65">
        <f t="shared" si="14"/>
        <v>115.18248682046355</v>
      </c>
      <c r="N65">
        <f t="shared" si="14"/>
        <v>121.95921913517691</v>
      </c>
      <c r="O65">
        <f t="shared" si="14"/>
        <v>78.388144109722219</v>
      </c>
    </row>
    <row r="66" spans="4:17" x14ac:dyDescent="0.25">
      <c r="H66">
        <f t="shared" si="14"/>
        <v>100.79670691246396</v>
      </c>
      <c r="I66">
        <f t="shared" si="14"/>
        <v>80.192301325906968</v>
      </c>
      <c r="J66">
        <f t="shared" si="14"/>
        <v>248.79089007188679</v>
      </c>
      <c r="K66">
        <f t="shared" si="14"/>
        <v>94.854227746587924</v>
      </c>
      <c r="L66">
        <f t="shared" si="14"/>
        <v>161.29798550311551</v>
      </c>
      <c r="M66">
        <f t="shared" si="14"/>
        <v>157.75749653000105</v>
      </c>
      <c r="N66">
        <f t="shared" si="14"/>
        <v>141.94931984790941</v>
      </c>
      <c r="O66">
        <f t="shared" si="14"/>
        <v>183.21045351816304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92.886562726841831</v>
      </c>
      <c r="J70">
        <f>AVERAGE(J63:J66)</f>
        <v>147.70624793596627</v>
      </c>
      <c r="K70">
        <f t="shared" si="15"/>
        <v>22.605773399985324</v>
      </c>
      <c r="L70">
        <f t="shared" si="15"/>
        <v>427.39397629177205</v>
      </c>
      <c r="M70">
        <f t="shared" si="15"/>
        <v>139.41603894473269</v>
      </c>
      <c r="N70">
        <f t="shared" si="15"/>
        <v>157.69984488963422</v>
      </c>
      <c r="O70">
        <f>AVERAGE(O63:O66)</f>
        <v>161.76065202874827</v>
      </c>
    </row>
    <row r="71" spans="4:17" x14ac:dyDescent="0.25">
      <c r="F71" t="s">
        <v>38</v>
      </c>
      <c r="H71">
        <f>MEDIAN(H63:H66)</f>
        <v>104.05911150263267</v>
      </c>
      <c r="I71">
        <f t="shared" ref="I71:O71" si="16">MEDIAN(I63:I66)</f>
        <v>96.315866393534606</v>
      </c>
      <c r="J71">
        <f t="shared" si="16"/>
        <v>135.96033179568713</v>
      </c>
      <c r="K71">
        <f t="shared" si="16"/>
        <v>89.47712223035947</v>
      </c>
      <c r="L71">
        <f t="shared" si="16"/>
        <v>138.57742558780043</v>
      </c>
      <c r="M71">
        <f t="shared" si="16"/>
        <v>137.85799125213063</v>
      </c>
      <c r="N71">
        <f t="shared" si="16"/>
        <v>155.39232587226363</v>
      </c>
      <c r="O71">
        <f t="shared" si="16"/>
        <v>160.0466057798595</v>
      </c>
    </row>
    <row r="72" spans="4:17" x14ac:dyDescent="0.25">
      <c r="F72" t="s">
        <v>40</v>
      </c>
      <c r="H72">
        <f>STDEV(H63:H66)</f>
        <v>12.523125214591781</v>
      </c>
      <c r="I72">
        <f t="shared" ref="I72:O72" si="17">STDEV(I63:I66)</f>
        <v>8.6637938792632703</v>
      </c>
      <c r="J72">
        <f t="shared" si="17"/>
        <v>75.381892022397508</v>
      </c>
      <c r="K72">
        <f t="shared" si="17"/>
        <v>148.08590535900467</v>
      </c>
      <c r="L72">
        <f t="shared" si="17"/>
        <v>594.51587054327706</v>
      </c>
      <c r="M72">
        <f t="shared" si="17"/>
        <v>26.65898168400874</v>
      </c>
      <c r="N72">
        <f t="shared" si="17"/>
        <v>33.055761167859487</v>
      </c>
      <c r="O72">
        <f t="shared" si="17"/>
        <v>72.02851958911576</v>
      </c>
    </row>
    <row r="73" spans="4:17" x14ac:dyDescent="0.25">
      <c r="F73" t="s">
        <v>41</v>
      </c>
      <c r="H73">
        <f t="shared" ref="H73:O73" si="18">H72/H70*100</f>
        <v>12.523125214591783</v>
      </c>
      <c r="I73">
        <f t="shared" si="18"/>
        <v>9.3272844046791885</v>
      </c>
      <c r="J73">
        <f t="shared" si="18"/>
        <v>51.035005679026604</v>
      </c>
      <c r="K73">
        <f t="shared" si="18"/>
        <v>655.08002198721863</v>
      </c>
      <c r="L73">
        <f t="shared" si="18"/>
        <v>139.10253852932516</v>
      </c>
      <c r="M73">
        <f t="shared" si="18"/>
        <v>19.121890053537452</v>
      </c>
      <c r="N73">
        <f t="shared" si="18"/>
        <v>20.96118812988907</v>
      </c>
      <c r="O73">
        <f t="shared" si="18"/>
        <v>44.527837076420028</v>
      </c>
    </row>
    <row r="76" spans="4:17" x14ac:dyDescent="0.25">
      <c r="D76" t="s">
        <v>45</v>
      </c>
      <c r="H76">
        <f>H47/$S$54*100</f>
        <v>111.27941166620899</v>
      </c>
      <c r="I76">
        <f t="shared" ref="I76:N76" si="19">I47/$S$54*100</f>
        <v>101.73204825087237</v>
      </c>
      <c r="J76">
        <f>J47/$S$54*100</f>
        <v>157.8950188542762</v>
      </c>
      <c r="K76">
        <f t="shared" si="19"/>
        <v>-206.2683268253148</v>
      </c>
      <c r="L76">
        <f t="shared" si="19"/>
        <v>118.05790908421127</v>
      </c>
      <c r="M76">
        <f t="shared" si="19"/>
        <v>172.91581548930688</v>
      </c>
      <c r="N76" s="26">
        <f t="shared" si="19"/>
        <v>205.35957080567698</v>
      </c>
      <c r="O76">
        <f>O47/$S$54*100</f>
        <v>257.72790901723329</v>
      </c>
    </row>
    <row r="77" spans="4:17" x14ac:dyDescent="0.25">
      <c r="H77">
        <f t="shared" ref="H77:O79" si="20">H48/$S$54*100</f>
        <v>113.83327863472267</v>
      </c>
      <c r="I77">
        <f t="shared" si="20"/>
        <v>98.003723970717232</v>
      </c>
      <c r="J77">
        <f t="shared" si="20"/>
        <v>72.699142013221433</v>
      </c>
      <c r="K77">
        <f t="shared" si="20"/>
        <v>114.47224771103055</v>
      </c>
      <c r="L77">
        <f t="shared" si="20"/>
        <v>1367.1892058431504</v>
      </c>
      <c r="M77">
        <f t="shared" si="20"/>
        <v>122.30866091103323</v>
      </c>
      <c r="N77">
        <f t="shared" si="20"/>
        <v>175.06178710407693</v>
      </c>
      <c r="O77">
        <f t="shared" si="20"/>
        <v>141.93083863016813</v>
      </c>
    </row>
    <row r="78" spans="4:17" x14ac:dyDescent="0.25">
      <c r="H78">
        <f t="shared" si="20"/>
        <v>85.124880277020566</v>
      </c>
      <c r="I78">
        <f>I49/$S$54*100</f>
        <v>102.36297998030849</v>
      </c>
      <c r="J78">
        <f t="shared" si="20"/>
        <v>124.05376985057232</v>
      </c>
      <c r="K78">
        <f t="shared" si="20"/>
        <v>87.201529775021243</v>
      </c>
      <c r="L78">
        <f t="shared" si="20"/>
        <v>120.1295352404171</v>
      </c>
      <c r="M78">
        <f t="shared" si="20"/>
        <v>119.43028606257069</v>
      </c>
      <c r="N78">
        <f t="shared" si="20"/>
        <v>126.45693656523977</v>
      </c>
      <c r="O78">
        <f t="shared" si="20"/>
        <v>81.279009798865388</v>
      </c>
    </row>
    <row r="79" spans="4:17" x14ac:dyDescent="0.25">
      <c r="H79">
        <f t="shared" si="20"/>
        <v>104.51397493687331</v>
      </c>
      <c r="I79">
        <f t="shared" si="20"/>
        <v>83.14970228327627</v>
      </c>
      <c r="J79" s="25">
        <f t="shared" si="20"/>
        <v>257.96601541831029</v>
      </c>
      <c r="K79">
        <f t="shared" si="20"/>
        <v>98.352343891281478</v>
      </c>
      <c r="L79">
        <f t="shared" si="20"/>
        <v>167.24647193961272</v>
      </c>
      <c r="M79">
        <f t="shared" si="20"/>
        <v>163.57541375591916</v>
      </c>
      <c r="N79">
        <f t="shared" si="20"/>
        <v>147.18424947924683</v>
      </c>
      <c r="O79">
        <f t="shared" si="20"/>
        <v>189.96704687782554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103.68788637870638</v>
      </c>
      <c r="I83">
        <f t="shared" ref="I83:O83" si="21">AVERAGE(I76:I79)</f>
        <v>96.312113621293591</v>
      </c>
      <c r="J83">
        <f t="shared" si="21"/>
        <v>153.15348653409507</v>
      </c>
      <c r="K83">
        <f t="shared" si="21"/>
        <v>23.439448638004617</v>
      </c>
      <c r="L83">
        <f t="shared" si="21"/>
        <v>443.15578052684788</v>
      </c>
      <c r="M83">
        <f t="shared" si="21"/>
        <v>144.55754405470748</v>
      </c>
      <c r="N83">
        <f t="shared" si="21"/>
        <v>163.51563598856012</v>
      </c>
      <c r="O83" s="26">
        <f t="shared" si="21"/>
        <v>167.72620108102308</v>
      </c>
    </row>
    <row r="84" spans="6:17" x14ac:dyDescent="0.25">
      <c r="F84" t="s">
        <v>38</v>
      </c>
      <c r="H84">
        <f t="shared" ref="H84:O84" si="22">MEDIAN(H76:H79)</f>
        <v>107.89669330154115</v>
      </c>
      <c r="I84">
        <f t="shared" si="22"/>
        <v>99.867886110794799</v>
      </c>
      <c r="J84">
        <f t="shared" si="22"/>
        <v>140.97439435242427</v>
      </c>
      <c r="K84">
        <f t="shared" si="22"/>
        <v>92.776936833151353</v>
      </c>
      <c r="L84">
        <f t="shared" si="22"/>
        <v>143.68800359001492</v>
      </c>
      <c r="M84">
        <f t="shared" si="22"/>
        <v>142.94203733347621</v>
      </c>
      <c r="N84">
        <f t="shared" si="22"/>
        <v>161.12301829166188</v>
      </c>
      <c r="O84" s="26">
        <f t="shared" si="22"/>
        <v>165.94894275399685</v>
      </c>
    </row>
    <row r="85" spans="6:17" x14ac:dyDescent="0.25">
      <c r="F85" t="s">
        <v>40</v>
      </c>
      <c r="H85">
        <f t="shared" ref="H85:O85" si="23">STDEV(H76:H79)</f>
        <v>12.984963843569131</v>
      </c>
      <c r="I85">
        <f t="shared" si="23"/>
        <v>8.9833047536158173</v>
      </c>
      <c r="J85">
        <f t="shared" si="23"/>
        <v>78.161890550302715</v>
      </c>
      <c r="K85">
        <f t="shared" si="23"/>
        <v>153.54714529152341</v>
      </c>
      <c r="L85">
        <f t="shared" si="23"/>
        <v>616.44094035229011</v>
      </c>
      <c r="M85">
        <f t="shared" si="23"/>
        <v>27.642134638235166</v>
      </c>
      <c r="N85">
        <f t="shared" si="23"/>
        <v>34.27482008134664</v>
      </c>
      <c r="O85" s="26">
        <f t="shared" si="23"/>
        <v>74.684849551826744</v>
      </c>
    </row>
    <row r="86" spans="6:17" x14ac:dyDescent="0.25">
      <c r="F86" t="s">
        <v>41</v>
      </c>
      <c r="H86">
        <f t="shared" ref="H86:O86" si="24">H85/H83*100</f>
        <v>12.523125214591854</v>
      </c>
      <c r="I86">
        <f t="shared" si="24"/>
        <v>9.3272844046791885</v>
      </c>
      <c r="J86">
        <f t="shared" si="24"/>
        <v>51.035005679026632</v>
      </c>
      <c r="K86">
        <f t="shared" si="24"/>
        <v>655.0800219872184</v>
      </c>
      <c r="L86">
        <f t="shared" si="24"/>
        <v>139.10253852932516</v>
      </c>
      <c r="M86">
        <f t="shared" si="24"/>
        <v>19.121890053537477</v>
      </c>
      <c r="N86">
        <f t="shared" si="24"/>
        <v>20.961188129889045</v>
      </c>
      <c r="O86" s="26">
        <f t="shared" si="24"/>
        <v>44.527837076420113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workbookViewId="0">
      <selection sqref="A1:D9"/>
    </sheetView>
  </sheetViews>
  <sheetFormatPr baseColWidth="10" defaultRowHeight="15" x14ac:dyDescent="0.25"/>
  <sheetData>
    <row r="1" spans="1:3" x14ac:dyDescent="0.25">
      <c r="A1" s="1" t="s">
        <v>58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59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35</v>
      </c>
      <c r="B8" t="s">
        <v>60</v>
      </c>
    </row>
    <row r="9" spans="1:3" x14ac:dyDescent="0.25">
      <c r="B9" s="26" t="s">
        <v>61</v>
      </c>
      <c r="C9" s="19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1" spans="2:15" x14ac:dyDescent="0.25">
      <c r="C21" s="1" t="s">
        <v>17</v>
      </c>
    </row>
    <row r="22" spans="2:15" x14ac:dyDescent="0.25">
      <c r="C22" s="1" t="s">
        <v>42</v>
      </c>
    </row>
    <row r="23" spans="2:15" x14ac:dyDescent="0.25">
      <c r="G23" t="s">
        <v>21</v>
      </c>
      <c r="H23" t="s">
        <v>21</v>
      </c>
      <c r="I23" t="s">
        <v>22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</row>
    <row r="26" spans="2:15" x14ac:dyDescent="0.25">
      <c r="G26">
        <v>0.24131705333333331</v>
      </c>
      <c r="H26">
        <v>0.22084005333333334</v>
      </c>
      <c r="I26">
        <v>0.34813125333333333</v>
      </c>
      <c r="J26">
        <v>-1.0240216666666663E-2</v>
      </c>
      <c r="K26">
        <v>0.2267940533333333</v>
      </c>
      <c r="L26">
        <v>0.20663735333333333</v>
      </c>
      <c r="M26">
        <v>0.17751545333333335</v>
      </c>
      <c r="N26">
        <v>0.20202005333333334</v>
      </c>
    </row>
    <row r="27" spans="2:15" x14ac:dyDescent="0.25">
      <c r="G27">
        <v>0.21288845333333334</v>
      </c>
      <c r="H27">
        <v>0.20219235333333335</v>
      </c>
      <c r="I27">
        <v>0.22668035333333331</v>
      </c>
      <c r="J27">
        <v>0.22614035333333332</v>
      </c>
      <c r="K27">
        <v>0.27169725333333333</v>
      </c>
      <c r="L27">
        <v>0.13486385333333334</v>
      </c>
      <c r="M27">
        <v>0.16404155333333331</v>
      </c>
      <c r="N27">
        <v>0.13574995333333334</v>
      </c>
    </row>
    <row r="28" spans="2:15" x14ac:dyDescent="0.25">
      <c r="G28">
        <v>0.19067425333333332</v>
      </c>
      <c r="H28">
        <v>0.21539055333333335</v>
      </c>
      <c r="I28">
        <v>0.22990455333333332</v>
      </c>
      <c r="J28">
        <v>0.17526375333333333</v>
      </c>
      <c r="K28">
        <v>0.18162105333333334</v>
      </c>
      <c r="L28">
        <v>0.13632435333333331</v>
      </c>
      <c r="M28">
        <v>0.16426805333333333</v>
      </c>
      <c r="N28">
        <v>-9.7154866666666617E-3</v>
      </c>
    </row>
    <row r="29" spans="2:15" x14ac:dyDescent="0.25">
      <c r="G29">
        <v>0.19116985333333331</v>
      </c>
      <c r="H29">
        <v>0.10500965333333333</v>
      </c>
      <c r="I29">
        <v>0.20223075333333335</v>
      </c>
      <c r="J29">
        <v>0.17073475333333332</v>
      </c>
      <c r="K29">
        <v>0.15525225333333337</v>
      </c>
      <c r="L29">
        <v>0.15765465333333334</v>
      </c>
      <c r="M29">
        <v>0.12222115333333335</v>
      </c>
      <c r="N29">
        <v>0.11079395333333335</v>
      </c>
    </row>
    <row r="30" spans="2:15" x14ac:dyDescent="0.25">
      <c r="C30" s="1" t="s">
        <v>55</v>
      </c>
    </row>
    <row r="31" spans="2:15" x14ac:dyDescent="0.25">
      <c r="C31" s="1" t="s">
        <v>42</v>
      </c>
    </row>
    <row r="32" spans="2:15" x14ac:dyDescent="0.25">
      <c r="G32" t="s">
        <v>21</v>
      </c>
      <c r="H32" t="s">
        <v>21</v>
      </c>
      <c r="I32" t="s">
        <v>22</v>
      </c>
      <c r="J32" t="s">
        <v>23</v>
      </c>
      <c r="K32" t="s">
        <v>24</v>
      </c>
      <c r="L32" t="s">
        <v>25</v>
      </c>
      <c r="M32" t="s">
        <v>26</v>
      </c>
      <c r="N32" t="s">
        <v>27</v>
      </c>
      <c r="O32" t="s">
        <v>28</v>
      </c>
    </row>
    <row r="35" spans="3:16" x14ac:dyDescent="0.25">
      <c r="G35">
        <v>1107.6233333333339</v>
      </c>
      <c r="H35">
        <v>1012.5933333333337</v>
      </c>
      <c r="I35">
        <v>1571.6133333333341</v>
      </c>
      <c r="J35">
        <v>-2053.0986666666663</v>
      </c>
      <c r="K35">
        <v>1175.0933333333337</v>
      </c>
      <c r="L35">
        <v>1721.1233333333334</v>
      </c>
      <c r="M35">
        <v>2044.0533333333337</v>
      </c>
      <c r="N35">
        <v>2565.3033333333337</v>
      </c>
    </row>
    <row r="36" spans="3:16" x14ac:dyDescent="0.25">
      <c r="G36">
        <v>1133.043333333334</v>
      </c>
      <c r="H36">
        <v>975.48333333333358</v>
      </c>
      <c r="I36">
        <v>723.61333333333369</v>
      </c>
      <c r="J36">
        <v>1139.4033333333336</v>
      </c>
      <c r="K36">
        <v>13608.363333333335</v>
      </c>
      <c r="L36">
        <v>1217.4033333333336</v>
      </c>
      <c r="M36">
        <v>1742.483333333334</v>
      </c>
      <c r="N36">
        <v>1412.7133333333336</v>
      </c>
    </row>
    <row r="37" spans="3:16" x14ac:dyDescent="0.25">
      <c r="G37">
        <v>847.29333333333398</v>
      </c>
      <c r="H37">
        <v>1018.8733333333339</v>
      </c>
      <c r="I37">
        <v>1234.773333333334</v>
      </c>
      <c r="J37">
        <v>867.96333333333359</v>
      </c>
      <c r="K37">
        <v>1195.7133333333336</v>
      </c>
      <c r="L37">
        <v>1188.7533333333336</v>
      </c>
      <c r="M37">
        <v>1258.6933333333336</v>
      </c>
      <c r="N37">
        <v>809.01333333333378</v>
      </c>
    </row>
    <row r="38" spans="3:16" x14ac:dyDescent="0.25">
      <c r="G38">
        <v>1040.2833333333338</v>
      </c>
      <c r="H38">
        <v>827.63333333333367</v>
      </c>
      <c r="I38">
        <v>2567.6733333333336</v>
      </c>
      <c r="J38">
        <v>978.95333333333383</v>
      </c>
      <c r="K38">
        <v>1664.6933333333341</v>
      </c>
      <c r="L38">
        <v>1628.1533333333341</v>
      </c>
      <c r="M38">
        <v>1465.0033333333336</v>
      </c>
      <c r="N38">
        <v>1890.8433333333337</v>
      </c>
    </row>
    <row r="41" spans="3:16" x14ac:dyDescent="0.25">
      <c r="C41" s="1" t="s">
        <v>56</v>
      </c>
    </row>
    <row r="42" spans="3:16" x14ac:dyDescent="0.25">
      <c r="G42">
        <f>G26/G35</f>
        <v>2.1786923954292511E-4</v>
      </c>
      <c r="H42">
        <f t="shared" ref="H42:N42" si="0">H26/H35</f>
        <v>2.1809352882697224E-4</v>
      </c>
      <c r="I42">
        <f t="shared" si="0"/>
        <v>2.215120258587777E-4</v>
      </c>
      <c r="J42">
        <f t="shared" si="0"/>
        <v>4.987688528039567E-6</v>
      </c>
      <c r="K42">
        <f t="shared" si="0"/>
        <v>1.9300088503608216E-4</v>
      </c>
      <c r="L42">
        <f t="shared" si="0"/>
        <v>1.2005958511592234E-4</v>
      </c>
      <c r="M42">
        <f t="shared" si="0"/>
        <v>8.6844824662109268E-5</v>
      </c>
      <c r="N42">
        <f t="shared" si="0"/>
        <v>7.8750941733985962E-5</v>
      </c>
      <c r="P42" s="1" t="s">
        <v>21</v>
      </c>
    </row>
    <row r="43" spans="3:16" x14ac:dyDescent="0.25">
      <c r="G43">
        <f t="shared" ref="G43:N43" si="1">G27/G36</f>
        <v>1.8789083088908035E-4</v>
      </c>
      <c r="H43">
        <f t="shared" si="1"/>
        <v>2.0727402142527632E-4</v>
      </c>
      <c r="I43">
        <f t="shared" si="1"/>
        <v>3.1326171435941831E-4</v>
      </c>
      <c r="J43">
        <f t="shared" si="1"/>
        <v>1.9847260993326911E-4</v>
      </c>
      <c r="K43">
        <f t="shared" si="1"/>
        <v>1.9965461435602469E-5</v>
      </c>
      <c r="L43">
        <f t="shared" si="1"/>
        <v>1.107799277697613E-4</v>
      </c>
      <c r="M43">
        <f t="shared" si="1"/>
        <v>9.4142394475317748E-5</v>
      </c>
      <c r="N43">
        <f t="shared" si="1"/>
        <v>9.609164869494635E-5</v>
      </c>
      <c r="P43">
        <f>AVERAGE(G42:H45)</f>
        <v>1.9727676570434688E-4</v>
      </c>
    </row>
    <row r="44" spans="3:16" x14ac:dyDescent="0.25">
      <c r="G44">
        <f t="shared" ref="G44:N44" si="2">G28/G37</f>
        <v>2.2503924654192941E-4</v>
      </c>
      <c r="H44">
        <f t="shared" si="2"/>
        <v>2.1140071713199538E-4</v>
      </c>
      <c r="I44">
        <f t="shared" si="2"/>
        <v>1.8619170590013811E-4</v>
      </c>
      <c r="J44">
        <f t="shared" si="2"/>
        <v>2.0192529638348773E-4</v>
      </c>
      <c r="K44">
        <f t="shared" si="2"/>
        <v>1.5189347502467143E-4</v>
      </c>
      <c r="L44">
        <f t="shared" si="2"/>
        <v>1.1467841940856804E-4</v>
      </c>
      <c r="M44">
        <f t="shared" si="2"/>
        <v>1.3050681129637081E-4</v>
      </c>
      <c r="N44">
        <f t="shared" si="2"/>
        <v>-1.2009056299030906E-5</v>
      </c>
    </row>
    <row r="45" spans="3:16" x14ac:dyDescent="0.25">
      <c r="G45">
        <f t="shared" ref="G45:N45" si="3">G29/G38</f>
        <v>1.8376710191133816E-4</v>
      </c>
      <c r="H45">
        <f t="shared" si="3"/>
        <v>1.268794393652583E-4</v>
      </c>
      <c r="I45">
        <f t="shared" si="3"/>
        <v>7.8760312189245251E-5</v>
      </c>
      <c r="J45">
        <f t="shared" si="3"/>
        <v>1.7440540577351311E-4</v>
      </c>
      <c r="K45">
        <f t="shared" si="3"/>
        <v>9.3261773940345351E-5</v>
      </c>
      <c r="L45">
        <f t="shared" si="3"/>
        <v>9.6830347674051949E-5</v>
      </c>
      <c r="M45">
        <f t="shared" si="3"/>
        <v>8.3427218595634594E-5</v>
      </c>
      <c r="N45">
        <f t="shared" si="3"/>
        <v>5.8594993768212769E-5</v>
      </c>
    </row>
    <row r="48" spans="3:16" x14ac:dyDescent="0.25">
      <c r="C48" s="1" t="s">
        <v>57</v>
      </c>
      <c r="G48">
        <f>G42/$P$43*100</f>
        <v>110.43836752141385</v>
      </c>
      <c r="H48">
        <f t="shared" ref="H48:N48" si="4">H42/$P$43*100</f>
        <v>110.5520602227547</v>
      </c>
      <c r="I48">
        <f t="shared" si="4"/>
        <v>112.28490342889721</v>
      </c>
      <c r="J48">
        <f t="shared" si="4"/>
        <v>2.5282696166635636</v>
      </c>
      <c r="K48">
        <f t="shared" si="4"/>
        <v>97.832547257656856</v>
      </c>
      <c r="L48">
        <f t="shared" si="4"/>
        <v>60.858451671826494</v>
      </c>
      <c r="M48">
        <f t="shared" si="4"/>
        <v>44.021820994501276</v>
      </c>
      <c r="N48">
        <f t="shared" si="4"/>
        <v>39.919015020759097</v>
      </c>
    </row>
    <row r="49" spans="5:16" x14ac:dyDescent="0.25">
      <c r="G49">
        <f t="shared" ref="G49:N49" si="5">G43/$P$43*100</f>
        <v>95.242250256001782</v>
      </c>
      <c r="H49">
        <f t="shared" si="5"/>
        <v>105.06762957372895</v>
      </c>
      <c r="I49">
        <f t="shared" si="5"/>
        <v>158.79301003388042</v>
      </c>
      <c r="J49">
        <f t="shared" si="5"/>
        <v>100.60617590959211</v>
      </c>
      <c r="K49">
        <f t="shared" si="5"/>
        <v>10.120533639285298</v>
      </c>
      <c r="L49">
        <f t="shared" si="5"/>
        <v>56.154574196428207</v>
      </c>
      <c r="M49">
        <f t="shared" si="5"/>
        <v>47.720974205551556</v>
      </c>
      <c r="N49">
        <f t="shared" si="5"/>
        <v>48.709055195560225</v>
      </c>
    </row>
    <row r="50" spans="5:16" x14ac:dyDescent="0.25">
      <c r="G50">
        <f t="shared" ref="G50:N50" si="6">G44/$P$43*100</f>
        <v>114.07285887846994</v>
      </c>
      <c r="H50">
        <f t="shared" si="6"/>
        <v>107.15946015093114</v>
      </c>
      <c r="I50">
        <f t="shared" si="6"/>
        <v>94.380960289656386</v>
      </c>
      <c r="J50">
        <f t="shared" si="6"/>
        <v>102.35634980254464</v>
      </c>
      <c r="K50">
        <f t="shared" si="6"/>
        <v>76.995116217745533</v>
      </c>
      <c r="L50">
        <f t="shared" si="6"/>
        <v>58.130727660262515</v>
      </c>
      <c r="M50">
        <f t="shared" si="6"/>
        <v>66.154172200875237</v>
      </c>
      <c r="N50">
        <f t="shared" si="6"/>
        <v>-6.0874154420336248</v>
      </c>
    </row>
    <row r="51" spans="5:16" x14ac:dyDescent="0.25">
      <c r="G51">
        <f t="shared" ref="G51:N51" si="7">G45/$P$43*100</f>
        <v>93.151923519845582</v>
      </c>
      <c r="H51">
        <f t="shared" si="7"/>
        <v>64.315449876854188</v>
      </c>
      <c r="I51">
        <f t="shared" si="7"/>
        <v>39.9237649238842</v>
      </c>
      <c r="J51">
        <f t="shared" si="7"/>
        <v>88.406460411506117</v>
      </c>
      <c r="K51">
        <f t="shared" si="7"/>
        <v>47.274585837500062</v>
      </c>
      <c r="L51">
        <f t="shared" si="7"/>
        <v>49.083503233811562</v>
      </c>
      <c r="M51">
        <f t="shared" si="7"/>
        <v>42.289429420525174</v>
      </c>
      <c r="N51">
        <f t="shared" si="7"/>
        <v>29.701923365890654</v>
      </c>
    </row>
    <row r="54" spans="5:16" x14ac:dyDescent="0.25">
      <c r="E54" s="3"/>
      <c r="F54" s="3"/>
      <c r="G54" s="3" t="s">
        <v>21</v>
      </c>
      <c r="H54" s="3" t="s">
        <v>21</v>
      </c>
      <c r="I54" s="3" t="s">
        <v>22</v>
      </c>
      <c r="J54" s="3" t="s">
        <v>23</v>
      </c>
      <c r="K54" s="3" t="s">
        <v>24</v>
      </c>
      <c r="L54" s="3" t="s">
        <v>25</v>
      </c>
      <c r="M54" s="3" t="s">
        <v>26</v>
      </c>
      <c r="N54" s="3" t="s">
        <v>27</v>
      </c>
      <c r="O54" s="3" t="s">
        <v>28</v>
      </c>
      <c r="P54" s="3"/>
    </row>
    <row r="55" spans="5:16" x14ac:dyDescent="0.25">
      <c r="E55" t="s">
        <v>36</v>
      </c>
      <c r="G55">
        <f>AVERAGE(G48:G51)</f>
        <v>103.2263500439328</v>
      </c>
      <c r="H55">
        <f t="shared" ref="H55:N55" si="8">AVERAGE(H48:H51)</f>
        <v>96.773649956067246</v>
      </c>
      <c r="I55">
        <f t="shared" si="8"/>
        <v>101.34565966907957</v>
      </c>
      <c r="J55">
        <f t="shared" si="8"/>
        <v>73.474313935076609</v>
      </c>
      <c r="K55">
        <f t="shared" si="8"/>
        <v>58.055695738046936</v>
      </c>
      <c r="L55">
        <f t="shared" si="8"/>
        <v>56.056814190582195</v>
      </c>
      <c r="M55">
        <f t="shared" si="8"/>
        <v>50.046599205363314</v>
      </c>
      <c r="N55" s="26">
        <f t="shared" si="8"/>
        <v>28.060644535044084</v>
      </c>
    </row>
    <row r="56" spans="5:16" x14ac:dyDescent="0.25">
      <c r="E56" t="s">
        <v>38</v>
      </c>
      <c r="G56">
        <f t="shared" ref="G56:N56" si="9">MEDIAN(G48:G51)</f>
        <v>102.84030888870782</v>
      </c>
      <c r="H56">
        <f t="shared" si="9"/>
        <v>106.11354486233004</v>
      </c>
      <c r="I56">
        <f t="shared" si="9"/>
        <v>103.3329318592768</v>
      </c>
      <c r="J56">
        <f t="shared" si="9"/>
        <v>94.506318160549114</v>
      </c>
      <c r="K56">
        <f t="shared" si="9"/>
        <v>62.134851027622801</v>
      </c>
      <c r="L56">
        <f t="shared" si="9"/>
        <v>57.142650928345361</v>
      </c>
      <c r="M56">
        <f t="shared" si="9"/>
        <v>45.871397600026413</v>
      </c>
      <c r="N56" s="26">
        <f t="shared" si="9"/>
        <v>34.810469193324877</v>
      </c>
    </row>
    <row r="57" spans="5:16" x14ac:dyDescent="0.25">
      <c r="E57" t="s">
        <v>40</v>
      </c>
      <c r="G57">
        <f t="shared" ref="G57:N57" si="10">STDEV(G48:G51)</f>
        <v>10.56566560777655</v>
      </c>
      <c r="H57">
        <f t="shared" si="10"/>
        <v>21.756489400952741</v>
      </c>
      <c r="I57">
        <f t="shared" si="10"/>
        <v>49.129153970286922</v>
      </c>
      <c r="J57">
        <f t="shared" si="10"/>
        <v>47.702620937350474</v>
      </c>
      <c r="K57">
        <f t="shared" si="10"/>
        <v>38.100357220731972</v>
      </c>
      <c r="L57">
        <f t="shared" si="10"/>
        <v>5.0330064672973851</v>
      </c>
      <c r="M57">
        <f t="shared" si="10"/>
        <v>10.974729685454339</v>
      </c>
      <c r="N57" s="26">
        <f t="shared" si="10"/>
        <v>24.053839678108748</v>
      </c>
    </row>
    <row r="58" spans="5:16" x14ac:dyDescent="0.25">
      <c r="E58" t="s">
        <v>41</v>
      </c>
      <c r="G58">
        <f t="shared" ref="G58:N58" si="11">G57/G55*100</f>
        <v>10.235434657216725</v>
      </c>
      <c r="H58">
        <f t="shared" si="11"/>
        <v>22.481831997480338</v>
      </c>
      <c r="I58">
        <f t="shared" si="11"/>
        <v>48.476820942018264</v>
      </c>
      <c r="J58">
        <f t="shared" si="11"/>
        <v>64.924214167554496</v>
      </c>
      <c r="K58">
        <f t="shared" si="11"/>
        <v>65.627251101501855</v>
      </c>
      <c r="L58">
        <f t="shared" si="11"/>
        <v>8.9784026080864106</v>
      </c>
      <c r="M58">
        <f t="shared" si="11"/>
        <v>21.929021871036976</v>
      </c>
      <c r="N58" s="26">
        <f t="shared" si="11"/>
        <v>85.720909397033424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0D805-8123-4B2C-B65A-291B262453E7}">
  <dimension ref="A1:Z86"/>
  <sheetViews>
    <sheetView topLeftCell="A10" workbookViewId="0">
      <selection activeCell="A25" sqref="A25:D33"/>
    </sheetView>
  </sheetViews>
  <sheetFormatPr baseColWidth="10" defaultRowHeight="15" x14ac:dyDescent="0.25"/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</row>
    <row r="4" spans="1:26" x14ac:dyDescent="0.25">
      <c r="A4" t="s">
        <v>3</v>
      </c>
    </row>
    <row r="6" spans="1:26" x14ac:dyDescent="0.25">
      <c r="A6" t="s">
        <v>4</v>
      </c>
      <c r="S6" s="27"/>
      <c r="T6" s="27"/>
      <c r="U6" s="27"/>
      <c r="V6" s="27"/>
      <c r="W6" s="27"/>
      <c r="X6" s="27"/>
      <c r="Y6" s="27"/>
      <c r="Z6" s="27"/>
    </row>
    <row r="7" spans="1:26" x14ac:dyDescent="0.25">
      <c r="A7" t="s">
        <v>5</v>
      </c>
      <c r="S7" s="27"/>
      <c r="T7" s="27"/>
      <c r="U7" s="27"/>
      <c r="V7" s="27"/>
      <c r="W7" s="27"/>
      <c r="X7" s="27"/>
      <c r="Y7" s="28"/>
      <c r="Z7" s="27"/>
    </row>
    <row r="8" spans="1:26" x14ac:dyDescent="0.25"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t="s">
        <v>6</v>
      </c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t="s">
        <v>7</v>
      </c>
      <c r="S10" s="27"/>
      <c r="T10" s="27"/>
      <c r="U10" s="29"/>
      <c r="V10" s="27"/>
      <c r="W10" s="27"/>
      <c r="X10" s="27"/>
      <c r="Y10" s="27"/>
      <c r="Z10" s="27"/>
    </row>
    <row r="11" spans="1:26" x14ac:dyDescent="0.25">
      <c r="A11" t="s">
        <v>8</v>
      </c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t="s">
        <v>9</v>
      </c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t="s">
        <v>10</v>
      </c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t="s">
        <v>11</v>
      </c>
      <c r="S14" s="27"/>
      <c r="T14" s="27"/>
      <c r="U14" s="27"/>
      <c r="V14" s="27"/>
      <c r="W14" s="29"/>
      <c r="X14" s="27"/>
      <c r="Y14" s="27"/>
      <c r="Z14" s="27"/>
    </row>
    <row r="15" spans="1:26" x14ac:dyDescent="0.25">
      <c r="A15" t="s">
        <v>12</v>
      </c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t="s">
        <v>13</v>
      </c>
      <c r="S16" s="27"/>
      <c r="T16" s="27"/>
      <c r="U16" s="27"/>
      <c r="V16" s="27"/>
      <c r="W16" s="27"/>
      <c r="X16" s="27"/>
      <c r="Y16" s="27"/>
      <c r="Z16" s="27"/>
    </row>
    <row r="17" spans="1:26" x14ac:dyDescent="0.25">
      <c r="A17" t="s">
        <v>14</v>
      </c>
      <c r="S17" s="27"/>
      <c r="T17" s="27"/>
      <c r="U17" s="27"/>
      <c r="V17" s="27"/>
      <c r="W17" s="27"/>
      <c r="X17" s="27"/>
      <c r="Y17" s="27"/>
      <c r="Z17" s="27"/>
    </row>
    <row r="18" spans="1:26" x14ac:dyDescent="0.25">
      <c r="A18" t="s">
        <v>15</v>
      </c>
      <c r="S18" s="27"/>
      <c r="T18" s="28"/>
      <c r="U18" s="27"/>
      <c r="V18" s="27"/>
      <c r="W18" s="27"/>
      <c r="X18" s="27"/>
      <c r="Y18" s="27"/>
      <c r="Z18" s="27"/>
    </row>
    <row r="19" spans="1:26" x14ac:dyDescent="0.25">
      <c r="A19" t="s">
        <v>16</v>
      </c>
      <c r="S19" s="27"/>
      <c r="T19" s="27"/>
      <c r="U19" s="27"/>
      <c r="V19" s="27"/>
      <c r="W19" s="27"/>
      <c r="X19" s="27"/>
      <c r="Y19" s="27"/>
      <c r="Z19" s="27"/>
    </row>
    <row r="22" spans="1:26" x14ac:dyDescent="0.25">
      <c r="A22" s="1"/>
    </row>
    <row r="23" spans="1:26" x14ac:dyDescent="0.25">
      <c r="C23" s="2"/>
    </row>
    <row r="24" spans="1:26" x14ac:dyDescent="0.25">
      <c r="C24" s="2"/>
    </row>
    <row r="25" spans="1:26" x14ac:dyDescent="0.25">
      <c r="A25" s="1" t="s">
        <v>58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26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26" x14ac:dyDescent="0.25">
      <c r="A27" t="s">
        <v>31</v>
      </c>
      <c r="C27" s="2">
        <v>43855</v>
      </c>
      <c r="F27" s="5"/>
      <c r="G27" s="6">
        <v>5.1368770000000001E-2</v>
      </c>
      <c r="H27" s="6">
        <v>5.5742769999999997E-2</v>
      </c>
      <c r="I27" s="6">
        <v>5.4256899999999997E-2</v>
      </c>
      <c r="J27" s="6">
        <v>5.5355040000000001E-2</v>
      </c>
      <c r="K27" s="6">
        <v>5.5092799999999997E-2</v>
      </c>
      <c r="L27" s="6">
        <v>5.4895100000000002E-2</v>
      </c>
      <c r="M27" s="6">
        <v>5.5105679999999997E-2</v>
      </c>
      <c r="N27" s="6">
        <v>5.5385450000000003E-2</v>
      </c>
      <c r="O27" s="6">
        <v>5.6372619999999998E-2</v>
      </c>
      <c r="P27" s="6">
        <v>5.7487860000000002E-2</v>
      </c>
      <c r="Q27" s="7"/>
    </row>
    <row r="28" spans="1:26" x14ac:dyDescent="0.25">
      <c r="A28" t="s">
        <v>32</v>
      </c>
      <c r="C28" t="s">
        <v>33</v>
      </c>
      <c r="F28" s="6"/>
      <c r="G28" s="6">
        <v>5.4216010000000002E-2</v>
      </c>
      <c r="H28" s="8">
        <v>0.33274969999999998</v>
      </c>
      <c r="I28" s="9">
        <v>0.31227270000000001</v>
      </c>
      <c r="J28" s="9">
        <v>0.43956390000000001</v>
      </c>
      <c r="K28" s="9"/>
      <c r="L28" s="9">
        <v>0.31822669999999997</v>
      </c>
      <c r="M28" s="9">
        <v>0.29807</v>
      </c>
      <c r="N28" s="9">
        <v>0.26894810000000002</v>
      </c>
      <c r="O28" s="9">
        <v>0.29345270000000001</v>
      </c>
      <c r="P28" s="10">
        <v>9.2570589999999994E-2</v>
      </c>
      <c r="Q28" s="7"/>
    </row>
    <row r="29" spans="1:26" x14ac:dyDescent="0.25">
      <c r="A29" t="s">
        <v>34</v>
      </c>
      <c r="C29" t="s">
        <v>59</v>
      </c>
      <c r="F29" s="6"/>
      <c r="G29" s="6">
        <v>5.4138970000000002E-2</v>
      </c>
      <c r="H29" s="11">
        <v>0.30432110000000001</v>
      </c>
      <c r="I29" s="4">
        <v>0.29362500000000002</v>
      </c>
      <c r="J29" s="4">
        <v>0.31811299999999998</v>
      </c>
      <c r="K29" s="4">
        <v>0.31757299999999999</v>
      </c>
      <c r="L29" s="4"/>
      <c r="M29" s="4">
        <v>0.22629650000000001</v>
      </c>
      <c r="N29" s="4">
        <v>0.25547419999999998</v>
      </c>
      <c r="O29" s="4">
        <v>0.22718260000000001</v>
      </c>
      <c r="P29" s="12">
        <v>9.2077199999999998E-2</v>
      </c>
      <c r="Q29" s="7"/>
    </row>
    <row r="30" spans="1:26" x14ac:dyDescent="0.25">
      <c r="A30" t="s">
        <v>18</v>
      </c>
      <c r="C30" s="2">
        <v>43900</v>
      </c>
      <c r="F30" s="6"/>
      <c r="G30" s="6">
        <v>5.3777140000000001E-2</v>
      </c>
      <c r="H30" s="11">
        <v>0.28210689999999999</v>
      </c>
      <c r="I30" s="4">
        <v>0.30682320000000002</v>
      </c>
      <c r="J30" s="4">
        <v>0.32133719999999999</v>
      </c>
      <c r="K30" s="4">
        <v>0.2666964</v>
      </c>
      <c r="L30" s="4">
        <v>0.27305370000000001</v>
      </c>
      <c r="M30" s="4">
        <v>0.22775699999999999</v>
      </c>
      <c r="N30" s="4">
        <v>0.2557007</v>
      </c>
      <c r="O30" s="4"/>
      <c r="P30" s="12">
        <v>8.9650149999999998E-2</v>
      </c>
      <c r="Q30" s="7"/>
    </row>
    <row r="31" spans="1:26" x14ac:dyDescent="0.25">
      <c r="A31" t="s">
        <v>19</v>
      </c>
      <c r="C31" t="s">
        <v>20</v>
      </c>
      <c r="F31" s="6"/>
      <c r="G31" s="6">
        <v>5.4665869999999998E-2</v>
      </c>
      <c r="H31" s="13">
        <v>0.28260249999999998</v>
      </c>
      <c r="I31" s="14">
        <v>0.19644229999999999</v>
      </c>
      <c r="J31" s="14">
        <v>0.29366340000000002</v>
      </c>
      <c r="K31" s="14">
        <v>0.26216739999999999</v>
      </c>
      <c r="L31" s="14">
        <v>0.24668490000000001</v>
      </c>
      <c r="M31" s="14">
        <v>0.24908730000000001</v>
      </c>
      <c r="N31" s="14">
        <v>0.2136538</v>
      </c>
      <c r="O31" s="14">
        <v>0.20222660000000001</v>
      </c>
      <c r="P31" s="15">
        <v>5.4779319999999999E-2</v>
      </c>
      <c r="Q31" s="7"/>
    </row>
    <row r="32" spans="1:26" x14ac:dyDescent="0.25">
      <c r="A32" s="1" t="s">
        <v>35</v>
      </c>
      <c r="B32" t="s">
        <v>60</v>
      </c>
      <c r="G32" s="16">
        <v>5.5623239999999997E-2</v>
      </c>
      <c r="H32" s="16">
        <v>5.2932119999999999E-2</v>
      </c>
      <c r="I32" s="16">
        <v>5.308935E-2</v>
      </c>
      <c r="J32" s="16">
        <v>5.2850599999999998E-2</v>
      </c>
      <c r="K32" s="16">
        <v>5.3168569999999998E-2</v>
      </c>
      <c r="L32" s="16">
        <v>5.3073000000000002E-2</v>
      </c>
      <c r="M32" s="16">
        <v>5.3162750000000002E-2</v>
      </c>
      <c r="N32" s="16">
        <v>5.3210470000000003E-2</v>
      </c>
      <c r="O32" s="16">
        <v>5.429192E-2</v>
      </c>
      <c r="P32" s="16">
        <v>5.4808549999999998E-2</v>
      </c>
      <c r="Q32" s="17"/>
    </row>
    <row r="33" spans="1:17" x14ac:dyDescent="0.25">
      <c r="B33" s="26" t="s">
        <v>61</v>
      </c>
      <c r="C33" s="19"/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0.30044504999999999</v>
      </c>
      <c r="I35">
        <f t="shared" ref="I35:N35" si="0">AVERAGE(I28:I31)</f>
        <v>0.2772908</v>
      </c>
      <c r="J35">
        <f t="shared" si="0"/>
        <v>0.343169375</v>
      </c>
      <c r="K35">
        <f t="shared" si="0"/>
        <v>0.2821456</v>
      </c>
      <c r="L35">
        <f t="shared" si="0"/>
        <v>0.27932176666666669</v>
      </c>
      <c r="M35">
        <f t="shared" si="0"/>
        <v>0.25030269999999999</v>
      </c>
      <c r="N35">
        <f t="shared" si="0"/>
        <v>0.2484442</v>
      </c>
      <c r="O35">
        <f>AVERAGE(O28:O31)</f>
        <v>0.24095396666666669</v>
      </c>
      <c r="P35">
        <f>AVERAGE(P28:P30)</f>
        <v>9.1432646666666659E-2</v>
      </c>
    </row>
    <row r="36" spans="1:17" x14ac:dyDescent="0.25">
      <c r="B36" s="18"/>
      <c r="F36" t="s">
        <v>37</v>
      </c>
      <c r="H36">
        <f>H35/1000</f>
        <v>3.0044505E-4</v>
      </c>
      <c r="I36">
        <f t="shared" ref="I36:P36" si="1">I35/1000</f>
        <v>2.7729080000000003E-4</v>
      </c>
      <c r="J36">
        <f t="shared" si="1"/>
        <v>3.4316937500000001E-4</v>
      </c>
      <c r="K36">
        <f t="shared" si="1"/>
        <v>2.8214560000000002E-4</v>
      </c>
      <c r="L36">
        <f t="shared" si="1"/>
        <v>2.7932176666666669E-4</v>
      </c>
      <c r="M36">
        <f t="shared" si="1"/>
        <v>2.5030270000000001E-4</v>
      </c>
      <c r="N36">
        <f t="shared" si="1"/>
        <v>2.4844420000000002E-4</v>
      </c>
      <c r="O36">
        <f t="shared" si="1"/>
        <v>2.4095396666666668E-4</v>
      </c>
      <c r="P36">
        <f t="shared" si="1"/>
        <v>9.1432646666666655E-5</v>
      </c>
    </row>
    <row r="37" spans="1:17" x14ac:dyDescent="0.25">
      <c r="B37" s="20"/>
      <c r="F37" t="s">
        <v>38</v>
      </c>
      <c r="H37">
        <f>MEDIAN(H28:H31)</f>
        <v>0.29346179999999999</v>
      </c>
      <c r="I37">
        <f t="shared" ref="I37:P37" si="2">MEDIAN(I28:I31)</f>
        <v>0.30022409999999999</v>
      </c>
      <c r="J37">
        <f t="shared" si="2"/>
        <v>0.31972509999999998</v>
      </c>
      <c r="K37">
        <f t="shared" si="2"/>
        <v>0.2666964</v>
      </c>
      <c r="L37">
        <f t="shared" si="2"/>
        <v>0.27305370000000001</v>
      </c>
      <c r="M37">
        <f t="shared" si="2"/>
        <v>0.23842215</v>
      </c>
      <c r="N37">
        <f t="shared" si="2"/>
        <v>0.25558744999999999</v>
      </c>
      <c r="O37">
        <f t="shared" si="2"/>
        <v>0.22718260000000001</v>
      </c>
      <c r="P37">
        <f t="shared" si="2"/>
        <v>9.0863675000000005E-2</v>
      </c>
    </row>
    <row r="38" spans="1:17" x14ac:dyDescent="0.25">
      <c r="B38" s="18"/>
      <c r="F38" t="s">
        <v>39</v>
      </c>
      <c r="H38">
        <f>H37/1000</f>
        <v>2.9346180000000002E-4</v>
      </c>
      <c r="I38">
        <f t="shared" ref="I38:P38" si="3">I37/1000</f>
        <v>3.0022410000000001E-4</v>
      </c>
      <c r="J38">
        <f t="shared" si="3"/>
        <v>3.1972509999999996E-4</v>
      </c>
      <c r="K38">
        <f t="shared" si="3"/>
        <v>2.666964E-4</v>
      </c>
      <c r="L38">
        <f t="shared" si="3"/>
        <v>2.7305370000000001E-4</v>
      </c>
      <c r="M38">
        <f t="shared" si="3"/>
        <v>2.3842215000000001E-4</v>
      </c>
      <c r="N38">
        <f t="shared" si="3"/>
        <v>2.5558744999999998E-4</v>
      </c>
      <c r="O38">
        <f t="shared" si="3"/>
        <v>2.2718260000000002E-4</v>
      </c>
      <c r="P38">
        <f t="shared" si="3"/>
        <v>9.0863675E-5</v>
      </c>
    </row>
    <row r="39" spans="1:17" x14ac:dyDescent="0.25">
      <c r="C39" s="18"/>
      <c r="F39" t="s">
        <v>40</v>
      </c>
      <c r="H39">
        <f>STDEV(H28:H31)</f>
        <v>2.389740928183081E-2</v>
      </c>
      <c r="I39">
        <f t="shared" ref="I39:P39" si="4">STDEV(I28:I31)</f>
        <v>5.4464612423297518E-2</v>
      </c>
      <c r="J39">
        <f t="shared" si="4"/>
        <v>6.5440078962990936E-2</v>
      </c>
      <c r="K39">
        <f t="shared" si="4"/>
        <v>3.0764483797392082E-2</v>
      </c>
      <c r="L39">
        <f t="shared" si="4"/>
        <v>3.6180433684704999E-2</v>
      </c>
      <c r="M39">
        <f t="shared" si="4"/>
        <v>3.3505215381987058E-2</v>
      </c>
      <c r="N39">
        <f t="shared" si="4"/>
        <v>2.4033723110246572E-2</v>
      </c>
      <c r="O39">
        <f t="shared" si="4"/>
        <v>4.7146455171129448E-2</v>
      </c>
      <c r="P39">
        <f t="shared" si="4"/>
        <v>1.8371058989581926E-2</v>
      </c>
    </row>
    <row r="40" spans="1:17" x14ac:dyDescent="0.25">
      <c r="F40" t="s">
        <v>41</v>
      </c>
      <c r="H40">
        <f>H39/H35*100</f>
        <v>7.9540033300035438</v>
      </c>
      <c r="I40">
        <f t="shared" ref="I40:P40" si="5">I39/I35*100</f>
        <v>19.641694720235044</v>
      </c>
      <c r="J40">
        <f t="shared" si="5"/>
        <v>19.069323701449449</v>
      </c>
      <c r="K40">
        <f t="shared" si="5"/>
        <v>10.903761673898895</v>
      </c>
      <c r="L40">
        <f t="shared" si="5"/>
        <v>12.952958917763658</v>
      </c>
      <c r="M40">
        <f t="shared" si="5"/>
        <v>13.385878531069405</v>
      </c>
      <c r="N40">
        <f t="shared" si="5"/>
        <v>9.6736905551615102</v>
      </c>
      <c r="O40">
        <f t="shared" si="5"/>
        <v>19.566581875927938</v>
      </c>
      <c r="P40">
        <f t="shared" si="5"/>
        <v>20.09245019074725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0.24131705333333331</v>
      </c>
      <c r="I47">
        <f t="shared" ref="I47:N47" si="6">I28-$P$35</f>
        <v>0.22084005333333334</v>
      </c>
      <c r="J47">
        <f t="shared" si="6"/>
        <v>0.34813125333333333</v>
      </c>
      <c r="L47">
        <f t="shared" si="6"/>
        <v>0.2267940533333333</v>
      </c>
      <c r="M47">
        <f t="shared" si="6"/>
        <v>0.20663735333333333</v>
      </c>
      <c r="N47">
        <f t="shared" si="6"/>
        <v>0.17751545333333335</v>
      </c>
      <c r="O47">
        <f>O28-$P$35</f>
        <v>0.20202005333333334</v>
      </c>
    </row>
    <row r="48" spans="1:17" x14ac:dyDescent="0.25">
      <c r="H48">
        <f t="shared" ref="H48:O50" si="7">H29-$P$35</f>
        <v>0.21288845333333334</v>
      </c>
      <c r="I48">
        <f t="shared" si="7"/>
        <v>0.20219235333333335</v>
      </c>
      <c r="J48">
        <f t="shared" si="7"/>
        <v>0.22668035333333331</v>
      </c>
      <c r="K48">
        <f t="shared" si="7"/>
        <v>0.22614035333333332</v>
      </c>
      <c r="M48">
        <f t="shared" si="7"/>
        <v>0.13486385333333334</v>
      </c>
      <c r="N48">
        <f t="shared" si="7"/>
        <v>0.16404155333333331</v>
      </c>
      <c r="O48">
        <f t="shared" si="7"/>
        <v>0.13574995333333334</v>
      </c>
    </row>
    <row r="49" spans="4:20" x14ac:dyDescent="0.25">
      <c r="H49">
        <f t="shared" si="7"/>
        <v>0.19067425333333332</v>
      </c>
      <c r="I49">
        <f t="shared" si="7"/>
        <v>0.21539055333333335</v>
      </c>
      <c r="J49">
        <f t="shared" si="7"/>
        <v>0.22990455333333332</v>
      </c>
      <c r="K49">
        <f t="shared" si="7"/>
        <v>0.17526375333333333</v>
      </c>
      <c r="L49">
        <f>L30-$P$35</f>
        <v>0.18162105333333334</v>
      </c>
      <c r="M49">
        <f t="shared" si="7"/>
        <v>0.13632435333333331</v>
      </c>
      <c r="N49">
        <f t="shared" si="7"/>
        <v>0.16426805333333333</v>
      </c>
    </row>
    <row r="50" spans="4:20" x14ac:dyDescent="0.25">
      <c r="H50">
        <f t="shared" si="7"/>
        <v>0.19116985333333331</v>
      </c>
      <c r="I50">
        <f t="shared" si="7"/>
        <v>0.10500965333333333</v>
      </c>
      <c r="J50">
        <f t="shared" si="7"/>
        <v>0.20223075333333335</v>
      </c>
      <c r="K50">
        <f t="shared" si="7"/>
        <v>0.17073475333333332</v>
      </c>
      <c r="L50">
        <f t="shared" si="7"/>
        <v>0.15525225333333337</v>
      </c>
      <c r="M50">
        <f t="shared" si="7"/>
        <v>0.15765465333333334</v>
      </c>
      <c r="N50">
        <f t="shared" si="7"/>
        <v>0.12222115333333335</v>
      </c>
      <c r="O50">
        <f t="shared" si="7"/>
        <v>0.11079395333333335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0.20901240333333332</v>
      </c>
      <c r="I54">
        <f>AVERAGE(I47:I50)</f>
        <v>0.18585815333333333</v>
      </c>
      <c r="J54">
        <f t="shared" ref="J54:N54" si="8">AVERAGE(J47:J50)</f>
        <v>0.25173672833333333</v>
      </c>
      <c r="K54">
        <f t="shared" si="8"/>
        <v>0.1907129533333333</v>
      </c>
      <c r="L54">
        <f t="shared" si="8"/>
        <v>0.18788911999999999</v>
      </c>
      <c r="M54">
        <f t="shared" si="8"/>
        <v>0.15887005333333332</v>
      </c>
      <c r="N54">
        <f t="shared" si="8"/>
        <v>0.15701155333333336</v>
      </c>
      <c r="O54">
        <f>AVERAGE(O47:O50)</f>
        <v>0.14952132000000001</v>
      </c>
      <c r="S54" s="23">
        <f>AVERAGE(H47:I50)</f>
        <v>0.19743527833333335</v>
      </c>
      <c r="T54" s="24"/>
    </row>
    <row r="55" spans="4:20" x14ac:dyDescent="0.25">
      <c r="F55" t="s">
        <v>37</v>
      </c>
      <c r="H55">
        <f>H54/1000</f>
        <v>2.0901240333333332E-4</v>
      </c>
      <c r="I55">
        <f t="shared" ref="I55:O55" si="9">I54/1000</f>
        <v>1.8585815333333334E-4</v>
      </c>
      <c r="J55">
        <f t="shared" si="9"/>
        <v>2.5173672833333333E-4</v>
      </c>
      <c r="K55">
        <f t="shared" si="9"/>
        <v>1.9071295333333331E-4</v>
      </c>
      <c r="L55">
        <f t="shared" si="9"/>
        <v>1.8788911999999998E-4</v>
      </c>
      <c r="M55">
        <f t="shared" si="9"/>
        <v>1.5887005333333333E-4</v>
      </c>
      <c r="N55">
        <f t="shared" si="9"/>
        <v>1.5701155333333337E-4</v>
      </c>
      <c r="O55">
        <f t="shared" si="9"/>
        <v>1.4952132E-4</v>
      </c>
    </row>
    <row r="56" spans="4:20" x14ac:dyDescent="0.25">
      <c r="F56" t="s">
        <v>38</v>
      </c>
      <c r="H56">
        <f>MEDIAN(H47:H50)</f>
        <v>0.20202915333333332</v>
      </c>
      <c r="I56">
        <f t="shared" ref="I56:N56" si="10">MEDIAN(I47:I50)</f>
        <v>0.20879145333333335</v>
      </c>
      <c r="J56">
        <f>MEDIAN(J47:J50)</f>
        <v>0.22829245333333331</v>
      </c>
      <c r="K56">
        <f t="shared" si="10"/>
        <v>0.17526375333333333</v>
      </c>
      <c r="L56">
        <f t="shared" si="10"/>
        <v>0.18162105333333334</v>
      </c>
      <c r="M56">
        <f t="shared" si="10"/>
        <v>0.14698950333333333</v>
      </c>
      <c r="N56">
        <f t="shared" si="10"/>
        <v>0.16415480333333332</v>
      </c>
      <c r="O56">
        <f>MEDIAN(O47:O50)</f>
        <v>0.13574995333333334</v>
      </c>
    </row>
    <row r="57" spans="4:20" x14ac:dyDescent="0.25">
      <c r="F57" t="s">
        <v>39</v>
      </c>
      <c r="H57">
        <f>H56/1000</f>
        <v>2.0202915333333333E-4</v>
      </c>
      <c r="I57">
        <f t="shared" ref="I57:O57" si="11">I56/1000</f>
        <v>2.0879145333333336E-4</v>
      </c>
      <c r="J57">
        <f t="shared" si="11"/>
        <v>2.282924533333333E-4</v>
      </c>
      <c r="K57">
        <f t="shared" si="11"/>
        <v>1.7526375333333331E-4</v>
      </c>
      <c r="L57">
        <f t="shared" si="11"/>
        <v>1.8162105333333333E-4</v>
      </c>
      <c r="M57">
        <f t="shared" si="11"/>
        <v>1.4698950333333333E-4</v>
      </c>
      <c r="N57">
        <f t="shared" si="11"/>
        <v>1.6415480333333333E-4</v>
      </c>
      <c r="O57">
        <f t="shared" si="11"/>
        <v>1.3574995333333334E-4</v>
      </c>
    </row>
    <row r="58" spans="4:20" x14ac:dyDescent="0.25">
      <c r="F58" t="s">
        <v>40</v>
      </c>
      <c r="H58">
        <f>STDEV(H47:H50)</f>
        <v>2.389740928183081E-2</v>
      </c>
      <c r="I58">
        <f t="shared" ref="I58:O58" si="12">STDEV(I47:I50)</f>
        <v>5.4464612423297434E-2</v>
      </c>
      <c r="J58">
        <f t="shared" si="12"/>
        <v>6.5440078962990936E-2</v>
      </c>
      <c r="K58">
        <f t="shared" si="12"/>
        <v>3.07644837973922E-2</v>
      </c>
      <c r="L58">
        <f t="shared" si="12"/>
        <v>3.6180433684705096E-2</v>
      </c>
      <c r="M58">
        <f t="shared" si="12"/>
        <v>3.3505215381986989E-2</v>
      </c>
      <c r="N58">
        <f t="shared" si="12"/>
        <v>2.4033723110246409E-2</v>
      </c>
      <c r="O58">
        <f t="shared" si="12"/>
        <v>4.7146455171129517E-2</v>
      </c>
    </row>
    <row r="59" spans="4:20" x14ac:dyDescent="0.25">
      <c r="F59" t="s">
        <v>41</v>
      </c>
      <c r="H59">
        <f>H58/H54*100</f>
        <v>11.433488587621847</v>
      </c>
      <c r="I59">
        <f t="shared" ref="I59:O59" si="13">I58/I54*100</f>
        <v>29.304397706791001</v>
      </c>
      <c r="J59">
        <f t="shared" si="13"/>
        <v>25.995443492194536</v>
      </c>
      <c r="K59">
        <f t="shared" si="13"/>
        <v>16.131302703713679</v>
      </c>
      <c r="L59">
        <f t="shared" si="13"/>
        <v>19.256268635834314</v>
      </c>
      <c r="M59">
        <f t="shared" si="13"/>
        <v>21.089698580064045</v>
      </c>
      <c r="N59">
        <f t="shared" si="13"/>
        <v>15.306977480327927</v>
      </c>
      <c r="O59">
        <f t="shared" si="13"/>
        <v>31.531593736016717</v>
      </c>
    </row>
    <row r="62" spans="4:20" x14ac:dyDescent="0.25">
      <c r="D62" t="s">
        <v>44</v>
      </c>
    </row>
    <row r="63" spans="4:20" x14ac:dyDescent="0.25">
      <c r="H63">
        <f>H47/$H$54*100</f>
        <v>115.455853090441</v>
      </c>
      <c r="I63">
        <f t="shared" ref="H63:O66" si="14">I47/$H$54*100</f>
        <v>105.65882685016415</v>
      </c>
      <c r="J63">
        <f t="shared" si="14"/>
        <v>166.56009298076586</v>
      </c>
      <c r="L63">
        <f t="shared" si="14"/>
        <v>108.50746162257259</v>
      </c>
      <c r="M63">
        <f t="shared" si="14"/>
        <v>98.86367987635056</v>
      </c>
      <c r="N63" s="25">
        <f t="shared" si="14"/>
        <v>84.930583306212412</v>
      </c>
      <c r="O63">
        <f>O47/$H$54*100</f>
        <v>96.654576528241449</v>
      </c>
    </row>
    <row r="64" spans="4:20" x14ac:dyDescent="0.25">
      <c r="H64">
        <f t="shared" si="14"/>
        <v>101.8544593230759</v>
      </c>
      <c r="I64">
        <f t="shared" si="14"/>
        <v>96.737011827416126</v>
      </c>
      <c r="J64">
        <f t="shared" si="14"/>
        <v>108.45306293704641</v>
      </c>
      <c r="K64">
        <f t="shared" si="14"/>
        <v>108.19470506383504</v>
      </c>
      <c r="M64">
        <f t="shared" si="14"/>
        <v>64.524330222763027</v>
      </c>
      <c r="N64">
        <f t="shared" si="14"/>
        <v>78.484123773133007</v>
      </c>
      <c r="O64">
        <f t="shared" si="14"/>
        <v>64.948276355082669</v>
      </c>
    </row>
    <row r="65" spans="4:17" x14ac:dyDescent="0.25">
      <c r="H65">
        <f t="shared" si="14"/>
        <v>91.226286235867889</v>
      </c>
      <c r="I65">
        <f t="shared" si="14"/>
        <v>103.05156531300592</v>
      </c>
      <c r="J65">
        <f t="shared" si="14"/>
        <v>109.99565081632076</v>
      </c>
      <c r="K65">
        <f t="shared" si="14"/>
        <v>83.853278818971532</v>
      </c>
      <c r="L65">
        <f t="shared" si="14"/>
        <v>86.894868647428453</v>
      </c>
      <c r="M65">
        <f t="shared" si="14"/>
        <v>65.223092581698623</v>
      </c>
      <c r="N65">
        <f t="shared" si="14"/>
        <v>78.592490547730023</v>
      </c>
    </row>
    <row r="66" spans="4:17" x14ac:dyDescent="0.25">
      <c r="H66">
        <f t="shared" si="14"/>
        <v>91.463401350615214</v>
      </c>
      <c r="I66">
        <f t="shared" si="14"/>
        <v>50.240871670119866</v>
      </c>
      <c r="J66">
        <f t="shared" si="14"/>
        <v>96.755383942844489</v>
      </c>
      <c r="K66">
        <f t="shared" si="14"/>
        <v>81.686421767537524</v>
      </c>
      <c r="L66">
        <f t="shared" si="14"/>
        <v>74.278966634213006</v>
      </c>
      <c r="M66">
        <f t="shared" si="14"/>
        <v>75.428372105700078</v>
      </c>
      <c r="N66">
        <f t="shared" si="14"/>
        <v>58.475550438226797</v>
      </c>
      <c r="O66">
        <f t="shared" si="14"/>
        <v>53.008315088669157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88.922068915176524</v>
      </c>
      <c r="J70">
        <f>AVERAGE(J63:J66)</f>
        <v>120.44104766924438</v>
      </c>
      <c r="K70">
        <f t="shared" si="15"/>
        <v>91.244801883448034</v>
      </c>
      <c r="L70">
        <f t="shared" si="15"/>
        <v>89.893765634738017</v>
      </c>
      <c r="M70">
        <f t="shared" si="15"/>
        <v>76.009868696628075</v>
      </c>
      <c r="N70">
        <f t="shared" si="15"/>
        <v>75.120687016325562</v>
      </c>
      <c r="O70">
        <f>AVERAGE(O63:O66)</f>
        <v>71.537055990664427</v>
      </c>
    </row>
    <row r="71" spans="4:17" x14ac:dyDescent="0.25">
      <c r="F71" t="s">
        <v>38</v>
      </c>
      <c r="H71">
        <f>MEDIAN(H63:H66)</f>
        <v>96.658930336845557</v>
      </c>
      <c r="I71">
        <f t="shared" ref="I71:O71" si="16">MEDIAN(I63:I66)</f>
        <v>99.894288570211017</v>
      </c>
      <c r="J71">
        <f t="shared" si="16"/>
        <v>109.22435687668359</v>
      </c>
      <c r="K71">
        <f t="shared" si="16"/>
        <v>83.853278818971532</v>
      </c>
      <c r="L71">
        <f t="shared" si="16"/>
        <v>86.894868647428453</v>
      </c>
      <c r="M71">
        <f t="shared" si="16"/>
        <v>70.325732343699343</v>
      </c>
      <c r="N71">
        <f t="shared" si="16"/>
        <v>78.538307160431515</v>
      </c>
      <c r="O71">
        <f t="shared" si="16"/>
        <v>64.948276355082669</v>
      </c>
    </row>
    <row r="72" spans="4:17" x14ac:dyDescent="0.25">
      <c r="F72" t="s">
        <v>40</v>
      </c>
      <c r="H72">
        <f>STDEV(H63:H66)</f>
        <v>11.433488587621847</v>
      </c>
      <c r="I72">
        <f t="shared" ref="I72:O72" si="17">STDEV(I63:I66)</f>
        <v>26.058076724010018</v>
      </c>
      <c r="J72">
        <f t="shared" si="17"/>
        <v>31.309184488265497</v>
      </c>
      <c r="K72">
        <f t="shared" si="17"/>
        <v>14.718975193222693</v>
      </c>
      <c r="L72">
        <f t="shared" si="17"/>
        <v>17.310184997492438</v>
      </c>
      <c r="M72">
        <f t="shared" si="17"/>
        <v>16.030252199221231</v>
      </c>
      <c r="N72">
        <f t="shared" si="17"/>
        <v>11.498706644656618</v>
      </c>
      <c r="O72">
        <f t="shared" si="17"/>
        <v>22.556773865683184</v>
      </c>
    </row>
    <row r="73" spans="4:17" x14ac:dyDescent="0.25">
      <c r="F73" t="s">
        <v>41</v>
      </c>
      <c r="H73">
        <f t="shared" ref="H73:O73" si="18">H72/H70*100</f>
        <v>11.433488587621847</v>
      </c>
      <c r="I73">
        <f t="shared" si="18"/>
        <v>29.304397706790908</v>
      </c>
      <c r="J73">
        <f t="shared" si="18"/>
        <v>25.995443492194525</v>
      </c>
      <c r="K73">
        <f t="shared" si="18"/>
        <v>16.131302703713516</v>
      </c>
      <c r="L73">
        <f t="shared" si="18"/>
        <v>19.256268635834289</v>
      </c>
      <c r="M73">
        <f t="shared" si="18"/>
        <v>21.089698580063931</v>
      </c>
      <c r="N73">
        <f t="shared" si="18"/>
        <v>15.30697748032798</v>
      </c>
      <c r="O73">
        <f t="shared" si="18"/>
        <v>31.531593736016809</v>
      </c>
    </row>
    <row r="76" spans="4:17" x14ac:dyDescent="0.25">
      <c r="D76" t="s">
        <v>45</v>
      </c>
      <c r="H76">
        <f>H47/$S$54*100</f>
        <v>122.22590378499308</v>
      </c>
      <c r="I76">
        <f t="shared" ref="I76:N76" si="19">I47/$S$54*100</f>
        <v>111.85440373046467</v>
      </c>
      <c r="J76">
        <f>J47/$S$54*100</f>
        <v>176.32677213115753</v>
      </c>
      <c r="L76">
        <f t="shared" si="19"/>
        <v>114.87007552441213</v>
      </c>
      <c r="M76">
        <f t="shared" si="19"/>
        <v>104.66080584872171</v>
      </c>
      <c r="N76" s="26">
        <f t="shared" si="19"/>
        <v>89.91070634987075</v>
      </c>
      <c r="O76">
        <f>O47/$S$54*100</f>
        <v>102.322166047883</v>
      </c>
    </row>
    <row r="77" spans="4:17" x14ac:dyDescent="0.25">
      <c r="H77">
        <f t="shared" ref="H77:O79" si="20">H48/$S$54*100</f>
        <v>107.82695733530971</v>
      </c>
      <c r="I77">
        <f t="shared" si="20"/>
        <v>102.40943515270283</v>
      </c>
      <c r="J77">
        <f t="shared" si="20"/>
        <v>114.81248703214276</v>
      </c>
      <c r="K77">
        <f t="shared" si="20"/>
        <v>114.53897968099535</v>
      </c>
      <c r="M77">
        <f t="shared" si="20"/>
        <v>68.30788016802164</v>
      </c>
      <c r="N77">
        <f t="shared" si="20"/>
        <v>83.086242093157807</v>
      </c>
      <c r="O77">
        <f t="shared" si="20"/>
        <v>68.756685471450737</v>
      </c>
    </row>
    <row r="78" spans="4:17" x14ac:dyDescent="0.25">
      <c r="H78">
        <f t="shared" si="20"/>
        <v>96.575574002238213</v>
      </c>
      <c r="I78">
        <f>I49/$S$54*100</f>
        <v>109.09425871180215</v>
      </c>
      <c r="J78">
        <f t="shared" si="20"/>
        <v>116.44552851653063</v>
      </c>
      <c r="K78">
        <f t="shared" si="20"/>
        <v>88.770231345095553</v>
      </c>
      <c r="L78">
        <f t="shared" si="20"/>
        <v>91.990172610742547</v>
      </c>
      <c r="M78">
        <f t="shared" si="20"/>
        <v>69.047616253856404</v>
      </c>
      <c r="N78">
        <f t="shared" si="20"/>
        <v>83.20096323211132</v>
      </c>
    </row>
    <row r="79" spans="4:17" x14ac:dyDescent="0.25">
      <c r="H79">
        <f t="shared" si="20"/>
        <v>96.826592971180148</v>
      </c>
      <c r="I79">
        <f t="shared" si="20"/>
        <v>53.186874311309118</v>
      </c>
      <c r="J79" s="26">
        <f t="shared" si="20"/>
        <v>102.42888456433997</v>
      </c>
      <c r="K79">
        <f t="shared" si="20"/>
        <v>86.476315061120388</v>
      </c>
      <c r="L79">
        <f t="shared" si="20"/>
        <v>78.634504757158112</v>
      </c>
      <c r="M79">
        <f t="shared" si="20"/>
        <v>79.851308572707197</v>
      </c>
      <c r="N79">
        <f t="shared" si="20"/>
        <v>61.904414634037842</v>
      </c>
      <c r="O79">
        <f t="shared" si="20"/>
        <v>56.116593887683038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105.8637570234303</v>
      </c>
      <c r="I83">
        <f t="shared" ref="I83:O83" si="21">AVERAGE(I76:I79)</f>
        <v>94.13624297656969</v>
      </c>
      <c r="J83">
        <f t="shared" si="21"/>
        <v>127.50341806104272</v>
      </c>
      <c r="K83">
        <f t="shared" si="21"/>
        <v>96.595175362403765</v>
      </c>
      <c r="L83">
        <f t="shared" si="21"/>
        <v>95.164917630770944</v>
      </c>
      <c r="M83">
        <f t="shared" si="21"/>
        <v>80.46690271082673</v>
      </c>
      <c r="N83">
        <f t="shared" si="21"/>
        <v>79.525581577294417</v>
      </c>
      <c r="O83" s="26">
        <f t="shared" si="21"/>
        <v>75.731815135672264</v>
      </c>
    </row>
    <row r="84" spans="6:17" x14ac:dyDescent="0.25">
      <c r="F84" t="s">
        <v>38</v>
      </c>
      <c r="H84">
        <f t="shared" ref="H84:O84" si="22">MEDIAN(H76:H79)</f>
        <v>102.32677515324494</v>
      </c>
      <c r="I84">
        <f t="shared" si="22"/>
        <v>105.75184693225249</v>
      </c>
      <c r="J84">
        <f t="shared" si="22"/>
        <v>115.62900777433669</v>
      </c>
      <c r="K84">
        <f t="shared" si="22"/>
        <v>88.770231345095553</v>
      </c>
      <c r="L84">
        <f t="shared" si="22"/>
        <v>91.990172610742547</v>
      </c>
      <c r="M84">
        <f t="shared" si="22"/>
        <v>74.449462413281793</v>
      </c>
      <c r="N84">
        <f t="shared" si="22"/>
        <v>83.143602662634564</v>
      </c>
      <c r="O84" s="26">
        <f t="shared" si="22"/>
        <v>68.756685471450737</v>
      </c>
    </row>
    <row r="85" spans="6:17" x14ac:dyDescent="0.25">
      <c r="F85" t="s">
        <v>40</v>
      </c>
      <c r="H85">
        <f t="shared" ref="H85:O85" si="23">STDEV(H76:H79)</f>
        <v>12.10392057770162</v>
      </c>
      <c r="I85">
        <f t="shared" si="23"/>
        <v>27.586059028085096</v>
      </c>
      <c r="J85">
        <f t="shared" si="23"/>
        <v>33.145078992674954</v>
      </c>
      <c r="K85">
        <f t="shared" si="23"/>
        <v>15.582060134892449</v>
      </c>
      <c r="L85">
        <f t="shared" si="23"/>
        <v>18.325212186051552</v>
      </c>
      <c r="M85">
        <f t="shared" si="23"/>
        <v>16.970227238426776</v>
      </c>
      <c r="N85">
        <f t="shared" si="23"/>
        <v>12.172962863136449</v>
      </c>
      <c r="O85" s="26">
        <f t="shared" si="23"/>
        <v>23.879448277491406</v>
      </c>
    </row>
    <row r="86" spans="6:17" x14ac:dyDescent="0.25">
      <c r="F86" t="s">
        <v>41</v>
      </c>
      <c r="H86">
        <f t="shared" ref="H86:O86" si="24">H85/H83*100</f>
        <v>11.433488587621843</v>
      </c>
      <c r="I86">
        <f t="shared" si="24"/>
        <v>29.304397706791001</v>
      </c>
      <c r="J86">
        <f t="shared" si="24"/>
        <v>25.995443492194561</v>
      </c>
      <c r="K86">
        <f t="shared" si="24"/>
        <v>16.131302703713722</v>
      </c>
      <c r="L86">
        <f t="shared" si="24"/>
        <v>19.256268635834154</v>
      </c>
      <c r="M86">
        <f t="shared" si="24"/>
        <v>21.089698580064091</v>
      </c>
      <c r="N86">
        <f t="shared" si="24"/>
        <v>15.306977480328152</v>
      </c>
      <c r="O86" s="26">
        <f t="shared" si="24"/>
        <v>31.531593736016735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0331-EC97-415C-A6B8-0870038540AD}">
  <dimension ref="A1:Z86"/>
  <sheetViews>
    <sheetView topLeftCell="A13" workbookViewId="0">
      <selection activeCell="A25" sqref="A25:D33"/>
    </sheetView>
  </sheetViews>
  <sheetFormatPr baseColWidth="10" defaultRowHeight="15" x14ac:dyDescent="0.25"/>
  <sheetData>
    <row r="1" spans="1:26" x14ac:dyDescent="0.25">
      <c r="A1" t="s">
        <v>1</v>
      </c>
    </row>
    <row r="2" spans="1:26" x14ac:dyDescent="0.25">
      <c r="A2" t="s">
        <v>46</v>
      </c>
    </row>
    <row r="3" spans="1:26" x14ac:dyDescent="0.25">
      <c r="A3" t="s">
        <v>47</v>
      </c>
      <c r="S3" s="3" t="s">
        <v>21</v>
      </c>
      <c r="T3" s="3" t="s">
        <v>21</v>
      </c>
      <c r="U3" s="3" t="s">
        <v>22</v>
      </c>
      <c r="V3" s="3" t="s">
        <v>23</v>
      </c>
      <c r="W3" s="3" t="s">
        <v>24</v>
      </c>
      <c r="X3" s="3" t="s">
        <v>25</v>
      </c>
      <c r="Y3" s="3" t="s">
        <v>26</v>
      </c>
      <c r="Z3" s="3" t="s">
        <v>27</v>
      </c>
    </row>
    <row r="4" spans="1:26" x14ac:dyDescent="0.25">
      <c r="S4">
        <v>111.27941166620899</v>
      </c>
      <c r="T4">
        <v>101.73204825087237</v>
      </c>
      <c r="U4">
        <v>157.8950188542762</v>
      </c>
      <c r="W4">
        <v>118.05790908421127</v>
      </c>
      <c r="X4">
        <v>172.91581548930688</v>
      </c>
      <c r="Y4" s="26">
        <v>205.35957080567698</v>
      </c>
      <c r="Z4">
        <v>257.72790901723329</v>
      </c>
    </row>
    <row r="5" spans="1:26" x14ac:dyDescent="0.25">
      <c r="A5" t="s">
        <v>4</v>
      </c>
      <c r="S5">
        <v>113.83327863472267</v>
      </c>
      <c r="T5">
        <v>98.003723970717232</v>
      </c>
      <c r="U5">
        <v>72.699142013221433</v>
      </c>
      <c r="V5">
        <v>114.47224771103055</v>
      </c>
      <c r="X5">
        <v>122.30866091103323</v>
      </c>
      <c r="Y5">
        <v>175.06178710407693</v>
      </c>
      <c r="Z5">
        <v>141.93083863016813</v>
      </c>
    </row>
    <row r="6" spans="1:26" x14ac:dyDescent="0.25">
      <c r="A6" t="s">
        <v>5</v>
      </c>
      <c r="S6">
        <v>85.124880277020566</v>
      </c>
      <c r="T6">
        <v>102.36297998030849</v>
      </c>
      <c r="U6">
        <v>124.05376985057232</v>
      </c>
      <c r="V6">
        <v>87.201529775021243</v>
      </c>
      <c r="W6">
        <v>120.1295352404171</v>
      </c>
      <c r="X6">
        <v>119.43028606257069</v>
      </c>
      <c r="Y6">
        <v>126.45693656523977</v>
      </c>
    </row>
    <row r="7" spans="1:26" x14ac:dyDescent="0.25">
      <c r="S7">
        <v>104.51397493687331</v>
      </c>
      <c r="T7">
        <v>83.14970228327627</v>
      </c>
      <c r="U7" s="25">
        <v>257.96601541831029</v>
      </c>
      <c r="V7">
        <v>98.352343891281478</v>
      </c>
      <c r="W7">
        <v>167.24647193961272</v>
      </c>
      <c r="X7">
        <v>163.57541375591916</v>
      </c>
      <c r="Y7">
        <v>147.18424947924683</v>
      </c>
      <c r="Z7">
        <v>189.96704687782554</v>
      </c>
    </row>
    <row r="8" spans="1:26" x14ac:dyDescent="0.25">
      <c r="A8" t="s">
        <v>6</v>
      </c>
    </row>
    <row r="9" spans="1:26" x14ac:dyDescent="0.25">
      <c r="A9" t="s">
        <v>48</v>
      </c>
      <c r="S9" s="3" t="s">
        <v>21</v>
      </c>
      <c r="T9">
        <v>111.27941166620899</v>
      </c>
      <c r="U9">
        <v>113.83327863472267</v>
      </c>
      <c r="V9">
        <v>85.124880277020566</v>
      </c>
      <c r="W9">
        <v>104.51397493687331</v>
      </c>
    </row>
    <row r="10" spans="1:26" x14ac:dyDescent="0.25">
      <c r="A10" t="s">
        <v>8</v>
      </c>
      <c r="S10" s="3" t="s">
        <v>21</v>
      </c>
      <c r="T10">
        <v>101.73204825087237</v>
      </c>
      <c r="U10">
        <v>98.003723970717232</v>
      </c>
      <c r="V10">
        <v>102.36297998030849</v>
      </c>
      <c r="W10">
        <v>83.14970228327627</v>
      </c>
    </row>
    <row r="11" spans="1:26" x14ac:dyDescent="0.25">
      <c r="A11" t="s">
        <v>9</v>
      </c>
      <c r="S11" s="3">
        <v>0.1</v>
      </c>
      <c r="T11">
        <v>157.8950188542762</v>
      </c>
      <c r="U11">
        <v>72.699142013221433</v>
      </c>
      <c r="V11">
        <v>124.05376985057232</v>
      </c>
      <c r="W11" s="25">
        <v>257.96601541831029</v>
      </c>
    </row>
    <row r="12" spans="1:26" x14ac:dyDescent="0.25">
      <c r="A12" t="s">
        <v>49</v>
      </c>
      <c r="S12" s="3">
        <v>1</v>
      </c>
      <c r="U12">
        <v>114.47224771103055</v>
      </c>
      <c r="V12">
        <v>87.201529775021243</v>
      </c>
      <c r="W12">
        <v>98.352343891281478</v>
      </c>
    </row>
    <row r="13" spans="1:26" x14ac:dyDescent="0.25">
      <c r="A13" t="s">
        <v>50</v>
      </c>
      <c r="S13" s="3">
        <v>10</v>
      </c>
      <c r="T13">
        <v>118.05790908421127</v>
      </c>
      <c r="V13">
        <v>120.1295352404171</v>
      </c>
      <c r="W13">
        <v>167.24647193961272</v>
      </c>
    </row>
    <row r="14" spans="1:26" x14ac:dyDescent="0.25">
      <c r="A14" t="s">
        <v>51</v>
      </c>
      <c r="S14" s="3">
        <v>100</v>
      </c>
      <c r="T14">
        <v>172.91581548930688</v>
      </c>
      <c r="U14">
        <v>122.30866091103323</v>
      </c>
      <c r="V14">
        <v>119.43028606257069</v>
      </c>
      <c r="W14">
        <v>163.57541375591916</v>
      </c>
    </row>
    <row r="15" spans="1:26" x14ac:dyDescent="0.25">
      <c r="A15" t="s">
        <v>52</v>
      </c>
      <c r="S15" s="3">
        <v>1000</v>
      </c>
      <c r="T15" s="26">
        <v>205.35957080567698</v>
      </c>
      <c r="U15">
        <v>175.06178710407693</v>
      </c>
      <c r="V15">
        <v>126.45693656523977</v>
      </c>
      <c r="W15">
        <v>147.18424947924683</v>
      </c>
    </row>
    <row r="16" spans="1:26" x14ac:dyDescent="0.25">
      <c r="A16" t="s">
        <v>53</v>
      </c>
      <c r="S16" s="3">
        <v>10000</v>
      </c>
      <c r="T16">
        <v>257.72790901723329</v>
      </c>
      <c r="U16">
        <v>141.93083863016813</v>
      </c>
      <c r="W16">
        <v>189.96704687782554</v>
      </c>
    </row>
    <row r="17" spans="1:17" x14ac:dyDescent="0.25">
      <c r="A17" t="s">
        <v>54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58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549.27099999999996</v>
      </c>
      <c r="H27" s="6">
        <v>547.774</v>
      </c>
      <c r="I27" s="6">
        <v>546.89599999999996</v>
      </c>
      <c r="J27" s="6">
        <v>546.32000000000005</v>
      </c>
      <c r="K27" s="6">
        <v>547.09299999999996</v>
      </c>
      <c r="L27" s="6">
        <v>547.81100000000004</v>
      </c>
      <c r="M27" s="6">
        <v>545.90700000000004</v>
      </c>
      <c r="N27" s="6">
        <v>547.73500000000001</v>
      </c>
      <c r="O27" s="6">
        <v>546.02200000000005</v>
      </c>
      <c r="P27" s="6">
        <v>547.21199999999999</v>
      </c>
      <c r="Q27" s="7"/>
    </row>
    <row r="28" spans="1:17" x14ac:dyDescent="0.25">
      <c r="A28" t="s">
        <v>32</v>
      </c>
      <c r="C28" t="s">
        <v>33</v>
      </c>
      <c r="F28" s="6"/>
      <c r="G28" s="6">
        <v>546.97199999999998</v>
      </c>
      <c r="H28" s="8">
        <v>3708.36</v>
      </c>
      <c r="I28" s="9">
        <v>3613.33</v>
      </c>
      <c r="J28" s="9">
        <v>4172.3500000000004</v>
      </c>
      <c r="K28" s="9"/>
      <c r="L28" s="9">
        <v>3775.83</v>
      </c>
      <c r="M28" s="9">
        <v>4321.8599999999997</v>
      </c>
      <c r="N28" s="9">
        <v>4644.79</v>
      </c>
      <c r="O28" s="9">
        <v>5166.04</v>
      </c>
      <c r="P28" s="10">
        <v>2593.5300000000002</v>
      </c>
      <c r="Q28" s="7"/>
    </row>
    <row r="29" spans="1:17" x14ac:dyDescent="0.25">
      <c r="A29" t="s">
        <v>34</v>
      </c>
      <c r="C29" t="s">
        <v>59</v>
      </c>
      <c r="F29" s="6"/>
      <c r="G29" s="6">
        <v>547.69000000000005</v>
      </c>
      <c r="H29" s="11">
        <v>3733.78</v>
      </c>
      <c r="I29" s="4">
        <v>3576.22</v>
      </c>
      <c r="J29" s="4">
        <v>3324.35</v>
      </c>
      <c r="K29" s="4">
        <v>3740.14</v>
      </c>
      <c r="L29" s="4"/>
      <c r="M29" s="4">
        <v>3818.14</v>
      </c>
      <c r="N29" s="4">
        <v>4343.22</v>
      </c>
      <c r="O29" s="4">
        <v>4013.45</v>
      </c>
      <c r="P29" s="12">
        <v>2626.7</v>
      </c>
      <c r="Q29" s="7"/>
    </row>
    <row r="30" spans="1:17" x14ac:dyDescent="0.25">
      <c r="A30" t="s">
        <v>18</v>
      </c>
      <c r="C30" s="2">
        <v>43900</v>
      </c>
      <c r="F30" s="6"/>
      <c r="G30" s="6">
        <v>544.97500000000002</v>
      </c>
      <c r="H30" s="11">
        <v>3448.03</v>
      </c>
      <c r="I30" s="4">
        <v>3619.61</v>
      </c>
      <c r="J30" s="4">
        <v>3835.51</v>
      </c>
      <c r="K30" s="4">
        <v>3468.7</v>
      </c>
      <c r="L30" s="4">
        <v>3796.45</v>
      </c>
      <c r="M30" s="4">
        <v>3789.49</v>
      </c>
      <c r="N30" s="4">
        <v>3859.43</v>
      </c>
      <c r="O30" s="4"/>
      <c r="P30" s="12">
        <v>2581.98</v>
      </c>
      <c r="Q30" s="7"/>
    </row>
    <row r="31" spans="1:17" x14ac:dyDescent="0.25">
      <c r="A31" t="s">
        <v>19</v>
      </c>
      <c r="C31" t="s">
        <v>20</v>
      </c>
      <c r="F31" s="6"/>
      <c r="G31" s="6">
        <v>547.62400000000002</v>
      </c>
      <c r="H31" s="13">
        <v>3641.02</v>
      </c>
      <c r="I31" s="14">
        <v>3428.37</v>
      </c>
      <c r="J31" s="14">
        <v>5168.41</v>
      </c>
      <c r="K31" s="14">
        <v>3579.69</v>
      </c>
      <c r="L31" s="14">
        <v>4265.43</v>
      </c>
      <c r="M31" s="14">
        <v>4228.8900000000003</v>
      </c>
      <c r="N31" s="14">
        <v>4065.74</v>
      </c>
      <c r="O31" s="14">
        <v>4491.58</v>
      </c>
      <c r="P31" s="15">
        <v>546.36</v>
      </c>
      <c r="Q31" s="7"/>
    </row>
    <row r="32" spans="1:17" x14ac:dyDescent="0.25">
      <c r="A32" s="1" t="s">
        <v>35</v>
      </c>
      <c r="B32" t="s">
        <v>60</v>
      </c>
      <c r="G32" s="16">
        <v>547.89499999999998</v>
      </c>
      <c r="H32" s="16">
        <v>546.87099999999998</v>
      </c>
      <c r="I32" s="16">
        <v>546.66600000000005</v>
      </c>
      <c r="J32" s="16">
        <v>546.76599999999996</v>
      </c>
      <c r="K32" s="16">
        <v>545.79999999999995</v>
      </c>
      <c r="L32" s="16">
        <v>545.53899999999999</v>
      </c>
      <c r="M32" s="16">
        <v>543.61800000000005</v>
      </c>
      <c r="N32" s="16">
        <v>547.03399999999999</v>
      </c>
      <c r="O32" s="16">
        <v>545.98800000000006</v>
      </c>
      <c r="P32" s="16">
        <v>543.70399999999995</v>
      </c>
      <c r="Q32" s="17"/>
    </row>
    <row r="33" spans="2:17" x14ac:dyDescent="0.25">
      <c r="B33" s="26" t="s">
        <v>61</v>
      </c>
      <c r="C33" s="19"/>
      <c r="Q33" s="17"/>
    </row>
    <row r="35" spans="2:17" x14ac:dyDescent="0.25">
      <c r="F35" t="s">
        <v>36</v>
      </c>
      <c r="H35">
        <f>AVERAGE(H28:H31)</f>
        <v>3632.7975000000001</v>
      </c>
      <c r="I35">
        <f t="shared" ref="I35:N35" si="0">AVERAGE(I28:I31)</f>
        <v>3559.3824999999997</v>
      </c>
      <c r="J35">
        <f t="shared" si="0"/>
        <v>4125.1550000000007</v>
      </c>
      <c r="K35">
        <f t="shared" si="0"/>
        <v>3596.1766666666667</v>
      </c>
      <c r="L35">
        <f t="shared" si="0"/>
        <v>3945.9033333333332</v>
      </c>
      <c r="M35">
        <f t="shared" si="0"/>
        <v>4039.5950000000003</v>
      </c>
      <c r="N35">
        <f t="shared" si="0"/>
        <v>4228.2950000000001</v>
      </c>
      <c r="O35">
        <f>AVERAGE(O28:O31)</f>
        <v>4557.0233333333335</v>
      </c>
      <c r="P35">
        <f>AVERAGE(P28:P30)</f>
        <v>2600.7366666666662</v>
      </c>
    </row>
    <row r="36" spans="2:17" x14ac:dyDescent="0.25">
      <c r="B36" s="18"/>
      <c r="F36" t="s">
        <v>37</v>
      </c>
      <c r="H36">
        <f>H35/1000</f>
        <v>3.6327975000000001</v>
      </c>
      <c r="I36">
        <f t="shared" ref="I36:P36" si="1">I35/1000</f>
        <v>3.5593824999999999</v>
      </c>
      <c r="J36">
        <f t="shared" si="1"/>
        <v>4.1251550000000003</v>
      </c>
      <c r="K36">
        <f t="shared" si="1"/>
        <v>3.5961766666666666</v>
      </c>
      <c r="L36">
        <f t="shared" si="1"/>
        <v>3.9459033333333333</v>
      </c>
      <c r="M36">
        <f t="shared" si="1"/>
        <v>4.0395950000000003</v>
      </c>
      <c r="N36">
        <f t="shared" si="1"/>
        <v>4.2282950000000001</v>
      </c>
      <c r="O36">
        <f t="shared" si="1"/>
        <v>4.5570233333333334</v>
      </c>
      <c r="P36">
        <f t="shared" si="1"/>
        <v>2.6007366666666663</v>
      </c>
    </row>
    <row r="37" spans="2:17" x14ac:dyDescent="0.25">
      <c r="B37" s="20"/>
      <c r="F37" t="s">
        <v>38</v>
      </c>
      <c r="H37">
        <f>MEDIAN(H28:H31)</f>
        <v>3674.69</v>
      </c>
      <c r="I37">
        <f t="shared" ref="I37:P37" si="2">MEDIAN(I28:I31)</f>
        <v>3594.7749999999996</v>
      </c>
      <c r="J37">
        <f t="shared" si="2"/>
        <v>4003.9300000000003</v>
      </c>
      <c r="K37">
        <f t="shared" si="2"/>
        <v>3579.69</v>
      </c>
      <c r="L37">
        <f t="shared" si="2"/>
        <v>3796.45</v>
      </c>
      <c r="M37">
        <f t="shared" si="2"/>
        <v>4023.5150000000003</v>
      </c>
      <c r="N37">
        <f t="shared" si="2"/>
        <v>4204.4799999999996</v>
      </c>
      <c r="O37">
        <f t="shared" si="2"/>
        <v>4491.58</v>
      </c>
      <c r="P37">
        <f t="shared" si="2"/>
        <v>2587.7550000000001</v>
      </c>
    </row>
    <row r="38" spans="2:17" x14ac:dyDescent="0.25">
      <c r="B38" s="18"/>
      <c r="F38" t="s">
        <v>39</v>
      </c>
      <c r="H38">
        <f>H37/1000</f>
        <v>3.67469</v>
      </c>
      <c r="I38">
        <f t="shared" ref="I38:P38" si="3">I37/1000</f>
        <v>3.5947749999999998</v>
      </c>
      <c r="J38">
        <f t="shared" si="3"/>
        <v>4.0039300000000004</v>
      </c>
      <c r="K38">
        <f t="shared" si="3"/>
        <v>3.5796900000000003</v>
      </c>
      <c r="L38">
        <f t="shared" si="3"/>
        <v>3.7964499999999997</v>
      </c>
      <c r="M38">
        <f t="shared" si="3"/>
        <v>4.0235150000000006</v>
      </c>
      <c r="N38">
        <f t="shared" si="3"/>
        <v>4.2044799999999993</v>
      </c>
      <c r="O38">
        <f t="shared" si="3"/>
        <v>4.4915799999999999</v>
      </c>
      <c r="P38">
        <f t="shared" si="3"/>
        <v>2.587755</v>
      </c>
    </row>
    <row r="39" spans="2:17" x14ac:dyDescent="0.25">
      <c r="C39" s="18"/>
      <c r="F39" t="s">
        <v>40</v>
      </c>
      <c r="H39">
        <f>STDEV(H28:H31)</f>
        <v>129.24627044909263</v>
      </c>
      <c r="I39">
        <f t="shared" ref="I39:P39" si="4">STDEV(I28:I31)</f>
        <v>89.415623308606854</v>
      </c>
      <c r="J39">
        <f t="shared" si="4"/>
        <v>777.98698298878799</v>
      </c>
      <c r="K39">
        <f t="shared" si="4"/>
        <v>136.46895629898154</v>
      </c>
      <c r="L39">
        <f t="shared" si="4"/>
        <v>276.91020951444432</v>
      </c>
      <c r="M39">
        <f t="shared" si="4"/>
        <v>275.13690852616151</v>
      </c>
      <c r="N39">
        <f t="shared" si="4"/>
        <v>341.15556417368714</v>
      </c>
      <c r="O39">
        <f t="shared" si="4"/>
        <v>579.07516734300407</v>
      </c>
      <c r="P39">
        <f t="shared" si="4"/>
        <v>1027.3632041420403</v>
      </c>
    </row>
    <row r="40" spans="2:17" x14ac:dyDescent="0.25">
      <c r="F40" t="s">
        <v>41</v>
      </c>
      <c r="H40">
        <f>H39/H35*100</f>
        <v>3.5577614895708507</v>
      </c>
      <c r="I40">
        <f t="shared" ref="I40:P40" si="5">I39/I35*100</f>
        <v>2.5121105503161534</v>
      </c>
      <c r="J40">
        <f t="shared" si="5"/>
        <v>18.859581833622926</v>
      </c>
      <c r="K40">
        <f t="shared" si="5"/>
        <v>3.7948345965293195</v>
      </c>
      <c r="L40">
        <f t="shared" si="5"/>
        <v>7.0176632857481129</v>
      </c>
      <c r="M40">
        <f t="shared" si="5"/>
        <v>6.8110023040963625</v>
      </c>
      <c r="N40">
        <f t="shared" si="5"/>
        <v>8.0683955157737834</v>
      </c>
      <c r="O40">
        <f t="shared" si="5"/>
        <v>12.707311878507038</v>
      </c>
      <c r="P40">
        <f t="shared" si="5"/>
        <v>39.50277693661311</v>
      </c>
    </row>
    <row r="43" spans="2:17" x14ac:dyDescent="0.25">
      <c r="D43" t="s">
        <v>42</v>
      </c>
    </row>
    <row r="44" spans="2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2:17" x14ac:dyDescent="0.25">
      <c r="H47">
        <f>H28-$P$35</f>
        <v>1107.6233333333339</v>
      </c>
      <c r="I47">
        <f t="shared" ref="I47:N47" si="6">I28-$P$35</f>
        <v>1012.5933333333337</v>
      </c>
      <c r="J47">
        <f t="shared" si="6"/>
        <v>1571.6133333333341</v>
      </c>
      <c r="L47">
        <f t="shared" si="6"/>
        <v>1175.0933333333337</v>
      </c>
      <c r="M47">
        <f t="shared" si="6"/>
        <v>1721.1233333333334</v>
      </c>
      <c r="N47">
        <f t="shared" si="6"/>
        <v>2044.0533333333337</v>
      </c>
      <c r="O47">
        <f>O28-$P$35</f>
        <v>2565.3033333333337</v>
      </c>
    </row>
    <row r="48" spans="2:17" x14ac:dyDescent="0.25">
      <c r="H48">
        <f t="shared" ref="H48:O50" si="7">H29-$P$35</f>
        <v>1133.043333333334</v>
      </c>
      <c r="I48">
        <f t="shared" si="7"/>
        <v>975.48333333333358</v>
      </c>
      <c r="J48">
        <f t="shared" si="7"/>
        <v>723.61333333333369</v>
      </c>
      <c r="K48">
        <f t="shared" si="7"/>
        <v>1139.4033333333336</v>
      </c>
      <c r="M48">
        <f t="shared" si="7"/>
        <v>1217.4033333333336</v>
      </c>
      <c r="N48">
        <f t="shared" si="7"/>
        <v>1742.483333333334</v>
      </c>
      <c r="O48">
        <f t="shared" si="7"/>
        <v>1412.7133333333336</v>
      </c>
    </row>
    <row r="49" spans="4:20" x14ac:dyDescent="0.25">
      <c r="H49">
        <f t="shared" si="7"/>
        <v>847.29333333333398</v>
      </c>
      <c r="I49">
        <f t="shared" si="7"/>
        <v>1018.8733333333339</v>
      </c>
      <c r="J49">
        <f t="shared" si="7"/>
        <v>1234.773333333334</v>
      </c>
      <c r="K49">
        <f t="shared" si="7"/>
        <v>867.96333333333359</v>
      </c>
      <c r="L49">
        <f>L30-$P$35</f>
        <v>1195.7133333333336</v>
      </c>
      <c r="M49">
        <f t="shared" si="7"/>
        <v>1188.7533333333336</v>
      </c>
      <c r="N49">
        <f t="shared" si="7"/>
        <v>1258.6933333333336</v>
      </c>
    </row>
    <row r="50" spans="4:20" x14ac:dyDescent="0.25">
      <c r="H50">
        <f t="shared" si="7"/>
        <v>1040.2833333333338</v>
      </c>
      <c r="I50">
        <f t="shared" si="7"/>
        <v>827.63333333333367</v>
      </c>
      <c r="J50">
        <f t="shared" si="7"/>
        <v>2567.6733333333336</v>
      </c>
      <c r="K50">
        <f t="shared" si="7"/>
        <v>978.95333333333383</v>
      </c>
      <c r="L50">
        <f t="shared" si="7"/>
        <v>1664.6933333333341</v>
      </c>
      <c r="M50">
        <f t="shared" si="7"/>
        <v>1628.1533333333341</v>
      </c>
      <c r="N50">
        <f t="shared" si="7"/>
        <v>1465.0033333333336</v>
      </c>
      <c r="O50">
        <f t="shared" si="7"/>
        <v>1890.8433333333337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1032.0608333333339</v>
      </c>
      <c r="I54">
        <f>AVERAGE(I47:I50)</f>
        <v>958.64583333333371</v>
      </c>
      <c r="J54">
        <f t="shared" ref="J54:N54" si="8">AVERAGE(J47:J50)</f>
        <v>1524.418333333334</v>
      </c>
      <c r="K54">
        <f t="shared" si="8"/>
        <v>995.4400000000004</v>
      </c>
      <c r="L54">
        <f t="shared" si="8"/>
        <v>1345.1666666666672</v>
      </c>
      <c r="M54">
        <f t="shared" si="8"/>
        <v>1438.8583333333336</v>
      </c>
      <c r="N54">
        <f t="shared" si="8"/>
        <v>1627.5583333333338</v>
      </c>
      <c r="O54">
        <f>AVERAGE(O47:O50)</f>
        <v>1956.2866666666669</v>
      </c>
      <c r="S54" s="23">
        <f>AVERAGE(H47:I50)</f>
        <v>995.35333333333392</v>
      </c>
      <c r="T54" s="24"/>
    </row>
    <row r="55" spans="4:20" x14ac:dyDescent="0.25">
      <c r="F55" t="s">
        <v>37</v>
      </c>
      <c r="H55">
        <f>H54/1000</f>
        <v>1.0320608333333339</v>
      </c>
      <c r="I55">
        <f t="shared" ref="I55:O55" si="9">I54/1000</f>
        <v>0.95864583333333375</v>
      </c>
      <c r="J55">
        <f t="shared" si="9"/>
        <v>1.5244183333333339</v>
      </c>
      <c r="K55">
        <f t="shared" si="9"/>
        <v>0.99544000000000044</v>
      </c>
      <c r="L55">
        <f t="shared" si="9"/>
        <v>1.3451666666666673</v>
      </c>
      <c r="M55">
        <f t="shared" si="9"/>
        <v>1.4388583333333336</v>
      </c>
      <c r="N55">
        <f t="shared" si="9"/>
        <v>1.6275583333333339</v>
      </c>
      <c r="O55">
        <f t="shared" si="9"/>
        <v>1.956286666666667</v>
      </c>
    </row>
    <row r="56" spans="4:20" x14ac:dyDescent="0.25">
      <c r="F56" t="s">
        <v>38</v>
      </c>
      <c r="H56">
        <f>MEDIAN(H47:H50)</f>
        <v>1073.9533333333338</v>
      </c>
      <c r="I56">
        <f t="shared" ref="I56:N56" si="10">MEDIAN(I47:I50)</f>
        <v>994.03833333333364</v>
      </c>
      <c r="J56">
        <f>MEDIAN(J47:J50)</f>
        <v>1403.1933333333341</v>
      </c>
      <c r="K56">
        <f t="shared" si="10"/>
        <v>978.95333333333383</v>
      </c>
      <c r="L56">
        <f t="shared" si="10"/>
        <v>1195.7133333333336</v>
      </c>
      <c r="M56">
        <f t="shared" si="10"/>
        <v>1422.7783333333339</v>
      </c>
      <c r="N56">
        <f t="shared" si="10"/>
        <v>1603.7433333333338</v>
      </c>
      <c r="O56">
        <f>MEDIAN(O47:O50)</f>
        <v>1890.8433333333337</v>
      </c>
    </row>
    <row r="57" spans="4:20" x14ac:dyDescent="0.25">
      <c r="F57" t="s">
        <v>39</v>
      </c>
      <c r="H57">
        <f>H56/1000</f>
        <v>1.0739533333333338</v>
      </c>
      <c r="I57">
        <f t="shared" ref="I57:O57" si="11">I56/1000</f>
        <v>0.99403833333333369</v>
      </c>
      <c r="J57">
        <f t="shared" si="11"/>
        <v>1.403193333333334</v>
      </c>
      <c r="K57">
        <f t="shared" si="11"/>
        <v>0.97895333333333379</v>
      </c>
      <c r="L57">
        <f t="shared" si="11"/>
        <v>1.1957133333333336</v>
      </c>
      <c r="M57">
        <f t="shared" si="11"/>
        <v>1.4227783333333339</v>
      </c>
      <c r="N57">
        <f t="shared" si="11"/>
        <v>1.6037433333333337</v>
      </c>
      <c r="O57">
        <f t="shared" si="11"/>
        <v>1.8908433333333337</v>
      </c>
    </row>
    <row r="58" spans="4:20" x14ac:dyDescent="0.25">
      <c r="F58" t="s">
        <v>40</v>
      </c>
      <c r="H58">
        <f>STDEV(H47:H50)</f>
        <v>129.24627044909255</v>
      </c>
      <c r="I58">
        <f t="shared" ref="I58:O58" si="12">STDEV(I47:I50)</f>
        <v>89.415623308606854</v>
      </c>
      <c r="J58">
        <f t="shared" si="12"/>
        <v>777.98698298878969</v>
      </c>
      <c r="K58">
        <f t="shared" si="12"/>
        <v>136.46895629898216</v>
      </c>
      <c r="L58">
        <f t="shared" si="12"/>
        <v>276.91020951444477</v>
      </c>
      <c r="M58">
        <f t="shared" si="12"/>
        <v>275.13690852616287</v>
      </c>
      <c r="N58">
        <f t="shared" si="12"/>
        <v>341.15556417368651</v>
      </c>
      <c r="O58">
        <f t="shared" si="12"/>
        <v>579.07516734300975</v>
      </c>
    </row>
    <row r="59" spans="4:20" x14ac:dyDescent="0.25">
      <c r="F59" t="s">
        <v>41</v>
      </c>
      <c r="H59">
        <f>H58/H54*100</f>
        <v>12.523125214591758</v>
      </c>
      <c r="I59">
        <f t="shared" ref="I59:O59" si="13">I58/I54*100</f>
        <v>9.327284404679185</v>
      </c>
      <c r="J59">
        <f t="shared" si="13"/>
        <v>51.035005679026604</v>
      </c>
      <c r="K59">
        <f t="shared" si="13"/>
        <v>13.709410541969591</v>
      </c>
      <c r="L59">
        <f t="shared" si="13"/>
        <v>20.585568790567066</v>
      </c>
      <c r="M59">
        <f t="shared" si="13"/>
        <v>19.121890053537548</v>
      </c>
      <c r="N59">
        <f t="shared" si="13"/>
        <v>20.961188129889031</v>
      </c>
      <c r="O59">
        <f t="shared" si="13"/>
        <v>29.600731692850559</v>
      </c>
    </row>
    <row r="62" spans="4:20" x14ac:dyDescent="0.25">
      <c r="D62" t="s">
        <v>44</v>
      </c>
    </row>
    <row r="63" spans="4:20" x14ac:dyDescent="0.25">
      <c r="H63">
        <f>H47/$H$54*100</f>
        <v>107.32151609280139</v>
      </c>
      <c r="I63">
        <f t="shared" ref="H63:O66" si="14">I47/$H$54*100</f>
        <v>98.113725531359975</v>
      </c>
      <c r="J63">
        <f t="shared" si="14"/>
        <v>152.27913729245611</v>
      </c>
      <c r="L63">
        <f t="shared" si="14"/>
        <v>113.85892142985755</v>
      </c>
      <c r="M63">
        <f t="shared" si="14"/>
        <v>166.76568645420602</v>
      </c>
      <c r="N63" s="25">
        <f t="shared" si="14"/>
        <v>198.05550867883267</v>
      </c>
      <c r="O63">
        <f>O47/$H$54*100</f>
        <v>248.56125244555179</v>
      </c>
    </row>
    <row r="64" spans="4:20" x14ac:dyDescent="0.25">
      <c r="H64">
        <f t="shared" si="14"/>
        <v>109.78454919889251</v>
      </c>
      <c r="I64">
        <f t="shared" si="14"/>
        <v>94.518007255709222</v>
      </c>
      <c r="J64">
        <f t="shared" si="14"/>
        <v>70.113438080604098</v>
      </c>
      <c r="K64">
        <f t="shared" si="14"/>
        <v>110.40079194298136</v>
      </c>
      <c r="M64">
        <f t="shared" si="14"/>
        <v>117.9584859742602</v>
      </c>
      <c r="N64">
        <f t="shared" si="14"/>
        <v>168.83533189661784</v>
      </c>
      <c r="O64">
        <f t="shared" si="14"/>
        <v>136.88275804155597</v>
      </c>
    </row>
    <row r="65" spans="4:17" x14ac:dyDescent="0.25">
      <c r="H65">
        <f t="shared" si="14"/>
        <v>82.097227795842159</v>
      </c>
      <c r="I65">
        <f t="shared" si="14"/>
        <v>98.722216794391159</v>
      </c>
      <c r="J65">
        <f t="shared" si="14"/>
        <v>119.64152629891811</v>
      </c>
      <c r="K65">
        <f t="shared" si="14"/>
        <v>84.100016714131016</v>
      </c>
      <c r="L65">
        <f t="shared" si="14"/>
        <v>115.85686567248534</v>
      </c>
      <c r="M65">
        <f t="shared" si="14"/>
        <v>115.18248682046355</v>
      </c>
      <c r="N65">
        <f t="shared" si="14"/>
        <v>121.95921913517691</v>
      </c>
    </row>
    <row r="66" spans="4:17" x14ac:dyDescent="0.25">
      <c r="H66">
        <f t="shared" si="14"/>
        <v>100.79670691246396</v>
      </c>
      <c r="I66">
        <f t="shared" si="14"/>
        <v>80.192301325906968</v>
      </c>
      <c r="J66">
        <f t="shared" si="14"/>
        <v>248.79089007188679</v>
      </c>
      <c r="K66">
        <f t="shared" si="14"/>
        <v>94.854227746587924</v>
      </c>
      <c r="L66">
        <f t="shared" si="14"/>
        <v>161.29798550311551</v>
      </c>
      <c r="M66">
        <f t="shared" si="14"/>
        <v>157.75749653000105</v>
      </c>
      <c r="N66">
        <f t="shared" si="14"/>
        <v>141.94931984790941</v>
      </c>
      <c r="O66">
        <f t="shared" si="14"/>
        <v>183.21045351816304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92.886562726841831</v>
      </c>
      <c r="J70">
        <f>AVERAGE(J63:J66)</f>
        <v>147.70624793596627</v>
      </c>
      <c r="K70">
        <f t="shared" si="15"/>
        <v>96.451678801233427</v>
      </c>
      <c r="L70">
        <f t="shared" si="15"/>
        <v>130.33792420181945</v>
      </c>
      <c r="M70">
        <f t="shared" si="15"/>
        <v>139.41603894473269</v>
      </c>
      <c r="N70">
        <f t="shared" si="15"/>
        <v>157.69984488963422</v>
      </c>
      <c r="O70">
        <f>AVERAGE(O63:O66)</f>
        <v>189.55148800175695</v>
      </c>
    </row>
    <row r="71" spans="4:17" x14ac:dyDescent="0.25">
      <c r="F71" t="s">
        <v>38</v>
      </c>
      <c r="H71">
        <f>MEDIAN(H63:H66)</f>
        <v>104.05911150263267</v>
      </c>
      <c r="I71">
        <f t="shared" ref="I71:O71" si="16">MEDIAN(I63:I66)</f>
        <v>96.315866393534606</v>
      </c>
      <c r="J71">
        <f t="shared" si="16"/>
        <v>135.96033179568713</v>
      </c>
      <c r="K71">
        <f t="shared" si="16"/>
        <v>94.854227746587924</v>
      </c>
      <c r="L71">
        <f t="shared" si="16"/>
        <v>115.85686567248534</v>
      </c>
      <c r="M71">
        <f t="shared" si="16"/>
        <v>137.85799125213063</v>
      </c>
      <c r="N71">
        <f t="shared" si="16"/>
        <v>155.39232587226363</v>
      </c>
      <c r="O71">
        <f t="shared" si="16"/>
        <v>183.21045351816304</v>
      </c>
    </row>
    <row r="72" spans="4:17" x14ac:dyDescent="0.25">
      <c r="F72" t="s">
        <v>40</v>
      </c>
      <c r="H72">
        <f>STDEV(H63:H66)</f>
        <v>12.523125214591781</v>
      </c>
      <c r="I72">
        <f t="shared" ref="I72:O72" si="17">STDEV(I63:I66)</f>
        <v>8.6637938792632703</v>
      </c>
      <c r="J72">
        <f t="shared" si="17"/>
        <v>75.381892022397508</v>
      </c>
      <c r="K72">
        <f t="shared" si="17"/>
        <v>13.222956621482858</v>
      </c>
      <c r="L72">
        <f t="shared" si="17"/>
        <v>26.830803046762679</v>
      </c>
      <c r="M72">
        <f t="shared" si="17"/>
        <v>26.65898168400874</v>
      </c>
      <c r="N72">
        <f t="shared" si="17"/>
        <v>33.055761167859487</v>
      </c>
      <c r="O72">
        <f t="shared" si="17"/>
        <v>56.108627383205715</v>
      </c>
    </row>
    <row r="73" spans="4:17" x14ac:dyDescent="0.25">
      <c r="F73" t="s">
        <v>41</v>
      </c>
      <c r="H73">
        <f t="shared" ref="H73:O73" si="18">H72/H70*100</f>
        <v>12.523125214591783</v>
      </c>
      <c r="I73">
        <f t="shared" si="18"/>
        <v>9.3272844046791885</v>
      </c>
      <c r="J73">
        <f t="shared" si="18"/>
        <v>51.035005679026604</v>
      </c>
      <c r="K73">
        <f t="shared" si="18"/>
        <v>13.709410541969502</v>
      </c>
      <c r="L73">
        <f t="shared" si="18"/>
        <v>20.585568790567045</v>
      </c>
      <c r="M73">
        <f t="shared" si="18"/>
        <v>19.121890053537452</v>
      </c>
      <c r="N73">
        <f t="shared" si="18"/>
        <v>20.96118812988907</v>
      </c>
      <c r="O73">
        <f t="shared" si="18"/>
        <v>29.600731692850463</v>
      </c>
    </row>
    <row r="76" spans="4:17" x14ac:dyDescent="0.25">
      <c r="D76" t="s">
        <v>45</v>
      </c>
      <c r="H76">
        <f>H47/$S$54*100</f>
        <v>111.27941166620899</v>
      </c>
      <c r="I76">
        <f t="shared" ref="I76:N76" si="19">I47/$S$54*100</f>
        <v>101.73204825087237</v>
      </c>
      <c r="J76">
        <f>J47/$S$54*100</f>
        <v>157.8950188542762</v>
      </c>
      <c r="L76">
        <f t="shared" si="19"/>
        <v>118.05790908421127</v>
      </c>
      <c r="M76">
        <f t="shared" si="19"/>
        <v>172.91581548930688</v>
      </c>
      <c r="N76" s="26">
        <f t="shared" si="19"/>
        <v>205.35957080567698</v>
      </c>
      <c r="O76">
        <f>O47/$S$54*100</f>
        <v>257.72790901723329</v>
      </c>
    </row>
    <row r="77" spans="4:17" x14ac:dyDescent="0.25">
      <c r="H77">
        <f t="shared" ref="H77:O79" si="20">H48/$S$54*100</f>
        <v>113.83327863472267</v>
      </c>
      <c r="I77">
        <f t="shared" si="20"/>
        <v>98.003723970717232</v>
      </c>
      <c r="J77">
        <f t="shared" si="20"/>
        <v>72.699142013221433</v>
      </c>
      <c r="K77">
        <f t="shared" si="20"/>
        <v>114.47224771103055</v>
      </c>
      <c r="M77">
        <f t="shared" si="20"/>
        <v>122.30866091103323</v>
      </c>
      <c r="N77">
        <f t="shared" si="20"/>
        <v>175.06178710407693</v>
      </c>
      <c r="O77">
        <f t="shared" si="20"/>
        <v>141.93083863016813</v>
      </c>
    </row>
    <row r="78" spans="4:17" x14ac:dyDescent="0.25">
      <c r="H78">
        <f t="shared" si="20"/>
        <v>85.124880277020566</v>
      </c>
      <c r="I78">
        <f>I49/$S$54*100</f>
        <v>102.36297998030849</v>
      </c>
      <c r="J78">
        <f t="shared" si="20"/>
        <v>124.05376985057232</v>
      </c>
      <c r="K78">
        <f t="shared" si="20"/>
        <v>87.201529775021243</v>
      </c>
      <c r="L78">
        <f t="shared" si="20"/>
        <v>120.1295352404171</v>
      </c>
      <c r="M78">
        <f t="shared" si="20"/>
        <v>119.43028606257069</v>
      </c>
      <c r="N78">
        <f t="shared" si="20"/>
        <v>126.45693656523977</v>
      </c>
    </row>
    <row r="79" spans="4:17" x14ac:dyDescent="0.25">
      <c r="H79">
        <f t="shared" si="20"/>
        <v>104.51397493687331</v>
      </c>
      <c r="I79">
        <f t="shared" si="20"/>
        <v>83.14970228327627</v>
      </c>
      <c r="J79" s="25">
        <f t="shared" si="20"/>
        <v>257.96601541831029</v>
      </c>
      <c r="K79">
        <f t="shared" si="20"/>
        <v>98.352343891281478</v>
      </c>
      <c r="L79">
        <f t="shared" si="20"/>
        <v>167.24647193961272</v>
      </c>
      <c r="M79">
        <f t="shared" si="20"/>
        <v>163.57541375591916</v>
      </c>
      <c r="N79">
        <f t="shared" si="20"/>
        <v>147.18424947924683</v>
      </c>
      <c r="O79">
        <f t="shared" si="20"/>
        <v>189.96704687782554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103.68788637870638</v>
      </c>
      <c r="I83">
        <f t="shared" ref="I83:O83" si="21">AVERAGE(I76:I79)</f>
        <v>96.312113621293591</v>
      </c>
      <c r="J83">
        <f t="shared" si="21"/>
        <v>153.15348653409507</v>
      </c>
      <c r="K83">
        <f t="shared" si="21"/>
        <v>100.00870712577775</v>
      </c>
      <c r="L83">
        <f t="shared" si="21"/>
        <v>135.14463875474704</v>
      </c>
      <c r="M83">
        <f t="shared" si="21"/>
        <v>144.55754405470748</v>
      </c>
      <c r="N83">
        <f t="shared" si="21"/>
        <v>163.51563598856012</v>
      </c>
      <c r="O83" s="26">
        <f t="shared" si="21"/>
        <v>196.54193150840899</v>
      </c>
    </row>
    <row r="84" spans="6:17" x14ac:dyDescent="0.25">
      <c r="F84" t="s">
        <v>38</v>
      </c>
      <c r="H84">
        <f t="shared" ref="H84:O84" si="22">MEDIAN(H76:H79)</f>
        <v>107.89669330154115</v>
      </c>
      <c r="I84">
        <f t="shared" si="22"/>
        <v>99.867886110794799</v>
      </c>
      <c r="J84">
        <f t="shared" si="22"/>
        <v>140.97439435242427</v>
      </c>
      <c r="K84">
        <f t="shared" si="22"/>
        <v>98.352343891281478</v>
      </c>
      <c r="L84">
        <f t="shared" si="22"/>
        <v>120.1295352404171</v>
      </c>
      <c r="M84">
        <f t="shared" si="22"/>
        <v>142.94203733347621</v>
      </c>
      <c r="N84">
        <f t="shared" si="22"/>
        <v>161.12301829166188</v>
      </c>
      <c r="O84" s="26">
        <f t="shared" si="22"/>
        <v>189.96704687782554</v>
      </c>
    </row>
    <row r="85" spans="6:17" x14ac:dyDescent="0.25">
      <c r="F85" t="s">
        <v>40</v>
      </c>
      <c r="H85">
        <f t="shared" ref="H85:O85" si="23">STDEV(H76:H79)</f>
        <v>12.984963843569131</v>
      </c>
      <c r="I85">
        <f t="shared" si="23"/>
        <v>8.9833047536158173</v>
      </c>
      <c r="J85">
        <f t="shared" si="23"/>
        <v>78.161890550302715</v>
      </c>
      <c r="K85">
        <f t="shared" si="23"/>
        <v>13.710604237588827</v>
      </c>
      <c r="L85">
        <f t="shared" si="23"/>
        <v>27.820292577621768</v>
      </c>
      <c r="M85">
        <f t="shared" si="23"/>
        <v>27.642134638235166</v>
      </c>
      <c r="N85">
        <f t="shared" si="23"/>
        <v>34.27482008134664</v>
      </c>
      <c r="O85" s="26">
        <f t="shared" si="23"/>
        <v>58.177849809750093</v>
      </c>
    </row>
    <row r="86" spans="6:17" x14ac:dyDescent="0.25">
      <c r="F86" t="s">
        <v>41</v>
      </c>
      <c r="H86">
        <f t="shared" ref="H86:O86" si="24">H85/H83*100</f>
        <v>12.523125214591854</v>
      </c>
      <c r="I86">
        <f t="shared" si="24"/>
        <v>9.3272844046791885</v>
      </c>
      <c r="J86">
        <f t="shared" si="24"/>
        <v>51.035005679026632</v>
      </c>
      <c r="K86">
        <f t="shared" si="24"/>
        <v>13.70941054196955</v>
      </c>
      <c r="L86">
        <f t="shared" si="24"/>
        <v>20.585568790567034</v>
      </c>
      <c r="M86">
        <f t="shared" si="24"/>
        <v>19.121890053537477</v>
      </c>
      <c r="N86">
        <f t="shared" si="24"/>
        <v>20.961188129889045</v>
      </c>
      <c r="O86" s="26">
        <f t="shared" si="24"/>
        <v>29.600731692850474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5121" r:id="rId3">
          <objectPr defaultSize="0" autoPict="0" r:id="rId4">
            <anchor moveWithCells="1">
              <from>
                <xdr:col>0</xdr:col>
                <xdr:colOff>104775</xdr:colOff>
                <xdr:row>76</xdr:row>
                <xdr:rowOff>66675</xdr:rowOff>
              </from>
              <to>
                <xdr:col>4</xdr:col>
                <xdr:colOff>714375</xdr:colOff>
                <xdr:row>91</xdr:row>
                <xdr:rowOff>28575</xdr:rowOff>
              </to>
            </anchor>
          </objectPr>
        </oleObject>
      </mc:Choice>
      <mc:Fallback>
        <oleObject progId="Prism5.Document" shapeId="5121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9CEDF-F53C-4220-8847-5F8F2B3FD83D}">
  <dimension ref="A1:P58"/>
  <sheetViews>
    <sheetView tabSelected="1" workbookViewId="0">
      <selection activeCell="B11" sqref="B11"/>
    </sheetView>
  </sheetViews>
  <sheetFormatPr baseColWidth="10" defaultRowHeight="15" x14ac:dyDescent="0.25"/>
  <sheetData>
    <row r="1" spans="1:3" x14ac:dyDescent="0.25">
      <c r="A1" s="1" t="s">
        <v>58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59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s="1" t="s">
        <v>35</v>
      </c>
      <c r="B8" t="s">
        <v>60</v>
      </c>
    </row>
    <row r="9" spans="1:3" x14ac:dyDescent="0.25">
      <c r="B9" s="26" t="s">
        <v>61</v>
      </c>
      <c r="C9" s="19"/>
    </row>
    <row r="10" spans="1:3" x14ac:dyDescent="0.25">
      <c r="B10" t="s">
        <v>62</v>
      </c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1" spans="2:15" x14ac:dyDescent="0.25">
      <c r="C21" s="1"/>
    </row>
    <row r="22" spans="2:15" x14ac:dyDescent="0.25">
      <c r="C22" s="1"/>
    </row>
    <row r="23" spans="2:15" x14ac:dyDescent="0.25">
      <c r="G23" t="s">
        <v>21</v>
      </c>
      <c r="H23" t="s">
        <v>21</v>
      </c>
      <c r="I23" t="s">
        <v>22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</row>
    <row r="26" spans="2:15" x14ac:dyDescent="0.25">
      <c r="G26">
        <v>0.24131705333333331</v>
      </c>
      <c r="H26">
        <v>0.22084005333333334</v>
      </c>
      <c r="I26">
        <v>0.34813125333333333</v>
      </c>
      <c r="J26">
        <v>-1.0240216666666663E-2</v>
      </c>
      <c r="K26">
        <v>0.2267940533333333</v>
      </c>
      <c r="L26">
        <v>0.20663735333333333</v>
      </c>
      <c r="M26">
        <v>0.17751545333333335</v>
      </c>
      <c r="N26">
        <v>0.20202005333333334</v>
      </c>
    </row>
    <row r="27" spans="2:15" x14ac:dyDescent="0.25">
      <c r="G27">
        <v>0.21288845333333334</v>
      </c>
      <c r="H27">
        <v>0.20219235333333335</v>
      </c>
      <c r="I27">
        <v>0.22668035333333331</v>
      </c>
      <c r="J27">
        <v>0.22614035333333332</v>
      </c>
      <c r="K27">
        <v>0.27169725333333333</v>
      </c>
      <c r="L27">
        <v>0.13486385333333334</v>
      </c>
      <c r="M27">
        <v>0.16404155333333331</v>
      </c>
      <c r="N27">
        <v>0.13574995333333334</v>
      </c>
    </row>
    <row r="28" spans="2:15" x14ac:dyDescent="0.25">
      <c r="G28">
        <v>0.19067425333333332</v>
      </c>
      <c r="H28">
        <v>0.21539055333333335</v>
      </c>
      <c r="I28">
        <v>0.22990455333333332</v>
      </c>
      <c r="J28">
        <v>0.17526375333333333</v>
      </c>
      <c r="K28">
        <v>0.18162105333333334</v>
      </c>
      <c r="L28">
        <v>0.13632435333333331</v>
      </c>
      <c r="M28">
        <v>0.16426805333333333</v>
      </c>
      <c r="N28">
        <v>-9.7154866666666617E-3</v>
      </c>
    </row>
    <row r="29" spans="2:15" x14ac:dyDescent="0.25">
      <c r="G29">
        <v>0.19116985333333331</v>
      </c>
      <c r="H29">
        <v>0.10500965333333333</v>
      </c>
      <c r="I29">
        <v>0.20223075333333335</v>
      </c>
      <c r="J29">
        <v>0.17073475333333332</v>
      </c>
      <c r="K29">
        <v>0.15525225333333337</v>
      </c>
      <c r="L29">
        <v>0.15765465333333334</v>
      </c>
      <c r="M29">
        <v>0.12222115333333335</v>
      </c>
      <c r="N29">
        <v>0.11079395333333335</v>
      </c>
    </row>
    <row r="30" spans="2:15" x14ac:dyDescent="0.25">
      <c r="C30" s="1" t="s">
        <v>55</v>
      </c>
    </row>
    <row r="31" spans="2:15" x14ac:dyDescent="0.25">
      <c r="C31" s="1" t="s">
        <v>42</v>
      </c>
    </row>
    <row r="32" spans="2:15" x14ac:dyDescent="0.25">
      <c r="G32" t="s">
        <v>21</v>
      </c>
      <c r="H32" t="s">
        <v>21</v>
      </c>
      <c r="I32" t="s">
        <v>22</v>
      </c>
      <c r="J32" t="s">
        <v>23</v>
      </c>
      <c r="K32" t="s">
        <v>24</v>
      </c>
      <c r="L32" t="s">
        <v>25</v>
      </c>
      <c r="M32" t="s">
        <v>26</v>
      </c>
      <c r="N32" t="s">
        <v>27</v>
      </c>
      <c r="O32" t="s">
        <v>28</v>
      </c>
    </row>
    <row r="35" spans="3:16" x14ac:dyDescent="0.25">
      <c r="G35">
        <v>1107.6233333333339</v>
      </c>
      <c r="H35">
        <v>1012.5933333333337</v>
      </c>
      <c r="I35">
        <v>1571.6133333333341</v>
      </c>
      <c r="K35">
        <v>1175.0933333333337</v>
      </c>
      <c r="L35">
        <v>1721.1233333333334</v>
      </c>
      <c r="M35">
        <v>2044.0533333333337</v>
      </c>
      <c r="N35">
        <v>2565.3033333333337</v>
      </c>
    </row>
    <row r="36" spans="3:16" x14ac:dyDescent="0.25">
      <c r="G36">
        <v>1133.043333333334</v>
      </c>
      <c r="H36">
        <v>975.48333333333358</v>
      </c>
      <c r="I36">
        <v>723.61333333333369</v>
      </c>
      <c r="J36">
        <v>1139.4033333333336</v>
      </c>
      <c r="K36">
        <v>13608.363333333335</v>
      </c>
      <c r="L36">
        <v>1217.4033333333336</v>
      </c>
      <c r="M36">
        <v>1742.483333333334</v>
      </c>
      <c r="N36">
        <v>1412.7133333333336</v>
      </c>
    </row>
    <row r="37" spans="3:16" x14ac:dyDescent="0.25">
      <c r="G37">
        <v>847.29333333333398</v>
      </c>
      <c r="H37">
        <v>1018.8733333333339</v>
      </c>
      <c r="I37">
        <v>1234.773333333334</v>
      </c>
      <c r="J37">
        <v>867.96333333333359</v>
      </c>
      <c r="K37">
        <v>1195.7133333333336</v>
      </c>
      <c r="L37">
        <v>1188.7533333333336</v>
      </c>
      <c r="M37">
        <v>1258.6933333333336</v>
      </c>
      <c r="N37">
        <v>809.01333333333378</v>
      </c>
    </row>
    <row r="38" spans="3:16" x14ac:dyDescent="0.25">
      <c r="G38">
        <v>1040.2833333333338</v>
      </c>
      <c r="H38">
        <v>827.63333333333367</v>
      </c>
      <c r="I38">
        <v>2567.6733333333336</v>
      </c>
      <c r="J38">
        <v>978.95333333333383</v>
      </c>
      <c r="K38">
        <v>1664.6933333333341</v>
      </c>
      <c r="L38">
        <v>1628.1533333333341</v>
      </c>
      <c r="M38">
        <v>1465.0033333333336</v>
      </c>
      <c r="N38">
        <v>1890.8433333333337</v>
      </c>
    </row>
    <row r="41" spans="3:16" x14ac:dyDescent="0.25">
      <c r="C41" s="1" t="s">
        <v>56</v>
      </c>
    </row>
    <row r="42" spans="3:16" x14ac:dyDescent="0.25">
      <c r="G42">
        <f>G26/G35</f>
        <v>2.1786923954292511E-4</v>
      </c>
      <c r="H42">
        <f t="shared" ref="H42:N42" si="0">H26/H35</f>
        <v>2.1809352882697224E-4</v>
      </c>
      <c r="I42">
        <f t="shared" si="0"/>
        <v>2.215120258587777E-4</v>
      </c>
      <c r="K42">
        <f t="shared" si="0"/>
        <v>1.9300088503608216E-4</v>
      </c>
      <c r="L42">
        <f t="shared" si="0"/>
        <v>1.2005958511592234E-4</v>
      </c>
      <c r="M42">
        <f t="shared" si="0"/>
        <v>8.6844824662109268E-5</v>
      </c>
      <c r="N42">
        <f t="shared" si="0"/>
        <v>7.8750941733985962E-5</v>
      </c>
      <c r="P42" s="1" t="s">
        <v>21</v>
      </c>
    </row>
    <row r="43" spans="3:16" x14ac:dyDescent="0.25">
      <c r="G43">
        <f t="shared" ref="G43:N45" si="1">G27/G36</f>
        <v>1.8789083088908035E-4</v>
      </c>
      <c r="H43">
        <f t="shared" si="1"/>
        <v>2.0727402142527632E-4</v>
      </c>
      <c r="I43">
        <f t="shared" si="1"/>
        <v>3.1326171435941831E-4</v>
      </c>
      <c r="J43">
        <f t="shared" si="1"/>
        <v>1.9847260993326911E-4</v>
      </c>
      <c r="K43">
        <f t="shared" si="1"/>
        <v>1.9965461435602469E-5</v>
      </c>
      <c r="L43">
        <f t="shared" si="1"/>
        <v>1.107799277697613E-4</v>
      </c>
      <c r="M43">
        <f t="shared" si="1"/>
        <v>9.4142394475317748E-5</v>
      </c>
      <c r="N43">
        <f t="shared" si="1"/>
        <v>9.609164869494635E-5</v>
      </c>
      <c r="P43">
        <f>AVERAGE(G42:H45)</f>
        <v>1.9727676570434688E-4</v>
      </c>
    </row>
    <row r="44" spans="3:16" x14ac:dyDescent="0.25">
      <c r="G44">
        <f t="shared" si="1"/>
        <v>2.2503924654192941E-4</v>
      </c>
      <c r="H44">
        <f t="shared" si="1"/>
        <v>2.1140071713199538E-4</v>
      </c>
      <c r="I44">
        <f t="shared" si="1"/>
        <v>1.8619170590013811E-4</v>
      </c>
      <c r="J44">
        <f t="shared" si="1"/>
        <v>2.0192529638348773E-4</v>
      </c>
      <c r="K44">
        <f t="shared" si="1"/>
        <v>1.5189347502467143E-4</v>
      </c>
      <c r="L44">
        <f t="shared" si="1"/>
        <v>1.1467841940856804E-4</v>
      </c>
      <c r="M44">
        <f t="shared" si="1"/>
        <v>1.3050681129637081E-4</v>
      </c>
    </row>
    <row r="45" spans="3:16" x14ac:dyDescent="0.25">
      <c r="G45">
        <f t="shared" si="1"/>
        <v>1.8376710191133816E-4</v>
      </c>
      <c r="H45">
        <f t="shared" si="1"/>
        <v>1.268794393652583E-4</v>
      </c>
      <c r="I45">
        <f t="shared" si="1"/>
        <v>7.8760312189245251E-5</v>
      </c>
      <c r="J45">
        <f t="shared" si="1"/>
        <v>1.7440540577351311E-4</v>
      </c>
      <c r="K45">
        <f t="shared" si="1"/>
        <v>9.3261773940345351E-5</v>
      </c>
      <c r="L45">
        <f t="shared" si="1"/>
        <v>9.6830347674051949E-5</v>
      </c>
      <c r="M45">
        <f t="shared" si="1"/>
        <v>8.3427218595634594E-5</v>
      </c>
      <c r="N45">
        <f t="shared" si="1"/>
        <v>5.8594993768212769E-5</v>
      </c>
    </row>
    <row r="48" spans="3:16" x14ac:dyDescent="0.25">
      <c r="C48" s="1" t="s">
        <v>57</v>
      </c>
      <c r="G48">
        <f>G42/$P$43*100</f>
        <v>110.43836752141385</v>
      </c>
      <c r="H48">
        <f t="shared" ref="H48:N48" si="2">H42/$P$43*100</f>
        <v>110.5520602227547</v>
      </c>
      <c r="I48">
        <f t="shared" si="2"/>
        <v>112.28490342889721</v>
      </c>
      <c r="K48">
        <f t="shared" si="2"/>
        <v>97.832547257656856</v>
      </c>
      <c r="L48">
        <f t="shared" si="2"/>
        <v>60.858451671826494</v>
      </c>
      <c r="M48">
        <f t="shared" si="2"/>
        <v>44.021820994501276</v>
      </c>
      <c r="N48">
        <f t="shared" si="2"/>
        <v>39.919015020759097</v>
      </c>
    </row>
    <row r="49" spans="5:16" x14ac:dyDescent="0.25">
      <c r="G49">
        <f t="shared" ref="G49:N51" si="3">G43/$P$43*100</f>
        <v>95.242250256001782</v>
      </c>
      <c r="H49">
        <f t="shared" si="3"/>
        <v>105.06762957372895</v>
      </c>
      <c r="I49">
        <f t="shared" si="3"/>
        <v>158.79301003388042</v>
      </c>
      <c r="J49">
        <f t="shared" si="3"/>
        <v>100.60617590959211</v>
      </c>
      <c r="L49">
        <f t="shared" si="3"/>
        <v>56.154574196428207</v>
      </c>
      <c r="M49">
        <f t="shared" si="3"/>
        <v>47.720974205551556</v>
      </c>
      <c r="N49">
        <f t="shared" si="3"/>
        <v>48.709055195560225</v>
      </c>
    </row>
    <row r="50" spans="5:16" x14ac:dyDescent="0.25">
      <c r="G50">
        <f t="shared" si="3"/>
        <v>114.07285887846994</v>
      </c>
      <c r="H50">
        <f t="shared" si="3"/>
        <v>107.15946015093114</v>
      </c>
      <c r="I50">
        <f t="shared" si="3"/>
        <v>94.380960289656386</v>
      </c>
      <c r="J50">
        <f t="shared" si="3"/>
        <v>102.35634980254464</v>
      </c>
      <c r="K50">
        <f t="shared" si="3"/>
        <v>76.995116217745533</v>
      </c>
      <c r="L50">
        <f t="shared" si="3"/>
        <v>58.130727660262515</v>
      </c>
      <c r="M50">
        <f t="shared" si="3"/>
        <v>66.154172200875237</v>
      </c>
    </row>
    <row r="51" spans="5:16" x14ac:dyDescent="0.25">
      <c r="G51">
        <f t="shared" si="3"/>
        <v>93.151923519845582</v>
      </c>
      <c r="H51">
        <f t="shared" si="3"/>
        <v>64.315449876854188</v>
      </c>
      <c r="I51">
        <f t="shared" si="3"/>
        <v>39.9237649238842</v>
      </c>
      <c r="J51">
        <f t="shared" si="3"/>
        <v>88.406460411506117</v>
      </c>
      <c r="K51">
        <f t="shared" si="3"/>
        <v>47.274585837500062</v>
      </c>
      <c r="L51">
        <f t="shared" si="3"/>
        <v>49.083503233811562</v>
      </c>
      <c r="M51">
        <f t="shared" si="3"/>
        <v>42.289429420525174</v>
      </c>
      <c r="N51">
        <f t="shared" si="3"/>
        <v>29.701923365890654</v>
      </c>
    </row>
    <row r="54" spans="5:16" x14ac:dyDescent="0.25">
      <c r="E54" s="3"/>
      <c r="F54" s="3"/>
      <c r="G54" s="3" t="s">
        <v>21</v>
      </c>
      <c r="H54" s="3" t="s">
        <v>21</v>
      </c>
      <c r="I54" s="3" t="s">
        <v>22</v>
      </c>
      <c r="J54" s="3" t="s">
        <v>23</v>
      </c>
      <c r="K54" s="3" t="s">
        <v>24</v>
      </c>
      <c r="L54" s="3" t="s">
        <v>25</v>
      </c>
      <c r="M54" s="3" t="s">
        <v>26</v>
      </c>
      <c r="N54" s="3" t="s">
        <v>27</v>
      </c>
      <c r="O54" s="3" t="s">
        <v>28</v>
      </c>
      <c r="P54" s="3"/>
    </row>
    <row r="55" spans="5:16" x14ac:dyDescent="0.25">
      <c r="E55" t="s">
        <v>36</v>
      </c>
      <c r="G55">
        <f>AVERAGE(G48:G51)</f>
        <v>103.2263500439328</v>
      </c>
      <c r="H55">
        <f t="shared" ref="H55:N55" si="4">AVERAGE(H48:H51)</f>
        <v>96.773649956067246</v>
      </c>
      <c r="I55">
        <f t="shared" si="4"/>
        <v>101.34565966907957</v>
      </c>
      <c r="J55">
        <f t="shared" si="4"/>
        <v>97.122995374547642</v>
      </c>
      <c r="K55">
        <f t="shared" si="4"/>
        <v>74.034083104300819</v>
      </c>
      <c r="L55">
        <f t="shared" si="4"/>
        <v>56.056814190582195</v>
      </c>
      <c r="M55">
        <f t="shared" si="4"/>
        <v>50.046599205363314</v>
      </c>
      <c r="N55" s="26">
        <f t="shared" si="4"/>
        <v>39.443331194069991</v>
      </c>
    </row>
    <row r="56" spans="5:16" x14ac:dyDescent="0.25">
      <c r="E56" t="s">
        <v>38</v>
      </c>
      <c r="G56">
        <f t="shared" ref="G56:N56" si="5">MEDIAN(G48:G51)</f>
        <v>102.84030888870782</v>
      </c>
      <c r="H56">
        <f t="shared" si="5"/>
        <v>106.11354486233004</v>
      </c>
      <c r="I56">
        <f t="shared" si="5"/>
        <v>103.3329318592768</v>
      </c>
      <c r="J56">
        <f t="shared" si="5"/>
        <v>100.60617590959211</v>
      </c>
      <c r="K56">
        <f t="shared" si="5"/>
        <v>76.995116217745533</v>
      </c>
      <c r="L56">
        <f t="shared" si="5"/>
        <v>57.142650928345361</v>
      </c>
      <c r="M56">
        <f t="shared" si="5"/>
        <v>45.871397600026413</v>
      </c>
      <c r="N56" s="26">
        <f t="shared" si="5"/>
        <v>39.919015020759097</v>
      </c>
    </row>
    <row r="57" spans="5:16" x14ac:dyDescent="0.25">
      <c r="E57" t="s">
        <v>40</v>
      </c>
      <c r="G57">
        <f t="shared" ref="G57:N57" si="6">STDEV(G48:G51)</f>
        <v>10.56566560777655</v>
      </c>
      <c r="H57">
        <f t="shared" si="6"/>
        <v>21.756489400952741</v>
      </c>
      <c r="I57">
        <f t="shared" si="6"/>
        <v>49.129153970286922</v>
      </c>
      <c r="J57">
        <f t="shared" si="6"/>
        <v>7.5992936175237302</v>
      </c>
      <c r="K57">
        <f t="shared" si="6"/>
        <v>25.408712158720313</v>
      </c>
      <c r="L57">
        <f t="shared" si="6"/>
        <v>5.0330064672973851</v>
      </c>
      <c r="M57">
        <f t="shared" si="6"/>
        <v>10.974729685454339</v>
      </c>
      <c r="N57" s="26">
        <f t="shared" si="6"/>
        <v>9.5124902851377655</v>
      </c>
    </row>
    <row r="58" spans="5:16" x14ac:dyDescent="0.25">
      <c r="E58" t="s">
        <v>41</v>
      </c>
      <c r="G58">
        <f t="shared" ref="G58:N58" si="7">G57/G55*100</f>
        <v>10.235434657216725</v>
      </c>
      <c r="H58">
        <f t="shared" si="7"/>
        <v>22.481831997480338</v>
      </c>
      <c r="I58">
        <f t="shared" si="7"/>
        <v>48.476820942018264</v>
      </c>
      <c r="J58">
        <f t="shared" si="7"/>
        <v>7.8244020257176139</v>
      </c>
      <c r="K58">
        <f t="shared" si="7"/>
        <v>34.320290187053395</v>
      </c>
      <c r="L58">
        <f t="shared" si="7"/>
        <v>8.9784026080864106</v>
      </c>
      <c r="M58">
        <f t="shared" si="7"/>
        <v>21.929021871036976</v>
      </c>
      <c r="N58" s="26">
        <f t="shared" si="7"/>
        <v>24.116853209821937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Cytotox</vt:lpstr>
      <vt:lpstr>Combined</vt:lpstr>
      <vt:lpstr>MTT_corrected</vt:lpstr>
      <vt:lpstr>Cytotox_corrected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2020-03-15T12:30:58Z</dcterms:created>
  <dcterms:modified xsi:type="dcterms:W3CDTF">2021-07-16T22:49:52Z</dcterms:modified>
</cp:coreProperties>
</file>