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2F4CA808-3CC0-4395-8651-EF34B5A4AF1F}" xr6:coauthVersionLast="45" xr6:coauthVersionMax="45" xr10:uidLastSave="{18E67C33-9C22-4945-87D8-D364F246E816}"/>
  <bookViews>
    <workbookView xWindow="-120" yWindow="-120" windowWidth="29040" windowHeight="15840" activeTab="5" xr2:uid="{00000000-000D-0000-FFFF-FFFF00000000}"/>
  </bookViews>
  <sheets>
    <sheet name="MTT" sheetId="1" r:id="rId1"/>
    <sheet name="MTT_corrected" sheetId="6" r:id="rId2"/>
    <sheet name="Cytotox" sheetId="2" r:id="rId3"/>
    <sheet name="Cytotox_corrected" sheetId="5" r:id="rId4"/>
    <sheet name="MTT_Cytotox" sheetId="3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5" l="1"/>
  <c r="O39" i="5"/>
  <c r="O40" i="5" s="1"/>
  <c r="N39" i="5"/>
  <c r="M39" i="5"/>
  <c r="M40" i="5" s="1"/>
  <c r="L39" i="5"/>
  <c r="K39" i="5"/>
  <c r="K40" i="5" s="1"/>
  <c r="J39" i="5"/>
  <c r="I39" i="5"/>
  <c r="I40" i="5" s="1"/>
  <c r="H39" i="5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M36" i="5"/>
  <c r="K36" i="5"/>
  <c r="P35" i="5"/>
  <c r="O35" i="5"/>
  <c r="O36" i="5" s="1"/>
  <c r="N35" i="5"/>
  <c r="N36" i="5" s="1"/>
  <c r="M35" i="5"/>
  <c r="L35" i="5"/>
  <c r="L36" i="5" s="1"/>
  <c r="K35" i="5"/>
  <c r="J35" i="5"/>
  <c r="J36" i="5" s="1"/>
  <c r="I35" i="5"/>
  <c r="I36" i="5" s="1"/>
  <c r="H35" i="5"/>
  <c r="H36" i="5" s="1"/>
  <c r="P39" i="6"/>
  <c r="O39" i="6"/>
  <c r="N39" i="6"/>
  <c r="M39" i="6"/>
  <c r="L39" i="6"/>
  <c r="L40" i="6" s="1"/>
  <c r="K39" i="6"/>
  <c r="K40" i="6" s="1"/>
  <c r="J39" i="6"/>
  <c r="I39" i="6"/>
  <c r="I40" i="6" s="1"/>
  <c r="H39" i="6"/>
  <c r="P37" i="6"/>
  <c r="P38" i="6" s="1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K36" i="6"/>
  <c r="P35" i="6"/>
  <c r="N50" i="6" s="1"/>
  <c r="O35" i="6"/>
  <c r="O36" i="6" s="1"/>
  <c r="N35" i="6"/>
  <c r="N36" i="6" s="1"/>
  <c r="M35" i="6"/>
  <c r="M36" i="6" s="1"/>
  <c r="L35" i="6"/>
  <c r="L36" i="6" s="1"/>
  <c r="K35" i="6"/>
  <c r="J35" i="6"/>
  <c r="J36" i="6" s="1"/>
  <c r="I35" i="6"/>
  <c r="I36" i="6" s="1"/>
  <c r="H35" i="6"/>
  <c r="H36" i="6" s="1"/>
  <c r="J40" i="6" l="1"/>
  <c r="M40" i="6"/>
  <c r="N40" i="6"/>
  <c r="O40" i="6"/>
  <c r="H40" i="6"/>
  <c r="P40" i="6"/>
  <c r="O50" i="5"/>
  <c r="M50" i="5"/>
  <c r="K50" i="5"/>
  <c r="I50" i="5"/>
  <c r="O49" i="5"/>
  <c r="M49" i="5"/>
  <c r="K49" i="5"/>
  <c r="I49" i="5"/>
  <c r="O48" i="5"/>
  <c r="M48" i="5"/>
  <c r="K48" i="5"/>
  <c r="I48" i="5"/>
  <c r="K47" i="5"/>
  <c r="P36" i="5"/>
  <c r="H40" i="5"/>
  <c r="J40" i="5"/>
  <c r="L40" i="5"/>
  <c r="N40" i="5"/>
  <c r="P40" i="5"/>
  <c r="N47" i="5"/>
  <c r="J48" i="5"/>
  <c r="N48" i="5"/>
  <c r="J49" i="5"/>
  <c r="N49" i="5"/>
  <c r="J50" i="5"/>
  <c r="N50" i="5"/>
  <c r="L47" i="5"/>
  <c r="H48" i="5"/>
  <c r="L48" i="5"/>
  <c r="H49" i="5"/>
  <c r="L49" i="5"/>
  <c r="H50" i="5"/>
  <c r="L50" i="5"/>
  <c r="P36" i="6"/>
  <c r="K47" i="6"/>
  <c r="I48" i="6"/>
  <c r="K48" i="6"/>
  <c r="M48" i="6"/>
  <c r="O48" i="6"/>
  <c r="I49" i="6"/>
  <c r="K49" i="6"/>
  <c r="M49" i="6"/>
  <c r="O49" i="6"/>
  <c r="I50" i="6"/>
  <c r="K50" i="6"/>
  <c r="M50" i="6"/>
  <c r="O50" i="6"/>
  <c r="L47" i="6"/>
  <c r="N47" i="6"/>
  <c r="H48" i="6"/>
  <c r="J48" i="6"/>
  <c r="L48" i="6"/>
  <c r="H49" i="6"/>
  <c r="J49" i="6"/>
  <c r="L49" i="6"/>
  <c r="N49" i="6"/>
  <c r="H50" i="6"/>
  <c r="J50" i="6"/>
  <c r="L50" i="6"/>
  <c r="N46" i="4"/>
  <c r="M46" i="4"/>
  <c r="L46" i="4"/>
  <c r="K46" i="4"/>
  <c r="J46" i="4"/>
  <c r="I46" i="4"/>
  <c r="H46" i="4"/>
  <c r="G46" i="4"/>
  <c r="N45" i="4"/>
  <c r="M45" i="4"/>
  <c r="L45" i="4"/>
  <c r="K45" i="4"/>
  <c r="J45" i="4"/>
  <c r="I45" i="4"/>
  <c r="H45" i="4"/>
  <c r="G45" i="4"/>
  <c r="N44" i="4"/>
  <c r="M44" i="4"/>
  <c r="L44" i="4"/>
  <c r="K44" i="4"/>
  <c r="J44" i="4"/>
  <c r="I44" i="4"/>
  <c r="H44" i="4"/>
  <c r="G44" i="4"/>
  <c r="K43" i="4"/>
  <c r="J43" i="4"/>
  <c r="S54" i="5" l="1"/>
  <c r="J77" i="5" s="1"/>
  <c r="H58" i="5"/>
  <c r="H56" i="5"/>
  <c r="H57" i="5" s="1"/>
  <c r="H54" i="5"/>
  <c r="H55" i="5" s="1"/>
  <c r="J78" i="5"/>
  <c r="J65" i="5"/>
  <c r="J64" i="5"/>
  <c r="J58" i="5"/>
  <c r="J56" i="5"/>
  <c r="J57" i="5" s="1"/>
  <c r="J54" i="5"/>
  <c r="J55" i="5" s="1"/>
  <c r="K58" i="5"/>
  <c r="K56" i="5"/>
  <c r="K57" i="5" s="1"/>
  <c r="K54" i="5"/>
  <c r="K55" i="5" s="1"/>
  <c r="O54" i="5"/>
  <c r="O55" i="5" s="1"/>
  <c r="O58" i="5"/>
  <c r="O56" i="5"/>
  <c r="O57" i="5" s="1"/>
  <c r="K77" i="5"/>
  <c r="K78" i="5"/>
  <c r="O78" i="5"/>
  <c r="L78" i="5"/>
  <c r="L77" i="5"/>
  <c r="L58" i="5"/>
  <c r="L56" i="5"/>
  <c r="L57" i="5" s="1"/>
  <c r="L54" i="5"/>
  <c r="L55" i="5" s="1"/>
  <c r="N66" i="5"/>
  <c r="N78" i="5"/>
  <c r="N65" i="5"/>
  <c r="N64" i="5"/>
  <c r="N76" i="5"/>
  <c r="N63" i="5"/>
  <c r="N58" i="5"/>
  <c r="N56" i="5"/>
  <c r="N57" i="5" s="1"/>
  <c r="N54" i="5"/>
  <c r="N55" i="5" s="1"/>
  <c r="I54" i="5"/>
  <c r="I55" i="5" s="1"/>
  <c r="I58" i="5"/>
  <c r="I56" i="5"/>
  <c r="I57" i="5" s="1"/>
  <c r="M54" i="5"/>
  <c r="M55" i="5" s="1"/>
  <c r="M58" i="5"/>
  <c r="M56" i="5"/>
  <c r="M57" i="5" s="1"/>
  <c r="I77" i="5"/>
  <c r="M77" i="5"/>
  <c r="I78" i="5"/>
  <c r="I79" i="5"/>
  <c r="M79" i="5"/>
  <c r="N58" i="6"/>
  <c r="N56" i="6"/>
  <c r="N57" i="6" s="1"/>
  <c r="N54" i="6"/>
  <c r="N55" i="6" s="1"/>
  <c r="L58" i="6"/>
  <c r="L56" i="6"/>
  <c r="L57" i="6" s="1"/>
  <c r="L54" i="6"/>
  <c r="L55" i="6" s="1"/>
  <c r="H58" i="6"/>
  <c r="H56" i="6"/>
  <c r="H57" i="6" s="1"/>
  <c r="H54" i="6"/>
  <c r="N65" i="6" s="1"/>
  <c r="S54" i="6"/>
  <c r="N79" i="6" s="1"/>
  <c r="I79" i="6"/>
  <c r="M78" i="6"/>
  <c r="M77" i="6"/>
  <c r="I77" i="6"/>
  <c r="M58" i="6"/>
  <c r="M56" i="6"/>
  <c r="M57" i="6" s="1"/>
  <c r="M54" i="6"/>
  <c r="M55" i="6" s="1"/>
  <c r="I58" i="6"/>
  <c r="I56" i="6"/>
  <c r="I57" i="6" s="1"/>
  <c r="I54" i="6"/>
  <c r="I55" i="6" s="1"/>
  <c r="J79" i="6"/>
  <c r="J66" i="6"/>
  <c r="J65" i="6"/>
  <c r="J64" i="6"/>
  <c r="J58" i="6"/>
  <c r="J56" i="6"/>
  <c r="J57" i="6" s="1"/>
  <c r="J54" i="6"/>
  <c r="J55" i="6" s="1"/>
  <c r="K79" i="6"/>
  <c r="K78" i="6"/>
  <c r="K77" i="6"/>
  <c r="O54" i="6"/>
  <c r="O55" i="6" s="1"/>
  <c r="O58" i="6"/>
  <c r="O59" i="6" s="1"/>
  <c r="O56" i="6"/>
  <c r="O57" i="6" s="1"/>
  <c r="K76" i="6"/>
  <c r="K63" i="6"/>
  <c r="K58" i="6"/>
  <c r="K56" i="6"/>
  <c r="K57" i="6" s="1"/>
  <c r="K54" i="6"/>
  <c r="K55" i="6" s="1"/>
  <c r="P44" i="4"/>
  <c r="N46" i="3"/>
  <c r="M46" i="3"/>
  <c r="L46" i="3"/>
  <c r="K46" i="3"/>
  <c r="J46" i="3"/>
  <c r="I46" i="3"/>
  <c r="H46" i="3"/>
  <c r="G46" i="3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I50" i="3" l="1"/>
  <c r="K49" i="3"/>
  <c r="K50" i="3"/>
  <c r="K52" i="3"/>
  <c r="M50" i="3"/>
  <c r="N50" i="3"/>
  <c r="N51" i="3"/>
  <c r="I52" i="3"/>
  <c r="M51" i="3"/>
  <c r="M52" i="3"/>
  <c r="H49" i="3"/>
  <c r="H51" i="3"/>
  <c r="H52" i="3"/>
  <c r="I78" i="6"/>
  <c r="M78" i="5"/>
  <c r="N77" i="5"/>
  <c r="L76" i="5"/>
  <c r="L85" i="5" s="1"/>
  <c r="O77" i="5"/>
  <c r="O85" i="5" s="1"/>
  <c r="K76" i="5"/>
  <c r="J66" i="5"/>
  <c r="J70" i="5" s="1"/>
  <c r="J79" i="5"/>
  <c r="P44" i="3"/>
  <c r="J51" i="3" s="1"/>
  <c r="J77" i="6"/>
  <c r="M79" i="6"/>
  <c r="L79" i="5"/>
  <c r="O59" i="5"/>
  <c r="H79" i="5"/>
  <c r="N79" i="5"/>
  <c r="N83" i="5" s="1"/>
  <c r="O79" i="5"/>
  <c r="J78" i="6"/>
  <c r="M59" i="5"/>
  <c r="K79" i="5"/>
  <c r="M85" i="5"/>
  <c r="M84" i="5"/>
  <c r="M83" i="5"/>
  <c r="N72" i="5"/>
  <c r="N71" i="5"/>
  <c r="N70" i="5"/>
  <c r="L59" i="5"/>
  <c r="L84" i="5"/>
  <c r="L83" i="5"/>
  <c r="O84" i="5"/>
  <c r="O83" i="5"/>
  <c r="K59" i="5"/>
  <c r="K85" i="5"/>
  <c r="K84" i="5"/>
  <c r="K83" i="5"/>
  <c r="H64" i="5"/>
  <c r="H65" i="5"/>
  <c r="H66" i="5"/>
  <c r="M66" i="5"/>
  <c r="I66" i="5"/>
  <c r="M65" i="5"/>
  <c r="I65" i="5"/>
  <c r="M64" i="5"/>
  <c r="I64" i="5"/>
  <c r="I71" i="5" s="1"/>
  <c r="I59" i="5"/>
  <c r="I85" i="5"/>
  <c r="I84" i="5"/>
  <c r="I83" i="5"/>
  <c r="N59" i="5"/>
  <c r="N84" i="5"/>
  <c r="L63" i="5"/>
  <c r="L64" i="5"/>
  <c r="L65" i="5"/>
  <c r="L66" i="5"/>
  <c r="O66" i="5"/>
  <c r="K66" i="5"/>
  <c r="O65" i="5"/>
  <c r="K65" i="5"/>
  <c r="O64" i="5"/>
  <c r="K64" i="5"/>
  <c r="K63" i="5"/>
  <c r="J59" i="5"/>
  <c r="J85" i="5"/>
  <c r="J84" i="5"/>
  <c r="J83" i="5"/>
  <c r="H59" i="5"/>
  <c r="H77" i="5"/>
  <c r="H78" i="5"/>
  <c r="K64" i="6"/>
  <c r="K65" i="6"/>
  <c r="K66" i="6"/>
  <c r="K71" i="6"/>
  <c r="J72" i="6"/>
  <c r="J71" i="6"/>
  <c r="J70" i="6"/>
  <c r="I59" i="6"/>
  <c r="I85" i="6"/>
  <c r="I84" i="6"/>
  <c r="I83" i="6"/>
  <c r="I64" i="6"/>
  <c r="I72" i="6" s="1"/>
  <c r="M64" i="6"/>
  <c r="I65" i="6"/>
  <c r="M65" i="6"/>
  <c r="I66" i="6"/>
  <c r="M66" i="6"/>
  <c r="L59" i="6"/>
  <c r="L76" i="6"/>
  <c r="H77" i="6"/>
  <c r="H84" i="6" s="1"/>
  <c r="L77" i="6"/>
  <c r="H78" i="6"/>
  <c r="L78" i="6"/>
  <c r="H79" i="6"/>
  <c r="L79" i="6"/>
  <c r="O77" i="6"/>
  <c r="O83" i="6" s="1"/>
  <c r="O78" i="6"/>
  <c r="O79" i="6"/>
  <c r="O85" i="6" s="1"/>
  <c r="N63" i="6"/>
  <c r="K59" i="6"/>
  <c r="K85" i="6"/>
  <c r="K84" i="6"/>
  <c r="K83" i="6"/>
  <c r="J59" i="6"/>
  <c r="J85" i="6"/>
  <c r="J84" i="6"/>
  <c r="J83" i="6"/>
  <c r="M59" i="6"/>
  <c r="M85" i="6"/>
  <c r="M84" i="6"/>
  <c r="M83" i="6"/>
  <c r="H55" i="6"/>
  <c r="N66" i="6"/>
  <c r="H59" i="6"/>
  <c r="L63" i="6"/>
  <c r="H64" i="6"/>
  <c r="L64" i="6"/>
  <c r="H65" i="6"/>
  <c r="L65" i="6"/>
  <c r="H66" i="6"/>
  <c r="L66" i="6"/>
  <c r="O64" i="6"/>
  <c r="O65" i="6"/>
  <c r="O66" i="6"/>
  <c r="N59" i="6"/>
  <c r="N76" i="6"/>
  <c r="N78" i="6"/>
  <c r="N50" i="4"/>
  <c r="L50" i="4"/>
  <c r="J50" i="4"/>
  <c r="H50" i="4"/>
  <c r="J49" i="4"/>
  <c r="K52" i="4"/>
  <c r="G52" i="4"/>
  <c r="K51" i="4"/>
  <c r="G51" i="4"/>
  <c r="K50" i="4"/>
  <c r="G50" i="4"/>
  <c r="K49" i="4"/>
  <c r="L52" i="4"/>
  <c r="H52" i="4"/>
  <c r="L51" i="4"/>
  <c r="H51" i="4"/>
  <c r="M52" i="4"/>
  <c r="I52" i="4"/>
  <c r="M51" i="4"/>
  <c r="I51" i="4"/>
  <c r="M50" i="4"/>
  <c r="I50" i="4"/>
  <c r="N52" i="4"/>
  <c r="J52" i="4"/>
  <c r="N51" i="4"/>
  <c r="J51" i="4"/>
  <c r="H40" i="2"/>
  <c r="P40" i="2"/>
  <c r="P36" i="2"/>
  <c r="L40" i="2"/>
  <c r="O48" i="2"/>
  <c r="O50" i="2"/>
  <c r="O47" i="2"/>
  <c r="O49" i="2"/>
  <c r="J40" i="2"/>
  <c r="N40" i="2"/>
  <c r="K47" i="2"/>
  <c r="K48" i="2"/>
  <c r="K49" i="2"/>
  <c r="K50" i="2"/>
  <c r="I47" i="2"/>
  <c r="M47" i="2"/>
  <c r="M56" i="2" s="1"/>
  <c r="M57" i="2" s="1"/>
  <c r="I48" i="2"/>
  <c r="M48" i="2"/>
  <c r="I49" i="2"/>
  <c r="M49" i="2"/>
  <c r="I50" i="2"/>
  <c r="M50" i="2"/>
  <c r="I40" i="2"/>
  <c r="K40" i="2"/>
  <c r="M40" i="2"/>
  <c r="O40" i="2"/>
  <c r="K58" i="2"/>
  <c r="O56" i="2"/>
  <c r="O57" i="2" s="1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O84" i="6" l="1"/>
  <c r="H85" i="6"/>
  <c r="N85" i="5"/>
  <c r="J71" i="5"/>
  <c r="H50" i="3"/>
  <c r="H58" i="3" s="1"/>
  <c r="N52" i="3"/>
  <c r="K51" i="3"/>
  <c r="J72" i="5"/>
  <c r="J73" i="5" s="1"/>
  <c r="K58" i="3"/>
  <c r="K57" i="3"/>
  <c r="K56" i="3"/>
  <c r="H40" i="1"/>
  <c r="P40" i="1"/>
  <c r="M54" i="2"/>
  <c r="M55" i="2" s="1"/>
  <c r="I58" i="2"/>
  <c r="O58" i="2"/>
  <c r="I71" i="6"/>
  <c r="K72" i="6"/>
  <c r="L50" i="3"/>
  <c r="N49" i="3"/>
  <c r="J52" i="3"/>
  <c r="G50" i="3"/>
  <c r="M49" i="3"/>
  <c r="O54" i="2"/>
  <c r="O55" i="2" s="1"/>
  <c r="I49" i="3"/>
  <c r="J49" i="3"/>
  <c r="G52" i="3"/>
  <c r="G51" i="3"/>
  <c r="L52" i="3"/>
  <c r="L49" i="3"/>
  <c r="L51" i="3"/>
  <c r="G49" i="3"/>
  <c r="I51" i="3"/>
  <c r="J50" i="3"/>
  <c r="H85" i="5"/>
  <c r="H84" i="5"/>
  <c r="H83" i="5"/>
  <c r="J86" i="5"/>
  <c r="K72" i="5"/>
  <c r="K71" i="5"/>
  <c r="K70" i="5"/>
  <c r="N86" i="5"/>
  <c r="I86" i="5"/>
  <c r="M72" i="5"/>
  <c r="M71" i="5"/>
  <c r="M70" i="5"/>
  <c r="H72" i="5"/>
  <c r="H71" i="5"/>
  <c r="H70" i="5"/>
  <c r="K86" i="5"/>
  <c r="O86" i="5"/>
  <c r="I70" i="5"/>
  <c r="I72" i="5"/>
  <c r="O72" i="5"/>
  <c r="O71" i="5"/>
  <c r="O70" i="5"/>
  <c r="L72" i="5"/>
  <c r="L71" i="5"/>
  <c r="L70" i="5"/>
  <c r="L86" i="5"/>
  <c r="N73" i="5"/>
  <c r="M86" i="5"/>
  <c r="O71" i="6"/>
  <c r="H83" i="6"/>
  <c r="H86" i="6" s="1"/>
  <c r="I70" i="6"/>
  <c r="I73" i="6" s="1"/>
  <c r="K70" i="6"/>
  <c r="K73" i="6" s="1"/>
  <c r="N85" i="6"/>
  <c r="N84" i="6"/>
  <c r="N83" i="6"/>
  <c r="M86" i="6"/>
  <c r="K86" i="6"/>
  <c r="M72" i="6"/>
  <c r="M71" i="6"/>
  <c r="M70" i="6"/>
  <c r="O70" i="6"/>
  <c r="O72" i="6"/>
  <c r="L72" i="6"/>
  <c r="L71" i="6"/>
  <c r="L70" i="6"/>
  <c r="J86" i="6"/>
  <c r="O86" i="6"/>
  <c r="N72" i="6"/>
  <c r="N71" i="6"/>
  <c r="N70" i="6"/>
  <c r="L85" i="6"/>
  <c r="L84" i="6"/>
  <c r="L83" i="6"/>
  <c r="H72" i="6"/>
  <c r="H71" i="6"/>
  <c r="H70" i="6"/>
  <c r="I86" i="6"/>
  <c r="J73" i="6"/>
  <c r="M58" i="4"/>
  <c r="M57" i="4"/>
  <c r="M56" i="4"/>
  <c r="K58" i="4"/>
  <c r="K57" i="4"/>
  <c r="K56" i="4"/>
  <c r="J58" i="4"/>
  <c r="J57" i="4"/>
  <c r="J56" i="4"/>
  <c r="N58" i="4"/>
  <c r="N57" i="4"/>
  <c r="N56" i="4"/>
  <c r="I58" i="4"/>
  <c r="I57" i="4"/>
  <c r="I56" i="4"/>
  <c r="G58" i="4"/>
  <c r="G57" i="4"/>
  <c r="G56" i="4"/>
  <c r="H58" i="4"/>
  <c r="H57" i="4"/>
  <c r="H56" i="4"/>
  <c r="L58" i="4"/>
  <c r="L57" i="4"/>
  <c r="L56" i="4"/>
  <c r="K56" i="2"/>
  <c r="K57" i="2" s="1"/>
  <c r="K54" i="2"/>
  <c r="K55" i="2" s="1"/>
  <c r="I56" i="2"/>
  <c r="I57" i="2" s="1"/>
  <c r="I54" i="2"/>
  <c r="I55" i="2" s="1"/>
  <c r="M58" i="2"/>
  <c r="M59" i="2" s="1"/>
  <c r="L58" i="2"/>
  <c r="L56" i="2"/>
  <c r="L57" i="2" s="1"/>
  <c r="L54" i="2"/>
  <c r="L55" i="2" s="1"/>
  <c r="S54" i="2"/>
  <c r="J76" i="2" s="1"/>
  <c r="H58" i="2"/>
  <c r="H56" i="2"/>
  <c r="H57" i="2" s="1"/>
  <c r="H54" i="2"/>
  <c r="L66" i="2" s="1"/>
  <c r="J65" i="2"/>
  <c r="N54" i="2"/>
  <c r="N55" i="2" s="1"/>
  <c r="N76" i="2"/>
  <c r="N58" i="2"/>
  <c r="N56" i="2"/>
  <c r="N57" i="2" s="1"/>
  <c r="J54" i="2"/>
  <c r="J55" i="2" s="1"/>
  <c r="J58" i="2"/>
  <c r="J56" i="2"/>
  <c r="J57" i="2" s="1"/>
  <c r="O59" i="2"/>
  <c r="P36" i="1"/>
  <c r="L40" i="1"/>
  <c r="O48" i="1"/>
  <c r="O50" i="1"/>
  <c r="O47" i="1"/>
  <c r="O49" i="1"/>
  <c r="O56" i="1" s="1"/>
  <c r="O57" i="1" s="1"/>
  <c r="J40" i="1"/>
  <c r="N40" i="1"/>
  <c r="K47" i="1"/>
  <c r="K48" i="1"/>
  <c r="K49" i="1"/>
  <c r="K50" i="1"/>
  <c r="I40" i="1"/>
  <c r="K40" i="1"/>
  <c r="M40" i="1"/>
  <c r="O40" i="1"/>
  <c r="I47" i="1"/>
  <c r="M47" i="1"/>
  <c r="I48" i="1"/>
  <c r="I54" i="1" s="1"/>
  <c r="I55" i="1" s="1"/>
  <c r="M48" i="1"/>
  <c r="M54" i="1" s="1"/>
  <c r="M55" i="1" s="1"/>
  <c r="I49" i="1"/>
  <c r="M49" i="1"/>
  <c r="M56" i="1" s="1"/>
  <c r="M57" i="1" s="1"/>
  <c r="I50" i="1"/>
  <c r="M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J66" i="2" l="1"/>
  <c r="N58" i="3"/>
  <c r="N57" i="3"/>
  <c r="N56" i="3"/>
  <c r="M58" i="1"/>
  <c r="J58" i="3"/>
  <c r="J59" i="3" s="1"/>
  <c r="J57" i="3"/>
  <c r="J56" i="3"/>
  <c r="I58" i="3"/>
  <c r="I57" i="3"/>
  <c r="I56" i="3"/>
  <c r="K59" i="3"/>
  <c r="G58" i="3"/>
  <c r="G57" i="3"/>
  <c r="G56" i="3"/>
  <c r="H56" i="3"/>
  <c r="H59" i="3" s="1"/>
  <c r="I56" i="1"/>
  <c r="I57" i="1" s="1"/>
  <c r="K59" i="2"/>
  <c r="M58" i="3"/>
  <c r="M57" i="3"/>
  <c r="M56" i="3"/>
  <c r="H57" i="3"/>
  <c r="J64" i="2"/>
  <c r="L57" i="3"/>
  <c r="L58" i="3"/>
  <c r="L59" i="3" s="1"/>
  <c r="L56" i="3"/>
  <c r="I73" i="5"/>
  <c r="L73" i="5"/>
  <c r="O73" i="5"/>
  <c r="M73" i="5"/>
  <c r="H73" i="5"/>
  <c r="K73" i="5"/>
  <c r="H86" i="5"/>
  <c r="O73" i="6"/>
  <c r="H73" i="6"/>
  <c r="N73" i="6"/>
  <c r="M73" i="6"/>
  <c r="L86" i="6"/>
  <c r="L73" i="6"/>
  <c r="N86" i="6"/>
  <c r="H59" i="4"/>
  <c r="I59" i="4"/>
  <c r="J59" i="4"/>
  <c r="M59" i="4"/>
  <c r="L59" i="4"/>
  <c r="G59" i="4"/>
  <c r="N59" i="4"/>
  <c r="K59" i="4"/>
  <c r="O76" i="2"/>
  <c r="M76" i="2"/>
  <c r="I76" i="2"/>
  <c r="H76" i="2"/>
  <c r="H64" i="2"/>
  <c r="H66" i="2"/>
  <c r="J63" i="2"/>
  <c r="J72" i="2" s="1"/>
  <c r="N63" i="2"/>
  <c r="N64" i="2"/>
  <c r="N65" i="2"/>
  <c r="I59" i="2"/>
  <c r="H63" i="2"/>
  <c r="H72" i="2" s="1"/>
  <c r="H65" i="2"/>
  <c r="N59" i="2"/>
  <c r="L63" i="2"/>
  <c r="L71" i="2" s="1"/>
  <c r="L64" i="2"/>
  <c r="L65" i="2"/>
  <c r="K76" i="2"/>
  <c r="K77" i="2"/>
  <c r="O77" i="2"/>
  <c r="K78" i="2"/>
  <c r="O78" i="2"/>
  <c r="K79" i="2"/>
  <c r="O79" i="2"/>
  <c r="N79" i="2"/>
  <c r="I77" i="2"/>
  <c r="M77" i="2"/>
  <c r="I78" i="2"/>
  <c r="M78" i="2"/>
  <c r="I79" i="2"/>
  <c r="M79" i="2"/>
  <c r="J59" i="2"/>
  <c r="J77" i="2"/>
  <c r="N77" i="2"/>
  <c r="J78" i="2"/>
  <c r="N78" i="2"/>
  <c r="J79" i="2"/>
  <c r="H55" i="2"/>
  <c r="N66" i="2"/>
  <c r="I63" i="2"/>
  <c r="M63" i="2"/>
  <c r="I64" i="2"/>
  <c r="M64" i="2"/>
  <c r="I65" i="2"/>
  <c r="M65" i="2"/>
  <c r="I66" i="2"/>
  <c r="M66" i="2"/>
  <c r="K63" i="2"/>
  <c r="O63" i="2"/>
  <c r="K64" i="2"/>
  <c r="O64" i="2"/>
  <c r="K65" i="2"/>
  <c r="O65" i="2"/>
  <c r="K66" i="2"/>
  <c r="O66" i="2"/>
  <c r="H59" i="2"/>
  <c r="L59" i="2"/>
  <c r="L76" i="2"/>
  <c r="H77" i="2"/>
  <c r="L77" i="2"/>
  <c r="H78" i="2"/>
  <c r="L78" i="2"/>
  <c r="H79" i="2"/>
  <c r="L79" i="2"/>
  <c r="H79" i="1"/>
  <c r="K54" i="1"/>
  <c r="K55" i="1" s="1"/>
  <c r="O54" i="1"/>
  <c r="O55" i="1" s="1"/>
  <c r="I58" i="1"/>
  <c r="I59" i="1" s="1"/>
  <c r="O58" i="1"/>
  <c r="M59" i="1"/>
  <c r="K58" i="1"/>
  <c r="K56" i="1"/>
  <c r="K57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H63" i="1" s="1"/>
  <c r="S54" i="1"/>
  <c r="O76" i="1" s="1"/>
  <c r="H70" i="2" l="1"/>
  <c r="H73" i="2" s="1"/>
  <c r="G59" i="3"/>
  <c r="M59" i="3"/>
  <c r="K59" i="1"/>
  <c r="J71" i="2"/>
  <c r="N59" i="3"/>
  <c r="I59" i="3"/>
  <c r="J76" i="1"/>
  <c r="J70" i="2"/>
  <c r="J73" i="2" s="1"/>
  <c r="H71" i="2"/>
  <c r="N85" i="2"/>
  <c r="N72" i="2"/>
  <c r="N84" i="2"/>
  <c r="L72" i="2"/>
  <c r="L70" i="2"/>
  <c r="L85" i="2"/>
  <c r="L84" i="2"/>
  <c r="L83" i="2"/>
  <c r="H85" i="2"/>
  <c r="H84" i="2"/>
  <c r="H83" i="2"/>
  <c r="O72" i="2"/>
  <c r="O71" i="2"/>
  <c r="O70" i="2"/>
  <c r="M72" i="2"/>
  <c r="M71" i="2"/>
  <c r="M70" i="2"/>
  <c r="N71" i="2"/>
  <c r="J85" i="2"/>
  <c r="J84" i="2"/>
  <c r="J83" i="2"/>
  <c r="I85" i="2"/>
  <c r="I84" i="2"/>
  <c r="I83" i="2"/>
  <c r="O85" i="2"/>
  <c r="O84" i="2"/>
  <c r="O83" i="2"/>
  <c r="K72" i="2"/>
  <c r="K71" i="2"/>
  <c r="K70" i="2"/>
  <c r="I72" i="2"/>
  <c r="I71" i="2"/>
  <c r="I70" i="2"/>
  <c r="N70" i="2"/>
  <c r="M85" i="2"/>
  <c r="M84" i="2"/>
  <c r="M83" i="2"/>
  <c r="K85" i="2"/>
  <c r="K84" i="2"/>
  <c r="K83" i="2"/>
  <c r="N83" i="2"/>
  <c r="O59" i="1"/>
  <c r="N77" i="1"/>
  <c r="J63" i="1"/>
  <c r="K77" i="1"/>
  <c r="K78" i="1"/>
  <c r="K79" i="1"/>
  <c r="N79" i="1"/>
  <c r="I76" i="1"/>
  <c r="I77" i="1"/>
  <c r="I78" i="1"/>
  <c r="I79" i="1"/>
  <c r="K76" i="1"/>
  <c r="O77" i="1"/>
  <c r="O78" i="1"/>
  <c r="O79" i="1"/>
  <c r="M76" i="1"/>
  <c r="M77" i="1"/>
  <c r="M78" i="1"/>
  <c r="M79" i="1"/>
  <c r="L59" i="1"/>
  <c r="L76" i="1"/>
  <c r="H77" i="1"/>
  <c r="L77" i="1"/>
  <c r="H78" i="1"/>
  <c r="L78" i="1"/>
  <c r="L79" i="1"/>
  <c r="N59" i="1"/>
  <c r="N76" i="1"/>
  <c r="J77" i="1"/>
  <c r="J78" i="1"/>
  <c r="N78" i="1"/>
  <c r="J79" i="1"/>
  <c r="H55" i="1"/>
  <c r="O63" i="1"/>
  <c r="O64" i="1"/>
  <c r="O65" i="1"/>
  <c r="O66" i="1"/>
  <c r="M63" i="1"/>
  <c r="M64" i="1"/>
  <c r="M65" i="1"/>
  <c r="M66" i="1"/>
  <c r="N66" i="1"/>
  <c r="K63" i="1"/>
  <c r="K64" i="1"/>
  <c r="K65" i="1"/>
  <c r="K66" i="1"/>
  <c r="I63" i="1"/>
  <c r="I64" i="1"/>
  <c r="I65" i="1"/>
  <c r="I66" i="1"/>
  <c r="H59" i="1"/>
  <c r="H76" i="1"/>
  <c r="L63" i="1"/>
  <c r="H64" i="1"/>
  <c r="L64" i="1"/>
  <c r="H65" i="1"/>
  <c r="L65" i="1"/>
  <c r="H66" i="1"/>
  <c r="L66" i="1"/>
  <c r="J59" i="1"/>
  <c r="N63" i="1"/>
  <c r="J64" i="1"/>
  <c r="N64" i="1"/>
  <c r="J65" i="1"/>
  <c r="N65" i="1"/>
  <c r="J66" i="1"/>
  <c r="L73" i="2" l="1"/>
  <c r="H71" i="1"/>
  <c r="N86" i="2"/>
  <c r="N73" i="2"/>
  <c r="M86" i="2"/>
  <c r="I73" i="2"/>
  <c r="O86" i="2"/>
  <c r="O73" i="2"/>
  <c r="L86" i="2"/>
  <c r="K86" i="2"/>
  <c r="K73" i="2"/>
  <c r="I86" i="2"/>
  <c r="J86" i="2"/>
  <c r="M73" i="2"/>
  <c r="H86" i="2"/>
  <c r="J71" i="1"/>
  <c r="H72" i="1"/>
  <c r="J85" i="1"/>
  <c r="J84" i="1"/>
  <c r="J83" i="1"/>
  <c r="L72" i="1"/>
  <c r="L71" i="1"/>
  <c r="L70" i="1"/>
  <c r="I72" i="1"/>
  <c r="I71" i="1"/>
  <c r="I70" i="1"/>
  <c r="K72" i="1"/>
  <c r="K71" i="1"/>
  <c r="K70" i="1"/>
  <c r="N85" i="1"/>
  <c r="N84" i="1"/>
  <c r="N83" i="1"/>
  <c r="J70" i="1"/>
  <c r="J72" i="1"/>
  <c r="O85" i="1"/>
  <c r="O84" i="1"/>
  <c r="O83" i="1"/>
  <c r="M85" i="1"/>
  <c r="M84" i="1"/>
  <c r="M83" i="1"/>
  <c r="K85" i="1"/>
  <c r="K84" i="1"/>
  <c r="K83" i="1"/>
  <c r="I85" i="1"/>
  <c r="I84" i="1"/>
  <c r="I83" i="1"/>
  <c r="N72" i="1"/>
  <c r="N71" i="1"/>
  <c r="N70" i="1"/>
  <c r="H85" i="1"/>
  <c r="H84" i="1"/>
  <c r="H83" i="1"/>
  <c r="M72" i="1"/>
  <c r="M71" i="1"/>
  <c r="M70" i="1"/>
  <c r="O72" i="1"/>
  <c r="O71" i="1"/>
  <c r="O70" i="1"/>
  <c r="L85" i="1"/>
  <c r="L84" i="1"/>
  <c r="L83" i="1"/>
  <c r="H70" i="1"/>
  <c r="H73" i="1" s="1"/>
  <c r="L86" i="1" l="1"/>
  <c r="M73" i="1"/>
  <c r="N73" i="1"/>
  <c r="K86" i="1"/>
  <c r="O86" i="1"/>
  <c r="K73" i="1"/>
  <c r="L73" i="1"/>
  <c r="O73" i="1"/>
  <c r="H86" i="1"/>
  <c r="I86" i="1"/>
  <c r="M86" i="1"/>
  <c r="J73" i="1"/>
  <c r="N86" i="1"/>
  <c r="I73" i="1"/>
  <c r="J86" i="1"/>
</calcChain>
</file>

<file path=xl/sharedStrings.xml><?xml version="1.0" encoding="utf-8"?>
<sst xmlns="http://schemas.openxmlformats.org/spreadsheetml/2006/main" count="504" uniqueCount="65">
  <si>
    <t>version,4</t>
  </si>
  <si>
    <t>ProtocolHeader</t>
  </si>
  <si>
    <t>,Version,1.0,Label,Temp Protocol,ReaderType,0,DateRead,3/12/2020 11:12:50 PM,InstrumentSN,SN: 512734004,</t>
  </si>
  <si>
    <t xml:space="preserve">,Result,0,Prefix,4a_Cis,WellMap,0007FE7FE7FE7FE7FE7FE000,RefWellMap,000000000000000000000000,RunCount,1,Kinetics,False,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</si>
  <si>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</si>
  <si>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</si>
  <si>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</si>
  <si>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</si>
  <si>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</si>
  <si>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</si>
  <si>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,B,X,0.05048737,0.05491014,0.0541522,0.0559396,0.05499769,0.05464996,0.05491716,0.05360384,0.05402293,0.05354914,X</t>
  </si>
  <si>
    <t>,C,X,0.05168583,0.5285346,0.4747609,0.07308673,0.3425735,0.3670096,0.6034915,0.2862203,0.2798266,0.102203,X</t>
  </si>
  <si>
    <t>,D,X,0.05303869,0.2957978,0.3168954,0.3266975,0.3492588,0.3533394,0.3443199,0.2001693,0.2121135,0.1022342,X</t>
  </si>
  <si>
    <t>,E,X,0.05273435,0.3014435,0.2721435,0.2453613,0.2093417,0.2483135,0.2101752,0.2194818,0.187538,0.1071054,X</t>
  </si>
  <si>
    <t>,F,X,0.05124583,0.1941485,0.1923799,0.1972829,0.1874445,0.2046588,0.224192,0.1681833,0.1927885,0.05296201,X</t>
  </si>
  <si>
    <t>,G,X,0.05190255,0.05100755,0.05105151,0.05130371,0.05271807,0.05178548,0.05221093,0.05152025,0.05168239,0.0561034,X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</si>
  <si>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</si>
  <si>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</si>
  <si>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</si>
  <si>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</si>
  <si>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</si>
  <si>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</si>
  <si>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</si>
  <si>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1nM</t>
  </si>
  <si>
    <t>10nM</t>
  </si>
  <si>
    <t>100nM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</si>
  <si>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</si>
  <si>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</si>
  <si>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</si>
  <si>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</si>
  <si>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</si>
  <si>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</si>
  <si>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</si>
  <si>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</si>
  <si>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</si>
  <si>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</si>
  <si>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</si>
  <si>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</si>
  <si>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</si>
  <si>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</si>
  <si>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</si>
  <si>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</si>
  <si>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</si>
  <si>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</si>
  <si>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Cisplatin</t>
  </si>
  <si>
    <t>,Version,1,Label,CytoTox-Fluor,ReaderType,2,DateRead,3/12/2020 12:51:27 AM,InstrumentSN,SN: 512734004,FluoOpticalKitID,PN:9300-046 SN:31000001DD35142D SIG:BLUE,</t>
  </si>
  <si>
    <t xml:space="preserve">,Result,0,Prefix,4a_Cis,WellMap,0007FE7FE7FE7FE7FE7FE000,RunCount,1,Kinetics,False, </t>
  </si>
  <si>
    <t>,Read 1</t>
  </si>
  <si>
    <t>,B,X,544.902,544.501,545.999,544.002,543.391,543.938,543,546.132,544.345,543.58,X</t>
  </si>
  <si>
    <t>,C,X,545.006,6883.89,8197.26,544.529,3800.12,4171.84,22030.1,4082.6,9888.9,2790.17,X</t>
  </si>
  <si>
    <t>,D,X,543.826,3686.33,3618.86,3660.17,3879.31,3917.37,3793.93,3626.31,3519.87,2812.61,X</t>
  </si>
  <si>
    <t>,E,X,543.721,3637.18,3507.65,3504.48,3551.25,3663.8,3680.71,3817.52,3630.9,2812.54,X</t>
  </si>
  <si>
    <t>,F,X,544.423,3462.74,3385.09,3479.41,3413.85,3583.05,3559.56,3644.06,3474.89,543.795,X</t>
  </si>
  <si>
    <t>,G,X,544.504,542.22,543.713,542.261,543.524,543.769,543.473,547.051,543.911,544.313,X</t>
  </si>
  <si>
    <t>Cytotox</t>
  </si>
  <si>
    <t>% of Vehicle</t>
  </si>
  <si>
    <t>Live/Dead</t>
  </si>
  <si>
    <t>1µM</t>
  </si>
  <si>
    <t>10µM</t>
  </si>
  <si>
    <t>100µM</t>
  </si>
  <si>
    <t>33) Exp_2020310</t>
  </si>
  <si>
    <t>Plate marked: Red square indicates contamined wells,</t>
  </si>
  <si>
    <t xml:space="preserve">x indicates wells with detached cells. </t>
  </si>
  <si>
    <t>No additional outliers than the preselected ones</t>
  </si>
  <si>
    <t>were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</si>
</sst>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295274</xdr:colOff>
      <xdr:row>4</xdr:row>
      <xdr:rowOff>38100</xdr:rowOff>
    </xdr:from>
    <xdr:to>
      <xdr:col>15</xdr:col>
      <xdr:colOff>609599</xdr:colOff>
      <xdr:row>23</xdr:row>
      <xdr:rowOff>83344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4" y="800100"/>
          <a:ext cx="4886325" cy="3664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295274</xdr:colOff>
      <xdr:row>4</xdr:row>
      <xdr:rowOff>38100</xdr:rowOff>
    </xdr:from>
    <xdr:to>
      <xdr:col>15</xdr:col>
      <xdr:colOff>609599</xdr:colOff>
      <xdr:row>23</xdr:row>
      <xdr:rowOff>83344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4" y="800100"/>
          <a:ext cx="4886325" cy="366474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76</xdr:row>
          <xdr:rowOff>66675</xdr:rowOff>
        </xdr:from>
        <xdr:to>
          <xdr:col>4</xdr:col>
          <xdr:colOff>609600</xdr:colOff>
          <xdr:row>90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314325</xdr:colOff>
      <xdr:row>22</xdr:row>
      <xdr:rowOff>45244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571500"/>
          <a:ext cx="4886325" cy="36647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314325</xdr:colOff>
      <xdr:row>22</xdr:row>
      <xdr:rowOff>45244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571500"/>
          <a:ext cx="4886325" cy="36647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409576</xdr:colOff>
      <xdr:row>0</xdr:row>
      <xdr:rowOff>152400</xdr:rowOff>
    </xdr:from>
    <xdr:to>
      <xdr:col>11</xdr:col>
      <xdr:colOff>638176</xdr:colOff>
      <xdr:row>19</xdr:row>
      <xdr:rowOff>133350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9576" y="152400"/>
          <a:ext cx="4800600" cy="3600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0</xdr:rowOff>
    </xdr:from>
    <xdr:to>
      <xdr:col>11</xdr:col>
      <xdr:colOff>345677</xdr:colOff>
      <xdr:row>18</xdr:row>
      <xdr:rowOff>171450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FE7DC83-F7EC-4CF9-8D01-57D790370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190500"/>
          <a:ext cx="4422377" cy="34099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1</xdr:row>
          <xdr:rowOff>19048</xdr:rowOff>
        </xdr:from>
        <xdr:to>
          <xdr:col>17</xdr:col>
          <xdr:colOff>246381</xdr:colOff>
          <xdr:row>18</xdr:row>
          <xdr:rowOff>171449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420F52A3-399F-4106-84D8-BAEA38E610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9" workbookViewId="0">
      <selection activeCell="A25" sqref="A25:D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60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57</v>
      </c>
      <c r="N25" s="3" t="s">
        <v>58</v>
      </c>
      <c r="O25" s="3" t="s">
        <v>59</v>
      </c>
      <c r="P25" s="3" t="s">
        <v>26</v>
      </c>
      <c r="Q25" s="3"/>
    </row>
    <row r="26" spans="1:17" x14ac:dyDescent="0.25">
      <c r="A26" t="s">
        <v>27</v>
      </c>
      <c r="C26" t="s">
        <v>28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29</v>
      </c>
      <c r="C27" s="2">
        <v>43855</v>
      </c>
      <c r="F27" s="5"/>
      <c r="G27" s="6">
        <v>5.0487369999999997E-2</v>
      </c>
      <c r="H27" s="6">
        <v>5.4910140000000003E-2</v>
      </c>
      <c r="I27" s="6">
        <v>5.4152199999999998E-2</v>
      </c>
      <c r="J27" s="6">
        <v>5.5939599999999999E-2</v>
      </c>
      <c r="K27" s="6">
        <v>5.4997690000000002E-2</v>
      </c>
      <c r="L27" s="6">
        <v>5.4649959999999997E-2</v>
      </c>
      <c r="M27" s="6">
        <v>5.491716E-2</v>
      </c>
      <c r="N27" s="6">
        <v>5.360384E-2</v>
      </c>
      <c r="O27" s="6">
        <v>5.4022929999999997E-2</v>
      </c>
      <c r="P27" s="6">
        <v>5.3549140000000002E-2</v>
      </c>
      <c r="Q27" s="7"/>
    </row>
    <row r="28" spans="1:17" x14ac:dyDescent="0.25">
      <c r="A28" t="s">
        <v>30</v>
      </c>
      <c r="C28" t="s">
        <v>31</v>
      </c>
      <c r="F28" s="6"/>
      <c r="G28" s="6">
        <v>5.1685830000000002E-2</v>
      </c>
      <c r="H28" s="8">
        <v>0.52853459999999997</v>
      </c>
      <c r="I28" s="9">
        <v>0.47476089999999999</v>
      </c>
      <c r="J28" s="9">
        <v>7.3086730000000003E-2</v>
      </c>
      <c r="K28" s="9">
        <v>0.34257349999999998</v>
      </c>
      <c r="L28" s="9">
        <v>0.36700959999999999</v>
      </c>
      <c r="M28" s="9">
        <v>0.60349149999999996</v>
      </c>
      <c r="N28" s="9">
        <v>0.28622029999999998</v>
      </c>
      <c r="O28" s="9">
        <v>0.27982659999999998</v>
      </c>
      <c r="P28" s="10">
        <v>0.102203</v>
      </c>
      <c r="Q28" s="7"/>
    </row>
    <row r="29" spans="1:17" x14ac:dyDescent="0.25">
      <c r="A29" t="s">
        <v>32</v>
      </c>
      <c r="C29" t="s">
        <v>44</v>
      </c>
      <c r="F29" s="6"/>
      <c r="G29" s="6">
        <v>5.3038689999999999E-2</v>
      </c>
      <c r="H29" s="11">
        <v>0.2957978</v>
      </c>
      <c r="I29" s="4">
        <v>0.31689539999999999</v>
      </c>
      <c r="J29" s="4">
        <v>0.32669749999999997</v>
      </c>
      <c r="K29" s="4">
        <v>0.34925879999999998</v>
      </c>
      <c r="L29" s="4">
        <v>0.35333940000000003</v>
      </c>
      <c r="M29" s="4">
        <v>0.34431990000000001</v>
      </c>
      <c r="N29" s="4">
        <v>0.20016929999999999</v>
      </c>
      <c r="O29" s="4">
        <v>0.21211350000000001</v>
      </c>
      <c r="P29" s="12">
        <v>0.1022342</v>
      </c>
      <c r="Q29" s="7"/>
    </row>
    <row r="30" spans="1:17" x14ac:dyDescent="0.25">
      <c r="A30" t="s">
        <v>19</v>
      </c>
      <c r="C30" s="2">
        <v>43900</v>
      </c>
      <c r="F30" s="6"/>
      <c r="G30" s="6">
        <v>5.2734349999999999E-2</v>
      </c>
      <c r="H30" s="11">
        <v>0.30144349999999998</v>
      </c>
      <c r="I30" s="4">
        <v>0.27214349999999998</v>
      </c>
      <c r="J30" s="4">
        <v>0.2453613</v>
      </c>
      <c r="K30" s="4">
        <v>0.20934169999999999</v>
      </c>
      <c r="L30" s="4">
        <v>0.24831349999999999</v>
      </c>
      <c r="M30" s="4">
        <v>0.21017520000000001</v>
      </c>
      <c r="N30" s="4">
        <v>0.2194818</v>
      </c>
      <c r="O30" s="4">
        <v>0.18753800000000001</v>
      </c>
      <c r="P30" s="12">
        <v>0.1071054</v>
      </c>
      <c r="Q30" s="7"/>
    </row>
    <row r="31" spans="1:17" x14ac:dyDescent="0.25">
      <c r="A31" t="s">
        <v>20</v>
      </c>
      <c r="C31" t="s">
        <v>21</v>
      </c>
      <c r="F31" s="6"/>
      <c r="G31" s="6">
        <v>5.1245829999999999E-2</v>
      </c>
      <c r="H31" s="13">
        <v>0.1941485</v>
      </c>
      <c r="I31" s="14">
        <v>0.19237989999999999</v>
      </c>
      <c r="J31" s="14">
        <v>0.19728290000000001</v>
      </c>
      <c r="K31" s="14">
        <v>0.18744449999999999</v>
      </c>
      <c r="L31" s="14">
        <v>0.2046588</v>
      </c>
      <c r="M31" s="14">
        <v>0.224192</v>
      </c>
      <c r="N31" s="14">
        <v>0.16818330000000001</v>
      </c>
      <c r="O31" s="14">
        <v>0.1927885</v>
      </c>
      <c r="P31" s="15">
        <v>5.2962009999999997E-2</v>
      </c>
      <c r="Q31" s="7"/>
    </row>
    <row r="32" spans="1:17" x14ac:dyDescent="0.25">
      <c r="A32" s="1" t="s">
        <v>33</v>
      </c>
      <c r="B32" t="s">
        <v>61</v>
      </c>
      <c r="G32" s="16">
        <v>5.1902549999999999E-2</v>
      </c>
      <c r="H32" s="16">
        <v>5.1007549999999999E-2</v>
      </c>
      <c r="I32" s="16">
        <v>5.1051510000000001E-2</v>
      </c>
      <c r="J32" s="16">
        <v>5.1303710000000002E-2</v>
      </c>
      <c r="K32" s="16">
        <v>5.2718069999999999E-2</v>
      </c>
      <c r="L32" s="16">
        <v>5.1785480000000002E-2</v>
      </c>
      <c r="M32" s="16">
        <v>5.2210930000000003E-2</v>
      </c>
      <c r="N32" s="16">
        <v>5.1520249999999997E-2</v>
      </c>
      <c r="O32" s="16">
        <v>5.1682390000000002E-2</v>
      </c>
      <c r="P32" s="16">
        <v>5.6103399999999998E-2</v>
      </c>
      <c r="Q32" s="17"/>
    </row>
    <row r="33" spans="2:17" x14ac:dyDescent="0.25">
      <c r="B33" t="s">
        <v>62</v>
      </c>
      <c r="Q33" s="17"/>
    </row>
    <row r="35" spans="2:17" x14ac:dyDescent="0.25">
      <c r="B35" s="18"/>
      <c r="C35" s="19"/>
      <c r="F35" t="s">
        <v>34</v>
      </c>
      <c r="H35">
        <f>AVERAGE(H28:H31)</f>
        <v>0.32998109999999997</v>
      </c>
      <c r="I35">
        <f t="shared" ref="I35:N35" si="0">AVERAGE(I28:I31)</f>
        <v>0.31404492499999997</v>
      </c>
      <c r="J35">
        <f t="shared" si="0"/>
        <v>0.2106071075</v>
      </c>
      <c r="K35">
        <f t="shared" si="0"/>
        <v>0.27215462499999998</v>
      </c>
      <c r="L35">
        <f t="shared" si="0"/>
        <v>0.293330325</v>
      </c>
      <c r="M35">
        <f t="shared" si="0"/>
        <v>0.34554465000000001</v>
      </c>
      <c r="N35">
        <f t="shared" si="0"/>
        <v>0.21851367499999999</v>
      </c>
      <c r="O35">
        <f>AVERAGE(O28:O31)</f>
        <v>0.21806665</v>
      </c>
      <c r="P35">
        <f>AVERAGE(P28:P30)</f>
        <v>0.10384753333333334</v>
      </c>
    </row>
    <row r="36" spans="2:17" x14ac:dyDescent="0.25">
      <c r="B36" s="18"/>
      <c r="F36" t="s">
        <v>35</v>
      </c>
      <c r="H36">
        <f>H35/1000</f>
        <v>3.2998109999999995E-4</v>
      </c>
      <c r="I36">
        <f t="shared" ref="I36:P36" si="1">I35/1000</f>
        <v>3.1404492499999997E-4</v>
      </c>
      <c r="J36">
        <f t="shared" si="1"/>
        <v>2.106071075E-4</v>
      </c>
      <c r="K36">
        <f t="shared" si="1"/>
        <v>2.7215462499999998E-4</v>
      </c>
      <c r="L36">
        <f t="shared" si="1"/>
        <v>2.9333032500000001E-4</v>
      </c>
      <c r="M36">
        <f t="shared" si="1"/>
        <v>3.4554464999999999E-4</v>
      </c>
      <c r="N36">
        <f t="shared" si="1"/>
        <v>2.18513675E-4</v>
      </c>
      <c r="O36">
        <f t="shared" si="1"/>
        <v>2.1806665E-4</v>
      </c>
      <c r="P36">
        <f t="shared" si="1"/>
        <v>1.0384753333333334E-4</v>
      </c>
    </row>
    <row r="37" spans="2:17" x14ac:dyDescent="0.25">
      <c r="B37" s="20"/>
      <c r="F37" t="s">
        <v>36</v>
      </c>
      <c r="H37">
        <f>MEDIAN(H28:H31)</f>
        <v>0.29862064999999999</v>
      </c>
      <c r="I37">
        <f t="shared" ref="I37:P37" si="2">MEDIAN(I28:I31)</f>
        <v>0.29451945000000002</v>
      </c>
      <c r="J37">
        <f t="shared" si="2"/>
        <v>0.22132210000000002</v>
      </c>
      <c r="K37">
        <f t="shared" si="2"/>
        <v>0.27595759999999997</v>
      </c>
      <c r="L37">
        <f t="shared" si="2"/>
        <v>0.30082645000000002</v>
      </c>
      <c r="M37">
        <f t="shared" si="2"/>
        <v>0.28425595000000003</v>
      </c>
      <c r="N37">
        <f t="shared" si="2"/>
        <v>0.20982555</v>
      </c>
      <c r="O37">
        <f t="shared" si="2"/>
        <v>0.20245099999999999</v>
      </c>
      <c r="P37">
        <f t="shared" si="2"/>
        <v>0.10221859999999999</v>
      </c>
    </row>
    <row r="38" spans="2:17" x14ac:dyDescent="0.25">
      <c r="B38" s="18"/>
      <c r="C38" s="18"/>
      <c r="F38" t="s">
        <v>37</v>
      </c>
      <c r="H38">
        <f>H37/1000</f>
        <v>2.9862064999999999E-4</v>
      </c>
      <c r="I38">
        <f t="shared" ref="I38:P38" si="3">I37/1000</f>
        <v>2.9451945000000002E-4</v>
      </c>
      <c r="J38">
        <f t="shared" si="3"/>
        <v>2.2132210000000001E-4</v>
      </c>
      <c r="K38">
        <f t="shared" si="3"/>
        <v>2.7595759999999995E-4</v>
      </c>
      <c r="L38">
        <f t="shared" si="3"/>
        <v>3.0082645000000001E-4</v>
      </c>
      <c r="M38">
        <f t="shared" si="3"/>
        <v>2.8425595000000002E-4</v>
      </c>
      <c r="N38">
        <f t="shared" si="3"/>
        <v>2.0982554999999999E-4</v>
      </c>
      <c r="O38">
        <f t="shared" si="3"/>
        <v>2.02451E-4</v>
      </c>
      <c r="P38">
        <f t="shared" si="3"/>
        <v>1.0221859999999999E-4</v>
      </c>
    </row>
    <row r="39" spans="2:17" x14ac:dyDescent="0.25">
      <c r="F39" t="s">
        <v>38</v>
      </c>
      <c r="H39">
        <f>STDEV(H28:H31)</f>
        <v>0.14125258723018139</v>
      </c>
      <c r="I39">
        <f t="shared" ref="I39:P39" si="4">STDEV(I28:I31)</f>
        <v>0.11887788910363373</v>
      </c>
      <c r="J39">
        <f t="shared" si="4"/>
        <v>0.10610407133309675</v>
      </c>
      <c r="K39">
        <f t="shared" si="4"/>
        <v>8.5683799680895512E-2</v>
      </c>
      <c r="L39">
        <f t="shared" si="4"/>
        <v>7.9412170615902347E-2</v>
      </c>
      <c r="M39">
        <f t="shared" si="4"/>
        <v>0.18219900392410668</v>
      </c>
      <c r="N39">
        <f t="shared" si="4"/>
        <v>4.9849062434137233E-2</v>
      </c>
      <c r="O39">
        <f t="shared" si="4"/>
        <v>4.2507704231782059E-2</v>
      </c>
      <c r="P39">
        <f t="shared" si="4"/>
        <v>2.554684190023675E-2</v>
      </c>
    </row>
    <row r="40" spans="2:17" x14ac:dyDescent="0.25">
      <c r="F40" t="s">
        <v>39</v>
      </c>
      <c r="H40">
        <f>H39/H35*100</f>
        <v>42.806265943771145</v>
      </c>
      <c r="I40">
        <f t="shared" ref="I40:P40" si="5">I39/I35*100</f>
        <v>37.853784487564553</v>
      </c>
      <c r="J40">
        <f t="shared" si="5"/>
        <v>50.380099984563323</v>
      </c>
      <c r="K40">
        <f t="shared" si="5"/>
        <v>31.483499382343961</v>
      </c>
      <c r="L40">
        <f t="shared" si="5"/>
        <v>27.072608539844062</v>
      </c>
      <c r="M40">
        <f t="shared" si="5"/>
        <v>52.728063919990277</v>
      </c>
      <c r="N40">
        <f t="shared" si="5"/>
        <v>22.812788460098542</v>
      </c>
      <c r="O40">
        <f t="shared" si="5"/>
        <v>19.492987227428891</v>
      </c>
      <c r="P40">
        <f t="shared" si="5"/>
        <v>24.600335780952669</v>
      </c>
    </row>
    <row r="43" spans="2:17" x14ac:dyDescent="0.25">
      <c r="D43" t="s">
        <v>40</v>
      </c>
    </row>
    <row r="44" spans="2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57</v>
      </c>
      <c r="N44" s="3" t="s">
        <v>58</v>
      </c>
      <c r="O44" s="3" t="s">
        <v>59</v>
      </c>
      <c r="P44" s="3" t="s">
        <v>26</v>
      </c>
      <c r="Q44" s="3"/>
    </row>
    <row r="47" spans="2:17" x14ac:dyDescent="0.25">
      <c r="H47">
        <f>H28-$P$35</f>
        <v>0.42468706666666661</v>
      </c>
      <c r="I47">
        <f t="shared" ref="I47:N47" si="6">I28-$P$35</f>
        <v>0.37091336666666663</v>
      </c>
      <c r="J47">
        <f t="shared" si="6"/>
        <v>-3.0760803333333336E-2</v>
      </c>
      <c r="K47">
        <f t="shared" si="6"/>
        <v>0.23872596666666662</v>
      </c>
      <c r="L47">
        <f t="shared" si="6"/>
        <v>0.26316206666666664</v>
      </c>
      <c r="M47">
        <f t="shared" si="6"/>
        <v>0.49964396666666661</v>
      </c>
      <c r="N47">
        <f t="shared" si="6"/>
        <v>0.18237276666666663</v>
      </c>
      <c r="O47">
        <f>O28-$P$35</f>
        <v>0.17597906666666663</v>
      </c>
    </row>
    <row r="48" spans="2:17" x14ac:dyDescent="0.25">
      <c r="H48">
        <f t="shared" ref="H48:O50" si="7">H29-$P$35</f>
        <v>0.19195026666666665</v>
      </c>
      <c r="I48">
        <f t="shared" si="7"/>
        <v>0.21304786666666664</v>
      </c>
      <c r="J48">
        <f t="shared" si="7"/>
        <v>0.22284996666666662</v>
      </c>
      <c r="K48">
        <f t="shared" si="7"/>
        <v>0.24541126666666663</v>
      </c>
      <c r="L48">
        <f t="shared" si="7"/>
        <v>0.24949186666666667</v>
      </c>
      <c r="M48">
        <f t="shared" si="7"/>
        <v>0.24047236666666666</v>
      </c>
      <c r="N48">
        <f t="shared" si="7"/>
        <v>9.6321766666666656E-2</v>
      </c>
      <c r="O48">
        <f t="shared" si="7"/>
        <v>0.10826596666666667</v>
      </c>
    </row>
    <row r="49" spans="4:20" x14ac:dyDescent="0.25">
      <c r="H49">
        <f t="shared" si="7"/>
        <v>0.19759596666666662</v>
      </c>
      <c r="I49">
        <f t="shared" si="7"/>
        <v>0.16829596666666663</v>
      </c>
      <c r="J49">
        <f t="shared" si="7"/>
        <v>0.14151376666666665</v>
      </c>
      <c r="K49">
        <f t="shared" si="7"/>
        <v>0.10549416666666665</v>
      </c>
      <c r="L49">
        <f>L30-$P$35</f>
        <v>0.14446596666666667</v>
      </c>
      <c r="M49">
        <f t="shared" si="7"/>
        <v>0.10632766666666667</v>
      </c>
      <c r="N49">
        <f t="shared" si="7"/>
        <v>0.11563426666666667</v>
      </c>
      <c r="O49">
        <f>O30-$P$35</f>
        <v>8.3690466666666671E-2</v>
      </c>
    </row>
    <row r="50" spans="4:20" x14ac:dyDescent="0.25">
      <c r="H50">
        <f t="shared" si="7"/>
        <v>9.0300966666666663E-2</v>
      </c>
      <c r="I50">
        <f t="shared" si="7"/>
        <v>8.8532366666666654E-2</v>
      </c>
      <c r="J50">
        <f t="shared" si="7"/>
        <v>9.3435366666666672E-2</v>
      </c>
      <c r="K50">
        <f t="shared" si="7"/>
        <v>8.3596966666666647E-2</v>
      </c>
      <c r="L50">
        <f t="shared" si="7"/>
        <v>0.10081126666666666</v>
      </c>
      <c r="M50">
        <f t="shared" si="7"/>
        <v>0.12034446666666666</v>
      </c>
      <c r="N50">
        <f t="shared" si="7"/>
        <v>6.4335766666666669E-2</v>
      </c>
      <c r="O50">
        <f t="shared" si="7"/>
        <v>8.8940966666666663E-2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57</v>
      </c>
      <c r="N53" s="3" t="s">
        <v>58</v>
      </c>
      <c r="O53" s="3" t="s">
        <v>59</v>
      </c>
      <c r="P53" s="3" t="s">
        <v>26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0.22613356666666665</v>
      </c>
      <c r="I54">
        <f>AVERAGE(I47:I50)</f>
        <v>0.21019739166666662</v>
      </c>
      <c r="J54">
        <f t="shared" ref="J54:N54" si="8">AVERAGE(J47:J50)</f>
        <v>0.10675957416666666</v>
      </c>
      <c r="K54">
        <f t="shared" si="8"/>
        <v>0.16830709166666663</v>
      </c>
      <c r="L54">
        <f t="shared" si="8"/>
        <v>0.18948279166666665</v>
      </c>
      <c r="M54">
        <f t="shared" si="8"/>
        <v>0.24169711666666666</v>
      </c>
      <c r="N54">
        <f t="shared" si="8"/>
        <v>0.11466614166666665</v>
      </c>
      <c r="O54">
        <f>AVERAGE(O47:O50)</f>
        <v>0.11421911666666666</v>
      </c>
      <c r="S54" s="23">
        <f>AVERAGE(H47:I50)</f>
        <v>0.21816547916666665</v>
      </c>
      <c r="T54" s="24"/>
    </row>
    <row r="55" spans="4:20" x14ac:dyDescent="0.25">
      <c r="F55" t="s">
        <v>35</v>
      </c>
      <c r="H55">
        <f>H54/1000</f>
        <v>2.2613356666666666E-4</v>
      </c>
      <c r="I55">
        <f t="shared" ref="I55:O55" si="9">I54/1000</f>
        <v>2.1019739166666662E-4</v>
      </c>
      <c r="J55">
        <f t="shared" si="9"/>
        <v>1.0675957416666666E-4</v>
      </c>
      <c r="K55">
        <f t="shared" si="9"/>
        <v>1.6830709166666663E-4</v>
      </c>
      <c r="L55">
        <f t="shared" si="9"/>
        <v>1.8948279166666664E-4</v>
      </c>
      <c r="M55">
        <f t="shared" si="9"/>
        <v>2.4169711666666664E-4</v>
      </c>
      <c r="N55">
        <f t="shared" si="9"/>
        <v>1.1466614166666665E-4</v>
      </c>
      <c r="O55">
        <f t="shared" si="9"/>
        <v>1.1421911666666666E-4</v>
      </c>
    </row>
    <row r="56" spans="4:20" x14ac:dyDescent="0.25">
      <c r="F56" t="s">
        <v>36</v>
      </c>
      <c r="H56">
        <f>MEDIAN(H47:H50)</f>
        <v>0.19477311666666663</v>
      </c>
      <c r="I56">
        <f t="shared" ref="I56:N56" si="10">MEDIAN(I47:I50)</f>
        <v>0.19067191666666664</v>
      </c>
      <c r="J56">
        <f>MEDIAN(J47:J50)</f>
        <v>0.11747456666666667</v>
      </c>
      <c r="K56">
        <f t="shared" si="10"/>
        <v>0.17211006666666662</v>
      </c>
      <c r="L56">
        <f t="shared" si="10"/>
        <v>0.19697891666666667</v>
      </c>
      <c r="M56">
        <f t="shared" si="10"/>
        <v>0.18040841666666665</v>
      </c>
      <c r="N56">
        <f t="shared" si="10"/>
        <v>0.10597801666666666</v>
      </c>
      <c r="O56">
        <f>MEDIAN(O47:O50)</f>
        <v>9.8603466666666667E-2</v>
      </c>
    </row>
    <row r="57" spans="4:20" x14ac:dyDescent="0.25">
      <c r="F57" t="s">
        <v>37</v>
      </c>
      <c r="H57">
        <f>H56/1000</f>
        <v>1.9477311666666664E-4</v>
      </c>
      <c r="I57">
        <f t="shared" ref="I57:O57" si="11">I56/1000</f>
        <v>1.9067191666666662E-4</v>
      </c>
      <c r="J57">
        <f t="shared" si="11"/>
        <v>1.1747456666666667E-4</v>
      </c>
      <c r="K57">
        <f t="shared" si="11"/>
        <v>1.7211006666666663E-4</v>
      </c>
      <c r="L57">
        <f t="shared" si="11"/>
        <v>1.9697891666666667E-4</v>
      </c>
      <c r="M57">
        <f t="shared" si="11"/>
        <v>1.8040841666666665E-4</v>
      </c>
      <c r="N57">
        <f t="shared" si="11"/>
        <v>1.0597801666666666E-4</v>
      </c>
      <c r="O57">
        <f t="shared" si="11"/>
        <v>9.8603466666666672E-5</v>
      </c>
    </row>
    <row r="58" spans="4:20" x14ac:dyDescent="0.25">
      <c r="F58" t="s">
        <v>38</v>
      </c>
      <c r="H58">
        <f>STDEV(H47:H50)</f>
        <v>0.14125258723018128</v>
      </c>
      <c r="I58">
        <f t="shared" ref="I58:O58" si="12">STDEV(I47:I50)</f>
        <v>0.11887788910363377</v>
      </c>
      <c r="J58">
        <f t="shared" si="12"/>
        <v>0.10610407133309675</v>
      </c>
      <c r="K58">
        <f t="shared" si="12"/>
        <v>8.5683799680895512E-2</v>
      </c>
      <c r="L58">
        <f t="shared" si="12"/>
        <v>7.9412170615902292E-2</v>
      </c>
      <c r="M58">
        <f t="shared" si="12"/>
        <v>0.18219900392410668</v>
      </c>
      <c r="N58">
        <f t="shared" si="12"/>
        <v>4.9849062434137115E-2</v>
      </c>
      <c r="O58">
        <f t="shared" si="12"/>
        <v>4.2507704231782059E-2</v>
      </c>
    </row>
    <row r="59" spans="4:20" x14ac:dyDescent="0.25">
      <c r="F59" t="s">
        <v>39</v>
      </c>
      <c r="H59">
        <f>H58/H54*100</f>
        <v>62.464228248960218</v>
      </c>
      <c r="I59">
        <f t="shared" ref="I59:O59" si="13">I58/I54*100</f>
        <v>56.555358827740186</v>
      </c>
      <c r="J59">
        <f t="shared" si="13"/>
        <v>99.386000891548548</v>
      </c>
      <c r="K59">
        <f t="shared" si="13"/>
        <v>50.909203428333768</v>
      </c>
      <c r="L59">
        <f t="shared" si="13"/>
        <v>41.909964444476934</v>
      </c>
      <c r="M59">
        <f t="shared" si="13"/>
        <v>75.383192996623123</v>
      </c>
      <c r="N59">
        <f t="shared" si="13"/>
        <v>43.473218606280348</v>
      </c>
      <c r="O59">
        <f t="shared" si="13"/>
        <v>37.215928009525015</v>
      </c>
    </row>
    <row r="62" spans="4:20" x14ac:dyDescent="0.25">
      <c r="D62" t="s">
        <v>42</v>
      </c>
    </row>
    <row r="63" spans="4:20" x14ac:dyDescent="0.25">
      <c r="H63">
        <f>H47/$H$54*100</f>
        <v>187.80363876393403</v>
      </c>
      <c r="I63">
        <f t="shared" ref="H63:O66" si="14">I47/$H$54*100</f>
        <v>164.024020022385</v>
      </c>
      <c r="J63">
        <f t="shared" si="14"/>
        <v>-13.602935551216266</v>
      </c>
      <c r="K63">
        <f t="shared" si="14"/>
        <v>105.56856736733909</v>
      </c>
      <c r="L63">
        <f t="shared" si="14"/>
        <v>116.37461458987291</v>
      </c>
      <c r="M63">
        <f t="shared" si="14"/>
        <v>220.95081859437937</v>
      </c>
      <c r="N63" s="25">
        <f t="shared" si="14"/>
        <v>80.648251099976747</v>
      </c>
      <c r="O63">
        <f>O47/$H$54*100</f>
        <v>77.820851305135733</v>
      </c>
    </row>
    <row r="64" spans="4:20" x14ac:dyDescent="0.25">
      <c r="H64">
        <f t="shared" si="14"/>
        <v>84.883579866589159</v>
      </c>
      <c r="I64">
        <f t="shared" si="14"/>
        <v>94.213287220959529</v>
      </c>
      <c r="J64">
        <f t="shared" si="14"/>
        <v>98.547937819050006</v>
      </c>
      <c r="K64">
        <f t="shared" si="14"/>
        <v>108.52491750082214</v>
      </c>
      <c r="L64">
        <f t="shared" si="14"/>
        <v>110.32942625206607</v>
      </c>
      <c r="M64">
        <f t="shared" si="14"/>
        <v>106.34085430631191</v>
      </c>
      <c r="N64">
        <f t="shared" si="14"/>
        <v>42.59507692135341</v>
      </c>
      <c r="O64">
        <f t="shared" si="14"/>
        <v>47.876999537294118</v>
      </c>
    </row>
    <row r="65" spans="4:17" x14ac:dyDescent="0.25">
      <c r="H65">
        <f t="shared" si="14"/>
        <v>87.380201700853192</v>
      </c>
      <c r="I65">
        <f t="shared" si="14"/>
        <v>74.42325752317177</v>
      </c>
      <c r="J65">
        <f t="shared" si="14"/>
        <v>62.579726111721293</v>
      </c>
      <c r="K65">
        <f t="shared" si="14"/>
        <v>46.651263773754948</v>
      </c>
      <c r="L65">
        <f t="shared" si="14"/>
        <v>63.885237736340784</v>
      </c>
      <c r="M65">
        <f t="shared" si="14"/>
        <v>47.019851247205381</v>
      </c>
      <c r="N65">
        <f t="shared" si="14"/>
        <v>51.135383557239841</v>
      </c>
      <c r="O65">
        <f t="shared" si="14"/>
        <v>37.009307331198222</v>
      </c>
    </row>
    <row r="66" spans="4:17" x14ac:dyDescent="0.25">
      <c r="H66">
        <f t="shared" si="14"/>
        <v>39.932579668623575</v>
      </c>
      <c r="I66">
        <f t="shared" si="14"/>
        <v>39.150475522799425</v>
      </c>
      <c r="J66">
        <f t="shared" si="14"/>
        <v>41.318663144068104</v>
      </c>
      <c r="K66">
        <f t="shared" si="14"/>
        <v>36.967960086126084</v>
      </c>
      <c r="L66">
        <f t="shared" si="14"/>
        <v>44.580408009602586</v>
      </c>
      <c r="M66">
        <f t="shared" si="14"/>
        <v>53.218311832520229</v>
      </c>
      <c r="N66">
        <f t="shared" si="14"/>
        <v>28.450339157963729</v>
      </c>
      <c r="O66">
        <f t="shared" si="14"/>
        <v>39.331165194847237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57</v>
      </c>
      <c r="N69" s="3" t="s">
        <v>58</v>
      </c>
      <c r="O69" s="3" t="s">
        <v>59</v>
      </c>
      <c r="P69" s="3" t="s">
        <v>26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92.952760072328914</v>
      </c>
      <c r="J70">
        <f>AVERAGE(J63:J66)</f>
        <v>47.210847880905781</v>
      </c>
      <c r="K70">
        <f t="shared" si="15"/>
        <v>74.428177182010572</v>
      </c>
      <c r="L70">
        <f t="shared" si="15"/>
        <v>83.792421646970595</v>
      </c>
      <c r="M70">
        <f t="shared" si="15"/>
        <v>106.88245899510423</v>
      </c>
      <c r="N70">
        <f t="shared" si="15"/>
        <v>50.707262684133433</v>
      </c>
      <c r="O70">
        <f>AVERAGE(O63:O66)</f>
        <v>50.509580842118829</v>
      </c>
    </row>
    <row r="71" spans="4:17" x14ac:dyDescent="0.25">
      <c r="F71" t="s">
        <v>36</v>
      </c>
      <c r="H71">
        <f>MEDIAN(H63:H66)</f>
        <v>86.131890783721175</v>
      </c>
      <c r="I71">
        <f t="shared" ref="I71:O71" si="16">MEDIAN(I63:I66)</f>
        <v>84.31827237206565</v>
      </c>
      <c r="J71">
        <f t="shared" si="16"/>
        <v>51.949194627894698</v>
      </c>
      <c r="K71">
        <f t="shared" si="16"/>
        <v>76.109915570547017</v>
      </c>
      <c r="L71">
        <f t="shared" si="16"/>
        <v>87.107331994203435</v>
      </c>
      <c r="M71">
        <f t="shared" si="16"/>
        <v>79.779583069416077</v>
      </c>
      <c r="N71">
        <f t="shared" si="16"/>
        <v>46.865230239296622</v>
      </c>
      <c r="O71">
        <f t="shared" si="16"/>
        <v>43.604082366070678</v>
      </c>
    </row>
    <row r="72" spans="4:17" x14ac:dyDescent="0.25">
      <c r="F72" t="s">
        <v>38</v>
      </c>
      <c r="H72">
        <f>STDEV(H63:H66)</f>
        <v>62.464228248960254</v>
      </c>
      <c r="I72">
        <f t="shared" ref="I72:O72" si="17">STDEV(I63:I66)</f>
        <v>52.569766999194066</v>
      </c>
      <c r="J72">
        <f t="shared" si="17"/>
        <v>46.920973695824657</v>
      </c>
      <c r="K72">
        <f t="shared" si="17"/>
        <v>37.890792129590459</v>
      </c>
      <c r="L72">
        <f t="shared" si="17"/>
        <v>35.117374119411508</v>
      </c>
      <c r="M72">
        <f t="shared" si="17"/>
        <v>80.57141034381597</v>
      </c>
      <c r="N72">
        <f t="shared" si="17"/>
        <v>22.044079155934142</v>
      </c>
      <c r="O72">
        <f t="shared" si="17"/>
        <v>18.797609244115776</v>
      </c>
    </row>
    <row r="73" spans="4:17" x14ac:dyDescent="0.25">
      <c r="F73" t="s">
        <v>39</v>
      </c>
      <c r="H73">
        <f t="shared" ref="H73:O73" si="18">H72/H70*100</f>
        <v>62.464228248960254</v>
      </c>
      <c r="I73">
        <f t="shared" si="18"/>
        <v>56.555358827740235</v>
      </c>
      <c r="J73">
        <f t="shared" si="18"/>
        <v>99.386000891548562</v>
      </c>
      <c r="K73">
        <f t="shared" si="18"/>
        <v>50.909203428333768</v>
      </c>
      <c r="L73">
        <f t="shared" si="18"/>
        <v>41.909964444476863</v>
      </c>
      <c r="M73">
        <f t="shared" si="18"/>
        <v>75.383192996623109</v>
      </c>
      <c r="N73">
        <f t="shared" si="18"/>
        <v>43.473218606280341</v>
      </c>
      <c r="O73">
        <f t="shared" si="18"/>
        <v>37.215928009525001</v>
      </c>
    </row>
    <row r="76" spans="4:17" x14ac:dyDescent="0.25">
      <c r="D76" t="s">
        <v>43</v>
      </c>
      <c r="H76">
        <f>H47/$S$54*100</f>
        <v>194.66281663297821</v>
      </c>
      <c r="I76">
        <f t="shared" ref="I76:N76" si="19">I47/$S$54*100</f>
        <v>170.0146916384094</v>
      </c>
      <c r="J76">
        <f>J47/$S$54*100</f>
        <v>-14.099757418465705</v>
      </c>
      <c r="K76">
        <f t="shared" si="19"/>
        <v>109.424262527021</v>
      </c>
      <c r="L76">
        <f t="shared" si="19"/>
        <v>120.62498048356451</v>
      </c>
      <c r="M76">
        <f t="shared" si="19"/>
        <v>229.0206354255366</v>
      </c>
      <c r="N76" s="26">
        <f t="shared" si="19"/>
        <v>83.593778155591565</v>
      </c>
      <c r="O76">
        <f>O47/$S$54*100</f>
        <v>80.663112853077962</v>
      </c>
    </row>
    <row r="77" spans="4:17" x14ac:dyDescent="0.25">
      <c r="H77">
        <f t="shared" ref="H77:O79" si="20">H48/$S$54*100</f>
        <v>87.983794411409605</v>
      </c>
      <c r="I77">
        <f t="shared" si="20"/>
        <v>97.654251937773154</v>
      </c>
      <c r="J77">
        <f t="shared" si="20"/>
        <v>102.14721756984353</v>
      </c>
      <c r="K77">
        <f t="shared" si="20"/>
        <v>112.48858783895213</v>
      </c>
      <c r="L77">
        <f t="shared" si="20"/>
        <v>114.35900290901127</v>
      </c>
      <c r="M77">
        <f t="shared" si="20"/>
        <v>110.22475580701692</v>
      </c>
      <c r="N77">
        <f t="shared" si="20"/>
        <v>44.15078271529935</v>
      </c>
      <c r="O77">
        <f t="shared" si="20"/>
        <v>49.625617710104045</v>
      </c>
    </row>
    <row r="78" spans="4:17" x14ac:dyDescent="0.25">
      <c r="H78">
        <f t="shared" si="20"/>
        <v>90.571600704854859</v>
      </c>
      <c r="I78">
        <f>I49/$S$54*100</f>
        <v>77.141428290814787</v>
      </c>
      <c r="J78">
        <f t="shared" si="20"/>
        <v>64.865333969063812</v>
      </c>
      <c r="K78">
        <f t="shared" si="20"/>
        <v>48.355114232382661</v>
      </c>
      <c r="L78">
        <f t="shared" si="20"/>
        <v>66.218526972501664</v>
      </c>
      <c r="M78">
        <f t="shared" si="20"/>
        <v>48.737163676311077</v>
      </c>
      <c r="N78">
        <f t="shared" si="20"/>
        <v>53.003008133256643</v>
      </c>
      <c r="O78">
        <f t="shared" si="20"/>
        <v>38.361003301870539</v>
      </c>
    </row>
    <row r="79" spans="4:17" x14ac:dyDescent="0.25">
      <c r="H79">
        <f>H50/$S$54*100</f>
        <v>41.39104271289483</v>
      </c>
      <c r="I79">
        <f t="shared" si="20"/>
        <v>40.580373670865086</v>
      </c>
      <c r="J79" s="26">
        <f t="shared" si="20"/>
        <v>42.827750303835693</v>
      </c>
      <c r="K79">
        <f t="shared" si="20"/>
        <v>38.318145925736985</v>
      </c>
      <c r="L79">
        <f t="shared" si="20"/>
        <v>46.20862432119808</v>
      </c>
      <c r="M79">
        <f t="shared" si="20"/>
        <v>55.162011481536908</v>
      </c>
      <c r="N79">
        <f t="shared" si="20"/>
        <v>29.489434768695745</v>
      </c>
      <c r="O79">
        <f t="shared" si="20"/>
        <v>40.767662696406965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57</v>
      </c>
      <c r="N82" s="3" t="s">
        <v>58</v>
      </c>
      <c r="O82" s="3" t="s">
        <v>59</v>
      </c>
      <c r="P82" s="3" t="s">
        <v>26</v>
      </c>
      <c r="Q82" s="3"/>
    </row>
    <row r="83" spans="6:17" x14ac:dyDescent="0.25">
      <c r="F83" t="s">
        <v>34</v>
      </c>
      <c r="H83">
        <f>AVERAGE(H76:H79)</f>
        <v>103.65231361553437</v>
      </c>
      <c r="I83">
        <f t="shared" ref="I83:O83" si="21">AVERAGE(I76:I79)</f>
        <v>96.347686384465604</v>
      </c>
      <c r="J83">
        <f t="shared" si="21"/>
        <v>48.935136106069336</v>
      </c>
      <c r="K83">
        <f t="shared" si="21"/>
        <v>77.14652763102319</v>
      </c>
      <c r="L83">
        <f t="shared" si="21"/>
        <v>86.852783671568886</v>
      </c>
      <c r="M83">
        <f t="shared" si="21"/>
        <v>110.78614159760038</v>
      </c>
      <c r="N83">
        <f t="shared" si="21"/>
        <v>52.559250943210827</v>
      </c>
      <c r="O83" s="26">
        <f t="shared" si="21"/>
        <v>52.354349140364882</v>
      </c>
    </row>
    <row r="84" spans="6:17" x14ac:dyDescent="0.25">
      <c r="F84" t="s">
        <v>36</v>
      </c>
      <c r="H84">
        <f t="shared" ref="H84:O84" si="22">MEDIAN(H76:H79)</f>
        <v>89.277697558132232</v>
      </c>
      <c r="I84">
        <f t="shared" si="22"/>
        <v>87.39784011429397</v>
      </c>
      <c r="J84">
        <f t="shared" si="22"/>
        <v>53.846542136449756</v>
      </c>
      <c r="K84">
        <f t="shared" si="22"/>
        <v>78.889688379701823</v>
      </c>
      <c r="L84">
        <f t="shared" si="22"/>
        <v>90.288764940756465</v>
      </c>
      <c r="M84">
        <f t="shared" si="22"/>
        <v>82.693383644276906</v>
      </c>
      <c r="N84">
        <f t="shared" si="22"/>
        <v>48.576895424277993</v>
      </c>
      <c r="O84" s="26">
        <f t="shared" si="22"/>
        <v>45.196640203255505</v>
      </c>
    </row>
    <row r="85" spans="6:17" x14ac:dyDescent="0.25">
      <c r="F85" t="s">
        <v>38</v>
      </c>
      <c r="H85">
        <f t="shared" ref="H85:O85" si="23">STDEV(H76:H79)</f>
        <v>64.74561776213551</v>
      </c>
      <c r="I85">
        <f t="shared" si="23"/>
        <v>54.489779756960289</v>
      </c>
      <c r="J85">
        <f t="shared" si="23"/>
        <v>48.634674806658559</v>
      </c>
      <c r="K85">
        <f t="shared" si="23"/>
        <v>39.274682689573318</v>
      </c>
      <c r="L85">
        <f t="shared" si="23"/>
        <v>36.399970755792971</v>
      </c>
      <c r="M85">
        <f t="shared" si="23"/>
        <v>83.5141309340313</v>
      </c>
      <c r="N85">
        <f t="shared" si="23"/>
        <v>22.849198060365502</v>
      </c>
      <c r="O85" s="26">
        <f t="shared" si="23"/>
        <v>19.484156885933565</v>
      </c>
    </row>
    <row r="86" spans="6:17" x14ac:dyDescent="0.25">
      <c r="F86" t="s">
        <v>39</v>
      </c>
      <c r="H86">
        <f t="shared" ref="H86:O86" si="24">H85/H83*100</f>
        <v>62.464228248960275</v>
      </c>
      <c r="I86">
        <f t="shared" si="24"/>
        <v>56.555358827740179</v>
      </c>
      <c r="J86">
        <f t="shared" si="24"/>
        <v>99.386000891548534</v>
      </c>
      <c r="K86">
        <f t="shared" si="24"/>
        <v>50.909203428333768</v>
      </c>
      <c r="L86">
        <f t="shared" si="24"/>
        <v>41.909964444476913</v>
      </c>
      <c r="M86">
        <f t="shared" si="24"/>
        <v>75.383192996623166</v>
      </c>
      <c r="N86">
        <f t="shared" si="24"/>
        <v>43.473218606280334</v>
      </c>
      <c r="O86" s="26">
        <f t="shared" si="24"/>
        <v>37.215928009525001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C5A95-89EF-491C-89A0-B887C70FB2D5}">
  <dimension ref="A1:Y86"/>
  <sheetViews>
    <sheetView topLeftCell="A10" zoomScale="85" zoomScaleNormal="85" workbookViewId="0">
      <selection activeCell="A25" sqref="A25:F33"/>
    </sheetView>
  </sheetViews>
  <sheetFormatPr baseColWidth="10" defaultRowHeight="15" x14ac:dyDescent="0.25"/>
  <sheetData>
    <row r="1" spans="1:25" x14ac:dyDescent="0.25">
      <c r="B1" t="s">
        <v>0</v>
      </c>
    </row>
    <row r="2" spans="1:25" x14ac:dyDescent="0.25">
      <c r="A2" t="s">
        <v>1</v>
      </c>
      <c r="R2" s="27"/>
      <c r="S2" s="27"/>
      <c r="T2" s="27"/>
      <c r="U2" s="27"/>
      <c r="V2" s="27"/>
      <c r="W2" s="27"/>
      <c r="X2" s="27"/>
      <c r="Y2" s="27"/>
    </row>
    <row r="3" spans="1:25" x14ac:dyDescent="0.25">
      <c r="A3" t="s">
        <v>2</v>
      </c>
      <c r="R3" s="27"/>
      <c r="S3" s="27"/>
      <c r="T3" s="27"/>
      <c r="U3" s="27"/>
      <c r="V3" s="27"/>
      <c r="W3" s="27"/>
      <c r="X3" s="28"/>
      <c r="Y3" s="27"/>
    </row>
    <row r="4" spans="1:25" x14ac:dyDescent="0.25">
      <c r="A4" t="s">
        <v>3</v>
      </c>
      <c r="R4" s="27"/>
      <c r="S4" s="27"/>
      <c r="T4" s="27"/>
      <c r="U4" s="27"/>
      <c r="V4" s="27"/>
      <c r="W4" s="27"/>
      <c r="X4" s="27"/>
      <c r="Y4" s="27"/>
    </row>
    <row r="5" spans="1:25" x14ac:dyDescent="0.25">
      <c r="R5" s="27"/>
      <c r="S5" s="27"/>
      <c r="T5" s="27"/>
      <c r="U5" s="27"/>
      <c r="V5" s="27"/>
      <c r="W5" s="27"/>
      <c r="X5" s="27"/>
      <c r="Y5" s="27"/>
    </row>
    <row r="6" spans="1:25" x14ac:dyDescent="0.25">
      <c r="A6" t="s">
        <v>4</v>
      </c>
      <c r="R6" s="27"/>
      <c r="S6" s="27"/>
      <c r="T6" s="29"/>
      <c r="U6" s="27"/>
      <c r="V6" s="27"/>
      <c r="W6" s="27"/>
      <c r="X6" s="27"/>
      <c r="Y6" s="27"/>
    </row>
    <row r="7" spans="1:25" x14ac:dyDescent="0.25">
      <c r="A7" t="s">
        <v>5</v>
      </c>
      <c r="R7" s="27"/>
      <c r="S7" s="27"/>
      <c r="T7" s="27"/>
      <c r="U7" s="27"/>
      <c r="V7" s="27"/>
      <c r="W7" s="27"/>
      <c r="X7" s="27"/>
      <c r="Y7" s="27"/>
    </row>
    <row r="8" spans="1:25" x14ac:dyDescent="0.25">
      <c r="R8" s="27"/>
      <c r="S8" s="27"/>
      <c r="T8" s="27"/>
      <c r="U8" s="27"/>
      <c r="V8" s="27"/>
      <c r="W8" s="27"/>
      <c r="X8" s="27"/>
      <c r="Y8" s="27"/>
    </row>
    <row r="9" spans="1:25" x14ac:dyDescent="0.25">
      <c r="A9" t="s">
        <v>6</v>
      </c>
      <c r="R9" s="27"/>
      <c r="S9" s="27"/>
      <c r="T9" s="27"/>
      <c r="U9" s="27"/>
      <c r="V9" s="27"/>
      <c r="W9" s="27"/>
      <c r="X9" s="27"/>
      <c r="Y9" s="27"/>
    </row>
    <row r="10" spans="1:25" x14ac:dyDescent="0.25">
      <c r="A10" t="s">
        <v>7</v>
      </c>
      <c r="R10" s="27"/>
      <c r="S10" s="27"/>
      <c r="T10" s="27"/>
      <c r="U10" s="27"/>
      <c r="V10" s="27"/>
      <c r="W10" s="29"/>
      <c r="X10" s="27"/>
      <c r="Y10" s="27"/>
    </row>
    <row r="11" spans="1:25" x14ac:dyDescent="0.25">
      <c r="A11" t="s">
        <v>8</v>
      </c>
      <c r="R11" s="27"/>
      <c r="S11" s="27"/>
      <c r="T11" s="27"/>
      <c r="U11" s="27"/>
      <c r="V11" s="27"/>
      <c r="W11" s="27"/>
      <c r="X11" s="27"/>
      <c r="Y11" s="27"/>
    </row>
    <row r="12" spans="1:25" x14ac:dyDescent="0.25">
      <c r="A12" t="s">
        <v>9</v>
      </c>
      <c r="R12" s="27"/>
      <c r="S12" s="27"/>
      <c r="T12" s="27"/>
      <c r="U12" s="27"/>
      <c r="V12" s="27"/>
      <c r="W12" s="27"/>
      <c r="X12" s="27"/>
      <c r="Y12" s="27"/>
    </row>
    <row r="13" spans="1:25" x14ac:dyDescent="0.25">
      <c r="A13" t="s">
        <v>10</v>
      </c>
      <c r="R13" s="27"/>
      <c r="S13" s="27"/>
      <c r="T13" s="27"/>
      <c r="U13" s="27"/>
      <c r="V13" s="27"/>
      <c r="W13" s="27"/>
      <c r="X13" s="27"/>
      <c r="Y13" s="27"/>
    </row>
    <row r="14" spans="1:25" x14ac:dyDescent="0.25">
      <c r="A14" t="s">
        <v>11</v>
      </c>
      <c r="R14" s="27"/>
      <c r="S14" s="27"/>
      <c r="T14" s="28"/>
      <c r="U14" s="27"/>
      <c r="V14" s="27"/>
      <c r="W14" s="27"/>
      <c r="X14" s="27"/>
      <c r="Y14" s="27"/>
    </row>
    <row r="15" spans="1:25" x14ac:dyDescent="0.25">
      <c r="A15" t="s">
        <v>12</v>
      </c>
      <c r="R15" s="27"/>
      <c r="S15" s="27"/>
      <c r="T15" s="27"/>
      <c r="U15" s="27"/>
      <c r="V15" s="27"/>
      <c r="W15" s="27"/>
      <c r="X15" s="27"/>
      <c r="Y15" s="27"/>
    </row>
    <row r="16" spans="1:25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60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57</v>
      </c>
      <c r="N25" s="3" t="s">
        <v>58</v>
      </c>
      <c r="O25" s="3" t="s">
        <v>59</v>
      </c>
      <c r="P25" s="3" t="s">
        <v>26</v>
      </c>
      <c r="Q25" s="3"/>
    </row>
    <row r="26" spans="1:17" x14ac:dyDescent="0.25">
      <c r="A26" t="s">
        <v>27</v>
      </c>
      <c r="C26" t="s">
        <v>28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29</v>
      </c>
      <c r="C27" s="2">
        <v>43855</v>
      </c>
      <c r="F27" s="5"/>
      <c r="G27" s="6">
        <v>5.0487369999999997E-2</v>
      </c>
      <c r="H27" s="6">
        <v>5.4910140000000003E-2</v>
      </c>
      <c r="I27" s="6">
        <v>5.4152199999999998E-2</v>
      </c>
      <c r="J27" s="6">
        <v>5.5939599999999999E-2</v>
      </c>
      <c r="K27" s="6">
        <v>5.4997690000000002E-2</v>
      </c>
      <c r="L27" s="6">
        <v>5.4649959999999997E-2</v>
      </c>
      <c r="M27" s="6">
        <v>5.491716E-2</v>
      </c>
      <c r="N27" s="6">
        <v>5.360384E-2</v>
      </c>
      <c r="O27" s="6">
        <v>5.4022929999999997E-2</v>
      </c>
      <c r="P27" s="6">
        <v>5.3549140000000002E-2</v>
      </c>
      <c r="Q27" s="7"/>
    </row>
    <row r="28" spans="1:17" x14ac:dyDescent="0.25">
      <c r="A28" t="s">
        <v>30</v>
      </c>
      <c r="C28" t="s">
        <v>31</v>
      </c>
      <c r="F28" s="6"/>
      <c r="G28" s="6">
        <v>5.1685830000000002E-2</v>
      </c>
      <c r="H28" s="8">
        <v>0.52853459999999997</v>
      </c>
      <c r="I28" s="9">
        <v>0.47476089999999999</v>
      </c>
      <c r="J28" s="9">
        <v>7.3086730000000003E-2</v>
      </c>
      <c r="K28" s="9">
        <v>0.34257349999999998</v>
      </c>
      <c r="L28" s="9">
        <v>0.36700959999999999</v>
      </c>
      <c r="M28" s="9">
        <v>0.60349149999999996</v>
      </c>
      <c r="N28" s="9">
        <v>0.28622029999999998</v>
      </c>
      <c r="O28" s="9">
        <v>0.27982659999999998</v>
      </c>
      <c r="P28" s="10">
        <v>0.102203</v>
      </c>
      <c r="Q28" s="7"/>
    </row>
    <row r="29" spans="1:17" x14ac:dyDescent="0.25">
      <c r="A29" t="s">
        <v>32</v>
      </c>
      <c r="C29" t="s">
        <v>44</v>
      </c>
      <c r="F29" s="6"/>
      <c r="G29" s="6">
        <v>5.3038689999999999E-2</v>
      </c>
      <c r="H29" s="11">
        <v>0.2957978</v>
      </c>
      <c r="I29" s="4">
        <v>0.31689539999999999</v>
      </c>
      <c r="J29" s="4">
        <v>0.32669749999999997</v>
      </c>
      <c r="K29" s="4">
        <v>0.34925879999999998</v>
      </c>
      <c r="L29" s="4">
        <v>0.35333940000000003</v>
      </c>
      <c r="M29" s="4">
        <v>0.34431990000000001</v>
      </c>
      <c r="N29" s="4">
        <v>0.20016929999999999</v>
      </c>
      <c r="O29" s="4">
        <v>0.21211350000000001</v>
      </c>
      <c r="P29" s="12">
        <v>0.1022342</v>
      </c>
      <c r="Q29" s="7"/>
    </row>
    <row r="30" spans="1:17" x14ac:dyDescent="0.25">
      <c r="A30" t="s">
        <v>19</v>
      </c>
      <c r="C30" s="2">
        <v>43900</v>
      </c>
      <c r="F30" s="6"/>
      <c r="G30" s="6">
        <v>5.2734349999999999E-2</v>
      </c>
      <c r="H30" s="11">
        <v>0.30144349999999998</v>
      </c>
      <c r="I30" s="4">
        <v>0.27214349999999998</v>
      </c>
      <c r="J30" s="4">
        <v>0.2453613</v>
      </c>
      <c r="K30" s="4">
        <v>0.20934169999999999</v>
      </c>
      <c r="L30" s="4">
        <v>0.24831349999999999</v>
      </c>
      <c r="M30" s="4">
        <v>0.21017520000000001</v>
      </c>
      <c r="N30" s="4">
        <v>0.2194818</v>
      </c>
      <c r="O30" s="4">
        <v>0.18753800000000001</v>
      </c>
      <c r="P30" s="12">
        <v>0.1071054</v>
      </c>
      <c r="Q30" s="7"/>
    </row>
    <row r="31" spans="1:17" x14ac:dyDescent="0.25">
      <c r="A31" t="s">
        <v>20</v>
      </c>
      <c r="C31" t="s">
        <v>21</v>
      </c>
      <c r="F31" s="6"/>
      <c r="G31" s="6">
        <v>5.1245829999999999E-2</v>
      </c>
      <c r="H31" s="13">
        <v>0.1941485</v>
      </c>
      <c r="I31" s="14">
        <v>0.19237989999999999</v>
      </c>
      <c r="J31" s="14">
        <v>0.19728290000000001</v>
      </c>
      <c r="K31" s="14">
        <v>0.18744449999999999</v>
      </c>
      <c r="L31" s="14">
        <v>0.2046588</v>
      </c>
      <c r="M31" s="14">
        <v>0.224192</v>
      </c>
      <c r="N31" s="14">
        <v>0.16818330000000001</v>
      </c>
      <c r="O31" s="14">
        <v>0.1927885</v>
      </c>
      <c r="P31" s="15">
        <v>5.2962009999999997E-2</v>
      </c>
      <c r="Q31" s="7"/>
    </row>
    <row r="32" spans="1:17" x14ac:dyDescent="0.25">
      <c r="A32" s="1" t="s">
        <v>33</v>
      </c>
      <c r="B32" t="s">
        <v>61</v>
      </c>
      <c r="G32" s="16">
        <v>5.1902549999999999E-2</v>
      </c>
      <c r="H32" s="16">
        <v>5.1007549999999999E-2</v>
      </c>
      <c r="I32" s="16">
        <v>5.1051510000000001E-2</v>
      </c>
      <c r="J32" s="16">
        <v>5.1303710000000002E-2</v>
      </c>
      <c r="K32" s="16">
        <v>5.2718069999999999E-2</v>
      </c>
      <c r="L32" s="16">
        <v>5.1785480000000002E-2</v>
      </c>
      <c r="M32" s="16">
        <v>5.2210930000000003E-2</v>
      </c>
      <c r="N32" s="16">
        <v>5.1520249999999997E-2</v>
      </c>
      <c r="O32" s="16">
        <v>5.1682390000000002E-2</v>
      </c>
      <c r="P32" s="16">
        <v>5.6103399999999998E-2</v>
      </c>
      <c r="Q32" s="17"/>
    </row>
    <row r="33" spans="1:17" x14ac:dyDescent="0.25">
      <c r="B33" t="s">
        <v>62</v>
      </c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0.32998109999999997</v>
      </c>
      <c r="I35">
        <f t="shared" ref="I35:N35" si="0">AVERAGE(I28:I31)</f>
        <v>0.31404492499999997</v>
      </c>
      <c r="J35">
        <f t="shared" si="0"/>
        <v>0.2106071075</v>
      </c>
      <c r="K35">
        <f t="shared" si="0"/>
        <v>0.27215462499999998</v>
      </c>
      <c r="L35">
        <f t="shared" si="0"/>
        <v>0.293330325</v>
      </c>
      <c r="M35">
        <f t="shared" si="0"/>
        <v>0.34554465000000001</v>
      </c>
      <c r="N35">
        <f t="shared" si="0"/>
        <v>0.21851367499999999</v>
      </c>
      <c r="O35">
        <f>AVERAGE(O28:O31)</f>
        <v>0.21806665</v>
      </c>
      <c r="P35">
        <f>AVERAGE(P28:P30)</f>
        <v>0.10384753333333334</v>
      </c>
    </row>
    <row r="36" spans="1:17" x14ac:dyDescent="0.25">
      <c r="B36" s="18"/>
      <c r="F36" t="s">
        <v>35</v>
      </c>
      <c r="H36">
        <f>H35/1000</f>
        <v>3.2998109999999995E-4</v>
      </c>
      <c r="I36">
        <f t="shared" ref="I36:P36" si="1">I35/1000</f>
        <v>3.1404492499999997E-4</v>
      </c>
      <c r="J36">
        <f t="shared" si="1"/>
        <v>2.106071075E-4</v>
      </c>
      <c r="K36">
        <f t="shared" si="1"/>
        <v>2.7215462499999998E-4</v>
      </c>
      <c r="L36">
        <f t="shared" si="1"/>
        <v>2.9333032500000001E-4</v>
      </c>
      <c r="M36">
        <f t="shared" si="1"/>
        <v>3.4554464999999999E-4</v>
      </c>
      <c r="N36">
        <f t="shared" si="1"/>
        <v>2.18513675E-4</v>
      </c>
      <c r="O36">
        <f t="shared" si="1"/>
        <v>2.1806665E-4</v>
      </c>
      <c r="P36">
        <f t="shared" si="1"/>
        <v>1.0384753333333334E-4</v>
      </c>
    </row>
    <row r="37" spans="1:17" x14ac:dyDescent="0.25">
      <c r="B37" s="20"/>
      <c r="F37" t="s">
        <v>36</v>
      </c>
      <c r="H37">
        <f>MEDIAN(H28:H31)</f>
        <v>0.29862064999999999</v>
      </c>
      <c r="I37">
        <f t="shared" ref="I37:P37" si="2">MEDIAN(I28:I31)</f>
        <v>0.29451945000000002</v>
      </c>
      <c r="J37">
        <f t="shared" si="2"/>
        <v>0.22132210000000002</v>
      </c>
      <c r="K37">
        <f t="shared" si="2"/>
        <v>0.27595759999999997</v>
      </c>
      <c r="L37">
        <f t="shared" si="2"/>
        <v>0.30082645000000002</v>
      </c>
      <c r="M37">
        <f t="shared" si="2"/>
        <v>0.28425595000000003</v>
      </c>
      <c r="N37">
        <f t="shared" si="2"/>
        <v>0.20982555</v>
      </c>
      <c r="O37">
        <f t="shared" si="2"/>
        <v>0.20245099999999999</v>
      </c>
      <c r="P37">
        <f t="shared" si="2"/>
        <v>0.10221859999999999</v>
      </c>
    </row>
    <row r="38" spans="1:17" x14ac:dyDescent="0.25">
      <c r="B38" s="18"/>
      <c r="C38" s="18"/>
      <c r="F38" t="s">
        <v>37</v>
      </c>
      <c r="H38">
        <f>H37/1000</f>
        <v>2.9862064999999999E-4</v>
      </c>
      <c r="I38">
        <f t="shared" ref="I38:P38" si="3">I37/1000</f>
        <v>2.9451945000000002E-4</v>
      </c>
      <c r="J38">
        <f t="shared" si="3"/>
        <v>2.2132210000000001E-4</v>
      </c>
      <c r="K38">
        <f t="shared" si="3"/>
        <v>2.7595759999999995E-4</v>
      </c>
      <c r="L38">
        <f t="shared" si="3"/>
        <v>3.0082645000000001E-4</v>
      </c>
      <c r="M38">
        <f t="shared" si="3"/>
        <v>2.8425595000000002E-4</v>
      </c>
      <c r="N38">
        <f t="shared" si="3"/>
        <v>2.0982554999999999E-4</v>
      </c>
      <c r="O38">
        <f t="shared" si="3"/>
        <v>2.02451E-4</v>
      </c>
      <c r="P38">
        <f t="shared" si="3"/>
        <v>1.0221859999999999E-4</v>
      </c>
    </row>
    <row r="39" spans="1:17" x14ac:dyDescent="0.25">
      <c r="F39" t="s">
        <v>38</v>
      </c>
      <c r="H39">
        <f>STDEV(H28:H31)</f>
        <v>0.14125258723018139</v>
      </c>
      <c r="I39">
        <f t="shared" ref="I39:P39" si="4">STDEV(I28:I31)</f>
        <v>0.11887788910363373</v>
      </c>
      <c r="J39">
        <f t="shared" si="4"/>
        <v>0.10610407133309675</v>
      </c>
      <c r="K39">
        <f t="shared" si="4"/>
        <v>8.5683799680895512E-2</v>
      </c>
      <c r="L39">
        <f t="shared" si="4"/>
        <v>7.9412170615902347E-2</v>
      </c>
      <c r="M39">
        <f t="shared" si="4"/>
        <v>0.18219900392410668</v>
      </c>
      <c r="N39">
        <f t="shared" si="4"/>
        <v>4.9849062434137233E-2</v>
      </c>
      <c r="O39">
        <f t="shared" si="4"/>
        <v>4.2507704231782059E-2</v>
      </c>
      <c r="P39">
        <f t="shared" si="4"/>
        <v>2.554684190023675E-2</v>
      </c>
    </row>
    <row r="40" spans="1:17" x14ac:dyDescent="0.25">
      <c r="F40" t="s">
        <v>39</v>
      </c>
      <c r="H40">
        <f>H39/H35*100</f>
        <v>42.806265943771145</v>
      </c>
      <c r="I40">
        <f t="shared" ref="I40:P40" si="5">I39/I35*100</f>
        <v>37.853784487564553</v>
      </c>
      <c r="J40">
        <f t="shared" si="5"/>
        <v>50.380099984563323</v>
      </c>
      <c r="K40">
        <f t="shared" si="5"/>
        <v>31.483499382343961</v>
      </c>
      <c r="L40">
        <f t="shared" si="5"/>
        <v>27.072608539844062</v>
      </c>
      <c r="M40">
        <f t="shared" si="5"/>
        <v>52.728063919990277</v>
      </c>
      <c r="N40">
        <f t="shared" si="5"/>
        <v>22.812788460098542</v>
      </c>
      <c r="O40">
        <f t="shared" si="5"/>
        <v>19.492987227428891</v>
      </c>
      <c r="P40">
        <f t="shared" si="5"/>
        <v>24.600335780952669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57</v>
      </c>
      <c r="N44" s="3" t="s">
        <v>58</v>
      </c>
      <c r="O44" s="3" t="s">
        <v>59</v>
      </c>
      <c r="P44" s="3" t="s">
        <v>26</v>
      </c>
      <c r="Q44" s="3"/>
    </row>
    <row r="47" spans="1:17" x14ac:dyDescent="0.25">
      <c r="K47">
        <f t="shared" ref="K47:N47" si="6">K28-$P$35</f>
        <v>0.23872596666666662</v>
      </c>
      <c r="L47">
        <f t="shared" si="6"/>
        <v>0.26316206666666664</v>
      </c>
      <c r="N47">
        <f t="shared" si="6"/>
        <v>0.18237276666666663</v>
      </c>
    </row>
    <row r="48" spans="1:17" x14ac:dyDescent="0.25">
      <c r="H48">
        <f t="shared" ref="H48:O50" si="7">H29-$P$35</f>
        <v>0.19195026666666665</v>
      </c>
      <c r="I48">
        <f t="shared" si="7"/>
        <v>0.21304786666666664</v>
      </c>
      <c r="J48">
        <f t="shared" si="7"/>
        <v>0.22284996666666662</v>
      </c>
      <c r="K48">
        <f t="shared" si="7"/>
        <v>0.24541126666666663</v>
      </c>
      <c r="L48">
        <f t="shared" si="7"/>
        <v>0.24949186666666667</v>
      </c>
      <c r="M48">
        <f t="shared" si="7"/>
        <v>0.24047236666666666</v>
      </c>
      <c r="O48">
        <f t="shared" si="7"/>
        <v>0.10826596666666667</v>
      </c>
    </row>
    <row r="49" spans="4:20" x14ac:dyDescent="0.25">
      <c r="H49">
        <f t="shared" si="7"/>
        <v>0.19759596666666662</v>
      </c>
      <c r="I49">
        <f t="shared" si="7"/>
        <v>0.16829596666666663</v>
      </c>
      <c r="J49">
        <f t="shared" si="7"/>
        <v>0.14151376666666665</v>
      </c>
      <c r="K49">
        <f t="shared" si="7"/>
        <v>0.10549416666666665</v>
      </c>
      <c r="L49">
        <f>L30-$P$35</f>
        <v>0.14446596666666667</v>
      </c>
      <c r="M49">
        <f t="shared" si="7"/>
        <v>0.10632766666666667</v>
      </c>
      <c r="N49">
        <f t="shared" si="7"/>
        <v>0.11563426666666667</v>
      </c>
      <c r="O49">
        <f>O30-$P$35</f>
        <v>8.3690466666666671E-2</v>
      </c>
    </row>
    <row r="50" spans="4:20" x14ac:dyDescent="0.25">
      <c r="H50">
        <f t="shared" si="7"/>
        <v>9.0300966666666663E-2</v>
      </c>
      <c r="I50">
        <f t="shared" si="7"/>
        <v>8.8532366666666654E-2</v>
      </c>
      <c r="J50">
        <f t="shared" si="7"/>
        <v>9.3435366666666672E-2</v>
      </c>
      <c r="K50">
        <f t="shared" si="7"/>
        <v>8.3596966666666647E-2</v>
      </c>
      <c r="L50">
        <f t="shared" si="7"/>
        <v>0.10081126666666666</v>
      </c>
      <c r="M50">
        <f t="shared" si="7"/>
        <v>0.12034446666666666</v>
      </c>
      <c r="N50">
        <f t="shared" si="7"/>
        <v>6.4335766666666669E-2</v>
      </c>
      <c r="O50">
        <f t="shared" si="7"/>
        <v>8.8940966666666663E-2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57</v>
      </c>
      <c r="N53" s="3" t="s">
        <v>58</v>
      </c>
      <c r="O53" s="3" t="s">
        <v>59</v>
      </c>
      <c r="P53" s="3" t="s">
        <v>26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0.15994906666666664</v>
      </c>
      <c r="I54">
        <f>AVERAGE(I47:I50)</f>
        <v>0.15662539999999997</v>
      </c>
      <c r="J54">
        <f t="shared" ref="J54:N54" si="8">AVERAGE(J47:J50)</f>
        <v>0.15259969999999998</v>
      </c>
      <c r="K54">
        <f t="shared" si="8"/>
        <v>0.16830709166666663</v>
      </c>
      <c r="L54">
        <f t="shared" si="8"/>
        <v>0.18948279166666665</v>
      </c>
      <c r="M54">
        <f t="shared" si="8"/>
        <v>0.15571483333333333</v>
      </c>
      <c r="N54">
        <f t="shared" si="8"/>
        <v>0.12078093333333333</v>
      </c>
      <c r="O54">
        <f>AVERAGE(O47:O50)</f>
        <v>9.3632466666666678E-2</v>
      </c>
      <c r="S54" s="23">
        <f>AVERAGE(H47:I50)</f>
        <v>0.1582872333333333</v>
      </c>
      <c r="T54" s="24"/>
    </row>
    <row r="55" spans="4:20" x14ac:dyDescent="0.25">
      <c r="F55" t="s">
        <v>35</v>
      </c>
      <c r="H55">
        <f>H54/1000</f>
        <v>1.5994906666666665E-4</v>
      </c>
      <c r="I55">
        <f t="shared" ref="I55:O55" si="9">I54/1000</f>
        <v>1.5662539999999997E-4</v>
      </c>
      <c r="J55">
        <f t="shared" si="9"/>
        <v>1.5259969999999997E-4</v>
      </c>
      <c r="K55">
        <f t="shared" si="9"/>
        <v>1.6830709166666663E-4</v>
      </c>
      <c r="L55">
        <f t="shared" si="9"/>
        <v>1.8948279166666664E-4</v>
      </c>
      <c r="M55">
        <f t="shared" si="9"/>
        <v>1.5571483333333332E-4</v>
      </c>
      <c r="N55">
        <f t="shared" si="9"/>
        <v>1.2078093333333333E-4</v>
      </c>
      <c r="O55">
        <f t="shared" si="9"/>
        <v>9.3632466666666682E-5</v>
      </c>
    </row>
    <row r="56" spans="4:20" x14ac:dyDescent="0.25">
      <c r="F56" t="s">
        <v>36</v>
      </c>
      <c r="H56">
        <f>MEDIAN(H47:H50)</f>
        <v>0.19195026666666665</v>
      </c>
      <c r="I56">
        <f t="shared" ref="I56:N56" si="10">MEDIAN(I47:I50)</f>
        <v>0.16829596666666663</v>
      </c>
      <c r="J56">
        <f>MEDIAN(J47:J50)</f>
        <v>0.14151376666666665</v>
      </c>
      <c r="K56">
        <f t="shared" si="10"/>
        <v>0.17211006666666662</v>
      </c>
      <c r="L56">
        <f t="shared" si="10"/>
        <v>0.19697891666666667</v>
      </c>
      <c r="M56">
        <f t="shared" si="10"/>
        <v>0.12034446666666666</v>
      </c>
      <c r="N56">
        <f t="shared" si="10"/>
        <v>0.11563426666666667</v>
      </c>
      <c r="O56">
        <f>MEDIAN(O47:O50)</f>
        <v>8.8940966666666663E-2</v>
      </c>
    </row>
    <row r="57" spans="4:20" x14ac:dyDescent="0.25">
      <c r="F57" t="s">
        <v>37</v>
      </c>
      <c r="H57">
        <f>H56/1000</f>
        <v>1.9195026666666664E-4</v>
      </c>
      <c r="I57">
        <f t="shared" ref="I57:O57" si="11">I56/1000</f>
        <v>1.6829596666666664E-4</v>
      </c>
      <c r="J57">
        <f t="shared" si="11"/>
        <v>1.4151376666666666E-4</v>
      </c>
      <c r="K57">
        <f t="shared" si="11"/>
        <v>1.7211006666666663E-4</v>
      </c>
      <c r="L57">
        <f t="shared" si="11"/>
        <v>1.9697891666666667E-4</v>
      </c>
      <c r="M57">
        <f t="shared" si="11"/>
        <v>1.2034446666666667E-4</v>
      </c>
      <c r="N57">
        <f t="shared" si="11"/>
        <v>1.1563426666666666E-4</v>
      </c>
      <c r="O57">
        <f t="shared" si="11"/>
        <v>8.8940966666666661E-5</v>
      </c>
    </row>
    <row r="58" spans="4:20" x14ac:dyDescent="0.25">
      <c r="F58" t="s">
        <v>38</v>
      </c>
      <c r="H58">
        <f>STDEV(H47:H50)</f>
        <v>6.0383042796218922E-2</v>
      </c>
      <c r="I58">
        <f t="shared" ref="I58:O58" si="12">STDEV(I47:I50)</f>
        <v>6.3072807372142062E-2</v>
      </c>
      <c r="J58">
        <f t="shared" si="12"/>
        <v>6.5415656472233977E-2</v>
      </c>
      <c r="K58">
        <f t="shared" si="12"/>
        <v>8.5683799680895512E-2</v>
      </c>
      <c r="L58">
        <f t="shared" si="12"/>
        <v>7.9412170615902292E-2</v>
      </c>
      <c r="M58">
        <f t="shared" si="12"/>
        <v>7.3735997064685671E-2</v>
      </c>
      <c r="N58">
        <f t="shared" si="12"/>
        <v>5.9186564992262651E-2</v>
      </c>
      <c r="O58">
        <f t="shared" si="12"/>
        <v>1.2942041154702046E-2</v>
      </c>
    </row>
    <row r="59" spans="4:20" x14ac:dyDescent="0.25">
      <c r="F59" t="s">
        <v>39</v>
      </c>
      <c r="H59">
        <f>H58/H54*100</f>
        <v>37.751419282775181</v>
      </c>
      <c r="I59">
        <f t="shared" ref="I59:O59" si="13">I58/I54*100</f>
        <v>40.269845996972442</v>
      </c>
      <c r="J59">
        <f t="shared" si="13"/>
        <v>42.867486942788211</v>
      </c>
      <c r="K59">
        <f t="shared" si="13"/>
        <v>50.909203428333768</v>
      </c>
      <c r="L59">
        <f t="shared" si="13"/>
        <v>41.909964444476934</v>
      </c>
      <c r="M59">
        <f t="shared" si="13"/>
        <v>47.353226077596339</v>
      </c>
      <c r="N59">
        <f t="shared" si="13"/>
        <v>49.003235327647729</v>
      </c>
      <c r="O59">
        <f t="shared" si="13"/>
        <v>13.822172602560984</v>
      </c>
    </row>
    <row r="62" spans="4:20" x14ac:dyDescent="0.25">
      <c r="D62" t="s">
        <v>42</v>
      </c>
    </row>
    <row r="63" spans="4:20" x14ac:dyDescent="0.25">
      <c r="K63">
        <f t="shared" ref="H63:O66" si="14">K47/$H$54*100</f>
        <v>149.25124081165836</v>
      </c>
      <c r="L63">
        <f t="shared" si="14"/>
        <v>164.52866662554248</v>
      </c>
      <c r="N63" s="25">
        <f t="shared" si="14"/>
        <v>114.01927530263801</v>
      </c>
    </row>
    <row r="64" spans="4:20" x14ac:dyDescent="0.25">
      <c r="H64">
        <f t="shared" si="14"/>
        <v>120.00711893286031</v>
      </c>
      <c r="I64">
        <f t="shared" si="14"/>
        <v>133.1973178128371</v>
      </c>
      <c r="J64">
        <f t="shared" si="14"/>
        <v>139.32558114333062</v>
      </c>
      <c r="K64">
        <f t="shared" si="14"/>
        <v>153.43088383135299</v>
      </c>
      <c r="L64">
        <f t="shared" si="14"/>
        <v>155.9820709592554</v>
      </c>
      <c r="M64">
        <f t="shared" si="14"/>
        <v>150.34308838313532</v>
      </c>
      <c r="O64">
        <f t="shared" si="14"/>
        <v>67.687776442167433</v>
      </c>
    </row>
    <row r="65" spans="4:17" x14ac:dyDescent="0.25">
      <c r="H65">
        <f t="shared" si="14"/>
        <v>123.53680504960745</v>
      </c>
      <c r="I65">
        <f t="shared" si="14"/>
        <v>105.21847371413233</v>
      </c>
      <c r="J65">
        <f t="shared" si="14"/>
        <v>88.474268475464697</v>
      </c>
      <c r="K65">
        <f t="shared" si="14"/>
        <v>65.954849793851039</v>
      </c>
      <c r="L65">
        <f t="shared" si="14"/>
        <v>90.319981027293707</v>
      </c>
      <c r="M65">
        <f t="shared" si="14"/>
        <v>66.475953178428483</v>
      </c>
      <c r="N65">
        <f t="shared" si="14"/>
        <v>72.294430393675341</v>
      </c>
      <c r="O65">
        <f t="shared" si="14"/>
        <v>52.323197884659969</v>
      </c>
    </row>
    <row r="66" spans="4:17" x14ac:dyDescent="0.25">
      <c r="H66">
        <f t="shared" si="14"/>
        <v>56.456076017532254</v>
      </c>
      <c r="I66">
        <f t="shared" si="14"/>
        <v>55.350349027773838</v>
      </c>
      <c r="J66">
        <f t="shared" si="14"/>
        <v>58.415699831112924</v>
      </c>
      <c r="K66">
        <f t="shared" si="14"/>
        <v>52.264741776132063</v>
      </c>
      <c r="L66">
        <f t="shared" si="14"/>
        <v>63.027105295185635</v>
      </c>
      <c r="M66">
        <f t="shared" si="14"/>
        <v>75.239242825632829</v>
      </c>
      <c r="N66">
        <f t="shared" si="14"/>
        <v>40.222658379584175</v>
      </c>
      <c r="O66">
        <f t="shared" si="14"/>
        <v>55.605805348035794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57</v>
      </c>
      <c r="N69" s="3" t="s">
        <v>58</v>
      </c>
      <c r="O69" s="3" t="s">
        <v>59</v>
      </c>
      <c r="P69" s="3" t="s">
        <v>26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97.922046851581101</v>
      </c>
      <c r="J70">
        <f>AVERAGE(J63:J66)</f>
        <v>95.405183149969403</v>
      </c>
      <c r="K70">
        <f t="shared" si="15"/>
        <v>105.2254290532486</v>
      </c>
      <c r="L70">
        <f t="shared" si="15"/>
        <v>118.46445597681929</v>
      </c>
      <c r="M70">
        <f t="shared" si="15"/>
        <v>97.352761462398874</v>
      </c>
      <c r="N70">
        <f t="shared" si="15"/>
        <v>75.512121358632513</v>
      </c>
      <c r="O70">
        <f>AVERAGE(O63:O66)</f>
        <v>58.538926558287734</v>
      </c>
    </row>
    <row r="71" spans="4:17" x14ac:dyDescent="0.25">
      <c r="F71" t="s">
        <v>36</v>
      </c>
      <c r="H71">
        <f>MEDIAN(H63:H66)</f>
        <v>120.00711893286031</v>
      </c>
      <c r="I71">
        <f t="shared" ref="I71:O71" si="16">MEDIAN(I63:I66)</f>
        <v>105.21847371413233</v>
      </c>
      <c r="J71">
        <f t="shared" si="16"/>
        <v>88.474268475464697</v>
      </c>
      <c r="K71">
        <f t="shared" si="16"/>
        <v>107.60304530275471</v>
      </c>
      <c r="L71">
        <f t="shared" si="16"/>
        <v>123.15102599327454</v>
      </c>
      <c r="M71">
        <f t="shared" si="16"/>
        <v>75.239242825632829</v>
      </c>
      <c r="N71">
        <f t="shared" si="16"/>
        <v>72.294430393675341</v>
      </c>
      <c r="O71">
        <f t="shared" si="16"/>
        <v>55.605805348035794</v>
      </c>
    </row>
    <row r="72" spans="4:17" x14ac:dyDescent="0.25">
      <c r="F72" t="s">
        <v>38</v>
      </c>
      <c r="H72">
        <f>STDEV(H63:H66)</f>
        <v>37.751419282775153</v>
      </c>
      <c r="I72">
        <f t="shared" ref="I72:O72" si="17">STDEV(I63:I66)</f>
        <v>39.433057464214862</v>
      </c>
      <c r="J72">
        <f t="shared" si="17"/>
        <v>40.897804429556359</v>
      </c>
      <c r="K72">
        <f t="shared" si="17"/>
        <v>53.56942773505542</v>
      </c>
      <c r="L72">
        <f t="shared" si="17"/>
        <v>49.648411379227987</v>
      </c>
      <c r="M72">
        <f t="shared" si="17"/>
        <v>46.099673228072817</v>
      </c>
      <c r="N72">
        <f t="shared" si="17"/>
        <v>37.003382530269668</v>
      </c>
      <c r="O72">
        <f t="shared" si="17"/>
        <v>8.091351468572844</v>
      </c>
    </row>
    <row r="73" spans="4:17" x14ac:dyDescent="0.25">
      <c r="F73" t="s">
        <v>39</v>
      </c>
      <c r="H73">
        <f t="shared" ref="H73:O73" si="18">H72/H70*100</f>
        <v>37.751419282775153</v>
      </c>
      <c r="I73">
        <f t="shared" si="18"/>
        <v>40.269845996972393</v>
      </c>
      <c r="J73">
        <f t="shared" si="18"/>
        <v>42.867486942788261</v>
      </c>
      <c r="K73">
        <f t="shared" si="18"/>
        <v>50.909203428333825</v>
      </c>
      <c r="L73">
        <f t="shared" si="18"/>
        <v>41.909964444476927</v>
      </c>
      <c r="M73">
        <f t="shared" si="18"/>
        <v>47.353226077596332</v>
      </c>
      <c r="N73">
        <f t="shared" si="18"/>
        <v>49.003235327647779</v>
      </c>
      <c r="O73">
        <f t="shared" si="18"/>
        <v>13.822172602560814</v>
      </c>
    </row>
    <row r="76" spans="4:17" x14ac:dyDescent="0.25">
      <c r="D76" t="s">
        <v>43</v>
      </c>
      <c r="K76">
        <f t="shared" ref="K76:N76" si="19">K47/$S$54*100</f>
        <v>150.81820664837784</v>
      </c>
      <c r="L76">
        <f t="shared" si="19"/>
        <v>166.25602780767539</v>
      </c>
      <c r="N76" s="26">
        <f t="shared" si="19"/>
        <v>115.21634614878396</v>
      </c>
    </row>
    <row r="77" spans="4:17" x14ac:dyDescent="0.25">
      <c r="H77">
        <f t="shared" ref="H77:O79" si="20">H48/$S$54*100</f>
        <v>121.26705522892244</v>
      </c>
      <c r="I77">
        <f t="shared" si="20"/>
        <v>134.5957359795494</v>
      </c>
      <c r="J77">
        <f t="shared" si="20"/>
        <v>140.78833900480919</v>
      </c>
      <c r="K77">
        <f t="shared" si="20"/>
        <v>155.04173109770699</v>
      </c>
      <c r="L77">
        <f t="shared" si="20"/>
        <v>157.61970274713673</v>
      </c>
      <c r="M77">
        <f t="shared" si="20"/>
        <v>151.92151735968602</v>
      </c>
      <c r="O77">
        <f t="shared" si="20"/>
        <v>68.398420003129345</v>
      </c>
    </row>
    <row r="78" spans="4:17" x14ac:dyDescent="0.25">
      <c r="H78">
        <f t="shared" si="20"/>
        <v>124.83379897768128</v>
      </c>
      <c r="I78">
        <f>I49/$S$54*100</f>
        <v>106.32314629712187</v>
      </c>
      <c r="J78">
        <f t="shared" si="20"/>
        <v>89.403146221310337</v>
      </c>
      <c r="K78">
        <f t="shared" si="20"/>
        <v>66.647299624290611</v>
      </c>
      <c r="L78">
        <f t="shared" si="20"/>
        <v>91.268236625526981</v>
      </c>
      <c r="M78">
        <f t="shared" si="20"/>
        <v>67.173873993206882</v>
      </c>
      <c r="N78">
        <f t="shared" si="20"/>
        <v>73.053438506411467</v>
      </c>
      <c r="O78">
        <f t="shared" si="20"/>
        <v>52.872531096948869</v>
      </c>
    </row>
    <row r="79" spans="4:17" x14ac:dyDescent="0.25">
      <c r="H79">
        <f>H50/$S$54*100</f>
        <v>57.04879968209692</v>
      </c>
      <c r="I79">
        <f t="shared" si="20"/>
        <v>55.931463834628062</v>
      </c>
      <c r="J79" s="25">
        <f t="shared" si="20"/>
        <v>59.028997284893705</v>
      </c>
      <c r="K79">
        <f t="shared" si="20"/>
        <v>52.813461266722491</v>
      </c>
      <c r="L79">
        <f t="shared" si="20"/>
        <v>63.688817186140732</v>
      </c>
      <c r="M79">
        <f t="shared" si="20"/>
        <v>76.029168071461655</v>
      </c>
      <c r="N79">
        <f t="shared" si="20"/>
        <v>40.644949887514628</v>
      </c>
      <c r="O79">
        <f t="shared" si="20"/>
        <v>56.189602151531702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57</v>
      </c>
      <c r="N82" s="3" t="s">
        <v>58</v>
      </c>
      <c r="O82" s="3" t="s">
        <v>59</v>
      </c>
      <c r="P82" s="3" t="s">
        <v>26</v>
      </c>
      <c r="Q82" s="3"/>
    </row>
    <row r="83" spans="6:17" x14ac:dyDescent="0.25">
      <c r="F83" t="s">
        <v>34</v>
      </c>
      <c r="H83">
        <f>AVERAGE(H76:H79)</f>
        <v>101.04988462956688</v>
      </c>
      <c r="I83">
        <f t="shared" ref="I83:O83" si="21">AVERAGE(I76:I79)</f>
        <v>98.950115370433124</v>
      </c>
      <c r="J83">
        <f t="shared" si="21"/>
        <v>96.406827503671082</v>
      </c>
      <c r="K83">
        <f t="shared" si="21"/>
        <v>106.33017465927448</v>
      </c>
      <c r="L83">
        <f t="shared" si="21"/>
        <v>119.70819609161995</v>
      </c>
      <c r="M83">
        <f t="shared" si="21"/>
        <v>98.374853141451524</v>
      </c>
      <c r="N83">
        <f t="shared" si="21"/>
        <v>76.304911514236679</v>
      </c>
      <c r="O83" s="26">
        <f t="shared" si="21"/>
        <v>59.153517750536629</v>
      </c>
    </row>
    <row r="84" spans="6:17" x14ac:dyDescent="0.25">
      <c r="F84" t="s">
        <v>36</v>
      </c>
      <c r="H84">
        <f t="shared" ref="H84:O84" si="22">MEDIAN(H76:H79)</f>
        <v>121.26705522892244</v>
      </c>
      <c r="I84">
        <f t="shared" si="22"/>
        <v>106.32314629712187</v>
      </c>
      <c r="J84">
        <f t="shared" si="22"/>
        <v>89.403146221310337</v>
      </c>
      <c r="K84">
        <f t="shared" si="22"/>
        <v>108.73275313633422</v>
      </c>
      <c r="L84">
        <f t="shared" si="22"/>
        <v>124.44396968633185</v>
      </c>
      <c r="M84">
        <f t="shared" si="22"/>
        <v>76.029168071461655</v>
      </c>
      <c r="N84">
        <f t="shared" si="22"/>
        <v>73.053438506411467</v>
      </c>
      <c r="O84" s="26">
        <f t="shared" si="22"/>
        <v>56.189602151531702</v>
      </c>
    </row>
    <row r="85" spans="6:17" x14ac:dyDescent="0.25">
      <c r="F85" t="s">
        <v>38</v>
      </c>
      <c r="H85">
        <f t="shared" ref="H85:O85" si="23">STDEV(H76:H79)</f>
        <v>38.147765631268371</v>
      </c>
      <c r="I85">
        <f t="shared" si="23"/>
        <v>39.847059073499899</v>
      </c>
      <c r="J85">
        <f t="shared" si="23"/>
        <v>41.327184192092531</v>
      </c>
      <c r="K85">
        <f t="shared" si="23"/>
        <v>54.13184492299267</v>
      </c>
      <c r="L85">
        <f t="shared" si="23"/>
        <v>50.169662419122631</v>
      </c>
      <c r="M85">
        <f t="shared" si="23"/>
        <v>46.583666611574898</v>
      </c>
      <c r="N85">
        <f t="shared" si="23"/>
        <v>37.391875355874774</v>
      </c>
      <c r="O85" s="26">
        <f t="shared" si="23"/>
        <v>8.1763013239657738</v>
      </c>
    </row>
    <row r="86" spans="6:17" x14ac:dyDescent="0.25">
      <c r="F86" t="s">
        <v>39</v>
      </c>
      <c r="H86">
        <f t="shared" ref="H86:O86" si="24">H85/H83*100</f>
        <v>37.751419282775167</v>
      </c>
      <c r="I86">
        <f t="shared" si="24"/>
        <v>40.269845996972364</v>
      </c>
      <c r="J86">
        <f t="shared" si="24"/>
        <v>42.867486942788183</v>
      </c>
      <c r="K86">
        <f t="shared" si="24"/>
        <v>50.909203428333797</v>
      </c>
      <c r="L86">
        <f t="shared" si="24"/>
        <v>41.909964444476913</v>
      </c>
      <c r="M86">
        <f t="shared" si="24"/>
        <v>47.353226077596311</v>
      </c>
      <c r="N86">
        <f t="shared" si="24"/>
        <v>49.003235327647737</v>
      </c>
      <c r="O86" s="26">
        <f t="shared" si="24"/>
        <v>13.82217260256107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5121" r:id="rId3">
          <objectPr defaultSize="0" autoPict="0" r:id="rId4">
            <anchor moveWithCells="1">
              <from>
                <xdr:col>0</xdr:col>
                <xdr:colOff>66675</xdr:colOff>
                <xdr:row>76</xdr:row>
                <xdr:rowOff>66675</xdr:rowOff>
              </from>
              <to>
                <xdr:col>4</xdr:col>
                <xdr:colOff>609600</xdr:colOff>
                <xdr:row>90</xdr:row>
                <xdr:rowOff>171450</xdr:rowOff>
              </to>
            </anchor>
          </objectPr>
        </oleObject>
      </mc:Choice>
      <mc:Fallback>
        <oleObject progId="Prism5.Document" shapeId="5121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5" sqref="A25:D33"/>
    </sheetView>
  </sheetViews>
  <sheetFormatPr baseColWidth="10" defaultRowHeight="15" x14ac:dyDescent="0.25"/>
  <cols>
    <col min="5" max="5" width="15.140625" customWidth="1"/>
  </cols>
  <sheetData>
    <row r="1" spans="1:1" x14ac:dyDescent="0.25">
      <c r="A1" t="s">
        <v>1</v>
      </c>
    </row>
    <row r="2" spans="1:1" x14ac:dyDescent="0.25">
      <c r="A2" t="s">
        <v>45</v>
      </c>
    </row>
    <row r="3" spans="1:1" x14ac:dyDescent="0.25">
      <c r="A3" t="s">
        <v>46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7" x14ac:dyDescent="0.25">
      <c r="A17" t="s">
        <v>53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60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57</v>
      </c>
      <c r="N25" s="3" t="s">
        <v>58</v>
      </c>
      <c r="O25" s="3" t="s">
        <v>59</v>
      </c>
      <c r="P25" s="3" t="s">
        <v>26</v>
      </c>
      <c r="Q25" s="3"/>
    </row>
    <row r="26" spans="1:17" x14ac:dyDescent="0.25">
      <c r="A26" t="s">
        <v>27</v>
      </c>
      <c r="C26" t="s">
        <v>28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29</v>
      </c>
      <c r="C27" s="2">
        <v>43855</v>
      </c>
      <c r="F27" s="5"/>
      <c r="G27" s="6">
        <v>544.90200000000004</v>
      </c>
      <c r="H27" s="6">
        <v>544.50099999999998</v>
      </c>
      <c r="I27" s="6">
        <v>545.99900000000002</v>
      </c>
      <c r="J27" s="6">
        <v>544.00199999999995</v>
      </c>
      <c r="K27" s="6">
        <v>543.39099999999996</v>
      </c>
      <c r="L27" s="6">
        <v>543.93799999999999</v>
      </c>
      <c r="M27" s="6">
        <v>543</v>
      </c>
      <c r="N27" s="6">
        <v>546.13199999999995</v>
      </c>
      <c r="O27" s="6">
        <v>544.34500000000003</v>
      </c>
      <c r="P27" s="6">
        <v>543.58000000000004</v>
      </c>
      <c r="Q27" s="7"/>
    </row>
    <row r="28" spans="1:17" x14ac:dyDescent="0.25">
      <c r="A28" t="s">
        <v>30</v>
      </c>
      <c r="C28" t="s">
        <v>31</v>
      </c>
      <c r="F28" s="6"/>
      <c r="G28" s="6">
        <v>545.00599999999997</v>
      </c>
      <c r="H28" s="8">
        <v>6883.89</v>
      </c>
      <c r="I28" s="9">
        <v>8197.26</v>
      </c>
      <c r="J28" s="9">
        <v>544.529</v>
      </c>
      <c r="K28" s="9">
        <v>3800.12</v>
      </c>
      <c r="L28" s="9">
        <v>4171.84</v>
      </c>
      <c r="M28" s="9">
        <v>22030.1</v>
      </c>
      <c r="N28" s="9">
        <v>4082.6</v>
      </c>
      <c r="O28" s="9">
        <v>9888.9</v>
      </c>
      <c r="P28" s="10">
        <v>2790.17</v>
      </c>
      <c r="Q28" s="7"/>
    </row>
    <row r="29" spans="1:17" x14ac:dyDescent="0.25">
      <c r="A29" t="s">
        <v>32</v>
      </c>
      <c r="C29" t="s">
        <v>44</v>
      </c>
      <c r="F29" s="6"/>
      <c r="G29" s="6">
        <v>543.82600000000002</v>
      </c>
      <c r="H29" s="11">
        <v>3686.33</v>
      </c>
      <c r="I29" s="4">
        <v>3618.86</v>
      </c>
      <c r="J29" s="4">
        <v>3660.17</v>
      </c>
      <c r="K29" s="4">
        <v>3879.31</v>
      </c>
      <c r="L29" s="4">
        <v>3917.37</v>
      </c>
      <c r="M29" s="4">
        <v>3793.93</v>
      </c>
      <c r="N29" s="4">
        <v>3626.31</v>
      </c>
      <c r="O29" s="4">
        <v>3519.87</v>
      </c>
      <c r="P29" s="12">
        <v>2812.61</v>
      </c>
      <c r="Q29" s="7"/>
    </row>
    <row r="30" spans="1:17" x14ac:dyDescent="0.25">
      <c r="A30" t="s">
        <v>19</v>
      </c>
      <c r="C30" s="2">
        <v>43900</v>
      </c>
      <c r="F30" s="6"/>
      <c r="G30" s="6">
        <v>543.721</v>
      </c>
      <c r="H30" s="11">
        <v>3637.18</v>
      </c>
      <c r="I30" s="4">
        <v>3507.65</v>
      </c>
      <c r="J30" s="4">
        <v>3504.48</v>
      </c>
      <c r="K30" s="4">
        <v>3551.25</v>
      </c>
      <c r="L30" s="4">
        <v>3663.8</v>
      </c>
      <c r="M30" s="4">
        <v>3680.71</v>
      </c>
      <c r="N30" s="4">
        <v>3817.52</v>
      </c>
      <c r="O30" s="4">
        <v>3630.9</v>
      </c>
      <c r="P30" s="12">
        <v>2812.54</v>
      </c>
      <c r="Q30" s="7"/>
    </row>
    <row r="31" spans="1:17" x14ac:dyDescent="0.25">
      <c r="A31" t="s">
        <v>20</v>
      </c>
      <c r="C31" t="s">
        <v>21</v>
      </c>
      <c r="F31" s="6"/>
      <c r="G31" s="6">
        <v>544.423</v>
      </c>
      <c r="H31" s="13">
        <v>3462.74</v>
      </c>
      <c r="I31" s="14">
        <v>3385.09</v>
      </c>
      <c r="J31" s="14">
        <v>3479.41</v>
      </c>
      <c r="K31" s="14">
        <v>3413.85</v>
      </c>
      <c r="L31" s="14">
        <v>3583.05</v>
      </c>
      <c r="M31" s="14">
        <v>3559.56</v>
      </c>
      <c r="N31" s="14">
        <v>3644.06</v>
      </c>
      <c r="O31" s="14">
        <v>3474.89</v>
      </c>
      <c r="P31" s="15">
        <v>543.79499999999996</v>
      </c>
      <c r="Q31" s="7"/>
    </row>
    <row r="32" spans="1:17" x14ac:dyDescent="0.25">
      <c r="A32" s="1" t="s">
        <v>33</v>
      </c>
      <c r="B32" t="s">
        <v>61</v>
      </c>
      <c r="G32" s="16">
        <v>544.50400000000002</v>
      </c>
      <c r="H32" s="16">
        <v>542.22</v>
      </c>
      <c r="I32" s="16">
        <v>543.71299999999997</v>
      </c>
      <c r="J32" s="16">
        <v>542.26099999999997</v>
      </c>
      <c r="K32" s="16">
        <v>543.524</v>
      </c>
      <c r="L32" s="16">
        <v>543.76900000000001</v>
      </c>
      <c r="M32" s="16">
        <v>543.47299999999996</v>
      </c>
      <c r="N32" s="16">
        <v>547.05100000000004</v>
      </c>
      <c r="O32" s="16">
        <v>543.91099999999994</v>
      </c>
      <c r="P32" s="16">
        <v>544.31299999999999</v>
      </c>
      <c r="Q32" s="17"/>
    </row>
    <row r="33" spans="1:17" x14ac:dyDescent="0.25">
      <c r="B33" t="s">
        <v>62</v>
      </c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4417.5349999999999</v>
      </c>
      <c r="I35">
        <f t="shared" ref="I35:N35" si="0">AVERAGE(I28:I31)</f>
        <v>4677.2150000000001</v>
      </c>
      <c r="J35">
        <f t="shared" si="0"/>
        <v>2797.14725</v>
      </c>
      <c r="K35">
        <f t="shared" si="0"/>
        <v>3661.1325000000002</v>
      </c>
      <c r="L35">
        <f t="shared" si="0"/>
        <v>3834.0150000000003</v>
      </c>
      <c r="M35">
        <f t="shared" si="0"/>
        <v>8266.0749999999989</v>
      </c>
      <c r="N35">
        <f t="shared" si="0"/>
        <v>3792.6224999999999</v>
      </c>
      <c r="O35">
        <f>AVERAGE(O28:O31)</f>
        <v>5128.6400000000003</v>
      </c>
      <c r="P35">
        <f>AVERAGE(P28:P30)</f>
        <v>2805.1066666666666</v>
      </c>
    </row>
    <row r="36" spans="1:17" x14ac:dyDescent="0.25">
      <c r="B36" s="18"/>
      <c r="F36" t="s">
        <v>35</v>
      </c>
      <c r="H36">
        <f>H35/1000</f>
        <v>4.417535</v>
      </c>
      <c r="I36">
        <f t="shared" ref="I36:P36" si="1">I35/1000</f>
        <v>4.6772150000000003</v>
      </c>
      <c r="J36">
        <f t="shared" si="1"/>
        <v>2.7971472500000001</v>
      </c>
      <c r="K36">
        <f t="shared" si="1"/>
        <v>3.6611325000000003</v>
      </c>
      <c r="L36">
        <f t="shared" si="1"/>
        <v>3.8340150000000004</v>
      </c>
      <c r="M36">
        <f t="shared" si="1"/>
        <v>8.266074999999999</v>
      </c>
      <c r="N36">
        <f t="shared" si="1"/>
        <v>3.7926224999999998</v>
      </c>
      <c r="O36">
        <f t="shared" si="1"/>
        <v>5.1286400000000008</v>
      </c>
      <c r="P36">
        <f t="shared" si="1"/>
        <v>2.8051066666666666</v>
      </c>
    </row>
    <row r="37" spans="1:17" x14ac:dyDescent="0.25">
      <c r="B37" s="20"/>
      <c r="F37" t="s">
        <v>36</v>
      </c>
      <c r="H37">
        <f>MEDIAN(H28:H31)</f>
        <v>3661.7550000000001</v>
      </c>
      <c r="I37">
        <f t="shared" ref="I37:P37" si="2">MEDIAN(I28:I31)</f>
        <v>3563.2550000000001</v>
      </c>
      <c r="J37">
        <f t="shared" si="2"/>
        <v>3491.9449999999997</v>
      </c>
      <c r="K37">
        <f t="shared" si="2"/>
        <v>3675.6849999999999</v>
      </c>
      <c r="L37">
        <f t="shared" si="2"/>
        <v>3790.585</v>
      </c>
      <c r="M37">
        <f t="shared" si="2"/>
        <v>3737.3199999999997</v>
      </c>
      <c r="N37">
        <f t="shared" si="2"/>
        <v>3730.79</v>
      </c>
      <c r="O37">
        <f t="shared" si="2"/>
        <v>3575.3850000000002</v>
      </c>
      <c r="P37">
        <f t="shared" si="2"/>
        <v>2801.355</v>
      </c>
    </row>
    <row r="38" spans="1:17" x14ac:dyDescent="0.25">
      <c r="B38" s="18"/>
      <c r="C38" s="18"/>
      <c r="F38" t="s">
        <v>37</v>
      </c>
      <c r="H38">
        <f>H37/1000</f>
        <v>3.6617550000000003</v>
      </c>
      <c r="I38">
        <f t="shared" ref="I38:P38" si="3">I37/1000</f>
        <v>3.5632550000000003</v>
      </c>
      <c r="J38">
        <f t="shared" si="3"/>
        <v>3.4919449999999999</v>
      </c>
      <c r="K38">
        <f t="shared" si="3"/>
        <v>3.6756850000000001</v>
      </c>
      <c r="L38">
        <f t="shared" si="3"/>
        <v>3.7905850000000001</v>
      </c>
      <c r="M38">
        <f t="shared" si="3"/>
        <v>3.7373199999999995</v>
      </c>
      <c r="N38">
        <f t="shared" si="3"/>
        <v>3.7307899999999998</v>
      </c>
      <c r="O38">
        <f t="shared" si="3"/>
        <v>3.5753850000000003</v>
      </c>
      <c r="P38">
        <f t="shared" si="3"/>
        <v>2.801355</v>
      </c>
    </row>
    <row r="39" spans="1:17" x14ac:dyDescent="0.25">
      <c r="F39" t="s">
        <v>38</v>
      </c>
      <c r="H39">
        <f>STDEV(H28:H31)</f>
        <v>1647.0332071232424</v>
      </c>
      <c r="I39">
        <f t="shared" ref="I39:P39" si="4">STDEV(I28:I31)</f>
        <v>2348.6380033897663</v>
      </c>
      <c r="J39">
        <f t="shared" si="4"/>
        <v>1503.8727036677392</v>
      </c>
      <c r="K39">
        <f t="shared" si="4"/>
        <v>216.13402113426443</v>
      </c>
      <c r="L39">
        <f t="shared" si="4"/>
        <v>266.47724361878755</v>
      </c>
      <c r="M39">
        <f t="shared" si="4"/>
        <v>9176.5156918825487</v>
      </c>
      <c r="N39">
        <f t="shared" si="4"/>
        <v>211.68963135921419</v>
      </c>
      <c r="O39">
        <f t="shared" si="4"/>
        <v>3174.1839030213728</v>
      </c>
      <c r="P39">
        <f t="shared" si="4"/>
        <v>1130.7051632821522</v>
      </c>
    </row>
    <row r="40" spans="1:17" x14ac:dyDescent="0.25">
      <c r="F40" t="s">
        <v>39</v>
      </c>
      <c r="H40">
        <f>H39/H35*100</f>
        <v>37.283987724449098</v>
      </c>
      <c r="I40">
        <f t="shared" ref="I40:P40" si="5">I39/I35*100</f>
        <v>50.214454614332801</v>
      </c>
      <c r="J40">
        <f t="shared" si="5"/>
        <v>53.764516818617224</v>
      </c>
      <c r="K40">
        <f t="shared" si="5"/>
        <v>5.903474434051879</v>
      </c>
      <c r="L40">
        <f t="shared" si="5"/>
        <v>6.9503443157835205</v>
      </c>
      <c r="M40">
        <f t="shared" si="5"/>
        <v>111.014183779878</v>
      </c>
      <c r="N40">
        <f t="shared" si="5"/>
        <v>5.5816161866680423</v>
      </c>
      <c r="O40">
        <f t="shared" si="5"/>
        <v>61.891337723477811</v>
      </c>
      <c r="P40">
        <f t="shared" si="5"/>
        <v>40.308811665467942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57</v>
      </c>
      <c r="N44" s="3" t="s">
        <v>58</v>
      </c>
      <c r="O44" s="3" t="s">
        <v>59</v>
      </c>
      <c r="P44" s="3" t="s">
        <v>26</v>
      </c>
      <c r="Q44" s="3"/>
    </row>
    <row r="47" spans="1:17" x14ac:dyDescent="0.25">
      <c r="H47">
        <f>H28-$P$35</f>
        <v>4078.7833333333338</v>
      </c>
      <c r="I47">
        <f t="shared" ref="I47:N47" si="6">I28-$P$35</f>
        <v>5392.1533333333336</v>
      </c>
      <c r="J47">
        <f t="shared" si="6"/>
        <v>-2260.5776666666666</v>
      </c>
      <c r="K47">
        <f t="shared" si="6"/>
        <v>995.01333333333332</v>
      </c>
      <c r="L47">
        <f t="shared" si="6"/>
        <v>1366.7333333333336</v>
      </c>
      <c r="M47">
        <f t="shared" si="6"/>
        <v>19224.993333333332</v>
      </c>
      <c r="N47">
        <f t="shared" si="6"/>
        <v>1277.4933333333333</v>
      </c>
      <c r="O47">
        <f>O28-$P$35</f>
        <v>7083.7933333333331</v>
      </c>
    </row>
    <row r="48" spans="1:17" x14ac:dyDescent="0.25">
      <c r="H48">
        <f t="shared" ref="H48:O50" si="7">H29-$P$35</f>
        <v>881.22333333333336</v>
      </c>
      <c r="I48">
        <f t="shared" si="7"/>
        <v>813.75333333333356</v>
      </c>
      <c r="J48">
        <f t="shared" si="7"/>
        <v>855.0633333333335</v>
      </c>
      <c r="K48">
        <f t="shared" si="7"/>
        <v>1074.2033333333334</v>
      </c>
      <c r="L48">
        <f t="shared" si="7"/>
        <v>1112.2633333333333</v>
      </c>
      <c r="M48">
        <f t="shared" si="7"/>
        <v>988.82333333333327</v>
      </c>
      <c r="N48">
        <f t="shared" si="7"/>
        <v>821.20333333333338</v>
      </c>
      <c r="O48">
        <f t="shared" si="7"/>
        <v>714.76333333333332</v>
      </c>
    </row>
    <row r="49" spans="4:20" x14ac:dyDescent="0.25">
      <c r="H49">
        <f t="shared" si="7"/>
        <v>832.07333333333327</v>
      </c>
      <c r="I49">
        <f t="shared" si="7"/>
        <v>702.54333333333352</v>
      </c>
      <c r="J49">
        <f t="shared" si="7"/>
        <v>699.37333333333345</v>
      </c>
      <c r="K49">
        <f t="shared" si="7"/>
        <v>746.14333333333343</v>
      </c>
      <c r="L49">
        <f>L30-$P$35</f>
        <v>858.69333333333361</v>
      </c>
      <c r="M49">
        <f t="shared" si="7"/>
        <v>875.60333333333347</v>
      </c>
      <c r="N49">
        <f t="shared" si="7"/>
        <v>1012.4133333333334</v>
      </c>
      <c r="O49">
        <f>O30-$P$35</f>
        <v>825.79333333333352</v>
      </c>
    </row>
    <row r="50" spans="4:20" x14ac:dyDescent="0.25">
      <c r="H50">
        <f t="shared" si="7"/>
        <v>657.63333333333321</v>
      </c>
      <c r="I50">
        <f t="shared" si="7"/>
        <v>579.98333333333358</v>
      </c>
      <c r="J50">
        <f t="shared" si="7"/>
        <v>674.30333333333328</v>
      </c>
      <c r="K50">
        <f t="shared" si="7"/>
        <v>608.74333333333334</v>
      </c>
      <c r="L50">
        <f t="shared" si="7"/>
        <v>777.94333333333361</v>
      </c>
      <c r="M50">
        <f t="shared" si="7"/>
        <v>754.45333333333338</v>
      </c>
      <c r="N50">
        <f t="shared" si="7"/>
        <v>838.95333333333338</v>
      </c>
      <c r="O50">
        <f t="shared" si="7"/>
        <v>669.7833333333333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57</v>
      </c>
      <c r="N53" s="3" t="s">
        <v>58</v>
      </c>
      <c r="O53" s="3" t="s">
        <v>59</v>
      </c>
      <c r="P53" s="3" t="s">
        <v>26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1612.4283333333333</v>
      </c>
      <c r="I54">
        <f>AVERAGE(I47:I50)</f>
        <v>1872.1083333333336</v>
      </c>
      <c r="J54">
        <f t="shared" ref="J54:N54" si="8">AVERAGE(J47:J50)</f>
        <v>-7.9594166666665842</v>
      </c>
      <c r="K54">
        <f t="shared" si="8"/>
        <v>856.02583333333337</v>
      </c>
      <c r="L54">
        <f t="shared" si="8"/>
        <v>1028.9083333333335</v>
      </c>
      <c r="M54">
        <f t="shared" si="8"/>
        <v>5460.9683333333332</v>
      </c>
      <c r="N54">
        <f t="shared" si="8"/>
        <v>987.51583333333338</v>
      </c>
      <c r="O54">
        <f>AVERAGE(O47:O50)</f>
        <v>2323.5333333333333</v>
      </c>
      <c r="S54" s="23">
        <f>AVERAGE(H47:I50)</f>
        <v>1742.2683333333337</v>
      </c>
      <c r="T54" s="24"/>
    </row>
    <row r="55" spans="4:20" x14ac:dyDescent="0.25">
      <c r="F55" t="s">
        <v>35</v>
      </c>
      <c r="H55">
        <f>H54/1000</f>
        <v>1.6124283333333334</v>
      </c>
      <c r="I55">
        <f t="shared" ref="I55:O55" si="9">I54/1000</f>
        <v>1.8721083333333335</v>
      </c>
      <c r="J55">
        <f t="shared" si="9"/>
        <v>-7.9594166666665835E-3</v>
      </c>
      <c r="K55">
        <f t="shared" si="9"/>
        <v>0.85602583333333337</v>
      </c>
      <c r="L55">
        <f t="shared" si="9"/>
        <v>1.0289083333333335</v>
      </c>
      <c r="M55">
        <f t="shared" si="9"/>
        <v>5.4609683333333336</v>
      </c>
      <c r="N55">
        <f t="shared" si="9"/>
        <v>0.98751583333333337</v>
      </c>
      <c r="O55">
        <f t="shared" si="9"/>
        <v>2.3235333333333332</v>
      </c>
    </row>
    <row r="56" spans="4:20" x14ac:dyDescent="0.25">
      <c r="F56" t="s">
        <v>36</v>
      </c>
      <c r="H56">
        <f>MEDIAN(H47:H50)</f>
        <v>856.64833333333331</v>
      </c>
      <c r="I56">
        <f t="shared" ref="I56:N56" si="10">MEDIAN(I47:I50)</f>
        <v>758.14833333333354</v>
      </c>
      <c r="J56">
        <f>MEDIAN(J47:J50)</f>
        <v>686.83833333333337</v>
      </c>
      <c r="K56">
        <f t="shared" si="10"/>
        <v>870.57833333333338</v>
      </c>
      <c r="L56">
        <f t="shared" si="10"/>
        <v>985.47833333333347</v>
      </c>
      <c r="M56">
        <f t="shared" si="10"/>
        <v>932.21333333333337</v>
      </c>
      <c r="N56">
        <f t="shared" si="10"/>
        <v>925.68333333333339</v>
      </c>
      <c r="O56">
        <f>MEDIAN(O47:O50)</f>
        <v>770.27833333333342</v>
      </c>
    </row>
    <row r="57" spans="4:20" x14ac:dyDescent="0.25">
      <c r="F57" t="s">
        <v>37</v>
      </c>
      <c r="H57">
        <f>H56/1000</f>
        <v>0.85664833333333334</v>
      </c>
      <c r="I57">
        <f t="shared" ref="I57:O57" si="11">I56/1000</f>
        <v>0.75814833333333354</v>
      </c>
      <c r="J57">
        <f t="shared" si="11"/>
        <v>0.68683833333333333</v>
      </c>
      <c r="K57">
        <f t="shared" si="11"/>
        <v>0.87057833333333334</v>
      </c>
      <c r="L57">
        <f t="shared" si="11"/>
        <v>0.98547833333333346</v>
      </c>
      <c r="M57">
        <f t="shared" si="11"/>
        <v>0.93221333333333334</v>
      </c>
      <c r="N57">
        <f t="shared" si="11"/>
        <v>0.92568333333333341</v>
      </c>
      <c r="O57">
        <f t="shared" si="11"/>
        <v>0.7702783333333334</v>
      </c>
    </row>
    <row r="58" spans="4:20" x14ac:dyDescent="0.25">
      <c r="F58" t="s">
        <v>38</v>
      </c>
      <c r="H58">
        <f>STDEV(H47:H50)</f>
        <v>1647.0332071232403</v>
      </c>
      <c r="I58">
        <f t="shared" ref="I58:O58" si="12">STDEV(I47:I50)</f>
        <v>2348.6380033897658</v>
      </c>
      <c r="J58">
        <f t="shared" si="12"/>
        <v>1503.8727036677396</v>
      </c>
      <c r="K58">
        <f t="shared" si="12"/>
        <v>216.13402113426415</v>
      </c>
      <c r="L58">
        <f t="shared" si="12"/>
        <v>266.4772436187875</v>
      </c>
      <c r="M58">
        <f t="shared" si="12"/>
        <v>9176.5156918825469</v>
      </c>
      <c r="N58">
        <f t="shared" si="12"/>
        <v>211.6896313592141</v>
      </c>
      <c r="O58">
        <f t="shared" si="12"/>
        <v>3174.1839030213732</v>
      </c>
    </row>
    <row r="59" spans="4:20" x14ac:dyDescent="0.25">
      <c r="F59" t="s">
        <v>39</v>
      </c>
      <c r="H59">
        <f>H58/H54*100</f>
        <v>102.14613406838178</v>
      </c>
      <c r="I59">
        <f t="shared" ref="I59:O59" si="13">I58/I54*100</f>
        <v>125.45417172562657</v>
      </c>
      <c r="J59">
        <f t="shared" si="13"/>
        <v>-18894.257791099706</v>
      </c>
      <c r="K59">
        <f t="shared" si="13"/>
        <v>25.248539555476519</v>
      </c>
      <c r="L59">
        <f t="shared" si="13"/>
        <v>25.899026666008872</v>
      </c>
      <c r="M59">
        <f t="shared" si="13"/>
        <v>168.03825130920092</v>
      </c>
      <c r="N59">
        <f t="shared" si="13"/>
        <v>21.436580985710517</v>
      </c>
      <c r="O59">
        <f t="shared" si="13"/>
        <v>136.6102158933825</v>
      </c>
    </row>
    <row r="62" spans="4:20" x14ac:dyDescent="0.25">
      <c r="D62" t="s">
        <v>42</v>
      </c>
    </row>
    <row r="63" spans="4:20" x14ac:dyDescent="0.25">
      <c r="H63">
        <f>H47/$H$54*100</f>
        <v>252.95904624184851</v>
      </c>
      <c r="I63">
        <f t="shared" ref="H63:O66" si="14">I47/$H$54*100</f>
        <v>334.41196869731681</v>
      </c>
      <c r="J63">
        <f t="shared" si="14"/>
        <v>-140.19709403105253</v>
      </c>
      <c r="K63">
        <f t="shared" si="14"/>
        <v>61.708995852012031</v>
      </c>
      <c r="L63">
        <f t="shared" si="14"/>
        <v>84.762423549573796</v>
      </c>
      <c r="M63">
        <f t="shared" si="14"/>
        <v>1192.3006397183544</v>
      </c>
      <c r="N63" s="26">
        <f t="shared" si="14"/>
        <v>79.227914005480343</v>
      </c>
      <c r="O63">
        <f>O47/$H$54*100</f>
        <v>439.3245384549391</v>
      </c>
    </row>
    <row r="64" spans="4:20" x14ac:dyDescent="0.25">
      <c r="H64">
        <f t="shared" si="14"/>
        <v>54.651938018950716</v>
      </c>
      <c r="I64">
        <f t="shared" si="14"/>
        <v>50.467566000349386</v>
      </c>
      <c r="J64">
        <f t="shared" si="14"/>
        <v>53.029540330991466</v>
      </c>
      <c r="K64">
        <f t="shared" si="14"/>
        <v>66.620221880662399</v>
      </c>
      <c r="L64">
        <f t="shared" si="14"/>
        <v>68.980636865514427</v>
      </c>
      <c r="M64">
        <f t="shared" si="14"/>
        <v>61.325102821107293</v>
      </c>
      <c r="N64">
        <f t="shared" si="14"/>
        <v>50.929602039160407</v>
      </c>
      <c r="O64">
        <f t="shared" si="14"/>
        <v>44.328378418885798</v>
      </c>
    </row>
    <row r="65" spans="4:17" x14ac:dyDescent="0.25">
      <c r="H65">
        <f t="shared" si="14"/>
        <v>51.603740528002795</v>
      </c>
      <c r="I65">
        <f t="shared" si="14"/>
        <v>43.570515278715241</v>
      </c>
      <c r="J65">
        <f t="shared" si="14"/>
        <v>43.373917393744641</v>
      </c>
      <c r="K65">
        <f t="shared" si="14"/>
        <v>46.274511425314003</v>
      </c>
      <c r="L65">
        <f t="shared" si="14"/>
        <v>53.254666615673898</v>
      </c>
      <c r="M65">
        <f t="shared" si="14"/>
        <v>54.303395396384559</v>
      </c>
      <c r="N65">
        <f t="shared" si="14"/>
        <v>62.788113580241813</v>
      </c>
      <c r="O65">
        <f t="shared" si="14"/>
        <v>51.214265853676203</v>
      </c>
    </row>
    <row r="66" spans="4:17" x14ac:dyDescent="0.25">
      <c r="H66">
        <f t="shared" si="14"/>
        <v>40.785275211198012</v>
      </c>
      <c r="I66">
        <f t="shared" si="14"/>
        <v>35.969557303322027</v>
      </c>
      <c r="J66">
        <f t="shared" si="14"/>
        <v>41.81911960945034</v>
      </c>
      <c r="K66">
        <f t="shared" si="14"/>
        <v>37.753202467913304</v>
      </c>
      <c r="L66">
        <f t="shared" si="14"/>
        <v>48.246692101044303</v>
      </c>
      <c r="M66">
        <f t="shared" si="14"/>
        <v>46.789883167934079</v>
      </c>
      <c r="N66">
        <f t="shared" si="14"/>
        <v>52.030426158475265</v>
      </c>
      <c r="O66">
        <f t="shared" si="14"/>
        <v>41.538797073151571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57</v>
      </c>
      <c r="N69" s="3" t="s">
        <v>58</v>
      </c>
      <c r="O69" s="3" t="s">
        <v>59</v>
      </c>
      <c r="P69" s="3" t="s">
        <v>26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116.10490181992586</v>
      </c>
      <c r="J70">
        <f>AVERAGE(J63:J66)</f>
        <v>-0.49362917421652064</v>
      </c>
      <c r="K70">
        <f t="shared" si="15"/>
        <v>53.089232906475431</v>
      </c>
      <c r="L70">
        <f t="shared" si="15"/>
        <v>63.811104782951602</v>
      </c>
      <c r="M70">
        <f t="shared" si="15"/>
        <v>338.67975527594507</v>
      </c>
      <c r="N70">
        <f t="shared" si="15"/>
        <v>61.244013945839455</v>
      </c>
      <c r="O70">
        <f>AVERAGE(O63:O66)</f>
        <v>144.10149495016319</v>
      </c>
    </row>
    <row r="71" spans="4:17" x14ac:dyDescent="0.25">
      <c r="F71" t="s">
        <v>36</v>
      </c>
      <c r="H71">
        <f>MEDIAN(H63:H66)</f>
        <v>53.127839273476752</v>
      </c>
      <c r="I71">
        <f t="shared" ref="I71:O71" si="16">MEDIAN(I63:I66)</f>
        <v>47.019040639532314</v>
      </c>
      <c r="J71">
        <f t="shared" si="16"/>
        <v>42.596518501597487</v>
      </c>
      <c r="K71">
        <f t="shared" si="16"/>
        <v>53.991753638663013</v>
      </c>
      <c r="L71">
        <f t="shared" si="16"/>
        <v>61.117651740594162</v>
      </c>
      <c r="M71">
        <f t="shared" si="16"/>
        <v>57.814249108745926</v>
      </c>
      <c r="N71">
        <f t="shared" si="16"/>
        <v>57.409269869358539</v>
      </c>
      <c r="O71">
        <f t="shared" si="16"/>
        <v>47.771322136281</v>
      </c>
    </row>
    <row r="72" spans="4:17" x14ac:dyDescent="0.25">
      <c r="F72" t="s">
        <v>38</v>
      </c>
      <c r="H72">
        <f>STDEV(H63:H66)</f>
        <v>102.14613406838181</v>
      </c>
      <c r="I72">
        <f t="shared" ref="I72:O72" si="17">STDEV(I63:I66)</f>
        <v>145.65844291103994</v>
      </c>
      <c r="J72">
        <f t="shared" si="17"/>
        <v>93.267568708546591</v>
      </c>
      <c r="K72">
        <f t="shared" si="17"/>
        <v>13.404255970090537</v>
      </c>
      <c r="L72">
        <f t="shared" si="17"/>
        <v>16.526455043611506</v>
      </c>
      <c r="M72">
        <f t="shared" si="17"/>
        <v>569.11153830397939</v>
      </c>
      <c r="N72">
        <f t="shared" si="17"/>
        <v>13.128622648399748</v>
      </c>
      <c r="O72">
        <f t="shared" si="17"/>
        <v>196.85736335700955</v>
      </c>
    </row>
    <row r="73" spans="4:17" x14ac:dyDescent="0.25">
      <c r="F73" t="s">
        <v>39</v>
      </c>
      <c r="H73">
        <f t="shared" ref="H73:O73" si="18">H72/H70*100</f>
        <v>102.14613406838183</v>
      </c>
      <c r="I73">
        <f t="shared" si="18"/>
        <v>125.45417172562658</v>
      </c>
      <c r="J73">
        <f t="shared" si="18"/>
        <v>-18894.257791099808</v>
      </c>
      <c r="K73">
        <f t="shared" si="18"/>
        <v>25.248539555476579</v>
      </c>
      <c r="L73">
        <f t="shared" si="18"/>
        <v>25.899026666008883</v>
      </c>
      <c r="M73">
        <f t="shared" si="18"/>
        <v>168.03825130920097</v>
      </c>
      <c r="N73">
        <f t="shared" si="18"/>
        <v>21.436580985710567</v>
      </c>
      <c r="O73">
        <f t="shared" si="18"/>
        <v>136.61021589338245</v>
      </c>
    </row>
    <row r="76" spans="4:17" x14ac:dyDescent="0.25">
      <c r="D76" t="s">
        <v>43</v>
      </c>
      <c r="H76">
        <f>H47/$S$54*100</f>
        <v>234.10764319694343</v>
      </c>
      <c r="I76">
        <f t="shared" ref="I76:N76" si="19">I47/$S$54*100</f>
        <v>309.49040570673668</v>
      </c>
      <c r="J76">
        <f>J47/$S$54*100</f>
        <v>-129.74911059433055</v>
      </c>
      <c r="K76">
        <f t="shared" si="19"/>
        <v>57.110223166925103</v>
      </c>
      <c r="L76">
        <f t="shared" si="19"/>
        <v>78.445627874007158</v>
      </c>
      <c r="M76">
        <f t="shared" si="19"/>
        <v>1103.4461779232242</v>
      </c>
      <c r="N76" s="26">
        <f t="shared" si="19"/>
        <v>73.323569561137234</v>
      </c>
      <c r="O76">
        <f>O47/$S$54*100</f>
        <v>406.58451960614553</v>
      </c>
    </row>
    <row r="77" spans="4:17" x14ac:dyDescent="0.25">
      <c r="H77">
        <f t="shared" ref="H77:O79" si="20">H48/$S$54*100</f>
        <v>50.579082250055244</v>
      </c>
      <c r="I77">
        <f t="shared" si="20"/>
        <v>46.706544437758829</v>
      </c>
      <c r="J77">
        <f t="shared" si="20"/>
        <v>49.077591377524129</v>
      </c>
      <c r="K77">
        <f t="shared" si="20"/>
        <v>61.655447256976295</v>
      </c>
      <c r="L77">
        <f t="shared" si="20"/>
        <v>63.839955766476834</v>
      </c>
      <c r="M77">
        <f t="shared" si="20"/>
        <v>56.754939202820829</v>
      </c>
      <c r="N77">
        <f t="shared" si="20"/>
        <v>47.134147916365727</v>
      </c>
      <c r="O77">
        <f t="shared" si="20"/>
        <v>41.024870834094621</v>
      </c>
    </row>
    <row r="78" spans="4:17" x14ac:dyDescent="0.25">
      <c r="H78">
        <f t="shared" si="20"/>
        <v>47.758047220051239</v>
      </c>
      <c r="I78">
        <f>I49/$S$54*100</f>
        <v>40.323486336299133</v>
      </c>
      <c r="J78">
        <f t="shared" si="20"/>
        <v>40.141539621240888</v>
      </c>
      <c r="K78">
        <f t="shared" si="20"/>
        <v>42.825971123850991</v>
      </c>
      <c r="L78">
        <f t="shared" si="20"/>
        <v>49.285940455019848</v>
      </c>
      <c r="M78">
        <f t="shared" si="20"/>
        <v>50.256514256797416</v>
      </c>
      <c r="N78">
        <f t="shared" si="20"/>
        <v>58.108921224342595</v>
      </c>
      <c r="O78">
        <f t="shared" si="20"/>
        <v>47.397597576339656</v>
      </c>
    </row>
    <row r="79" spans="4:17" x14ac:dyDescent="0.25">
      <c r="H79">
        <f>H50/$S$54*100</f>
        <v>37.745812212240544</v>
      </c>
      <c r="I79">
        <f t="shared" si="20"/>
        <v>33.288978639914831</v>
      </c>
      <c r="J79" s="25">
        <f t="shared" si="20"/>
        <v>38.702610868398565</v>
      </c>
      <c r="K79">
        <f t="shared" si="20"/>
        <v>34.939700256657744</v>
      </c>
      <c r="L79">
        <f t="shared" si="20"/>
        <v>44.651177918441583</v>
      </c>
      <c r="M79">
        <f t="shared" si="20"/>
        <v>43.302935540927962</v>
      </c>
      <c r="N79">
        <f t="shared" si="20"/>
        <v>48.152934727811726</v>
      </c>
      <c r="O79">
        <f t="shared" si="20"/>
        <v>38.443178959230345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57</v>
      </c>
      <c r="N82" s="3" t="s">
        <v>58</v>
      </c>
      <c r="O82" s="3" t="s">
        <v>59</v>
      </c>
      <c r="P82" s="3" t="s">
        <v>26</v>
      </c>
      <c r="Q82" s="3"/>
    </row>
    <row r="83" spans="6:17" x14ac:dyDescent="0.25">
      <c r="F83" t="s">
        <v>34</v>
      </c>
      <c r="H83">
        <f>AVERAGE(H76:H79)</f>
        <v>92.54764621982261</v>
      </c>
      <c r="I83">
        <f t="shared" ref="I83:O83" si="21">AVERAGE(I76:I79)</f>
        <v>107.45235378017738</v>
      </c>
      <c r="J83">
        <f t="shared" si="21"/>
        <v>-0.45684218179174074</v>
      </c>
      <c r="K83">
        <f t="shared" si="21"/>
        <v>49.13283545110253</v>
      </c>
      <c r="L83">
        <f t="shared" si="21"/>
        <v>59.055675503486356</v>
      </c>
      <c r="M83">
        <f t="shared" si="21"/>
        <v>313.44014173094263</v>
      </c>
      <c r="N83">
        <f t="shared" si="21"/>
        <v>56.679893357414322</v>
      </c>
      <c r="O83" s="26">
        <f t="shared" si="21"/>
        <v>133.36254174395253</v>
      </c>
    </row>
    <row r="84" spans="6:17" x14ac:dyDescent="0.25">
      <c r="F84" t="s">
        <v>36</v>
      </c>
      <c r="H84">
        <f t="shared" ref="H84:O84" si="22">MEDIAN(H76:H79)</f>
        <v>49.168564735053238</v>
      </c>
      <c r="I84">
        <f t="shared" si="22"/>
        <v>43.515015387028981</v>
      </c>
      <c r="J84">
        <f t="shared" si="22"/>
        <v>39.422075244819723</v>
      </c>
      <c r="K84">
        <f t="shared" si="22"/>
        <v>49.968097145388043</v>
      </c>
      <c r="L84">
        <f t="shared" si="22"/>
        <v>56.562948110748337</v>
      </c>
      <c r="M84">
        <f t="shared" si="22"/>
        <v>53.505726729809126</v>
      </c>
      <c r="N84">
        <f t="shared" si="22"/>
        <v>53.13092797607716</v>
      </c>
      <c r="O84" s="26">
        <f t="shared" si="22"/>
        <v>44.211234205217139</v>
      </c>
    </row>
    <row r="85" spans="6:17" x14ac:dyDescent="0.25">
      <c r="F85" t="s">
        <v>38</v>
      </c>
      <c r="H85">
        <f t="shared" ref="H85:O85" si="23">STDEV(H76:H79)</f>
        <v>94.533842784831691</v>
      </c>
      <c r="I85">
        <f t="shared" si="23"/>
        <v>134.80346043461151</v>
      </c>
      <c r="J85">
        <f t="shared" si="23"/>
        <v>86.316939526215677</v>
      </c>
      <c r="K85">
        <f t="shared" si="23"/>
        <v>12.405323393598866</v>
      </c>
      <c r="L85">
        <f t="shared" si="23"/>
        <v>15.294845146439613</v>
      </c>
      <c r="M85">
        <f t="shared" si="23"/>
        <v>526.69933306575695</v>
      </c>
      <c r="N85">
        <f t="shared" si="23"/>
        <v>12.150231242176474</v>
      </c>
      <c r="O85" s="26">
        <f t="shared" si="23"/>
        <v>182.18685619731593</v>
      </c>
    </row>
    <row r="86" spans="6:17" x14ac:dyDescent="0.25">
      <c r="F86" t="s">
        <v>39</v>
      </c>
      <c r="H86">
        <f t="shared" ref="H86:O86" si="24">H85/H83*100</f>
        <v>102.1461340683818</v>
      </c>
      <c r="I86">
        <f t="shared" si="24"/>
        <v>125.45417172562657</v>
      </c>
      <c r="J86">
        <f t="shared" si="24"/>
        <v>-18894.257791099666</v>
      </c>
      <c r="K86">
        <f t="shared" si="24"/>
        <v>25.248539555476629</v>
      </c>
      <c r="L86">
        <f t="shared" si="24"/>
        <v>25.899026666008893</v>
      </c>
      <c r="M86">
        <f t="shared" si="24"/>
        <v>168.03825130920094</v>
      </c>
      <c r="N86">
        <f t="shared" si="24"/>
        <v>21.436580985710513</v>
      </c>
      <c r="O86" s="26">
        <f t="shared" si="24"/>
        <v>136.6102158933825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CB6C-C0A1-44F6-8CE0-F578DBAC0449}">
  <dimension ref="A1:Z86"/>
  <sheetViews>
    <sheetView topLeftCell="A13" workbookViewId="0">
      <selection activeCell="A25" sqref="A25:D33"/>
    </sheetView>
  </sheetViews>
  <sheetFormatPr baseColWidth="10" defaultRowHeight="15" x14ac:dyDescent="0.25"/>
  <sheetData>
    <row r="1" spans="1:26" x14ac:dyDescent="0.25">
      <c r="A1" t="s">
        <v>1</v>
      </c>
    </row>
    <row r="2" spans="1:26" x14ac:dyDescent="0.25">
      <c r="A2" t="s">
        <v>45</v>
      </c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t="s">
        <v>46</v>
      </c>
      <c r="S3" s="27"/>
      <c r="T3" s="27"/>
      <c r="U3" s="27"/>
      <c r="V3" s="27"/>
      <c r="W3" s="27"/>
      <c r="X3" s="27"/>
      <c r="Y3" s="28"/>
      <c r="Z3" s="27"/>
    </row>
    <row r="4" spans="1:26" x14ac:dyDescent="0.25">
      <c r="S4" s="27"/>
      <c r="T4" s="27"/>
      <c r="U4" s="27"/>
      <c r="V4" s="27"/>
      <c r="W4" s="27"/>
      <c r="X4" s="27"/>
      <c r="Y4" s="27"/>
      <c r="Z4" s="27"/>
    </row>
    <row r="5" spans="1:26" x14ac:dyDescent="0.25">
      <c r="A5" t="s">
        <v>4</v>
      </c>
      <c r="S5" s="27"/>
      <c r="T5" s="27"/>
      <c r="U5" s="27"/>
      <c r="V5" s="27"/>
      <c r="W5" s="27"/>
      <c r="X5" s="27"/>
      <c r="Y5" s="27"/>
      <c r="Z5" s="27"/>
    </row>
    <row r="6" spans="1:26" x14ac:dyDescent="0.25">
      <c r="A6" t="s">
        <v>5</v>
      </c>
      <c r="S6" s="27"/>
      <c r="T6" s="27"/>
      <c r="U6" s="29"/>
      <c r="V6" s="27"/>
      <c r="W6" s="27"/>
      <c r="X6" s="27"/>
      <c r="Y6" s="27"/>
      <c r="Z6" s="27"/>
    </row>
    <row r="7" spans="1:26" x14ac:dyDescent="0.25">
      <c r="S7" s="27"/>
      <c r="T7" s="27"/>
      <c r="U7" s="27"/>
      <c r="V7" s="27"/>
      <c r="W7" s="27"/>
      <c r="X7" s="27"/>
      <c r="Y7" s="27"/>
      <c r="Z7" s="27"/>
    </row>
    <row r="8" spans="1:26" x14ac:dyDescent="0.25">
      <c r="A8" t="s">
        <v>6</v>
      </c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t="s">
        <v>47</v>
      </c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t="s">
        <v>8</v>
      </c>
      <c r="S10" s="27"/>
      <c r="T10" s="27"/>
      <c r="U10" s="27"/>
      <c r="V10" s="27"/>
      <c r="W10" s="29"/>
      <c r="X10" s="27"/>
      <c r="Y10" s="27"/>
      <c r="Z10" s="27"/>
    </row>
    <row r="11" spans="1:26" x14ac:dyDescent="0.25">
      <c r="A11" t="s">
        <v>9</v>
      </c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t="s">
        <v>48</v>
      </c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t="s">
        <v>49</v>
      </c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t="s">
        <v>50</v>
      </c>
      <c r="S14" s="27"/>
      <c r="T14" s="28"/>
      <c r="U14" s="27"/>
      <c r="V14" s="27"/>
      <c r="W14" s="27"/>
      <c r="X14" s="27"/>
      <c r="Y14" s="27"/>
      <c r="Z14" s="27"/>
    </row>
    <row r="15" spans="1:26" x14ac:dyDescent="0.25">
      <c r="A15" t="s">
        <v>51</v>
      </c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t="s">
        <v>52</v>
      </c>
    </row>
    <row r="17" spans="1:17" x14ac:dyDescent="0.25">
      <c r="A17" t="s">
        <v>53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60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57</v>
      </c>
      <c r="N25" s="3" t="s">
        <v>58</v>
      </c>
      <c r="O25" s="3" t="s">
        <v>59</v>
      </c>
      <c r="P25" s="3" t="s">
        <v>26</v>
      </c>
      <c r="Q25" s="3"/>
    </row>
    <row r="26" spans="1:17" x14ac:dyDescent="0.25">
      <c r="A26" t="s">
        <v>27</v>
      </c>
      <c r="C26" t="s">
        <v>28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29</v>
      </c>
      <c r="C27" s="2">
        <v>43855</v>
      </c>
      <c r="F27" s="5"/>
      <c r="G27" s="6">
        <v>544.90200000000004</v>
      </c>
      <c r="H27" s="6">
        <v>544.50099999999998</v>
      </c>
      <c r="I27" s="6">
        <v>545.99900000000002</v>
      </c>
      <c r="J27" s="6">
        <v>544.00199999999995</v>
      </c>
      <c r="K27" s="6">
        <v>543.39099999999996</v>
      </c>
      <c r="L27" s="6">
        <v>543.93799999999999</v>
      </c>
      <c r="M27" s="6">
        <v>543</v>
      </c>
      <c r="N27" s="6">
        <v>546.13199999999995</v>
      </c>
      <c r="O27" s="6">
        <v>544.34500000000003</v>
      </c>
      <c r="P27" s="6">
        <v>543.58000000000004</v>
      </c>
      <c r="Q27" s="7"/>
    </row>
    <row r="28" spans="1:17" x14ac:dyDescent="0.25">
      <c r="A28" t="s">
        <v>30</v>
      </c>
      <c r="C28" t="s">
        <v>31</v>
      </c>
      <c r="F28" s="6"/>
      <c r="G28" s="6">
        <v>545.00599999999997</v>
      </c>
      <c r="H28" s="8">
        <v>6883.89</v>
      </c>
      <c r="I28" s="9">
        <v>8197.26</v>
      </c>
      <c r="J28" s="9">
        <v>544.529</v>
      </c>
      <c r="K28" s="9">
        <v>3800.12</v>
      </c>
      <c r="L28" s="9">
        <v>4171.84</v>
      </c>
      <c r="M28" s="9">
        <v>22030.1</v>
      </c>
      <c r="N28" s="9">
        <v>4082.6</v>
      </c>
      <c r="O28" s="9">
        <v>9888.9</v>
      </c>
      <c r="P28" s="10">
        <v>2790.17</v>
      </c>
      <c r="Q28" s="7"/>
    </row>
    <row r="29" spans="1:17" x14ac:dyDescent="0.25">
      <c r="A29" t="s">
        <v>32</v>
      </c>
      <c r="C29" t="s">
        <v>44</v>
      </c>
      <c r="F29" s="6"/>
      <c r="G29" s="6">
        <v>543.82600000000002</v>
      </c>
      <c r="H29" s="11">
        <v>3686.33</v>
      </c>
      <c r="I29" s="4">
        <v>3618.86</v>
      </c>
      <c r="J29" s="4">
        <v>3660.17</v>
      </c>
      <c r="K29" s="4">
        <v>3879.31</v>
      </c>
      <c r="L29" s="4">
        <v>3917.37</v>
      </c>
      <c r="M29" s="4">
        <v>3793.93</v>
      </c>
      <c r="N29" s="4">
        <v>3626.31</v>
      </c>
      <c r="O29" s="4">
        <v>3519.87</v>
      </c>
      <c r="P29" s="12">
        <v>2812.61</v>
      </c>
      <c r="Q29" s="7"/>
    </row>
    <row r="30" spans="1:17" x14ac:dyDescent="0.25">
      <c r="A30" t="s">
        <v>19</v>
      </c>
      <c r="C30" s="2">
        <v>43900</v>
      </c>
      <c r="F30" s="6"/>
      <c r="G30" s="6">
        <v>543.721</v>
      </c>
      <c r="H30" s="11">
        <v>3637.18</v>
      </c>
      <c r="I30" s="4">
        <v>3507.65</v>
      </c>
      <c r="J30" s="4">
        <v>3504.48</v>
      </c>
      <c r="K30" s="4">
        <v>3551.25</v>
      </c>
      <c r="L30" s="4">
        <v>3663.8</v>
      </c>
      <c r="M30" s="4">
        <v>3680.71</v>
      </c>
      <c r="N30" s="4">
        <v>3817.52</v>
      </c>
      <c r="O30" s="4">
        <v>3630.9</v>
      </c>
      <c r="P30" s="12">
        <v>2812.54</v>
      </c>
      <c r="Q30" s="7"/>
    </row>
    <row r="31" spans="1:17" x14ac:dyDescent="0.25">
      <c r="A31" t="s">
        <v>20</v>
      </c>
      <c r="C31" t="s">
        <v>21</v>
      </c>
      <c r="F31" s="6"/>
      <c r="G31" s="6">
        <v>544.423</v>
      </c>
      <c r="H31" s="13">
        <v>3462.74</v>
      </c>
      <c r="I31" s="14">
        <v>3385.09</v>
      </c>
      <c r="J31" s="14">
        <v>3479.41</v>
      </c>
      <c r="K31" s="14">
        <v>3413.85</v>
      </c>
      <c r="L31" s="14">
        <v>3583.05</v>
      </c>
      <c r="M31" s="14">
        <v>3559.56</v>
      </c>
      <c r="N31" s="14">
        <v>3644.06</v>
      </c>
      <c r="O31" s="14">
        <v>3474.89</v>
      </c>
      <c r="P31" s="15">
        <v>543.79499999999996</v>
      </c>
      <c r="Q31" s="7"/>
    </row>
    <row r="32" spans="1:17" x14ac:dyDescent="0.25">
      <c r="A32" s="1" t="s">
        <v>33</v>
      </c>
      <c r="B32" t="s">
        <v>61</v>
      </c>
      <c r="G32" s="16">
        <v>544.50400000000002</v>
      </c>
      <c r="H32" s="16">
        <v>542.22</v>
      </c>
      <c r="I32" s="16">
        <v>543.71299999999997</v>
      </c>
      <c r="J32" s="16">
        <v>542.26099999999997</v>
      </c>
      <c r="K32" s="16">
        <v>543.524</v>
      </c>
      <c r="L32" s="16">
        <v>543.76900000000001</v>
      </c>
      <c r="M32" s="16">
        <v>543.47299999999996</v>
      </c>
      <c r="N32" s="16">
        <v>547.05100000000004</v>
      </c>
      <c r="O32" s="16">
        <v>543.91099999999994</v>
      </c>
      <c r="P32" s="16">
        <v>544.31299999999999</v>
      </c>
      <c r="Q32" s="17"/>
    </row>
    <row r="33" spans="1:17" x14ac:dyDescent="0.25">
      <c r="B33" t="s">
        <v>62</v>
      </c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4417.5349999999999</v>
      </c>
      <c r="I35">
        <f t="shared" ref="I35:N35" si="0">AVERAGE(I28:I31)</f>
        <v>4677.2150000000001</v>
      </c>
      <c r="J35">
        <f t="shared" si="0"/>
        <v>2797.14725</v>
      </c>
      <c r="K35">
        <f t="shared" si="0"/>
        <v>3661.1325000000002</v>
      </c>
      <c r="L35">
        <f t="shared" si="0"/>
        <v>3834.0150000000003</v>
      </c>
      <c r="M35">
        <f t="shared" si="0"/>
        <v>8266.0749999999989</v>
      </c>
      <c r="N35">
        <f t="shared" si="0"/>
        <v>3792.6224999999999</v>
      </c>
      <c r="O35">
        <f>AVERAGE(O28:O31)</f>
        <v>5128.6400000000003</v>
      </c>
      <c r="P35">
        <f>AVERAGE(P28:P30)</f>
        <v>2805.1066666666666</v>
      </c>
    </row>
    <row r="36" spans="1:17" x14ac:dyDescent="0.25">
      <c r="B36" s="18"/>
      <c r="F36" t="s">
        <v>35</v>
      </c>
      <c r="H36">
        <f>H35/1000</f>
        <v>4.417535</v>
      </c>
      <c r="I36">
        <f t="shared" ref="I36:P36" si="1">I35/1000</f>
        <v>4.6772150000000003</v>
      </c>
      <c r="J36">
        <f t="shared" si="1"/>
        <v>2.7971472500000001</v>
      </c>
      <c r="K36">
        <f t="shared" si="1"/>
        <v>3.6611325000000003</v>
      </c>
      <c r="L36">
        <f t="shared" si="1"/>
        <v>3.8340150000000004</v>
      </c>
      <c r="M36">
        <f t="shared" si="1"/>
        <v>8.266074999999999</v>
      </c>
      <c r="N36">
        <f t="shared" si="1"/>
        <v>3.7926224999999998</v>
      </c>
      <c r="O36">
        <f t="shared" si="1"/>
        <v>5.1286400000000008</v>
      </c>
      <c r="P36">
        <f t="shared" si="1"/>
        <v>2.8051066666666666</v>
      </c>
    </row>
    <row r="37" spans="1:17" x14ac:dyDescent="0.25">
      <c r="B37" s="20"/>
      <c r="F37" t="s">
        <v>36</v>
      </c>
      <c r="H37">
        <f>MEDIAN(H28:H31)</f>
        <v>3661.7550000000001</v>
      </c>
      <c r="I37">
        <f t="shared" ref="I37:P37" si="2">MEDIAN(I28:I31)</f>
        <v>3563.2550000000001</v>
      </c>
      <c r="J37">
        <f t="shared" si="2"/>
        <v>3491.9449999999997</v>
      </c>
      <c r="K37">
        <f t="shared" si="2"/>
        <v>3675.6849999999999</v>
      </c>
      <c r="L37">
        <f t="shared" si="2"/>
        <v>3790.585</v>
      </c>
      <c r="M37">
        <f t="shared" si="2"/>
        <v>3737.3199999999997</v>
      </c>
      <c r="N37">
        <f t="shared" si="2"/>
        <v>3730.79</v>
      </c>
      <c r="O37">
        <f t="shared" si="2"/>
        <v>3575.3850000000002</v>
      </c>
      <c r="P37">
        <f t="shared" si="2"/>
        <v>2801.355</v>
      </c>
    </row>
    <row r="38" spans="1:17" x14ac:dyDescent="0.25">
      <c r="B38" s="18"/>
      <c r="C38" s="18"/>
      <c r="F38" t="s">
        <v>37</v>
      </c>
      <c r="H38">
        <f>H37/1000</f>
        <v>3.6617550000000003</v>
      </c>
      <c r="I38">
        <f t="shared" ref="I38:P38" si="3">I37/1000</f>
        <v>3.5632550000000003</v>
      </c>
      <c r="J38">
        <f t="shared" si="3"/>
        <v>3.4919449999999999</v>
      </c>
      <c r="K38">
        <f t="shared" si="3"/>
        <v>3.6756850000000001</v>
      </c>
      <c r="L38">
        <f t="shared" si="3"/>
        <v>3.7905850000000001</v>
      </c>
      <c r="M38">
        <f t="shared" si="3"/>
        <v>3.7373199999999995</v>
      </c>
      <c r="N38">
        <f t="shared" si="3"/>
        <v>3.7307899999999998</v>
      </c>
      <c r="O38">
        <f t="shared" si="3"/>
        <v>3.5753850000000003</v>
      </c>
      <c r="P38">
        <f t="shared" si="3"/>
        <v>2.801355</v>
      </c>
    </row>
    <row r="39" spans="1:17" x14ac:dyDescent="0.25">
      <c r="F39" t="s">
        <v>38</v>
      </c>
      <c r="H39">
        <f>STDEV(H28:H31)</f>
        <v>1647.0332071232424</v>
      </c>
      <c r="I39">
        <f t="shared" ref="I39:P39" si="4">STDEV(I28:I31)</f>
        <v>2348.6380033897663</v>
      </c>
      <c r="J39">
        <f t="shared" si="4"/>
        <v>1503.8727036677392</v>
      </c>
      <c r="K39">
        <f t="shared" si="4"/>
        <v>216.13402113426443</v>
      </c>
      <c r="L39">
        <f t="shared" si="4"/>
        <v>266.47724361878755</v>
      </c>
      <c r="M39">
        <f t="shared" si="4"/>
        <v>9176.5156918825487</v>
      </c>
      <c r="N39">
        <f t="shared" si="4"/>
        <v>211.68963135921419</v>
      </c>
      <c r="O39">
        <f t="shared" si="4"/>
        <v>3174.1839030213728</v>
      </c>
      <c r="P39">
        <f t="shared" si="4"/>
        <v>1130.7051632821522</v>
      </c>
    </row>
    <row r="40" spans="1:17" x14ac:dyDescent="0.25">
      <c r="F40" t="s">
        <v>39</v>
      </c>
      <c r="H40">
        <f>H39/H35*100</f>
        <v>37.283987724449098</v>
      </c>
      <c r="I40">
        <f t="shared" ref="I40:P40" si="5">I39/I35*100</f>
        <v>50.214454614332801</v>
      </c>
      <c r="J40">
        <f t="shared" si="5"/>
        <v>53.764516818617224</v>
      </c>
      <c r="K40">
        <f t="shared" si="5"/>
        <v>5.903474434051879</v>
      </c>
      <c r="L40">
        <f t="shared" si="5"/>
        <v>6.9503443157835205</v>
      </c>
      <c r="M40">
        <f t="shared" si="5"/>
        <v>111.014183779878</v>
      </c>
      <c r="N40">
        <f t="shared" si="5"/>
        <v>5.5816161866680423</v>
      </c>
      <c r="O40">
        <f t="shared" si="5"/>
        <v>61.891337723477811</v>
      </c>
      <c r="P40">
        <f t="shared" si="5"/>
        <v>40.308811665467942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57</v>
      </c>
      <c r="N44" s="3" t="s">
        <v>58</v>
      </c>
      <c r="O44" s="3" t="s">
        <v>59</v>
      </c>
      <c r="P44" s="3" t="s">
        <v>26</v>
      </c>
      <c r="Q44" s="3"/>
    </row>
    <row r="47" spans="1:17" x14ac:dyDescent="0.25">
      <c r="K47">
        <f t="shared" ref="K47:N47" si="6">K28-$P$35</f>
        <v>995.01333333333332</v>
      </c>
      <c r="L47">
        <f t="shared" si="6"/>
        <v>1366.7333333333336</v>
      </c>
      <c r="N47">
        <f t="shared" si="6"/>
        <v>1277.4933333333333</v>
      </c>
    </row>
    <row r="48" spans="1:17" x14ac:dyDescent="0.25">
      <c r="H48">
        <f t="shared" ref="H48:O50" si="7">H29-$P$35</f>
        <v>881.22333333333336</v>
      </c>
      <c r="I48">
        <f t="shared" si="7"/>
        <v>813.75333333333356</v>
      </c>
      <c r="J48">
        <f t="shared" si="7"/>
        <v>855.0633333333335</v>
      </c>
      <c r="K48">
        <f t="shared" si="7"/>
        <v>1074.2033333333334</v>
      </c>
      <c r="L48">
        <f t="shared" si="7"/>
        <v>1112.2633333333333</v>
      </c>
      <c r="M48">
        <f t="shared" si="7"/>
        <v>988.82333333333327</v>
      </c>
      <c r="N48">
        <f t="shared" si="7"/>
        <v>821.20333333333338</v>
      </c>
      <c r="O48">
        <f t="shared" si="7"/>
        <v>714.76333333333332</v>
      </c>
    </row>
    <row r="49" spans="4:20" x14ac:dyDescent="0.25">
      <c r="H49">
        <f t="shared" si="7"/>
        <v>832.07333333333327</v>
      </c>
      <c r="I49">
        <f t="shared" si="7"/>
        <v>702.54333333333352</v>
      </c>
      <c r="J49">
        <f t="shared" si="7"/>
        <v>699.37333333333345</v>
      </c>
      <c r="K49">
        <f t="shared" si="7"/>
        <v>746.14333333333343</v>
      </c>
      <c r="L49">
        <f>L30-$P$35</f>
        <v>858.69333333333361</v>
      </c>
      <c r="M49">
        <f t="shared" si="7"/>
        <v>875.60333333333347</v>
      </c>
      <c r="N49">
        <f t="shared" si="7"/>
        <v>1012.4133333333334</v>
      </c>
      <c r="O49">
        <f>O30-$P$35</f>
        <v>825.79333333333352</v>
      </c>
    </row>
    <row r="50" spans="4:20" x14ac:dyDescent="0.25">
      <c r="H50">
        <f t="shared" si="7"/>
        <v>657.63333333333321</v>
      </c>
      <c r="I50">
        <f t="shared" si="7"/>
        <v>579.98333333333358</v>
      </c>
      <c r="J50">
        <f t="shared" si="7"/>
        <v>674.30333333333328</v>
      </c>
      <c r="K50">
        <f t="shared" si="7"/>
        <v>608.74333333333334</v>
      </c>
      <c r="L50">
        <f t="shared" si="7"/>
        <v>777.94333333333361</v>
      </c>
      <c r="M50">
        <f t="shared" si="7"/>
        <v>754.45333333333338</v>
      </c>
      <c r="N50">
        <f t="shared" si="7"/>
        <v>838.95333333333338</v>
      </c>
      <c r="O50">
        <f t="shared" si="7"/>
        <v>669.7833333333333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57</v>
      </c>
      <c r="N53" s="3" t="s">
        <v>58</v>
      </c>
      <c r="O53" s="3" t="s">
        <v>59</v>
      </c>
      <c r="P53" s="3" t="s">
        <v>26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790.31</v>
      </c>
      <c r="I54">
        <f>AVERAGE(I47:I50)</f>
        <v>698.76000000000022</v>
      </c>
      <c r="J54">
        <f t="shared" ref="J54:N54" si="8">AVERAGE(J47:J50)</f>
        <v>742.91333333333341</v>
      </c>
      <c r="K54">
        <f t="shared" si="8"/>
        <v>856.02583333333337</v>
      </c>
      <c r="L54">
        <f t="shared" si="8"/>
        <v>1028.9083333333335</v>
      </c>
      <c r="M54">
        <f t="shared" si="8"/>
        <v>872.96</v>
      </c>
      <c r="N54">
        <f t="shared" si="8"/>
        <v>987.51583333333338</v>
      </c>
      <c r="O54">
        <f>AVERAGE(O47:O50)</f>
        <v>736.78000000000009</v>
      </c>
      <c r="S54" s="23">
        <f>AVERAGE(H47:I50)</f>
        <v>744.5350000000002</v>
      </c>
      <c r="T54" s="24"/>
    </row>
    <row r="55" spans="4:20" x14ac:dyDescent="0.25">
      <c r="F55" t="s">
        <v>35</v>
      </c>
      <c r="H55">
        <f>H54/1000</f>
        <v>0.79030999999999996</v>
      </c>
      <c r="I55">
        <f t="shared" ref="I55:O55" si="9">I54/1000</f>
        <v>0.69876000000000027</v>
      </c>
      <c r="J55">
        <f t="shared" si="9"/>
        <v>0.74291333333333343</v>
      </c>
      <c r="K55">
        <f t="shared" si="9"/>
        <v>0.85602583333333337</v>
      </c>
      <c r="L55">
        <f t="shared" si="9"/>
        <v>1.0289083333333335</v>
      </c>
      <c r="M55">
        <f t="shared" si="9"/>
        <v>0.87296000000000007</v>
      </c>
      <c r="N55">
        <f t="shared" si="9"/>
        <v>0.98751583333333337</v>
      </c>
      <c r="O55">
        <f t="shared" si="9"/>
        <v>0.7367800000000001</v>
      </c>
    </row>
    <row r="56" spans="4:20" x14ac:dyDescent="0.25">
      <c r="F56" t="s">
        <v>36</v>
      </c>
      <c r="H56">
        <f>MEDIAN(H47:H50)</f>
        <v>832.07333333333327</v>
      </c>
      <c r="I56">
        <f t="shared" ref="I56:N56" si="10">MEDIAN(I47:I50)</f>
        <v>702.54333333333352</v>
      </c>
      <c r="J56">
        <f>MEDIAN(J47:J50)</f>
        <v>699.37333333333345</v>
      </c>
      <c r="K56">
        <f t="shared" si="10"/>
        <v>870.57833333333338</v>
      </c>
      <c r="L56">
        <f t="shared" si="10"/>
        <v>985.47833333333347</v>
      </c>
      <c r="M56">
        <f t="shared" si="10"/>
        <v>875.60333333333347</v>
      </c>
      <c r="N56">
        <f t="shared" si="10"/>
        <v>925.68333333333339</v>
      </c>
      <c r="O56">
        <f>MEDIAN(O47:O50)</f>
        <v>714.76333333333332</v>
      </c>
    </row>
    <row r="57" spans="4:20" x14ac:dyDescent="0.25">
      <c r="F57" t="s">
        <v>37</v>
      </c>
      <c r="H57">
        <f>H56/1000</f>
        <v>0.83207333333333322</v>
      </c>
      <c r="I57">
        <f t="shared" ref="I57:O57" si="11">I56/1000</f>
        <v>0.70254333333333352</v>
      </c>
      <c r="J57">
        <f t="shared" si="11"/>
        <v>0.6993733333333334</v>
      </c>
      <c r="K57">
        <f t="shared" si="11"/>
        <v>0.87057833333333334</v>
      </c>
      <c r="L57">
        <f t="shared" si="11"/>
        <v>0.98547833333333346</v>
      </c>
      <c r="M57">
        <f t="shared" si="11"/>
        <v>0.87560333333333351</v>
      </c>
      <c r="N57">
        <f t="shared" si="11"/>
        <v>0.92568333333333341</v>
      </c>
      <c r="O57">
        <f t="shared" si="11"/>
        <v>0.71476333333333331</v>
      </c>
    </row>
    <row r="58" spans="4:20" x14ac:dyDescent="0.25">
      <c r="F58" t="s">
        <v>38</v>
      </c>
      <c r="H58">
        <f>STDEV(H47:H50)</f>
        <v>117.50001716311955</v>
      </c>
      <c r="I58">
        <f t="shared" ref="I58:O58" si="12">STDEV(I47:I50)</f>
        <v>116.93091307833581</v>
      </c>
      <c r="J58">
        <f t="shared" si="12"/>
        <v>97.930297150575115</v>
      </c>
      <c r="K58">
        <f t="shared" si="12"/>
        <v>216.13402113426415</v>
      </c>
      <c r="L58">
        <f t="shared" si="12"/>
        <v>266.4772436187875</v>
      </c>
      <c r="M58">
        <f t="shared" si="12"/>
        <v>117.20735741980261</v>
      </c>
      <c r="N58">
        <f t="shared" si="12"/>
        <v>211.6896313592141</v>
      </c>
      <c r="O58">
        <f t="shared" si="12"/>
        <v>80.30149583496781</v>
      </c>
    </row>
    <row r="59" spans="4:20" x14ac:dyDescent="0.25">
      <c r="F59" t="s">
        <v>39</v>
      </c>
      <c r="H59">
        <f>H58/H54*100</f>
        <v>14.867585778127514</v>
      </c>
      <c r="I59">
        <f t="shared" ref="I59:O59" si="13">I58/I54*100</f>
        <v>16.734059344887481</v>
      </c>
      <c r="J59">
        <f t="shared" si="13"/>
        <v>13.181927521905889</v>
      </c>
      <c r="K59">
        <f t="shared" si="13"/>
        <v>25.248539555476519</v>
      </c>
      <c r="L59">
        <f t="shared" si="13"/>
        <v>25.899026666008872</v>
      </c>
      <c r="M59">
        <f t="shared" si="13"/>
        <v>13.426429323199528</v>
      </c>
      <c r="N59">
        <f t="shared" si="13"/>
        <v>21.436580985710517</v>
      </c>
      <c r="O59">
        <f t="shared" si="13"/>
        <v>10.898978777242569</v>
      </c>
    </row>
    <row r="62" spans="4:20" x14ac:dyDescent="0.25">
      <c r="D62" t="s">
        <v>42</v>
      </c>
    </row>
    <row r="63" spans="4:20" x14ac:dyDescent="0.25">
      <c r="K63">
        <f t="shared" ref="H63:O66" si="14">K47/$H$54*100</f>
        <v>125.90165040722418</v>
      </c>
      <c r="L63">
        <f t="shared" si="14"/>
        <v>172.93635830665608</v>
      </c>
      <c r="N63" s="26">
        <f t="shared" si="14"/>
        <v>161.64458672335329</v>
      </c>
    </row>
    <row r="64" spans="4:20" x14ac:dyDescent="0.25">
      <c r="H64">
        <f t="shared" si="14"/>
        <v>111.50350284487523</v>
      </c>
      <c r="I64">
        <f t="shared" si="14"/>
        <v>102.96634653912182</v>
      </c>
      <c r="J64">
        <f t="shared" si="14"/>
        <v>108.19340933726431</v>
      </c>
      <c r="K64">
        <f t="shared" si="14"/>
        <v>135.92176909482779</v>
      </c>
      <c r="L64">
        <f t="shared" si="14"/>
        <v>140.73760085704768</v>
      </c>
      <c r="M64">
        <f t="shared" si="14"/>
        <v>125.11841344957463</v>
      </c>
      <c r="N64">
        <f t="shared" si="14"/>
        <v>103.90901460608286</v>
      </c>
      <c r="O64">
        <f t="shared" si="14"/>
        <v>90.440881848051191</v>
      </c>
    </row>
    <row r="65" spans="4:17" x14ac:dyDescent="0.25">
      <c r="H65">
        <f t="shared" si="14"/>
        <v>105.28442425546093</v>
      </c>
      <c r="I65">
        <f t="shared" si="14"/>
        <v>88.894653152982201</v>
      </c>
      <c r="J65">
        <f t="shared" si="14"/>
        <v>88.493544727174594</v>
      </c>
      <c r="K65">
        <f t="shared" si="14"/>
        <v>94.411475665667083</v>
      </c>
      <c r="L65">
        <f t="shared" si="14"/>
        <v>108.65272277123327</v>
      </c>
      <c r="M65">
        <f t="shared" si="14"/>
        <v>110.79238948429521</v>
      </c>
      <c r="N65">
        <f t="shared" si="14"/>
        <v>128.10331810724063</v>
      </c>
      <c r="O65">
        <f t="shared" si="14"/>
        <v>104.48979936143203</v>
      </c>
    </row>
    <row r="66" spans="4:17" x14ac:dyDescent="0.25">
      <c r="H66">
        <f t="shared" si="14"/>
        <v>83.212072899663838</v>
      </c>
      <c r="I66">
        <f t="shared" si="14"/>
        <v>73.386814456774388</v>
      </c>
      <c r="J66">
        <f t="shared" si="14"/>
        <v>85.321371782380751</v>
      </c>
      <c r="K66">
        <f t="shared" si="14"/>
        <v>77.02589279312339</v>
      </c>
      <c r="L66">
        <f t="shared" si="14"/>
        <v>98.435213186386818</v>
      </c>
      <c r="M66">
        <f t="shared" si="14"/>
        <v>95.462961791364592</v>
      </c>
      <c r="N66">
        <f t="shared" si="14"/>
        <v>106.1549687253525</v>
      </c>
      <c r="O66">
        <f t="shared" si="14"/>
        <v>84.749444310882225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57</v>
      </c>
      <c r="N69" s="3" t="s">
        <v>58</v>
      </c>
      <c r="O69" s="3" t="s">
        <v>59</v>
      </c>
      <c r="P69" s="3" t="s">
        <v>26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88.415938049626149</v>
      </c>
      <c r="J70">
        <f>AVERAGE(J63:J66)</f>
        <v>94.00277528227322</v>
      </c>
      <c r="K70">
        <f t="shared" si="15"/>
        <v>108.31519699021061</v>
      </c>
      <c r="L70">
        <f t="shared" si="15"/>
        <v>130.19047378033096</v>
      </c>
      <c r="M70">
        <f t="shared" si="15"/>
        <v>110.45792157507815</v>
      </c>
      <c r="N70">
        <f t="shared" si="15"/>
        <v>124.95297204050732</v>
      </c>
      <c r="O70">
        <f>AVERAGE(O63:O66)</f>
        <v>93.226708506788484</v>
      </c>
    </row>
    <row r="71" spans="4:17" x14ac:dyDescent="0.25">
      <c r="F71" t="s">
        <v>36</v>
      </c>
      <c r="H71">
        <f>MEDIAN(H63:H66)</f>
        <v>105.28442425546093</v>
      </c>
      <c r="I71">
        <f t="shared" ref="I71:O71" si="16">MEDIAN(I63:I66)</f>
        <v>88.894653152982201</v>
      </c>
      <c r="J71">
        <f t="shared" si="16"/>
        <v>88.493544727174594</v>
      </c>
      <c r="K71">
        <f t="shared" si="16"/>
        <v>110.15656303644563</v>
      </c>
      <c r="L71">
        <f t="shared" si="16"/>
        <v>124.69516181414048</v>
      </c>
      <c r="M71">
        <f t="shared" si="16"/>
        <v>110.79238948429521</v>
      </c>
      <c r="N71">
        <f t="shared" si="16"/>
        <v>117.12914341629656</v>
      </c>
      <c r="O71">
        <f t="shared" si="16"/>
        <v>90.440881848051191</v>
      </c>
    </row>
    <row r="72" spans="4:17" x14ac:dyDescent="0.25">
      <c r="F72" t="s">
        <v>38</v>
      </c>
      <c r="H72">
        <f>STDEV(H63:H66)</f>
        <v>14.867585778127482</v>
      </c>
      <c r="I72">
        <f t="shared" ref="I72:O72" si="17">STDEV(I63:I66)</f>
        <v>14.795575543563292</v>
      </c>
      <c r="J72">
        <f t="shared" si="17"/>
        <v>12.391377706289257</v>
      </c>
      <c r="K72">
        <f t="shared" si="17"/>
        <v>27.348005356665674</v>
      </c>
      <c r="L72">
        <f t="shared" si="17"/>
        <v>33.718065520971216</v>
      </c>
      <c r="M72">
        <f t="shared" si="17"/>
        <v>14.830554772153041</v>
      </c>
      <c r="N72">
        <f t="shared" si="17"/>
        <v>26.785645045515579</v>
      </c>
      <c r="O72">
        <f t="shared" si="17"/>
        <v>10.160759174876667</v>
      </c>
    </row>
    <row r="73" spans="4:17" x14ac:dyDescent="0.25">
      <c r="F73" t="s">
        <v>39</v>
      </c>
      <c r="H73">
        <f t="shared" ref="H73:O73" si="18">H72/H70*100</f>
        <v>14.867585778127482</v>
      </c>
      <c r="I73">
        <f t="shared" si="18"/>
        <v>16.73405934488737</v>
      </c>
      <c r="J73">
        <f t="shared" si="18"/>
        <v>13.181927521905823</v>
      </c>
      <c r="K73">
        <f t="shared" si="18"/>
        <v>25.248539555476551</v>
      </c>
      <c r="L73">
        <f t="shared" si="18"/>
        <v>25.899026666008879</v>
      </c>
      <c r="M73">
        <f t="shared" si="18"/>
        <v>13.426429323199537</v>
      </c>
      <c r="N73">
        <f t="shared" si="18"/>
        <v>21.436580985710524</v>
      </c>
      <c r="O73">
        <f t="shared" si="18"/>
        <v>10.898978777242565</v>
      </c>
    </row>
    <row r="76" spans="4:17" x14ac:dyDescent="0.25">
      <c r="D76" t="s">
        <v>43</v>
      </c>
      <c r="K76">
        <f t="shared" ref="K76:N76" si="19">K47/$S$54*100</f>
        <v>133.64225097991809</v>
      </c>
      <c r="L76">
        <f t="shared" si="19"/>
        <v>183.56871514882889</v>
      </c>
      <c r="N76" s="26">
        <f t="shared" si="19"/>
        <v>171.58271046133936</v>
      </c>
    </row>
    <row r="77" spans="4:17" x14ac:dyDescent="0.25">
      <c r="H77">
        <f t="shared" ref="H77:O79" si="20">H48/$S$54*100</f>
        <v>118.35888619518668</v>
      </c>
      <c r="I77">
        <f t="shared" si="20"/>
        <v>109.29685418863228</v>
      </c>
      <c r="J77">
        <f t="shared" si="20"/>
        <v>114.84528374533545</v>
      </c>
      <c r="K77">
        <f t="shared" si="20"/>
        <v>144.27841986385235</v>
      </c>
      <c r="L77">
        <f t="shared" si="20"/>
        <v>149.39033535472919</v>
      </c>
      <c r="M77">
        <f t="shared" si="20"/>
        <v>132.81085957454422</v>
      </c>
      <c r="N77">
        <f t="shared" si="20"/>
        <v>110.29747873952644</v>
      </c>
      <c r="O77">
        <f t="shared" si="20"/>
        <v>96.001307303663779</v>
      </c>
    </row>
    <row r="78" spans="4:17" x14ac:dyDescent="0.25">
      <c r="H78">
        <f t="shared" si="20"/>
        <v>111.75745039969014</v>
      </c>
      <c r="I78">
        <f>I49/$S$54*100</f>
        <v>94.360014416156844</v>
      </c>
      <c r="J78">
        <f t="shared" si="20"/>
        <v>93.934245311950846</v>
      </c>
      <c r="K78">
        <f t="shared" si="20"/>
        <v>100.21601849924224</v>
      </c>
      <c r="L78">
        <f t="shared" si="20"/>
        <v>115.3328363788584</v>
      </c>
      <c r="M78">
        <f t="shared" si="20"/>
        <v>117.60405264135778</v>
      </c>
      <c r="N78">
        <f t="shared" si="20"/>
        <v>135.9792801323421</v>
      </c>
      <c r="O78">
        <f t="shared" si="20"/>
        <v>110.91397091249348</v>
      </c>
    </row>
    <row r="79" spans="4:17" x14ac:dyDescent="0.25">
      <c r="H79">
        <f>H50/$S$54*100</f>
        <v>88.328061586538311</v>
      </c>
      <c r="I79">
        <f t="shared" si="20"/>
        <v>77.898733213795651</v>
      </c>
      <c r="J79" s="26">
        <f t="shared" si="20"/>
        <v>90.567042964176707</v>
      </c>
      <c r="K79">
        <f t="shared" si="20"/>
        <v>81.761546916307921</v>
      </c>
      <c r="L79">
        <f t="shared" si="20"/>
        <v>104.4871407433275</v>
      </c>
      <c r="M79">
        <f t="shared" si="20"/>
        <v>101.33215138755507</v>
      </c>
      <c r="N79">
        <f t="shared" si="20"/>
        <v>112.68151709903943</v>
      </c>
      <c r="O79">
        <f t="shared" si="20"/>
        <v>89.959952632627491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57</v>
      </c>
      <c r="N82" s="3" t="s">
        <v>58</v>
      </c>
      <c r="O82" s="3" t="s">
        <v>59</v>
      </c>
      <c r="P82" s="3" t="s">
        <v>26</v>
      </c>
      <c r="Q82" s="3"/>
    </row>
    <row r="83" spans="6:17" x14ac:dyDescent="0.25">
      <c r="F83" t="s">
        <v>34</v>
      </c>
      <c r="H83">
        <f>AVERAGE(H76:H79)</f>
        <v>106.14813272713837</v>
      </c>
      <c r="I83">
        <f t="shared" ref="I83:O83" si="21">AVERAGE(I76:I79)</f>
        <v>93.851867272861583</v>
      </c>
      <c r="J83">
        <f t="shared" si="21"/>
        <v>99.782190673821006</v>
      </c>
      <c r="K83">
        <f t="shared" si="21"/>
        <v>114.97455906483015</v>
      </c>
      <c r="L83">
        <f t="shared" si="21"/>
        <v>138.194756906436</v>
      </c>
      <c r="M83">
        <f t="shared" si="21"/>
        <v>117.24902120115236</v>
      </c>
      <c r="N83">
        <f t="shared" si="21"/>
        <v>132.63524660806183</v>
      </c>
      <c r="O83" s="26">
        <f t="shared" si="21"/>
        <v>98.958410282928256</v>
      </c>
    </row>
    <row r="84" spans="6:17" x14ac:dyDescent="0.25">
      <c r="F84" t="s">
        <v>36</v>
      </c>
      <c r="H84">
        <f t="shared" ref="H84:O84" si="22">MEDIAN(H76:H79)</f>
        <v>111.75745039969014</v>
      </c>
      <c r="I84">
        <f t="shared" si="22"/>
        <v>94.360014416156844</v>
      </c>
      <c r="J84">
        <f t="shared" si="22"/>
        <v>93.934245311950846</v>
      </c>
      <c r="K84">
        <f t="shared" si="22"/>
        <v>116.92913473958016</v>
      </c>
      <c r="L84">
        <f t="shared" si="22"/>
        <v>132.3615858667938</v>
      </c>
      <c r="M84">
        <f t="shared" si="22"/>
        <v>117.60405264135778</v>
      </c>
      <c r="N84">
        <f t="shared" si="22"/>
        <v>124.33039861569077</v>
      </c>
      <c r="O84" s="26">
        <f t="shared" si="22"/>
        <v>96.001307303663779</v>
      </c>
    </row>
    <row r="85" spans="6:17" x14ac:dyDescent="0.25">
      <c r="F85" t="s">
        <v>38</v>
      </c>
      <c r="H85">
        <f t="shared" ref="H85:O85" si="23">STDEV(H76:H79)</f>
        <v>15.781664685087994</v>
      </c>
      <c r="I85">
        <f t="shared" si="23"/>
        <v>15.705227165725713</v>
      </c>
      <c r="J85">
        <f t="shared" si="23"/>
        <v>13.153216054392999</v>
      </c>
      <c r="K85">
        <f t="shared" si="23"/>
        <v>29.02939702421839</v>
      </c>
      <c r="L85">
        <f t="shared" si="23"/>
        <v>35.79109694222398</v>
      </c>
      <c r="M85">
        <f t="shared" si="23"/>
        <v>15.742356963715901</v>
      </c>
      <c r="N85">
        <f t="shared" si="23"/>
        <v>28.432462054733943</v>
      </c>
      <c r="O85" s="26">
        <f t="shared" si="23"/>
        <v>10.785456135032984</v>
      </c>
    </row>
    <row r="86" spans="6:17" x14ac:dyDescent="0.25">
      <c r="F86" t="s">
        <v>39</v>
      </c>
      <c r="H86">
        <f t="shared" ref="H86:O86" si="24">H85/H83*100</f>
        <v>14.867585778127562</v>
      </c>
      <c r="I86">
        <f t="shared" si="24"/>
        <v>16.734059344887505</v>
      </c>
      <c r="J86">
        <f t="shared" si="24"/>
        <v>13.181927521905864</v>
      </c>
      <c r="K86">
        <f t="shared" si="24"/>
        <v>25.248539555476551</v>
      </c>
      <c r="L86">
        <f t="shared" si="24"/>
        <v>25.899026666008861</v>
      </c>
      <c r="M86">
        <f t="shared" si="24"/>
        <v>13.426429323199486</v>
      </c>
      <c r="N86">
        <f t="shared" si="24"/>
        <v>21.436580985710446</v>
      </c>
      <c r="O86" s="26">
        <f t="shared" si="24"/>
        <v>10.898978777242574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39B2-4965-470E-8FF5-0478F3E8DE68}">
  <dimension ref="A1:P59"/>
  <sheetViews>
    <sheetView workbookViewId="0">
      <selection activeCell="D20" sqref="D20"/>
    </sheetView>
  </sheetViews>
  <sheetFormatPr baseColWidth="10" defaultRowHeight="15" x14ac:dyDescent="0.25"/>
  <sheetData>
    <row r="1" spans="1:3" x14ac:dyDescent="0.25">
      <c r="A1" s="1" t="s">
        <v>60</v>
      </c>
    </row>
    <row r="2" spans="1:3" x14ac:dyDescent="0.25">
      <c r="A2" t="s">
        <v>27</v>
      </c>
      <c r="C2" t="s">
        <v>28</v>
      </c>
    </row>
    <row r="3" spans="1:3" x14ac:dyDescent="0.25">
      <c r="A3" t="s">
        <v>29</v>
      </c>
      <c r="C3" s="2">
        <v>43855</v>
      </c>
    </row>
    <row r="4" spans="1:3" x14ac:dyDescent="0.25">
      <c r="A4" t="s">
        <v>30</v>
      </c>
      <c r="C4" t="s">
        <v>31</v>
      </c>
    </row>
    <row r="5" spans="1:3" x14ac:dyDescent="0.25">
      <c r="A5" t="s">
        <v>32</v>
      </c>
      <c r="C5" t="s">
        <v>44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33</v>
      </c>
      <c r="B8" t="s">
        <v>61</v>
      </c>
    </row>
    <row r="9" spans="1:3" x14ac:dyDescent="0.25">
      <c r="B9" t="s">
        <v>62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40</v>
      </c>
    </row>
    <row r="23" spans="2:15" x14ac:dyDescent="0.25">
      <c r="G23" s="3" t="s">
        <v>22</v>
      </c>
      <c r="H23" s="3" t="s">
        <v>22</v>
      </c>
      <c r="I23" s="3" t="s">
        <v>23</v>
      </c>
      <c r="J23" s="3" t="s">
        <v>24</v>
      </c>
      <c r="K23" s="3" t="s">
        <v>25</v>
      </c>
      <c r="L23" s="3" t="s">
        <v>57</v>
      </c>
      <c r="M23" s="3" t="s">
        <v>58</v>
      </c>
      <c r="N23" s="3" t="s">
        <v>59</v>
      </c>
      <c r="O23" t="s">
        <v>26</v>
      </c>
    </row>
    <row r="26" spans="2:15" x14ac:dyDescent="0.25">
      <c r="G26">
        <v>0.42468706666666661</v>
      </c>
      <c r="H26">
        <v>0.37091336666666663</v>
      </c>
      <c r="I26">
        <v>-3.0760803333333336E-2</v>
      </c>
      <c r="J26">
        <v>0.23872596666666662</v>
      </c>
      <c r="K26">
        <v>0.26316206666666664</v>
      </c>
      <c r="L26">
        <v>0.49964396666666661</v>
      </c>
      <c r="M26">
        <v>0.18237276666666663</v>
      </c>
      <c r="N26">
        <v>0.17597906666666663</v>
      </c>
    </row>
    <row r="27" spans="2:15" x14ac:dyDescent="0.25">
      <c r="G27">
        <v>0.19195026666666665</v>
      </c>
      <c r="H27">
        <v>0.21304786666666664</v>
      </c>
      <c r="I27">
        <v>0.22284996666666662</v>
      </c>
      <c r="J27">
        <v>0.24541126666666663</v>
      </c>
      <c r="K27">
        <v>0.24949186666666667</v>
      </c>
      <c r="L27">
        <v>0.24047236666666666</v>
      </c>
      <c r="M27">
        <v>9.6321766666666656E-2</v>
      </c>
      <c r="N27">
        <v>0.10826596666666667</v>
      </c>
    </row>
    <row r="28" spans="2:15" x14ac:dyDescent="0.25">
      <c r="G28">
        <v>0.19759596666666662</v>
      </c>
      <c r="H28">
        <v>0.16829596666666663</v>
      </c>
      <c r="I28">
        <v>0.14151376666666665</v>
      </c>
      <c r="J28">
        <v>0.10549416666666665</v>
      </c>
      <c r="K28">
        <v>0.14446596666666667</v>
      </c>
      <c r="L28">
        <v>0.10632766666666667</v>
      </c>
      <c r="M28">
        <v>0.11563426666666667</v>
      </c>
      <c r="N28">
        <v>8.3690466666666671E-2</v>
      </c>
    </row>
    <row r="29" spans="2:15" x14ac:dyDescent="0.25">
      <c r="G29">
        <v>9.0300966666666663E-2</v>
      </c>
      <c r="H29">
        <v>8.8532366666666654E-2</v>
      </c>
      <c r="I29">
        <v>9.3435366666666672E-2</v>
      </c>
      <c r="J29">
        <v>8.3596966666666647E-2</v>
      </c>
      <c r="K29">
        <v>0.10081126666666666</v>
      </c>
      <c r="L29">
        <v>0.12034446666666666</v>
      </c>
      <c r="M29">
        <v>6.4335766666666669E-2</v>
      </c>
      <c r="N29">
        <v>8.8940966666666663E-2</v>
      </c>
    </row>
    <row r="31" spans="2:15" x14ac:dyDescent="0.25">
      <c r="C31" s="1" t="s">
        <v>54</v>
      </c>
    </row>
    <row r="32" spans="2:15" x14ac:dyDescent="0.25">
      <c r="C32" s="1" t="s">
        <v>40</v>
      </c>
    </row>
    <row r="33" spans="3:16" x14ac:dyDescent="0.25">
      <c r="G33" s="3" t="s">
        <v>22</v>
      </c>
      <c r="H33" s="3" t="s">
        <v>22</v>
      </c>
      <c r="I33" s="3" t="s">
        <v>23</v>
      </c>
      <c r="J33" s="3" t="s">
        <v>24</v>
      </c>
      <c r="K33" s="3" t="s">
        <v>25</v>
      </c>
      <c r="L33" s="3" t="s">
        <v>57</v>
      </c>
      <c r="M33" s="3" t="s">
        <v>58</v>
      </c>
      <c r="N33" s="3" t="s">
        <v>59</v>
      </c>
      <c r="O33" t="s">
        <v>26</v>
      </c>
    </row>
    <row r="36" spans="3:16" x14ac:dyDescent="0.25">
      <c r="G36">
        <v>4078.7833333333338</v>
      </c>
      <c r="H36">
        <v>5392.1533333333336</v>
      </c>
      <c r="I36">
        <v>-2260.5776666666666</v>
      </c>
      <c r="J36">
        <v>995.01333333333332</v>
      </c>
      <c r="K36">
        <v>1366.7333333333336</v>
      </c>
      <c r="L36">
        <v>19224.993333333332</v>
      </c>
      <c r="M36">
        <v>1277.4933333333333</v>
      </c>
      <c r="N36">
        <v>7083.7933333333331</v>
      </c>
    </row>
    <row r="37" spans="3:16" x14ac:dyDescent="0.25">
      <c r="G37">
        <v>881.22333333333336</v>
      </c>
      <c r="H37">
        <v>813.75333333333356</v>
      </c>
      <c r="I37">
        <v>855.0633333333335</v>
      </c>
      <c r="J37">
        <v>1074.2033333333334</v>
      </c>
      <c r="K37">
        <v>1112.2633333333333</v>
      </c>
      <c r="L37">
        <v>988.82333333333327</v>
      </c>
      <c r="M37">
        <v>821.20333333333338</v>
      </c>
      <c r="N37">
        <v>714.76333333333332</v>
      </c>
    </row>
    <row r="38" spans="3:16" x14ac:dyDescent="0.25">
      <c r="G38">
        <v>832.07333333333327</v>
      </c>
      <c r="H38">
        <v>702.54333333333352</v>
      </c>
      <c r="I38">
        <v>699.37333333333345</v>
      </c>
      <c r="J38">
        <v>746.14333333333343</v>
      </c>
      <c r="K38">
        <v>858.69333333333361</v>
      </c>
      <c r="L38">
        <v>875.60333333333347</v>
      </c>
      <c r="M38">
        <v>1012.4133333333334</v>
      </c>
      <c r="N38">
        <v>825.79333333333352</v>
      </c>
    </row>
    <row r="39" spans="3:16" x14ac:dyDescent="0.25">
      <c r="G39">
        <v>657.63333333333321</v>
      </c>
      <c r="H39">
        <v>579.98333333333358</v>
      </c>
      <c r="I39">
        <v>674.30333333333328</v>
      </c>
      <c r="J39">
        <v>608.74333333333334</v>
      </c>
      <c r="K39">
        <v>777.94333333333361</v>
      </c>
      <c r="L39">
        <v>754.45333333333338</v>
      </c>
      <c r="M39">
        <v>838.95333333333338</v>
      </c>
      <c r="N39">
        <v>669.7833333333333</v>
      </c>
    </row>
    <row r="42" spans="3:16" x14ac:dyDescent="0.25">
      <c r="C42" s="1" t="s">
        <v>56</v>
      </c>
    </row>
    <row r="43" spans="3:16" x14ac:dyDescent="0.25">
      <c r="G43">
        <f>G26/G36</f>
        <v>1.0412101647958743E-4</v>
      </c>
      <c r="H43">
        <f t="shared" ref="H43:N43" si="0">H26/H36</f>
        <v>6.8787614842802435E-5</v>
      </c>
      <c r="I43">
        <f t="shared" si="0"/>
        <v>1.3607496785851052E-5</v>
      </c>
      <c r="J43">
        <f t="shared" si="0"/>
        <v>2.3992237959960332E-4</v>
      </c>
      <c r="K43">
        <f t="shared" si="0"/>
        <v>1.9254821716013846E-4</v>
      </c>
      <c r="L43">
        <f t="shared" si="0"/>
        <v>2.5989292063907088E-5</v>
      </c>
      <c r="M43">
        <f t="shared" si="0"/>
        <v>1.4275829228071638E-4</v>
      </c>
      <c r="N43">
        <f t="shared" si="0"/>
        <v>2.4842490228869838E-5</v>
      </c>
      <c r="P43" s="1" t="s">
        <v>22</v>
      </c>
    </row>
    <row r="44" spans="3:16" x14ac:dyDescent="0.25">
      <c r="G44">
        <f t="shared" ref="G44:N44" si="1">G27/G37</f>
        <v>2.17822496756403E-4</v>
      </c>
      <c r="H44">
        <f t="shared" si="1"/>
        <v>2.6180890196046295E-4</v>
      </c>
      <c r="I44">
        <f t="shared" si="1"/>
        <v>2.60623930391121E-4</v>
      </c>
      <c r="J44">
        <f t="shared" si="1"/>
        <v>2.2845885788227551E-4</v>
      </c>
      <c r="K44">
        <f t="shared" si="1"/>
        <v>2.2431007045693616E-4</v>
      </c>
      <c r="L44">
        <f t="shared" si="1"/>
        <v>2.4319042498322923E-4</v>
      </c>
      <c r="M44">
        <f t="shared" si="1"/>
        <v>1.1729344336157101E-4</v>
      </c>
      <c r="N44">
        <f t="shared" si="1"/>
        <v>1.5147106967807527E-4</v>
      </c>
      <c r="P44">
        <f>AVERAGE(G43:H46)</f>
        <v>1.7744063907496852E-4</v>
      </c>
    </row>
    <row r="45" spans="3:16" x14ac:dyDescent="0.25">
      <c r="G45">
        <f t="shared" ref="G45:N45" si="2">G28/G38</f>
        <v>2.3747422102218552E-4</v>
      </c>
      <c r="H45">
        <f t="shared" si="2"/>
        <v>2.3955243567419317E-4</v>
      </c>
      <c r="I45">
        <f t="shared" si="2"/>
        <v>2.0234366957085385E-4</v>
      </c>
      <c r="J45">
        <f t="shared" si="2"/>
        <v>1.4138592674329772E-4</v>
      </c>
      <c r="K45">
        <f t="shared" si="2"/>
        <v>1.6823930157448521E-4</v>
      </c>
      <c r="L45">
        <f t="shared" si="2"/>
        <v>1.2143360197349635E-4</v>
      </c>
      <c r="M45">
        <f t="shared" si="2"/>
        <v>1.1421645968049939E-4</v>
      </c>
      <c r="N45">
        <f t="shared" si="2"/>
        <v>1.0134553439520783E-4</v>
      </c>
    </row>
    <row r="46" spans="3:16" x14ac:dyDescent="0.25">
      <c r="G46">
        <f t="shared" ref="G46:N46" si="3">G29/G39</f>
        <v>1.3731202797911705E-4</v>
      </c>
      <c r="H46">
        <f t="shared" si="3"/>
        <v>1.5264639788499661E-4</v>
      </c>
      <c r="I46">
        <f t="shared" si="3"/>
        <v>1.385657790015374E-4</v>
      </c>
      <c r="J46">
        <f t="shared" si="3"/>
        <v>1.373271165187298E-4</v>
      </c>
      <c r="K46">
        <f t="shared" si="3"/>
        <v>1.2958690221652813E-4</v>
      </c>
      <c r="L46">
        <f t="shared" si="3"/>
        <v>1.5951214124134029E-4</v>
      </c>
      <c r="M46">
        <f t="shared" si="3"/>
        <v>7.6685751293278134E-5</v>
      </c>
      <c r="N46">
        <f t="shared" si="3"/>
        <v>1.3279065369398065E-4</v>
      </c>
    </row>
    <row r="48" spans="3:16" x14ac:dyDescent="0.25">
      <c r="C48" s="1" t="s">
        <v>55</v>
      </c>
    </row>
    <row r="49" spans="5:14" x14ac:dyDescent="0.25">
      <c r="G49">
        <f>G43/$P$44*100</f>
        <v>58.679351597463757</v>
      </c>
      <c r="H49">
        <f t="shared" ref="H49:N49" si="4">H43/$P$44*100</f>
        <v>38.766550437039243</v>
      </c>
      <c r="I49">
        <f t="shared" si="4"/>
        <v>7.6687600184430673</v>
      </c>
      <c r="J49">
        <f t="shared" si="4"/>
        <v>135.21275670013583</v>
      </c>
      <c r="K49">
        <f t="shared" si="4"/>
        <v>108.51415896827727</v>
      </c>
      <c r="L49">
        <f t="shared" si="4"/>
        <v>14.646752964481058</v>
      </c>
      <c r="M49">
        <f t="shared" si="4"/>
        <v>80.454113006435421</v>
      </c>
      <c r="N49">
        <f t="shared" si="4"/>
        <v>14.000451282399803</v>
      </c>
    </row>
    <row r="50" spans="5:14" x14ac:dyDescent="0.25">
      <c r="G50">
        <f t="shared" ref="G50:N50" si="5">G44/$P$44*100</f>
        <v>122.75795324676055</v>
      </c>
      <c r="H50">
        <f t="shared" si="5"/>
        <v>147.54731685217212</v>
      </c>
      <c r="I50">
        <f t="shared" si="5"/>
        <v>146.87950390046083</v>
      </c>
      <c r="J50">
        <f t="shared" si="5"/>
        <v>128.75227404120869</v>
      </c>
      <c r="K50">
        <f t="shared" si="5"/>
        <v>126.4141470783169</v>
      </c>
      <c r="L50">
        <f t="shared" si="5"/>
        <v>137.05452496735063</v>
      </c>
      <c r="M50">
        <f t="shared" si="5"/>
        <v>66.102919811968576</v>
      </c>
      <c r="N50">
        <f t="shared" si="5"/>
        <v>85.364362114407669</v>
      </c>
    </row>
    <row r="51" spans="5:14" x14ac:dyDescent="0.25">
      <c r="G51">
        <f t="shared" ref="G51:N51" si="6">G45/$P$44*100</f>
        <v>133.83305101930617</v>
      </c>
      <c r="H51">
        <f t="shared" si="6"/>
        <v>135.00426786277663</v>
      </c>
      <c r="I51">
        <f t="shared" si="6"/>
        <v>114.03456988529209</v>
      </c>
      <c r="J51">
        <f t="shared" si="6"/>
        <v>79.680690669493288</v>
      </c>
      <c r="K51">
        <f t="shared" si="6"/>
        <v>94.814413683104604</v>
      </c>
      <c r="L51">
        <f t="shared" si="6"/>
        <v>68.43618384522992</v>
      </c>
      <c r="M51">
        <f t="shared" si="6"/>
        <v>64.368827950536755</v>
      </c>
      <c r="N51">
        <f t="shared" si="6"/>
        <v>57.115176615425412</v>
      </c>
    </row>
    <row r="52" spans="5:14" x14ac:dyDescent="0.25">
      <c r="G52">
        <f t="shared" ref="G52:N52" si="7">G46/$P$44*100</f>
        <v>77.384768616113263</v>
      </c>
      <c r="H52">
        <f t="shared" si="7"/>
        <v>86.02674036836828</v>
      </c>
      <c r="I52">
        <f t="shared" si="7"/>
        <v>78.091343518546211</v>
      </c>
      <c r="J52">
        <f t="shared" si="7"/>
        <v>77.393272045593349</v>
      </c>
      <c r="K52">
        <f t="shared" si="7"/>
        <v>73.03112911004439</v>
      </c>
      <c r="L52">
        <f t="shared" si="7"/>
        <v>89.896058801922223</v>
      </c>
      <c r="M52">
        <f t="shared" si="7"/>
        <v>43.217693361033525</v>
      </c>
      <c r="N52">
        <f t="shared" si="7"/>
        <v>74.83666334062103</v>
      </c>
    </row>
    <row r="55" spans="5:14" x14ac:dyDescent="0.25">
      <c r="E55" s="3"/>
      <c r="F55" s="3"/>
      <c r="G55" s="3" t="s">
        <v>22</v>
      </c>
      <c r="H55" s="3" t="s">
        <v>22</v>
      </c>
      <c r="I55" s="3" t="s">
        <v>23</v>
      </c>
      <c r="J55" s="3" t="s">
        <v>24</v>
      </c>
      <c r="K55" s="3" t="s">
        <v>25</v>
      </c>
      <c r="L55" s="3" t="s">
        <v>57</v>
      </c>
      <c r="M55" s="3" t="s">
        <v>58</v>
      </c>
      <c r="N55" s="3" t="s">
        <v>59</v>
      </c>
    </row>
    <row r="56" spans="5:14" x14ac:dyDescent="0.25">
      <c r="E56" t="s">
        <v>34</v>
      </c>
      <c r="G56">
        <f>AVERAGE(G49:G52)</f>
        <v>98.163781119910936</v>
      </c>
      <c r="H56">
        <f t="shared" ref="H56:N56" si="8">AVERAGE(H49:H52)</f>
        <v>101.83621888008908</v>
      </c>
      <c r="I56">
        <f t="shared" si="8"/>
        <v>86.668544330685535</v>
      </c>
      <c r="J56">
        <f t="shared" si="8"/>
        <v>105.25974836410779</v>
      </c>
      <c r="K56">
        <f t="shared" si="8"/>
        <v>100.69346220993579</v>
      </c>
      <c r="L56">
        <f t="shared" si="8"/>
        <v>77.508380144745956</v>
      </c>
      <c r="M56">
        <f t="shared" si="8"/>
        <v>63.535888532493573</v>
      </c>
      <c r="N56" s="26">
        <f t="shared" si="8"/>
        <v>57.829163338213476</v>
      </c>
    </row>
    <row r="57" spans="5:14" x14ac:dyDescent="0.25">
      <c r="E57" t="s">
        <v>36</v>
      </c>
      <c r="G57">
        <f t="shared" ref="G57:N57" si="9">MEDIAN(G49:G52)</f>
        <v>100.07136093143691</v>
      </c>
      <c r="H57">
        <f t="shared" si="9"/>
        <v>110.51550411557245</v>
      </c>
      <c r="I57">
        <f t="shared" si="9"/>
        <v>96.062956701919148</v>
      </c>
      <c r="J57">
        <f t="shared" si="9"/>
        <v>104.21648235535099</v>
      </c>
      <c r="K57">
        <f t="shared" si="9"/>
        <v>101.66428632569094</v>
      </c>
      <c r="L57">
        <f t="shared" si="9"/>
        <v>79.166121323576078</v>
      </c>
      <c r="M57">
        <f t="shared" si="9"/>
        <v>65.235873881252672</v>
      </c>
      <c r="N57" s="26">
        <f t="shared" si="9"/>
        <v>65.975919978023228</v>
      </c>
    </row>
    <row r="58" spans="5:14" x14ac:dyDescent="0.25">
      <c r="E58" t="s">
        <v>38</v>
      </c>
      <c r="G58">
        <f t="shared" ref="G58:N58" si="10">STDEV(G49:G52)</f>
        <v>35.90709146815378</v>
      </c>
      <c r="H58">
        <f t="shared" si="10"/>
        <v>49.723725522330305</v>
      </c>
      <c r="I58">
        <f t="shared" si="10"/>
        <v>59.69029318663992</v>
      </c>
      <c r="J58">
        <f t="shared" si="10"/>
        <v>30.983383536029741</v>
      </c>
      <c r="K58">
        <f t="shared" si="10"/>
        <v>22.527648286751134</v>
      </c>
      <c r="L58">
        <f t="shared" si="10"/>
        <v>50.771011621448068</v>
      </c>
      <c r="M58">
        <f t="shared" si="10"/>
        <v>15.344258557520895</v>
      </c>
      <c r="N58" s="26">
        <f t="shared" si="10"/>
        <v>31.458480602683082</v>
      </c>
    </row>
    <row r="59" spans="5:14" x14ac:dyDescent="0.25">
      <c r="E59" t="s">
        <v>39</v>
      </c>
      <c r="G59">
        <f t="shared" ref="G59:N59" si="11">G58/G56*100</f>
        <v>36.578757519834987</v>
      </c>
      <c r="H59">
        <f t="shared" si="11"/>
        <v>48.827152136195664</v>
      </c>
      <c r="I59">
        <f t="shared" si="11"/>
        <v>68.871923080755153</v>
      </c>
      <c r="J59">
        <f t="shared" si="11"/>
        <v>29.435167780236377</v>
      </c>
      <c r="K59">
        <f t="shared" si="11"/>
        <v>22.372503430047168</v>
      </c>
      <c r="L59">
        <f t="shared" si="11"/>
        <v>65.503899741723188</v>
      </c>
      <c r="M59">
        <f t="shared" si="11"/>
        <v>24.150537455179403</v>
      </c>
      <c r="N59" s="26">
        <f t="shared" si="11"/>
        <v>54.398989690890673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BE12-CE1D-4410-840F-7C8061C51566}">
  <dimension ref="A1:X59"/>
  <sheetViews>
    <sheetView tabSelected="1" workbookViewId="0"/>
  </sheetViews>
  <sheetFormatPr baseColWidth="10" defaultRowHeight="15" x14ac:dyDescent="0.25"/>
  <sheetData>
    <row r="1" spans="1:24" x14ac:dyDescent="0.25">
      <c r="A1" s="1" t="s">
        <v>60</v>
      </c>
    </row>
    <row r="2" spans="1:24" x14ac:dyDescent="0.25">
      <c r="A2" t="s">
        <v>27</v>
      </c>
      <c r="C2" t="s">
        <v>28</v>
      </c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t="s">
        <v>29</v>
      </c>
      <c r="C3" s="2">
        <v>43855</v>
      </c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t="s">
        <v>30</v>
      </c>
      <c r="C4" t="s">
        <v>31</v>
      </c>
      <c r="Q4" s="27"/>
      <c r="R4" s="27"/>
      <c r="S4" s="27"/>
      <c r="T4" s="27"/>
      <c r="U4" s="27"/>
      <c r="V4" s="27"/>
      <c r="W4" s="27"/>
      <c r="X4" s="27"/>
    </row>
    <row r="5" spans="1:24" x14ac:dyDescent="0.25">
      <c r="A5" t="s">
        <v>32</v>
      </c>
      <c r="C5" t="s">
        <v>44</v>
      </c>
      <c r="Q5" s="27"/>
      <c r="R5" s="27"/>
      <c r="S5" s="27"/>
      <c r="T5" s="27"/>
      <c r="U5" s="27"/>
      <c r="V5" s="27"/>
      <c r="W5" s="27"/>
      <c r="X5" s="27"/>
    </row>
    <row r="6" spans="1:24" x14ac:dyDescent="0.25">
      <c r="A6" t="s">
        <v>19</v>
      </c>
      <c r="C6" s="2">
        <v>43900</v>
      </c>
      <c r="Q6" s="27"/>
      <c r="R6" s="27"/>
      <c r="S6" s="27"/>
      <c r="T6" s="27"/>
      <c r="U6" s="27"/>
      <c r="V6" s="27"/>
      <c r="W6" s="27"/>
      <c r="X6" s="27"/>
    </row>
    <row r="7" spans="1:24" x14ac:dyDescent="0.25">
      <c r="A7" t="s">
        <v>20</v>
      </c>
      <c r="C7" t="s">
        <v>21</v>
      </c>
      <c r="Q7" s="27"/>
      <c r="R7" s="27"/>
      <c r="S7" s="27"/>
      <c r="T7" s="27"/>
      <c r="U7" s="27"/>
      <c r="V7" s="27"/>
      <c r="W7" s="27"/>
      <c r="X7" s="27"/>
    </row>
    <row r="8" spans="1:24" x14ac:dyDescent="0.25">
      <c r="A8" s="1" t="s">
        <v>33</v>
      </c>
      <c r="B8" t="s">
        <v>61</v>
      </c>
      <c r="Q8" s="27"/>
      <c r="R8" s="27"/>
      <c r="S8" s="27"/>
      <c r="T8" s="27"/>
      <c r="U8" s="27"/>
      <c r="V8" s="27"/>
      <c r="W8" s="27"/>
      <c r="X8" s="27"/>
    </row>
    <row r="9" spans="1:24" x14ac:dyDescent="0.25">
      <c r="B9" t="s">
        <v>62</v>
      </c>
      <c r="Q9" s="27"/>
      <c r="R9" s="27"/>
      <c r="S9" s="27"/>
      <c r="T9" s="27"/>
      <c r="U9" s="27"/>
      <c r="V9" s="27"/>
      <c r="W9" s="27"/>
      <c r="X9" s="27"/>
    </row>
    <row r="10" spans="1:24" x14ac:dyDescent="0.25">
      <c r="B10" t="s">
        <v>63</v>
      </c>
      <c r="Q10" s="27"/>
      <c r="R10" s="27"/>
      <c r="S10" s="27"/>
      <c r="T10" s="27"/>
      <c r="U10" s="27"/>
      <c r="V10" s="27"/>
      <c r="W10" s="27"/>
      <c r="X10" s="27"/>
    </row>
    <row r="11" spans="1:24" x14ac:dyDescent="0.25">
      <c r="B11" t="s">
        <v>64</v>
      </c>
      <c r="Q11" s="27"/>
      <c r="R11" s="27"/>
      <c r="S11" s="27"/>
      <c r="T11" s="27"/>
      <c r="U11" s="27"/>
      <c r="V11" s="27"/>
      <c r="W11" s="27"/>
      <c r="X11" s="27"/>
    </row>
    <row r="12" spans="1:24" x14ac:dyDescent="0.25">
      <c r="Q12" s="27"/>
      <c r="R12" s="27"/>
      <c r="S12" s="27"/>
      <c r="T12" s="27"/>
      <c r="U12" s="27"/>
      <c r="V12" s="27"/>
      <c r="W12" s="27"/>
      <c r="X12" s="27"/>
    </row>
    <row r="13" spans="1:24" x14ac:dyDescent="0.25">
      <c r="Q13" s="27"/>
      <c r="R13" s="27"/>
      <c r="S13" s="27"/>
      <c r="T13" s="27"/>
      <c r="U13" s="27"/>
      <c r="V13" s="27"/>
      <c r="W13" s="27"/>
      <c r="X13" s="27"/>
    </row>
    <row r="14" spans="1:24" x14ac:dyDescent="0.25">
      <c r="A14" s="1"/>
      <c r="B14" s="18"/>
      <c r="C14" s="19"/>
      <c r="Q14" s="27"/>
      <c r="R14" s="27"/>
      <c r="S14" s="27"/>
      <c r="T14" s="27"/>
      <c r="U14" s="27"/>
      <c r="V14" s="27"/>
      <c r="W14" s="27"/>
      <c r="X14" s="27"/>
    </row>
    <row r="15" spans="1:24" x14ac:dyDescent="0.25">
      <c r="B15" s="18"/>
      <c r="Q15" s="27"/>
      <c r="R15" s="27"/>
      <c r="S15" s="27"/>
      <c r="T15" s="27"/>
      <c r="U15" s="27"/>
      <c r="V15" s="27"/>
      <c r="W15" s="27"/>
      <c r="X15" s="27"/>
    </row>
    <row r="16" spans="1:24" x14ac:dyDescent="0.25">
      <c r="B16" s="20"/>
    </row>
    <row r="17" spans="2:15" x14ac:dyDescent="0.25">
      <c r="B17" s="18"/>
      <c r="C17" s="18"/>
    </row>
    <row r="21" spans="2:15" x14ac:dyDescent="0.25">
      <c r="C21" s="1" t="s">
        <v>18</v>
      </c>
    </row>
    <row r="22" spans="2:15" x14ac:dyDescent="0.25">
      <c r="C22" s="1" t="s">
        <v>40</v>
      </c>
    </row>
    <row r="23" spans="2:15" x14ac:dyDescent="0.25">
      <c r="G23" s="3" t="s">
        <v>22</v>
      </c>
      <c r="H23" s="3" t="s">
        <v>22</v>
      </c>
      <c r="I23" s="3" t="s">
        <v>23</v>
      </c>
      <c r="J23" s="3" t="s">
        <v>24</v>
      </c>
      <c r="K23" s="3" t="s">
        <v>25</v>
      </c>
      <c r="L23" s="3" t="s">
        <v>57</v>
      </c>
      <c r="M23" s="3" t="s">
        <v>58</v>
      </c>
      <c r="N23" s="3" t="s">
        <v>59</v>
      </c>
      <c r="O23" t="s">
        <v>26</v>
      </c>
    </row>
    <row r="26" spans="2:15" x14ac:dyDescent="0.25">
      <c r="J26">
        <v>0.23872596666666662</v>
      </c>
      <c r="K26">
        <v>0.26316206666666664</v>
      </c>
      <c r="M26">
        <v>0.18237276666666663</v>
      </c>
    </row>
    <row r="27" spans="2:15" x14ac:dyDescent="0.25">
      <c r="G27">
        <v>0.19195026666666665</v>
      </c>
      <c r="H27">
        <v>0.21304786666666664</v>
      </c>
      <c r="I27">
        <v>0.22284996666666662</v>
      </c>
      <c r="J27">
        <v>0.24541126666666663</v>
      </c>
      <c r="K27">
        <v>0.24949186666666667</v>
      </c>
      <c r="L27">
        <v>0.24047236666666666</v>
      </c>
      <c r="M27">
        <v>9.6321766666666656E-2</v>
      </c>
      <c r="N27">
        <v>0.10826596666666667</v>
      </c>
    </row>
    <row r="28" spans="2:15" x14ac:dyDescent="0.25">
      <c r="G28">
        <v>0.19759596666666662</v>
      </c>
      <c r="H28">
        <v>0.16829596666666663</v>
      </c>
      <c r="I28">
        <v>0.14151376666666665</v>
      </c>
      <c r="J28">
        <v>0.10549416666666665</v>
      </c>
      <c r="K28">
        <v>0.14446596666666667</v>
      </c>
      <c r="L28">
        <v>0.10632766666666667</v>
      </c>
      <c r="M28">
        <v>0.11563426666666667</v>
      </c>
      <c r="N28">
        <v>8.3690466666666671E-2</v>
      </c>
    </row>
    <row r="29" spans="2:15" x14ac:dyDescent="0.25">
      <c r="G29">
        <v>9.0300966666666663E-2</v>
      </c>
      <c r="H29">
        <v>8.8532366666666654E-2</v>
      </c>
      <c r="I29">
        <v>9.3435366666666672E-2</v>
      </c>
      <c r="J29">
        <v>8.3596966666666647E-2</v>
      </c>
      <c r="K29">
        <v>0.10081126666666666</v>
      </c>
      <c r="L29">
        <v>0.12034446666666666</v>
      </c>
      <c r="M29">
        <v>6.4335766666666669E-2</v>
      </c>
      <c r="N29">
        <v>8.8940966666666663E-2</v>
      </c>
    </row>
    <row r="31" spans="2:15" x14ac:dyDescent="0.25">
      <c r="C31" s="1" t="s">
        <v>54</v>
      </c>
    </row>
    <row r="32" spans="2:15" x14ac:dyDescent="0.25">
      <c r="C32" s="1" t="s">
        <v>40</v>
      </c>
    </row>
    <row r="33" spans="3:16" x14ac:dyDescent="0.25">
      <c r="G33" s="3" t="s">
        <v>22</v>
      </c>
      <c r="H33" s="3" t="s">
        <v>22</v>
      </c>
      <c r="I33" s="3" t="s">
        <v>23</v>
      </c>
      <c r="J33" s="3" t="s">
        <v>24</v>
      </c>
      <c r="K33" s="3" t="s">
        <v>25</v>
      </c>
      <c r="L33" s="3" t="s">
        <v>57</v>
      </c>
      <c r="M33" s="3" t="s">
        <v>58</v>
      </c>
      <c r="N33" s="3" t="s">
        <v>59</v>
      </c>
      <c r="O33" t="s">
        <v>26</v>
      </c>
    </row>
    <row r="36" spans="3:16" x14ac:dyDescent="0.25">
      <c r="J36">
        <v>995.01333333333332</v>
      </c>
      <c r="K36">
        <v>1366.7333333333336</v>
      </c>
    </row>
    <row r="37" spans="3:16" x14ac:dyDescent="0.25">
      <c r="G37">
        <v>881.22333333333336</v>
      </c>
      <c r="H37">
        <v>813.75333333333356</v>
      </c>
      <c r="I37">
        <v>855.0633333333335</v>
      </c>
      <c r="J37">
        <v>1074.2033333333334</v>
      </c>
      <c r="K37">
        <v>1112.2633333333333</v>
      </c>
      <c r="L37">
        <v>988.82333333333327</v>
      </c>
      <c r="M37">
        <v>821.20333333333338</v>
      </c>
      <c r="N37">
        <v>714.76333333333332</v>
      </c>
    </row>
    <row r="38" spans="3:16" x14ac:dyDescent="0.25">
      <c r="G38">
        <v>832.07333333333327</v>
      </c>
      <c r="H38">
        <v>702.54333333333352</v>
      </c>
      <c r="I38">
        <v>699.37333333333345</v>
      </c>
      <c r="J38">
        <v>746.14333333333343</v>
      </c>
      <c r="K38">
        <v>858.69333333333361</v>
      </c>
      <c r="L38">
        <v>875.60333333333347</v>
      </c>
      <c r="M38">
        <v>1012.4133333333334</v>
      </c>
      <c r="N38">
        <v>825.79333333333352</v>
      </c>
    </row>
    <row r="39" spans="3:16" x14ac:dyDescent="0.25">
      <c r="G39">
        <v>657.63333333333321</v>
      </c>
      <c r="H39">
        <v>579.98333333333358</v>
      </c>
      <c r="I39">
        <v>674.30333333333328</v>
      </c>
      <c r="J39">
        <v>608.74333333333334</v>
      </c>
      <c r="K39">
        <v>777.94333333333361</v>
      </c>
      <c r="L39">
        <v>754.45333333333338</v>
      </c>
      <c r="M39">
        <v>838.95333333333338</v>
      </c>
      <c r="N39">
        <v>669.7833333333333</v>
      </c>
    </row>
    <row r="42" spans="3:16" x14ac:dyDescent="0.25">
      <c r="C42" s="1" t="s">
        <v>56</v>
      </c>
    </row>
    <row r="43" spans="3:16" x14ac:dyDescent="0.25">
      <c r="J43">
        <f t="shared" ref="J43:K43" si="0">J26/J36</f>
        <v>2.3992237959960332E-4</v>
      </c>
      <c r="K43">
        <f t="shared" si="0"/>
        <v>1.9254821716013846E-4</v>
      </c>
      <c r="P43" s="1" t="s">
        <v>22</v>
      </c>
    </row>
    <row r="44" spans="3:16" x14ac:dyDescent="0.25">
      <c r="G44">
        <f t="shared" ref="G44:N46" si="1">G27/G37</f>
        <v>2.17822496756403E-4</v>
      </c>
      <c r="H44">
        <f t="shared" si="1"/>
        <v>2.6180890196046295E-4</v>
      </c>
      <c r="I44">
        <f t="shared" si="1"/>
        <v>2.60623930391121E-4</v>
      </c>
      <c r="J44">
        <f t="shared" si="1"/>
        <v>2.2845885788227551E-4</v>
      </c>
      <c r="K44">
        <f t="shared" si="1"/>
        <v>2.2431007045693616E-4</v>
      </c>
      <c r="L44">
        <f t="shared" si="1"/>
        <v>2.4319042498322923E-4</v>
      </c>
      <c r="M44">
        <f t="shared" si="1"/>
        <v>1.1729344336157101E-4</v>
      </c>
      <c r="N44">
        <f t="shared" si="1"/>
        <v>1.5147106967807527E-4</v>
      </c>
      <c r="P44">
        <f>AVERAGE(G43:H46)</f>
        <v>2.0776941354622638E-4</v>
      </c>
    </row>
    <row r="45" spans="3:16" x14ac:dyDescent="0.25">
      <c r="G45">
        <f t="shared" si="1"/>
        <v>2.3747422102218552E-4</v>
      </c>
      <c r="H45">
        <f t="shared" si="1"/>
        <v>2.3955243567419317E-4</v>
      </c>
      <c r="I45">
        <f t="shared" si="1"/>
        <v>2.0234366957085385E-4</v>
      </c>
      <c r="J45">
        <f t="shared" si="1"/>
        <v>1.4138592674329772E-4</v>
      </c>
      <c r="K45">
        <f t="shared" si="1"/>
        <v>1.6823930157448521E-4</v>
      </c>
      <c r="L45">
        <f t="shared" si="1"/>
        <v>1.2143360197349635E-4</v>
      </c>
      <c r="M45">
        <f t="shared" si="1"/>
        <v>1.1421645968049939E-4</v>
      </c>
      <c r="N45">
        <f t="shared" si="1"/>
        <v>1.0134553439520783E-4</v>
      </c>
    </row>
    <row r="46" spans="3:16" x14ac:dyDescent="0.25">
      <c r="G46">
        <f t="shared" si="1"/>
        <v>1.3731202797911705E-4</v>
      </c>
      <c r="H46">
        <f t="shared" si="1"/>
        <v>1.5264639788499661E-4</v>
      </c>
      <c r="I46">
        <f t="shared" si="1"/>
        <v>1.385657790015374E-4</v>
      </c>
      <c r="J46">
        <f t="shared" si="1"/>
        <v>1.373271165187298E-4</v>
      </c>
      <c r="K46">
        <f t="shared" si="1"/>
        <v>1.2958690221652813E-4</v>
      </c>
      <c r="L46">
        <f t="shared" si="1"/>
        <v>1.5951214124134029E-4</v>
      </c>
      <c r="M46">
        <f t="shared" si="1"/>
        <v>7.6685751293278134E-5</v>
      </c>
      <c r="N46">
        <f t="shared" si="1"/>
        <v>1.3279065369398065E-4</v>
      </c>
    </row>
    <row r="48" spans="3:16" x14ac:dyDescent="0.25">
      <c r="C48" s="1" t="s">
        <v>55</v>
      </c>
    </row>
    <row r="49" spans="5:14" x14ac:dyDescent="0.25">
      <c r="J49">
        <f t="shared" ref="J49:K49" si="2">J43/$P$44*100</f>
        <v>115.47531251332298</v>
      </c>
      <c r="K49">
        <f t="shared" si="2"/>
        <v>92.67399559622794</v>
      </c>
    </row>
    <row r="50" spans="5:14" x14ac:dyDescent="0.25">
      <c r="G50">
        <f t="shared" ref="G50:N52" si="3">G44/$P$44*100</f>
        <v>104.83857707378084</v>
      </c>
      <c r="H50">
        <f t="shared" si="3"/>
        <v>126.00935695581266</v>
      </c>
      <c r="I50">
        <f t="shared" si="3"/>
        <v>125.4390268243863</v>
      </c>
      <c r="J50">
        <f t="shared" si="3"/>
        <v>109.95788744017703</v>
      </c>
      <c r="K50">
        <f t="shared" si="3"/>
        <v>107.96106444562383</v>
      </c>
      <c r="L50">
        <f t="shared" si="3"/>
        <v>117.04823189921652</v>
      </c>
      <c r="M50">
        <f t="shared" si="3"/>
        <v>56.453662432595998</v>
      </c>
      <c r="N50">
        <f t="shared" si="3"/>
        <v>72.903449594795461</v>
      </c>
    </row>
    <row r="51" spans="5:14" x14ac:dyDescent="0.25">
      <c r="G51">
        <f t="shared" si="3"/>
        <v>114.29700694099046</v>
      </c>
      <c r="H51">
        <f t="shared" si="3"/>
        <v>115.29725746705996</v>
      </c>
      <c r="I51">
        <f t="shared" si="3"/>
        <v>97.388574245474601</v>
      </c>
      <c r="J51">
        <f t="shared" si="3"/>
        <v>68.049442085873196</v>
      </c>
      <c r="K51">
        <f t="shared" si="3"/>
        <v>80.974046517705474</v>
      </c>
      <c r="L51">
        <f t="shared" si="3"/>
        <v>58.446332355112865</v>
      </c>
      <c r="M51">
        <f t="shared" si="3"/>
        <v>54.972701578660178</v>
      </c>
      <c r="N51">
        <f t="shared" si="3"/>
        <v>48.777889230870628</v>
      </c>
    </row>
    <row r="52" spans="5:14" x14ac:dyDescent="0.25">
      <c r="G52">
        <f t="shared" si="3"/>
        <v>66.088663213445827</v>
      </c>
      <c r="H52">
        <f t="shared" si="3"/>
        <v>73.469138348910292</v>
      </c>
      <c r="I52">
        <f t="shared" si="3"/>
        <v>66.692097088057693</v>
      </c>
      <c r="J52">
        <f t="shared" si="3"/>
        <v>66.095925369773468</v>
      </c>
      <c r="K52">
        <f t="shared" si="3"/>
        <v>62.370538571933011</v>
      </c>
      <c r="L52">
        <f t="shared" si="3"/>
        <v>76.77363983407048</v>
      </c>
      <c r="M52">
        <f t="shared" si="3"/>
        <v>36.909066635169765</v>
      </c>
      <c r="N52">
        <f t="shared" si="3"/>
        <v>63.912513120915271</v>
      </c>
    </row>
    <row r="55" spans="5:14" x14ac:dyDescent="0.25">
      <c r="E55" s="3"/>
      <c r="F55" s="3"/>
      <c r="G55" s="3" t="s">
        <v>22</v>
      </c>
      <c r="H55" s="3" t="s">
        <v>22</v>
      </c>
      <c r="I55" s="3" t="s">
        <v>23</v>
      </c>
      <c r="J55" s="3" t="s">
        <v>24</v>
      </c>
      <c r="K55" s="3" t="s">
        <v>25</v>
      </c>
      <c r="L55" s="3" t="s">
        <v>57</v>
      </c>
      <c r="M55" s="3" t="s">
        <v>58</v>
      </c>
      <c r="N55" s="3" t="s">
        <v>59</v>
      </c>
    </row>
    <row r="56" spans="5:14" x14ac:dyDescent="0.25">
      <c r="E56" t="s">
        <v>34</v>
      </c>
      <c r="G56">
        <f>AVERAGE(G49:G52)</f>
        <v>95.074749076072365</v>
      </c>
      <c r="H56">
        <f t="shared" ref="H56:N56" si="4">AVERAGE(H49:H52)</f>
        <v>104.92525092392763</v>
      </c>
      <c r="I56">
        <f t="shared" si="4"/>
        <v>96.506566052639528</v>
      </c>
      <c r="J56">
        <f t="shared" si="4"/>
        <v>89.894641852286668</v>
      </c>
      <c r="K56">
        <f t="shared" si="4"/>
        <v>85.994911282872565</v>
      </c>
      <c r="L56">
        <f t="shared" si="4"/>
        <v>84.089401362799961</v>
      </c>
      <c r="M56">
        <f t="shared" si="4"/>
        <v>49.445143548808652</v>
      </c>
      <c r="N56" s="26">
        <f t="shared" si="4"/>
        <v>61.86461731552712</v>
      </c>
    </row>
    <row r="57" spans="5:14" x14ac:dyDescent="0.25">
      <c r="E57" t="s">
        <v>36</v>
      </c>
      <c r="G57">
        <f t="shared" ref="G57:N57" si="5">MEDIAN(G49:G52)</f>
        <v>104.83857707378084</v>
      </c>
      <c r="H57">
        <f t="shared" si="5"/>
        <v>115.29725746705996</v>
      </c>
      <c r="I57">
        <f t="shared" si="5"/>
        <v>97.388574245474601</v>
      </c>
      <c r="J57">
        <f t="shared" si="5"/>
        <v>89.003664763025114</v>
      </c>
      <c r="K57">
        <f t="shared" si="5"/>
        <v>86.8240210569667</v>
      </c>
      <c r="L57">
        <f t="shared" si="5"/>
        <v>76.77363983407048</v>
      </c>
      <c r="M57">
        <f t="shared" si="5"/>
        <v>54.972701578660178</v>
      </c>
      <c r="N57" s="26">
        <f t="shared" si="5"/>
        <v>63.912513120915271</v>
      </c>
    </row>
    <row r="58" spans="5:14" x14ac:dyDescent="0.25">
      <c r="E58" t="s">
        <v>38</v>
      </c>
      <c r="G58">
        <f t="shared" ref="G58:N58" si="6">STDEV(G49:G52)</f>
        <v>25.544282219606444</v>
      </c>
      <c r="H58">
        <f t="shared" si="6"/>
        <v>27.763330719014263</v>
      </c>
      <c r="I58">
        <f t="shared" si="6"/>
        <v>29.383394837908948</v>
      </c>
      <c r="J58">
        <f t="shared" si="6"/>
        <v>26.460638654663178</v>
      </c>
      <c r="K58">
        <f t="shared" si="6"/>
        <v>19.239214476426675</v>
      </c>
      <c r="L58">
        <f t="shared" si="6"/>
        <v>29.978090876559062</v>
      </c>
      <c r="M58">
        <f t="shared" si="6"/>
        <v>10.881784299976935</v>
      </c>
      <c r="N58" s="26">
        <f t="shared" si="6"/>
        <v>12.192459704286087</v>
      </c>
    </row>
    <row r="59" spans="5:14" x14ac:dyDescent="0.25">
      <c r="E59" t="s">
        <v>39</v>
      </c>
      <c r="G59">
        <f t="shared" ref="G59:N59" si="7">G58/G56*100</f>
        <v>26.867577845688178</v>
      </c>
      <c r="H59">
        <f t="shared" si="7"/>
        <v>26.460104192786815</v>
      </c>
      <c r="I59">
        <f t="shared" si="7"/>
        <v>30.44704214413947</v>
      </c>
      <c r="J59">
        <f t="shared" si="7"/>
        <v>29.435167780236387</v>
      </c>
      <c r="K59">
        <f t="shared" si="7"/>
        <v>22.372503430047157</v>
      </c>
      <c r="L59">
        <f t="shared" si="7"/>
        <v>35.650260782830323</v>
      </c>
      <c r="M59">
        <f t="shared" si="7"/>
        <v>22.007791906267254</v>
      </c>
      <c r="N59" s="26">
        <f t="shared" si="7"/>
        <v>19.708292451080847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11</xdr:col>
                <xdr:colOff>466725</xdr:colOff>
                <xdr:row>1</xdr:row>
                <xdr:rowOff>19050</xdr:rowOff>
              </from>
              <to>
                <xdr:col>17</xdr:col>
                <xdr:colOff>247650</xdr:colOff>
                <xdr:row>18</xdr:row>
                <xdr:rowOff>171450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MTT_corrected</vt:lpstr>
      <vt:lpstr>Cytotox</vt:lpstr>
      <vt:lpstr>Cytotox_corrected</vt:lpstr>
      <vt:lpstr>MTT_Cytotox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2020-03-15T13:06:21Z</dcterms:created>
  <dcterms:modified xsi:type="dcterms:W3CDTF">2021-07-17T06:25:50Z</dcterms:modified>
</cp:coreProperties>
</file>