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5" documentId="13_ncr:1_{E37F78F8-B9A5-4BE9-869D-50EEBE2F163C}" xr6:coauthVersionLast="45" xr6:coauthVersionMax="45" xr10:uidLastSave="{F218FF0A-597D-45DE-87C8-10807F79AE88}"/>
  <bookViews>
    <workbookView xWindow="-120" yWindow="-120" windowWidth="29040" windowHeight="15840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5" i="1" l="1"/>
  <c r="K38" i="3" l="1"/>
  <c r="J38" i="3"/>
  <c r="I38" i="3"/>
  <c r="H38" i="3"/>
  <c r="G38" i="3"/>
  <c r="F38" i="3"/>
  <c r="E38" i="3"/>
  <c r="D38" i="3"/>
  <c r="K37" i="3"/>
  <c r="J37" i="3"/>
  <c r="I37" i="3"/>
  <c r="H37" i="3"/>
  <c r="G37" i="3"/>
  <c r="F37" i="3"/>
  <c r="E37" i="3"/>
  <c r="D37" i="3"/>
  <c r="K36" i="3"/>
  <c r="J36" i="3"/>
  <c r="I36" i="3"/>
  <c r="H36" i="3"/>
  <c r="G36" i="3"/>
  <c r="F36" i="3"/>
  <c r="E36" i="3"/>
  <c r="D36" i="3"/>
  <c r="K35" i="3"/>
  <c r="J35" i="3"/>
  <c r="I35" i="3"/>
  <c r="H35" i="3"/>
  <c r="G35" i="3"/>
  <c r="F35" i="3"/>
  <c r="E35" i="3"/>
  <c r="D35" i="3"/>
  <c r="O35" i="2"/>
  <c r="M50" i="2" s="1"/>
  <c r="J47" i="2"/>
  <c r="O40" i="2"/>
  <c r="O39" i="2"/>
  <c r="N39" i="2"/>
  <c r="M39" i="2"/>
  <c r="L39" i="2"/>
  <c r="K39" i="2"/>
  <c r="K40" i="2" s="1"/>
  <c r="J39" i="2"/>
  <c r="I39" i="2"/>
  <c r="I40" i="2" s="1"/>
  <c r="H39" i="2"/>
  <c r="G39" i="2"/>
  <c r="G40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G37" i="2"/>
  <c r="G38" i="2" s="1"/>
  <c r="O36" i="2"/>
  <c r="K36" i="2"/>
  <c r="G36" i="2"/>
  <c r="N50" i="2"/>
  <c r="N35" i="2"/>
  <c r="N36" i="2" s="1"/>
  <c r="M35" i="2"/>
  <c r="M36" i="2" s="1"/>
  <c r="L35" i="2"/>
  <c r="L36" i="2" s="1"/>
  <c r="K35" i="2"/>
  <c r="J35" i="2"/>
  <c r="J36" i="2" s="1"/>
  <c r="I35" i="2"/>
  <c r="I36" i="2" s="1"/>
  <c r="H35" i="2"/>
  <c r="H36" i="2" s="1"/>
  <c r="G35" i="2"/>
  <c r="I48" i="2" l="1"/>
  <c r="M40" i="2"/>
  <c r="I49" i="2"/>
  <c r="I50" i="2"/>
  <c r="N36" i="3"/>
  <c r="E44" i="3" s="1"/>
  <c r="N47" i="2"/>
  <c r="M48" i="2"/>
  <c r="M49" i="2"/>
  <c r="H47" i="2"/>
  <c r="L47" i="2"/>
  <c r="G48" i="2"/>
  <c r="K48" i="2"/>
  <c r="G49" i="2"/>
  <c r="K49" i="2"/>
  <c r="G50" i="2"/>
  <c r="K50" i="2"/>
  <c r="H40" i="2"/>
  <c r="J40" i="2"/>
  <c r="L40" i="2"/>
  <c r="N40" i="2"/>
  <c r="G47" i="2"/>
  <c r="I47" i="2"/>
  <c r="K47" i="2"/>
  <c r="M47" i="2"/>
  <c r="H48" i="2"/>
  <c r="J48" i="2"/>
  <c r="L48" i="2"/>
  <c r="N48" i="2"/>
  <c r="H49" i="2"/>
  <c r="J49" i="2"/>
  <c r="L49" i="2"/>
  <c r="N49" i="2"/>
  <c r="H50" i="2"/>
  <c r="J50" i="2"/>
  <c r="L50" i="2"/>
  <c r="G47" i="1"/>
  <c r="J44" i="3" l="1"/>
  <c r="I43" i="3"/>
  <c r="H42" i="3"/>
  <c r="K44" i="3"/>
  <c r="J43" i="3"/>
  <c r="I42" i="3"/>
  <c r="G44" i="3"/>
  <c r="K43" i="3"/>
  <c r="J42" i="3"/>
  <c r="G42" i="3"/>
  <c r="G43" i="3"/>
  <c r="K42" i="3"/>
  <c r="J41" i="3"/>
  <c r="F42" i="3"/>
  <c r="D44" i="3"/>
  <c r="D41" i="3"/>
  <c r="K41" i="3"/>
  <c r="I41" i="3"/>
  <c r="E42" i="3"/>
  <c r="F44" i="3"/>
  <c r="G41" i="3"/>
  <c r="H41" i="3"/>
  <c r="D43" i="3"/>
  <c r="F43" i="3"/>
  <c r="F41" i="3"/>
  <c r="E41" i="3"/>
  <c r="H44" i="3"/>
  <c r="D42" i="3"/>
  <c r="E43" i="3"/>
  <c r="I44" i="3"/>
  <c r="H43" i="3"/>
  <c r="L58" i="2"/>
  <c r="L59" i="2" s="1"/>
  <c r="G77" i="2"/>
  <c r="H54" i="2"/>
  <c r="G79" i="2" s="1"/>
  <c r="H58" i="2"/>
  <c r="H55" i="2"/>
  <c r="L76" i="2"/>
  <c r="G78" i="2"/>
  <c r="L54" i="2"/>
  <c r="L55" i="2" s="1"/>
  <c r="J79" i="2"/>
  <c r="N78" i="2"/>
  <c r="J78" i="2"/>
  <c r="N77" i="2"/>
  <c r="J77" i="2"/>
  <c r="M76" i="2"/>
  <c r="M58" i="2"/>
  <c r="M56" i="2"/>
  <c r="M57" i="2" s="1"/>
  <c r="M54" i="2"/>
  <c r="M55" i="2" s="1"/>
  <c r="I76" i="2"/>
  <c r="I58" i="2"/>
  <c r="I56" i="2"/>
  <c r="I57" i="2" s="1"/>
  <c r="I54" i="2"/>
  <c r="I55" i="2" s="1"/>
  <c r="H59" i="2"/>
  <c r="H76" i="2"/>
  <c r="M79" i="2"/>
  <c r="M78" i="2"/>
  <c r="M77" i="2"/>
  <c r="N56" i="2"/>
  <c r="N57" i="2" s="1"/>
  <c r="J56" i="2"/>
  <c r="J57" i="2" s="1"/>
  <c r="L79" i="2"/>
  <c r="H79" i="2"/>
  <c r="L78" i="2"/>
  <c r="H78" i="2"/>
  <c r="L77" i="2"/>
  <c r="L84" i="2" s="1"/>
  <c r="H77" i="2"/>
  <c r="K76" i="2"/>
  <c r="K58" i="2"/>
  <c r="K56" i="2"/>
  <c r="K57" i="2" s="1"/>
  <c r="K54" i="2"/>
  <c r="K55" i="2" s="1"/>
  <c r="G76" i="2"/>
  <c r="S47" i="2"/>
  <c r="G58" i="2"/>
  <c r="G56" i="2"/>
  <c r="G57" i="2" s="1"/>
  <c r="G54" i="2"/>
  <c r="K79" i="2"/>
  <c r="K78" i="2"/>
  <c r="K77" i="2"/>
  <c r="L56" i="2"/>
  <c r="L57" i="2" s="1"/>
  <c r="H56" i="2"/>
  <c r="H57" i="2" s="1"/>
  <c r="N79" i="2"/>
  <c r="I79" i="2"/>
  <c r="I78" i="2"/>
  <c r="I77" i="2"/>
  <c r="N76" i="2"/>
  <c r="N54" i="2"/>
  <c r="N55" i="2" s="1"/>
  <c r="N58" i="2"/>
  <c r="J76" i="2"/>
  <c r="J54" i="2"/>
  <c r="J55" i="2" s="1"/>
  <c r="J58" i="2"/>
  <c r="J48" i="1"/>
  <c r="O39" i="1"/>
  <c r="N39" i="1"/>
  <c r="M39" i="1"/>
  <c r="L39" i="1"/>
  <c r="K39" i="1"/>
  <c r="J39" i="1"/>
  <c r="I39" i="1"/>
  <c r="H39" i="1"/>
  <c r="G39" i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G37" i="1"/>
  <c r="G38" i="1" s="1"/>
  <c r="N35" i="1"/>
  <c r="N36" i="1" s="1"/>
  <c r="M35" i="1"/>
  <c r="M36" i="1" s="1"/>
  <c r="L35" i="1"/>
  <c r="L36" i="1" s="1"/>
  <c r="K35" i="1"/>
  <c r="J35" i="1"/>
  <c r="J36" i="1" s="1"/>
  <c r="I35" i="1"/>
  <c r="H35" i="1"/>
  <c r="H36" i="1" s="1"/>
  <c r="G35" i="1"/>
  <c r="F49" i="3" l="1"/>
  <c r="F48" i="3"/>
  <c r="F50" i="3"/>
  <c r="F51" i="3" s="1"/>
  <c r="I50" i="3"/>
  <c r="I49" i="3"/>
  <c r="I48" i="3"/>
  <c r="K50" i="3"/>
  <c r="K49" i="3"/>
  <c r="K48" i="3"/>
  <c r="H50" i="3"/>
  <c r="H49" i="3"/>
  <c r="H48" i="3"/>
  <c r="D50" i="3"/>
  <c r="D51" i="3" s="1"/>
  <c r="D49" i="3"/>
  <c r="D48" i="3"/>
  <c r="G49" i="3"/>
  <c r="G50" i="3"/>
  <c r="G48" i="3"/>
  <c r="J50" i="3"/>
  <c r="J49" i="3"/>
  <c r="J48" i="3"/>
  <c r="E50" i="3"/>
  <c r="E49" i="3"/>
  <c r="E48" i="3"/>
  <c r="L85" i="2"/>
  <c r="N59" i="2"/>
  <c r="L83" i="2"/>
  <c r="N85" i="2"/>
  <c r="N84" i="2"/>
  <c r="N83" i="2"/>
  <c r="G55" i="2"/>
  <c r="M64" i="2"/>
  <c r="M65" i="2"/>
  <c r="M66" i="2"/>
  <c r="H63" i="2"/>
  <c r="L63" i="2"/>
  <c r="G64" i="2"/>
  <c r="G65" i="2"/>
  <c r="G66" i="2"/>
  <c r="J63" i="2"/>
  <c r="N63" i="2"/>
  <c r="I64" i="2"/>
  <c r="I65" i="2"/>
  <c r="I66" i="2"/>
  <c r="N66" i="2"/>
  <c r="K64" i="2"/>
  <c r="K65" i="2"/>
  <c r="K66" i="2"/>
  <c r="G59" i="2"/>
  <c r="M91" i="2"/>
  <c r="M92" i="2"/>
  <c r="M93" i="2"/>
  <c r="H90" i="2"/>
  <c r="L90" i="2"/>
  <c r="G91" i="2"/>
  <c r="G92" i="2"/>
  <c r="G93" i="2"/>
  <c r="J90" i="2"/>
  <c r="N90" i="2"/>
  <c r="I91" i="2"/>
  <c r="I92" i="2"/>
  <c r="I93" i="2"/>
  <c r="N93" i="2"/>
  <c r="K91" i="2"/>
  <c r="K92" i="2"/>
  <c r="K93" i="2"/>
  <c r="G90" i="2"/>
  <c r="K63" i="2"/>
  <c r="K90" i="2"/>
  <c r="L64" i="2"/>
  <c r="L91" i="2"/>
  <c r="L65" i="2"/>
  <c r="L92" i="2"/>
  <c r="L66" i="2"/>
  <c r="L93" i="2"/>
  <c r="H85" i="2"/>
  <c r="H84" i="2"/>
  <c r="H83" i="2"/>
  <c r="L86" i="2"/>
  <c r="I59" i="2"/>
  <c r="I85" i="2"/>
  <c r="I84" i="2"/>
  <c r="I83" i="2"/>
  <c r="M59" i="2"/>
  <c r="M85" i="2"/>
  <c r="M84" i="2"/>
  <c r="M83" i="2"/>
  <c r="J64" i="2"/>
  <c r="N91" i="2"/>
  <c r="J65" i="2"/>
  <c r="J66" i="2"/>
  <c r="J93" i="2"/>
  <c r="J59" i="2"/>
  <c r="J85" i="2"/>
  <c r="J84" i="2"/>
  <c r="J83" i="2"/>
  <c r="G63" i="2"/>
  <c r="G85" i="2"/>
  <c r="G84" i="2"/>
  <c r="G83" i="2"/>
  <c r="K59" i="2"/>
  <c r="K85" i="2"/>
  <c r="K84" i="2"/>
  <c r="K83" i="2"/>
  <c r="H64" i="2"/>
  <c r="H91" i="2"/>
  <c r="H65" i="2"/>
  <c r="H92" i="2"/>
  <c r="H66" i="2"/>
  <c r="H93" i="2"/>
  <c r="I63" i="2"/>
  <c r="I90" i="2"/>
  <c r="M63" i="2"/>
  <c r="M90" i="2"/>
  <c r="J91" i="2"/>
  <c r="N64" i="2"/>
  <c r="J92" i="2"/>
  <c r="N65" i="2"/>
  <c r="N92" i="2"/>
  <c r="I47" i="1"/>
  <c r="K47" i="1"/>
  <c r="M47" i="1"/>
  <c r="G48" i="1"/>
  <c r="I48" i="1"/>
  <c r="L48" i="1"/>
  <c r="N48" i="1"/>
  <c r="H49" i="1"/>
  <c r="J49" i="1"/>
  <c r="L49" i="1"/>
  <c r="N49" i="1"/>
  <c r="H50" i="1"/>
  <c r="J50" i="1"/>
  <c r="L50" i="1"/>
  <c r="N50" i="1"/>
  <c r="H47" i="1"/>
  <c r="J47" i="1"/>
  <c r="L47" i="1"/>
  <c r="N47" i="1"/>
  <c r="H48" i="1"/>
  <c r="K48" i="1"/>
  <c r="M48" i="1"/>
  <c r="G49" i="1"/>
  <c r="I49" i="1"/>
  <c r="K49" i="1"/>
  <c r="M49" i="1"/>
  <c r="G50" i="1"/>
  <c r="I50" i="1"/>
  <c r="K50" i="1"/>
  <c r="M50" i="1"/>
  <c r="G40" i="1"/>
  <c r="I40" i="1"/>
  <c r="K40" i="1"/>
  <c r="O40" i="1"/>
  <c r="M40" i="1"/>
  <c r="I36" i="1"/>
  <c r="G36" i="1"/>
  <c r="K36" i="1"/>
  <c r="O36" i="1"/>
  <c r="H40" i="1"/>
  <c r="J40" i="1"/>
  <c r="L40" i="1"/>
  <c r="N40" i="1"/>
  <c r="K51" i="3" l="1"/>
  <c r="E51" i="3"/>
  <c r="S47" i="1"/>
  <c r="L93" i="1" s="1"/>
  <c r="G97" i="2"/>
  <c r="J51" i="3"/>
  <c r="I51" i="3"/>
  <c r="J97" i="2"/>
  <c r="K93" i="1"/>
  <c r="G93" i="1"/>
  <c r="H51" i="3"/>
  <c r="I90" i="1"/>
  <c r="G51" i="3"/>
  <c r="K86" i="2"/>
  <c r="G86" i="2"/>
  <c r="J86" i="2"/>
  <c r="I99" i="2"/>
  <c r="I98" i="2"/>
  <c r="I97" i="2"/>
  <c r="M72" i="2"/>
  <c r="M71" i="2"/>
  <c r="M70" i="2"/>
  <c r="I72" i="2"/>
  <c r="I71" i="2"/>
  <c r="I70" i="2"/>
  <c r="G72" i="2"/>
  <c r="G71" i="2"/>
  <c r="G70" i="2"/>
  <c r="M86" i="2"/>
  <c r="I86" i="2"/>
  <c r="K99" i="2"/>
  <c r="K98" i="2"/>
  <c r="K97" i="2"/>
  <c r="G99" i="2"/>
  <c r="G98" i="2"/>
  <c r="N99" i="2"/>
  <c r="N98" i="2"/>
  <c r="N97" i="2"/>
  <c r="H99" i="2"/>
  <c r="H98" i="2"/>
  <c r="H97" i="2"/>
  <c r="N72" i="2"/>
  <c r="N71" i="2"/>
  <c r="N70" i="2"/>
  <c r="H72" i="2"/>
  <c r="H71" i="2"/>
  <c r="H70" i="2"/>
  <c r="M99" i="2"/>
  <c r="M98" i="2"/>
  <c r="M97" i="2"/>
  <c r="H86" i="2"/>
  <c r="K72" i="2"/>
  <c r="K71" i="2"/>
  <c r="K70" i="2"/>
  <c r="J99" i="2"/>
  <c r="J98" i="2"/>
  <c r="L99" i="2"/>
  <c r="L98" i="2"/>
  <c r="L97" i="2"/>
  <c r="J72" i="2"/>
  <c r="J71" i="2"/>
  <c r="J70" i="2"/>
  <c r="L72" i="2"/>
  <c r="L71" i="2"/>
  <c r="L70" i="2"/>
  <c r="N86" i="2"/>
  <c r="G54" i="1"/>
  <c r="G63" i="1" s="1"/>
  <c r="L58" i="1"/>
  <c r="L54" i="1"/>
  <c r="L55" i="1" s="1"/>
  <c r="L56" i="1"/>
  <c r="L57" i="1" s="1"/>
  <c r="J58" i="1"/>
  <c r="J56" i="1"/>
  <c r="J57" i="1" s="1"/>
  <c r="J54" i="1"/>
  <c r="J55" i="1" s="1"/>
  <c r="I58" i="1"/>
  <c r="I56" i="1"/>
  <c r="I57" i="1" s="1"/>
  <c r="I54" i="1"/>
  <c r="I55" i="1" s="1"/>
  <c r="M58" i="1"/>
  <c r="M56" i="1"/>
  <c r="M57" i="1" s="1"/>
  <c r="M54" i="1"/>
  <c r="M55" i="1" s="1"/>
  <c r="H58" i="1"/>
  <c r="H54" i="1"/>
  <c r="H56" i="1"/>
  <c r="H57" i="1" s="1"/>
  <c r="N56" i="1"/>
  <c r="N57" i="1" s="1"/>
  <c r="N58" i="1"/>
  <c r="N54" i="1"/>
  <c r="N55" i="1" s="1"/>
  <c r="G58" i="1"/>
  <c r="G56" i="1"/>
  <c r="G57" i="1" s="1"/>
  <c r="G55" i="1"/>
  <c r="K58" i="1"/>
  <c r="K56" i="1"/>
  <c r="K57" i="1" s="1"/>
  <c r="K54" i="1"/>
  <c r="K55" i="1" s="1"/>
  <c r="N90" i="1" l="1"/>
  <c r="J93" i="1"/>
  <c r="M93" i="1"/>
  <c r="H92" i="1"/>
  <c r="G91" i="1"/>
  <c r="M92" i="1"/>
  <c r="I91" i="1"/>
  <c r="L91" i="1"/>
  <c r="G90" i="1"/>
  <c r="J91" i="1"/>
  <c r="M90" i="1"/>
  <c r="H93" i="1"/>
  <c r="H90" i="1"/>
  <c r="J92" i="1"/>
  <c r="K90" i="1"/>
  <c r="N92" i="1"/>
  <c r="N99" i="1" s="1"/>
  <c r="H91" i="1"/>
  <c r="N91" i="1"/>
  <c r="J90" i="1"/>
  <c r="L92" i="1"/>
  <c r="K91" i="1"/>
  <c r="I93" i="1"/>
  <c r="I99" i="1" s="1"/>
  <c r="N93" i="1"/>
  <c r="K92" i="1"/>
  <c r="L90" i="1"/>
  <c r="I92" i="1"/>
  <c r="M91" i="1"/>
  <c r="G92" i="1"/>
  <c r="J73" i="2"/>
  <c r="J100" i="2"/>
  <c r="H73" i="2"/>
  <c r="H100" i="2"/>
  <c r="G100" i="2"/>
  <c r="G73" i="2"/>
  <c r="M73" i="2"/>
  <c r="L73" i="2"/>
  <c r="L100" i="2"/>
  <c r="K73" i="2"/>
  <c r="M100" i="2"/>
  <c r="N73" i="2"/>
  <c r="N100" i="2"/>
  <c r="K100" i="2"/>
  <c r="I73" i="2"/>
  <c r="I100" i="2"/>
  <c r="L76" i="1"/>
  <c r="G76" i="1"/>
  <c r="K76" i="1"/>
  <c r="G77" i="1"/>
  <c r="H78" i="1"/>
  <c r="H79" i="1"/>
  <c r="N66" i="1"/>
  <c r="H63" i="1"/>
  <c r="L63" i="1"/>
  <c r="H64" i="1"/>
  <c r="L64" i="1"/>
  <c r="H65" i="1"/>
  <c r="N65" i="1"/>
  <c r="J66" i="1"/>
  <c r="J63" i="1"/>
  <c r="N63" i="1"/>
  <c r="J64" i="1"/>
  <c r="N64" i="1"/>
  <c r="L65" i="1"/>
  <c r="H66" i="1"/>
  <c r="L66" i="1"/>
  <c r="N76" i="1"/>
  <c r="K77" i="1"/>
  <c r="G78" i="1"/>
  <c r="K78" i="1"/>
  <c r="G79" i="1"/>
  <c r="K79" i="1"/>
  <c r="I76" i="1"/>
  <c r="M76" i="1"/>
  <c r="I77" i="1"/>
  <c r="J65" i="1"/>
  <c r="N78" i="1"/>
  <c r="N79" i="1"/>
  <c r="M64" i="1"/>
  <c r="I65" i="1"/>
  <c r="M65" i="1"/>
  <c r="I66" i="1"/>
  <c r="M66" i="1"/>
  <c r="H55" i="1"/>
  <c r="J77" i="1"/>
  <c r="K63" i="1"/>
  <c r="G64" i="1"/>
  <c r="L77" i="1"/>
  <c r="L78" i="1"/>
  <c r="L79" i="1"/>
  <c r="J76" i="1"/>
  <c r="K64" i="1"/>
  <c r="G65" i="1"/>
  <c r="K65" i="1"/>
  <c r="G66" i="1"/>
  <c r="K66" i="1"/>
  <c r="I63" i="1"/>
  <c r="M63" i="1"/>
  <c r="I64" i="1"/>
  <c r="N77" i="1"/>
  <c r="J78" i="1"/>
  <c r="J79" i="1"/>
  <c r="H76" i="1"/>
  <c r="H77" i="1"/>
  <c r="M77" i="1"/>
  <c r="I78" i="1"/>
  <c r="M78" i="1"/>
  <c r="I79" i="1"/>
  <c r="M79" i="1"/>
  <c r="K59" i="1"/>
  <c r="K84" i="1"/>
  <c r="M59" i="1"/>
  <c r="J59" i="1"/>
  <c r="G59" i="1"/>
  <c r="N59" i="1"/>
  <c r="H59" i="1"/>
  <c r="I59" i="1"/>
  <c r="L59" i="1"/>
  <c r="L71" i="1" l="1"/>
  <c r="M99" i="1"/>
  <c r="M98" i="1"/>
  <c r="M97" i="1"/>
  <c r="L98" i="1"/>
  <c r="L99" i="1"/>
  <c r="L97" i="1"/>
  <c r="K98" i="1"/>
  <c r="K97" i="1"/>
  <c r="K99" i="1"/>
  <c r="K100" i="1" s="1"/>
  <c r="I97" i="1"/>
  <c r="I100" i="1" s="1"/>
  <c r="I98" i="1"/>
  <c r="N97" i="1"/>
  <c r="N100" i="1" s="1"/>
  <c r="N98" i="1"/>
  <c r="H84" i="1"/>
  <c r="J99" i="1"/>
  <c r="J98" i="1"/>
  <c r="J97" i="1"/>
  <c r="G97" i="1"/>
  <c r="G99" i="1"/>
  <c r="G98" i="1"/>
  <c r="H99" i="1"/>
  <c r="H98" i="1"/>
  <c r="H97" i="1"/>
  <c r="G72" i="1"/>
  <c r="M85" i="1"/>
  <c r="K85" i="1"/>
  <c r="I71" i="1"/>
  <c r="I72" i="1"/>
  <c r="N83" i="1"/>
  <c r="K83" i="1"/>
  <c r="I70" i="1"/>
  <c r="M83" i="1"/>
  <c r="G70" i="1"/>
  <c r="J83" i="1"/>
  <c r="J71" i="1"/>
  <c r="J70" i="1"/>
  <c r="J72" i="1"/>
  <c r="H71" i="1"/>
  <c r="H72" i="1"/>
  <c r="H70" i="1"/>
  <c r="N71" i="1"/>
  <c r="N70" i="1"/>
  <c r="N72" i="1"/>
  <c r="G85" i="1"/>
  <c r="G83" i="1"/>
  <c r="G84" i="1"/>
  <c r="K72" i="1"/>
  <c r="K70" i="1"/>
  <c r="K71" i="1"/>
  <c r="L72" i="1"/>
  <c r="J85" i="1"/>
  <c r="J86" i="1" s="1"/>
  <c r="J84" i="1"/>
  <c r="H85" i="1"/>
  <c r="N85" i="1"/>
  <c r="N84" i="1"/>
  <c r="L84" i="1"/>
  <c r="L85" i="1"/>
  <c r="L83" i="1"/>
  <c r="I85" i="1"/>
  <c r="I83" i="1"/>
  <c r="I84" i="1"/>
  <c r="M72" i="1"/>
  <c r="M70" i="1"/>
  <c r="M71" i="1"/>
  <c r="L70" i="1"/>
  <c r="M84" i="1"/>
  <c r="H83" i="1"/>
  <c r="G71" i="1"/>
  <c r="K86" i="1" l="1"/>
  <c r="H100" i="1"/>
  <c r="G100" i="1"/>
  <c r="L100" i="1"/>
  <c r="M100" i="1"/>
  <c r="J100" i="1"/>
  <c r="M86" i="1"/>
  <c r="G73" i="1"/>
  <c r="I73" i="1"/>
  <c r="N86" i="1"/>
  <c r="I86" i="1"/>
  <c r="L86" i="1"/>
  <c r="K73" i="1"/>
  <c r="N73" i="1"/>
  <c r="H73" i="1"/>
  <c r="J73" i="1"/>
  <c r="M73" i="1"/>
  <c r="H86" i="1"/>
  <c r="L73" i="1"/>
  <c r="G86" i="1"/>
</calcChain>
</file>

<file path=xl/sharedStrings.xml><?xml version="1.0" encoding="utf-8"?>
<sst xmlns="http://schemas.openxmlformats.org/spreadsheetml/2006/main" count="286" uniqueCount="60">
  <si>
    <t>version,4</t>
  </si>
  <si>
    <t>ProtocolHeader</t>
  </si>
  <si>
    <t>,Version,1.0,Label,MTT_005a_d40,ReaderType,0,DateRead,2/7/2020 9:25:00 PM,InstrumentSN,SN: 512734004,</t>
  </si>
  <si>
    <t xml:space="preserve">,Result,0,Prefix,2a_BTZ,WellMap,0007FE7FE7FE7FE7FE7FE000,RefWellMap,000000000000000000000000,RunCount,1,Kinetics,False,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</si>
  <si>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</si>
  <si>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</si>
  <si>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</si>
  <si>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</si>
  <si>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</si>
  <si>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</si>
  <si>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,B,X,0.05131642,0.05438089,0.05323095,0.05275384,0.0523716,0.05312124,0.05246247,0.05324377,0.05379152,0.05777722,X</t>
  </si>
  <si>
    <t>,C,X,0.05312354,0.2851308,0.341146,0.2828217,0.4064493,0.3146061,0.28393,0.3148149,0.283,0.1220176,X</t>
  </si>
  <si>
    <t>,D,X,0.05356603,0.316038,0.3604953,0.3099967,0.3841268,0.3636872,0.3456971,0.3412638,0.2724593,0.1322897,X</t>
  </si>
  <si>
    <t>,E,X,0.05292642,0.309089,0.3832476,0.3249658,0.3911977,0.3344689,0.31222,0.3160807,0.2481927,0.07710793,X</t>
  </si>
  <si>
    <t>,F,X,0.05175124,0.2901061,0.3344488,0.2906522,0.3316191,0.3045126,0.3010956,0.2792032,0.283674,0.05148029,X</t>
  </si>
  <si>
    <t>,G,X,0.05165583,0.05131409,0.05218413,0.05188033,0.05285876,0.05027539,0.0518978,0.0511886,0.05249159,0.05085535,X</t>
  </si>
  <si>
    <t>,H,X,X,X,X,X,X,X,X,X,X,X,X</t>
  </si>
  <si>
    <t>MTT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</si>
  <si>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</si>
  <si>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</si>
  <si>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</si>
  <si>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</si>
  <si>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</si>
  <si>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</si>
  <si>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</si>
  <si>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</si>
  <si>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</si>
  <si>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Empty value</t>
  </si>
  <si>
    <t>Cells</t>
  </si>
  <si>
    <t>Differentiation started</t>
  </si>
  <si>
    <t>Age of cells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</si>
  <si>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</si>
  <si>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</si>
  <si>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</si>
  <si>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</si>
  <si>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</si>
  <si>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</si>
  <si>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</si>
  <si>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</si>
  <si>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</si>
  <si>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Bortezomib</t>
  </si>
  <si>
    <t>Vehicle 2</t>
  </si>
  <si>
    <t>10uM</t>
  </si>
  <si>
    <t>Viability [% of Vehicle 1]</t>
  </si>
  <si>
    <t>Viability [% of vehicle 2]</t>
  </si>
  <si>
    <t>d40</t>
  </si>
  <si>
    <t>,Version,1,Label,CytoTox-Fluor,ReaderType,2,DateRead,2/6/2020 8:54:10 PM,InstrumentSN,SN: 512734004,FluoOpticalKitID,PN:9300-046 SN:31000001DD35142D SIG:BLUE,</t>
  </si>
  <si>
    <t xml:space="preserve">,Result,0,Prefix,2a_Btz,WellMap,0007FE7FE7FE7FE7FE7FE000,RunCount,1,Kinetics,False, </t>
  </si>
  <si>
    <t>,Read 1</t>
  </si>
  <si>
    <t>,B,X,782.425,780.361,792.35,783.093,786.287,882.775,783.142,782.843,895.787,779.179,X</t>
  </si>
  <si>
    <t>,C,X,788.093,3236.82,3838.04,3254.99,3436.29,3556.78,3654.19,3916.29,3744.06,2526.54,X</t>
  </si>
  <si>
    <t>,D,X,842.266,3356.91,3752.83,3197.15,3374.15,3675.52,3891.34,4101.46,3639.06,2450.57,X</t>
  </si>
  <si>
    <t>,E,X,871.368,3563.79,4096.49,3205.27,3458.71,3493.93,3857.37,3891.85,3673.24,2552.43,X</t>
  </si>
  <si>
    <t>,F,X,785.506,3225.29,3578.01,3234.37,3337.33,3606,3984.37,3871.9,3883.63,791.761,X</t>
  </si>
  <si>
    <t>,G,X,784.846,786.166,784.863,784.864,787.467,786.169,780.797,784.238,783.977,782.269,X</t>
  </si>
  <si>
    <t>Cytotox</t>
  </si>
  <si>
    <t>Live/Dead</t>
  </si>
  <si>
    <t>Vehicle combined</t>
  </si>
  <si>
    <t>12) Exp_20200205</t>
  </si>
  <si>
    <t>iPSC_DSN_005A_20191209_d40_Thawed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</si>
</sst>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/>
    <xf numFmtId="0" fontId="21" fillId="0" borderId="0" xfId="0" applyFont="1" applyAlignment="1">
      <alignment vertical="center"/>
    </xf>
    <xf numFmtId="0" fontId="0" fillId="0" borderId="11" xfId="0" applyBorder="1" applyAlignment="1">
      <alignment vertical="center"/>
    </xf>
    <xf numFmtId="0" fontId="18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18" fillId="0" borderId="10" xfId="0" applyFont="1" applyBorder="1" applyAlignment="1">
      <alignment vertical="center"/>
    </xf>
    <xf numFmtId="0" fontId="21" fillId="0" borderId="17" xfId="0" applyFont="1" applyBorder="1" applyAlignment="1">
      <alignment vertical="center"/>
    </xf>
    <xf numFmtId="0" fontId="23" fillId="0" borderId="0" xfId="0" applyFont="1"/>
    <xf numFmtId="0" fontId="24" fillId="0" borderId="12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367391</xdr:colOff>
      <xdr:row>1</xdr:row>
      <xdr:rowOff>13606</xdr:rowOff>
    </xdr:from>
    <xdr:to>
      <xdr:col>18</xdr:col>
      <xdr:colOff>518248</xdr:colOff>
      <xdr:row>22</xdr:row>
      <xdr:rowOff>122463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9391" y="204106"/>
          <a:ext cx="5484857" cy="41093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704850</xdr:colOff>
      <xdr:row>3</xdr:row>
      <xdr:rowOff>167369</xdr:rowOff>
    </xdr:from>
    <xdr:to>
      <xdr:col>14</xdr:col>
      <xdr:colOff>209550</xdr:colOff>
      <xdr:row>22</xdr:row>
      <xdr:rowOff>173113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5921" y="738869"/>
          <a:ext cx="4838700" cy="36252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268940</xdr:colOff>
      <xdr:row>0</xdr:row>
      <xdr:rowOff>58271</xdr:rowOff>
    </xdr:from>
    <xdr:to>
      <xdr:col>9</xdr:col>
      <xdr:colOff>583219</xdr:colOff>
      <xdr:row>13</xdr:row>
      <xdr:rowOff>100853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9338C07C-D360-4D5C-B571-FA3611986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8940" y="58271"/>
          <a:ext cx="3362279" cy="251908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688040</xdr:colOff>
          <xdr:row>0</xdr:row>
          <xdr:rowOff>67236</xdr:rowOff>
        </xdr:from>
        <xdr:to>
          <xdr:col>14</xdr:col>
          <xdr:colOff>58244</xdr:colOff>
          <xdr:row>13</xdr:row>
          <xdr:rowOff>67235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1CDFB174-7E3F-4B3C-B8FF-FB9AEA1239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0"/>
  <sheetViews>
    <sheetView tabSelected="1" zoomScale="70" zoomScaleNormal="70" workbookViewId="0">
      <selection activeCell="A24" sqref="A24"/>
    </sheetView>
  </sheetViews>
  <sheetFormatPr baseColWidth="10" defaultRowHeight="15" x14ac:dyDescent="0.25"/>
  <cols>
    <col min="3" max="3" width="14.140625" customWidth="1"/>
    <col min="5" max="5" width="15.140625" customWidth="1"/>
  </cols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8" x14ac:dyDescent="0.25">
      <c r="A17" t="s">
        <v>14</v>
      </c>
    </row>
    <row r="18" spans="1:18" x14ac:dyDescent="0.25">
      <c r="A18" t="s">
        <v>15</v>
      </c>
    </row>
    <row r="19" spans="1:18" x14ac:dyDescent="0.25">
      <c r="A19" t="s">
        <v>16</v>
      </c>
    </row>
    <row r="22" spans="1:18" x14ac:dyDescent="0.25">
      <c r="A22" s="1"/>
    </row>
    <row r="23" spans="1:18" x14ac:dyDescent="0.25">
      <c r="C23" s="2"/>
    </row>
    <row r="24" spans="1:18" x14ac:dyDescent="0.25">
      <c r="C24" s="2"/>
    </row>
    <row r="25" spans="1:18" x14ac:dyDescent="0.25">
      <c r="A25" s="1" t="s">
        <v>58</v>
      </c>
      <c r="F25" s="3"/>
      <c r="G25" s="3" t="s">
        <v>21</v>
      </c>
      <c r="H25" s="3" t="s">
        <v>41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42</v>
      </c>
      <c r="O25" s="3" t="s">
        <v>27</v>
      </c>
      <c r="P25" s="3"/>
      <c r="Q25" s="3"/>
    </row>
    <row r="26" spans="1:18" x14ac:dyDescent="0.25">
      <c r="A26" t="s">
        <v>28</v>
      </c>
      <c r="C26" t="s">
        <v>59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8" x14ac:dyDescent="0.25">
      <c r="A27" t="s">
        <v>29</v>
      </c>
      <c r="C27" s="2">
        <v>43807</v>
      </c>
      <c r="F27" s="5">
        <v>5.1316420000000001E-2</v>
      </c>
      <c r="G27" s="5">
        <v>5.4380890000000001E-2</v>
      </c>
      <c r="H27" s="6">
        <v>5.3230949999999999E-2</v>
      </c>
      <c r="I27" s="6">
        <v>5.2753840000000003E-2</v>
      </c>
      <c r="J27" s="6">
        <v>5.2371599999999997E-2</v>
      </c>
      <c r="K27" s="6">
        <v>5.312124E-2</v>
      </c>
      <c r="L27" s="6">
        <v>5.2462469999999997E-2</v>
      </c>
      <c r="M27" s="6">
        <v>5.3243770000000003E-2</v>
      </c>
      <c r="N27" s="6">
        <v>5.3791520000000002E-2</v>
      </c>
      <c r="O27" s="6">
        <v>5.7777219999999997E-2</v>
      </c>
      <c r="P27" s="6"/>
      <c r="Q27" s="6"/>
      <c r="R27" s="7"/>
    </row>
    <row r="28" spans="1:18" x14ac:dyDescent="0.25">
      <c r="A28" t="s">
        <v>30</v>
      </c>
      <c r="C28" t="s">
        <v>45</v>
      </c>
      <c r="F28" s="8">
        <v>5.3123539999999997E-2</v>
      </c>
      <c r="G28" s="9">
        <v>0.28513080000000002</v>
      </c>
      <c r="H28" s="10">
        <v>0.341146</v>
      </c>
      <c r="I28" s="10">
        <v>0.28282170000000001</v>
      </c>
      <c r="J28" s="10">
        <v>0.40644930000000001</v>
      </c>
      <c r="K28" s="10">
        <v>0.3146061</v>
      </c>
      <c r="L28" s="10">
        <v>0.28393000000000002</v>
      </c>
      <c r="M28" s="10">
        <v>0.31481490000000001</v>
      </c>
      <c r="N28" s="10">
        <v>0.28299999999999997</v>
      </c>
      <c r="O28" s="18">
        <v>0.1220176</v>
      </c>
      <c r="P28" s="11"/>
      <c r="Q28" s="6"/>
      <c r="R28" s="7"/>
    </row>
    <row r="29" spans="1:18" x14ac:dyDescent="0.25">
      <c r="A29" t="s">
        <v>31</v>
      </c>
      <c r="C29" t="s">
        <v>40</v>
      </c>
      <c r="F29" s="8">
        <v>5.3566030000000001E-2</v>
      </c>
      <c r="G29" s="12">
        <v>0.31603799999999999</v>
      </c>
      <c r="H29" s="4">
        <v>0.36049530000000002</v>
      </c>
      <c r="I29" s="4">
        <v>0.30999670000000001</v>
      </c>
      <c r="J29" s="4">
        <v>0.38412679999999999</v>
      </c>
      <c r="K29" s="4">
        <v>0.36368719999999999</v>
      </c>
      <c r="L29" s="4">
        <v>0.34569709999999998</v>
      </c>
      <c r="M29" s="4">
        <v>0.34126380000000001</v>
      </c>
      <c r="N29" s="4">
        <v>0.27245930000000002</v>
      </c>
      <c r="O29" s="19">
        <v>0.13228970000000001</v>
      </c>
      <c r="P29" s="13"/>
      <c r="Q29" s="6"/>
      <c r="R29" s="7"/>
    </row>
    <row r="30" spans="1:18" x14ac:dyDescent="0.25">
      <c r="A30" t="s">
        <v>18</v>
      </c>
      <c r="C30" s="2">
        <v>43866</v>
      </c>
      <c r="F30" s="8">
        <v>5.2926420000000002E-2</v>
      </c>
      <c r="G30" s="12">
        <v>0.309089</v>
      </c>
      <c r="H30" s="4">
        <v>0.38324760000000002</v>
      </c>
      <c r="I30" s="4">
        <v>0.32496580000000003</v>
      </c>
      <c r="J30" s="4">
        <v>0.39119769999999998</v>
      </c>
      <c r="K30" s="4">
        <v>0.33446890000000001</v>
      </c>
      <c r="L30" s="4">
        <v>0.31222</v>
      </c>
      <c r="M30" s="4">
        <v>0.31608069999999999</v>
      </c>
      <c r="N30" s="4">
        <v>0.24819269999999999</v>
      </c>
      <c r="O30" s="4">
        <v>7.7107930000000005E-2</v>
      </c>
      <c r="P30" s="13"/>
      <c r="Q30" s="6"/>
      <c r="R30" s="7"/>
    </row>
    <row r="31" spans="1:18" x14ac:dyDescent="0.25">
      <c r="A31" t="s">
        <v>19</v>
      </c>
      <c r="C31" t="s">
        <v>20</v>
      </c>
      <c r="F31" s="8">
        <v>5.1751239999999997E-2</v>
      </c>
      <c r="G31" s="14">
        <v>0.29010609999999998</v>
      </c>
      <c r="H31" s="15">
        <v>0.33444879999999999</v>
      </c>
      <c r="I31" s="15">
        <v>0.29065220000000003</v>
      </c>
      <c r="J31" s="15">
        <v>0.3316191</v>
      </c>
      <c r="K31" s="15">
        <v>0.30451260000000002</v>
      </c>
      <c r="L31" s="15">
        <v>0.30109560000000002</v>
      </c>
      <c r="M31" s="15">
        <v>0.27920319999999998</v>
      </c>
      <c r="N31" s="15">
        <v>0.28367399999999998</v>
      </c>
      <c r="O31" s="15">
        <v>5.1480289999999998E-2</v>
      </c>
      <c r="P31" s="16"/>
      <c r="Q31" s="6"/>
      <c r="R31" s="7"/>
    </row>
    <row r="32" spans="1:18" x14ac:dyDescent="0.25">
      <c r="A32" s="1" t="s">
        <v>32</v>
      </c>
      <c r="F32">
        <v>5.165583E-2</v>
      </c>
      <c r="G32">
        <v>5.131409E-2</v>
      </c>
      <c r="H32" s="7">
        <v>5.2184130000000002E-2</v>
      </c>
      <c r="I32" s="7">
        <v>5.1880330000000002E-2</v>
      </c>
      <c r="J32" s="7">
        <v>5.2858759999999998E-2</v>
      </c>
      <c r="K32" s="7">
        <v>5.0275390000000003E-2</v>
      </c>
      <c r="L32" s="7">
        <v>5.1897800000000001E-2</v>
      </c>
      <c r="M32" s="7">
        <v>5.1188600000000001E-2</v>
      </c>
      <c r="N32" s="7">
        <v>5.2491589999999998E-2</v>
      </c>
      <c r="O32" s="7">
        <v>5.0855350000000001E-2</v>
      </c>
      <c r="P32" s="7"/>
      <c r="Q32" s="7"/>
      <c r="R32" s="7"/>
    </row>
    <row r="33" spans="3:19" x14ac:dyDescent="0.25">
      <c r="Q33" s="7"/>
      <c r="R33" s="7"/>
    </row>
    <row r="35" spans="3:19" x14ac:dyDescent="0.25">
      <c r="C35" s="17"/>
      <c r="F35" t="s">
        <v>33</v>
      </c>
      <c r="G35">
        <f t="shared" ref="G35" si="0">AVERAGE(G28:G31)</f>
        <v>0.30009097499999998</v>
      </c>
      <c r="H35">
        <f>AVERAGE(H28:H31)</f>
        <v>0.35483442500000006</v>
      </c>
      <c r="I35">
        <f t="shared" ref="I35:N35" si="1">AVERAGE(I28:I31)</f>
        <v>0.30210910000000002</v>
      </c>
      <c r="J35">
        <f t="shared" si="1"/>
        <v>0.37834822499999998</v>
      </c>
      <c r="K35">
        <f t="shared" si="1"/>
        <v>0.32931870000000002</v>
      </c>
      <c r="L35">
        <f t="shared" si="1"/>
        <v>0.31073567499999999</v>
      </c>
      <c r="M35">
        <f t="shared" si="1"/>
        <v>0.31284065</v>
      </c>
      <c r="N35">
        <f t="shared" si="1"/>
        <v>0.2718315</v>
      </c>
      <c r="O35">
        <f>AVERAGE(O30)</f>
        <v>7.7107930000000005E-2</v>
      </c>
    </row>
    <row r="36" spans="3:19" x14ac:dyDescent="0.25">
      <c r="F36" t="s">
        <v>34</v>
      </c>
      <c r="G36">
        <f t="shared" ref="G36" si="2">G35/1000</f>
        <v>3.0009097499999999E-4</v>
      </c>
      <c r="H36">
        <f>H35/1000</f>
        <v>3.5483442500000009E-4</v>
      </c>
      <c r="I36">
        <f t="shared" ref="I36:O36" si="3">I35/1000</f>
        <v>3.0210910000000004E-4</v>
      </c>
      <c r="J36">
        <f t="shared" si="3"/>
        <v>3.78348225E-4</v>
      </c>
      <c r="K36">
        <f t="shared" si="3"/>
        <v>3.2931870000000002E-4</v>
      </c>
      <c r="L36">
        <f t="shared" si="3"/>
        <v>3.1073567499999999E-4</v>
      </c>
      <c r="M36">
        <f t="shared" si="3"/>
        <v>3.1284065E-4</v>
      </c>
      <c r="N36">
        <f t="shared" si="3"/>
        <v>2.718315E-4</v>
      </c>
      <c r="O36">
        <f t="shared" si="3"/>
        <v>7.7107930000000003E-5</v>
      </c>
    </row>
    <row r="37" spans="3:19" x14ac:dyDescent="0.25">
      <c r="F37" t="s">
        <v>35</v>
      </c>
      <c r="G37">
        <f t="shared" ref="G37" si="4">MEDIAN(G28:G31)</f>
        <v>0.29959754999999999</v>
      </c>
      <c r="H37">
        <f>MEDIAN(H28:H31)</f>
        <v>0.35082065000000001</v>
      </c>
      <c r="I37">
        <f t="shared" ref="I37:O37" si="5">MEDIAN(I28:I31)</f>
        <v>0.30032445000000002</v>
      </c>
      <c r="J37">
        <f t="shared" si="5"/>
        <v>0.38766224999999999</v>
      </c>
      <c r="K37">
        <f t="shared" si="5"/>
        <v>0.32453750000000003</v>
      </c>
      <c r="L37">
        <f t="shared" si="5"/>
        <v>0.30665779999999998</v>
      </c>
      <c r="M37">
        <f t="shared" si="5"/>
        <v>0.3154478</v>
      </c>
      <c r="N37">
        <f t="shared" si="5"/>
        <v>0.27772964999999999</v>
      </c>
      <c r="O37">
        <f t="shared" si="5"/>
        <v>9.9562764999999998E-2</v>
      </c>
    </row>
    <row r="38" spans="3:19" x14ac:dyDescent="0.25">
      <c r="F38" t="s">
        <v>36</v>
      </c>
      <c r="G38">
        <f t="shared" ref="G38" si="6">G37/1000</f>
        <v>2.9959755E-4</v>
      </c>
      <c r="H38">
        <f>H37/1000</f>
        <v>3.5082065000000001E-4</v>
      </c>
      <c r="I38">
        <f t="shared" ref="I38:O38" si="7">I37/1000</f>
        <v>3.0032445000000002E-4</v>
      </c>
      <c r="J38">
        <f t="shared" si="7"/>
        <v>3.8766224999999997E-4</v>
      </c>
      <c r="K38">
        <f t="shared" si="7"/>
        <v>3.2453750000000002E-4</v>
      </c>
      <c r="L38">
        <f t="shared" si="7"/>
        <v>3.066578E-4</v>
      </c>
      <c r="M38">
        <f t="shared" si="7"/>
        <v>3.1544780000000001E-4</v>
      </c>
      <c r="N38">
        <f t="shared" si="7"/>
        <v>2.7772965E-4</v>
      </c>
      <c r="O38">
        <f t="shared" si="7"/>
        <v>9.9562764999999999E-5</v>
      </c>
    </row>
    <row r="39" spans="3:19" x14ac:dyDescent="0.25">
      <c r="F39" t="s">
        <v>37</v>
      </c>
      <c r="G39">
        <f t="shared" ref="G39" si="8">STDEV(G28:G31)</f>
        <v>1.4818643944341415E-2</v>
      </c>
      <c r="H39">
        <f>STDEV(H28:H31)</f>
        <v>2.1926397370654254E-2</v>
      </c>
      <c r="I39">
        <f t="shared" ref="I39:O39" si="9">STDEV(I28:I31)</f>
        <v>1.9042998057203775E-2</v>
      </c>
      <c r="J39">
        <f t="shared" si="9"/>
        <v>3.2515547441326689E-2</v>
      </c>
      <c r="K39">
        <f t="shared" si="9"/>
        <v>2.607375147704423E-2</v>
      </c>
      <c r="L39">
        <f t="shared" si="9"/>
        <v>2.6051101812575334E-2</v>
      </c>
      <c r="M39">
        <f t="shared" si="9"/>
        <v>2.5519594337750237E-2</v>
      </c>
      <c r="N39">
        <f t="shared" si="9"/>
        <v>1.6574751851133895E-2</v>
      </c>
      <c r="O39">
        <f t="shared" si="9"/>
        <v>3.8002051498138019E-2</v>
      </c>
    </row>
    <row r="40" spans="3:19" x14ac:dyDescent="0.25">
      <c r="F40" t="s">
        <v>38</v>
      </c>
      <c r="G40">
        <f t="shared" ref="G40" si="10">G39/G35*100</f>
        <v>4.9380505176276674</v>
      </c>
      <c r="H40">
        <f>H39/H35*100</f>
        <v>6.1793320562553227</v>
      </c>
      <c r="I40">
        <f t="shared" ref="I40:O40" si="11">I39/I35*100</f>
        <v>6.3033513579047353</v>
      </c>
      <c r="J40">
        <f t="shared" si="11"/>
        <v>8.5940795523295215</v>
      </c>
      <c r="K40">
        <f t="shared" si="11"/>
        <v>7.9174828143813967</v>
      </c>
      <c r="L40">
        <f t="shared" si="11"/>
        <v>8.3836855271205444</v>
      </c>
      <c r="M40">
        <f t="shared" si="11"/>
        <v>8.1573779934769473</v>
      </c>
      <c r="N40">
        <f t="shared" si="11"/>
        <v>6.097436040758299</v>
      </c>
      <c r="O40">
        <f t="shared" si="11"/>
        <v>49.284232501297879</v>
      </c>
    </row>
    <row r="43" spans="3:19" x14ac:dyDescent="0.25">
      <c r="D43" t="s">
        <v>39</v>
      </c>
    </row>
    <row r="44" spans="3:19" x14ac:dyDescent="0.25">
      <c r="F44" s="3"/>
      <c r="G44" s="3" t="s">
        <v>21</v>
      </c>
      <c r="H44" s="3" t="s">
        <v>41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42</v>
      </c>
      <c r="O44" s="3" t="s">
        <v>27</v>
      </c>
      <c r="P44" s="3"/>
      <c r="Q44" s="3"/>
    </row>
    <row r="46" spans="3:19" x14ac:dyDescent="0.25">
      <c r="S46" t="s">
        <v>57</v>
      </c>
    </row>
    <row r="47" spans="3:19" x14ac:dyDescent="0.25">
      <c r="G47">
        <f>G28-$O$35</f>
        <v>0.20802287000000003</v>
      </c>
      <c r="H47">
        <f t="shared" ref="H47:N47" si="12">H28-$O$35</f>
        <v>0.26403807000000001</v>
      </c>
      <c r="I47">
        <f t="shared" si="12"/>
        <v>0.20571377000000002</v>
      </c>
      <c r="J47">
        <f t="shared" si="12"/>
        <v>0.32934137000000002</v>
      </c>
      <c r="K47">
        <f t="shared" si="12"/>
        <v>0.23749817000000001</v>
      </c>
      <c r="L47">
        <f t="shared" si="12"/>
        <v>0.20682207000000002</v>
      </c>
      <c r="M47">
        <f t="shared" si="12"/>
        <v>0.23770697000000002</v>
      </c>
      <c r="N47">
        <f t="shared" si="12"/>
        <v>0.20589206999999998</v>
      </c>
      <c r="S47">
        <f>AVERAGE(G47:H50)</f>
        <v>0.25035477000000006</v>
      </c>
    </row>
    <row r="48" spans="3:19" x14ac:dyDescent="0.25">
      <c r="G48">
        <f t="shared" ref="G48:N48" si="13">G29-$O$35</f>
        <v>0.23893006999999999</v>
      </c>
      <c r="H48">
        <f t="shared" si="13"/>
        <v>0.28338737000000003</v>
      </c>
      <c r="I48">
        <f t="shared" si="13"/>
        <v>0.23288877000000002</v>
      </c>
      <c r="J48">
        <f>J29-$O$35</f>
        <v>0.30701887</v>
      </c>
      <c r="K48">
        <f t="shared" si="13"/>
        <v>0.28657927</v>
      </c>
      <c r="L48">
        <f t="shared" si="13"/>
        <v>0.26858916999999999</v>
      </c>
      <c r="M48">
        <f t="shared" si="13"/>
        <v>0.26415587000000001</v>
      </c>
      <c r="N48">
        <f t="shared" si="13"/>
        <v>0.19535137000000002</v>
      </c>
    </row>
    <row r="49" spans="4:17" x14ac:dyDescent="0.25">
      <c r="G49">
        <f t="shared" ref="G49:N49" si="14">G30-$O$35</f>
        <v>0.23198107000000001</v>
      </c>
      <c r="H49">
        <f t="shared" si="14"/>
        <v>0.30613967000000003</v>
      </c>
      <c r="I49">
        <f t="shared" si="14"/>
        <v>0.24785787000000004</v>
      </c>
      <c r="J49">
        <f t="shared" si="14"/>
        <v>0.31408976999999999</v>
      </c>
      <c r="K49">
        <f t="shared" si="14"/>
        <v>0.25736097000000002</v>
      </c>
      <c r="L49">
        <f t="shared" si="14"/>
        <v>0.23511207000000001</v>
      </c>
      <c r="M49">
        <f t="shared" si="14"/>
        <v>0.23897277</v>
      </c>
      <c r="N49">
        <f t="shared" si="14"/>
        <v>0.17108477</v>
      </c>
    </row>
    <row r="50" spans="4:17" x14ac:dyDescent="0.25">
      <c r="G50">
        <f t="shared" ref="G50:N50" si="15">G31-$O$35</f>
        <v>0.21299816999999999</v>
      </c>
      <c r="H50">
        <f t="shared" si="15"/>
        <v>0.25734087</v>
      </c>
      <c r="I50">
        <f t="shared" si="15"/>
        <v>0.21354427000000004</v>
      </c>
      <c r="J50">
        <f t="shared" si="15"/>
        <v>0.25451117000000001</v>
      </c>
      <c r="K50">
        <f t="shared" si="15"/>
        <v>0.22740467000000003</v>
      </c>
      <c r="L50">
        <f t="shared" si="15"/>
        <v>0.22398767000000003</v>
      </c>
      <c r="M50">
        <f t="shared" si="15"/>
        <v>0.20209526999999999</v>
      </c>
      <c r="N50">
        <f t="shared" si="15"/>
        <v>0.20656606999999999</v>
      </c>
    </row>
    <row r="53" spans="4:17" x14ac:dyDescent="0.25">
      <c r="F53" s="3"/>
      <c r="G53" s="3" t="s">
        <v>21</v>
      </c>
      <c r="H53" s="3" t="s">
        <v>41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42</v>
      </c>
      <c r="O53" s="3"/>
      <c r="P53" s="3"/>
      <c r="Q53" s="3"/>
    </row>
    <row r="54" spans="4:17" x14ac:dyDescent="0.25">
      <c r="F54" t="s">
        <v>33</v>
      </c>
      <c r="G54">
        <f>AVERAGE(G47:G50)</f>
        <v>0.22298304500000002</v>
      </c>
      <c r="H54">
        <f>AVERAGE(H47:H50)</f>
        <v>0.27772649500000002</v>
      </c>
      <c r="I54">
        <f>AVERAGE(I47:I50)</f>
        <v>0.22500117000000003</v>
      </c>
      <c r="J54">
        <f t="shared" ref="J54:N54" si="16">AVERAGE(J47:J50)</f>
        <v>0.30124029499999999</v>
      </c>
      <c r="K54">
        <f t="shared" si="16"/>
        <v>0.25221077000000003</v>
      </c>
      <c r="L54">
        <f t="shared" si="16"/>
        <v>0.233627745</v>
      </c>
      <c r="M54">
        <f t="shared" si="16"/>
        <v>0.23573272000000001</v>
      </c>
      <c r="N54">
        <f t="shared" si="16"/>
        <v>0.19472357000000001</v>
      </c>
    </row>
    <row r="55" spans="4:17" x14ac:dyDescent="0.25">
      <c r="F55" t="s">
        <v>34</v>
      </c>
      <c r="G55">
        <f>G54/1000</f>
        <v>2.2298304500000001E-4</v>
      </c>
      <c r="H55">
        <f>H54/1000</f>
        <v>2.7772649500000003E-4</v>
      </c>
      <c r="I55">
        <f t="shared" ref="I55:N55" si="17">I54/1000</f>
        <v>2.2500117000000004E-4</v>
      </c>
      <c r="J55">
        <f t="shared" si="17"/>
        <v>3.01240295E-4</v>
      </c>
      <c r="K55">
        <f t="shared" si="17"/>
        <v>2.5221077000000001E-4</v>
      </c>
      <c r="L55">
        <f t="shared" si="17"/>
        <v>2.3362774500000001E-4</v>
      </c>
      <c r="M55">
        <f t="shared" si="17"/>
        <v>2.3573271999999999E-4</v>
      </c>
      <c r="N55">
        <f t="shared" si="17"/>
        <v>1.9472357000000003E-4</v>
      </c>
    </row>
    <row r="56" spans="4:17" x14ac:dyDescent="0.25">
      <c r="F56" t="s">
        <v>35</v>
      </c>
      <c r="G56">
        <f>MEDIAN(G47:G50)</f>
        <v>0.22248962</v>
      </c>
      <c r="H56">
        <f>MEDIAN(H47:H50)</f>
        <v>0.27371272000000002</v>
      </c>
      <c r="I56">
        <f t="shared" ref="I56:N56" si="18">MEDIAN(I47:I50)</f>
        <v>0.22321652000000003</v>
      </c>
      <c r="J56">
        <f>MEDIAN(J47:J50)</f>
        <v>0.31055431999999999</v>
      </c>
      <c r="K56">
        <f t="shared" si="18"/>
        <v>0.24742957000000002</v>
      </c>
      <c r="L56">
        <f t="shared" si="18"/>
        <v>0.22954987000000002</v>
      </c>
      <c r="M56">
        <f t="shared" si="18"/>
        <v>0.23833987000000001</v>
      </c>
      <c r="N56">
        <f t="shared" si="18"/>
        <v>0.20062172</v>
      </c>
    </row>
    <row r="57" spans="4:17" x14ac:dyDescent="0.25">
      <c r="F57" t="s">
        <v>36</v>
      </c>
      <c r="G57">
        <f>G56/1000</f>
        <v>2.2248961999999999E-4</v>
      </c>
      <c r="H57">
        <f>H56/1000</f>
        <v>2.7371272000000001E-4</v>
      </c>
      <c r="I57">
        <f t="shared" ref="I57:N57" si="19">I56/1000</f>
        <v>2.2321652000000002E-4</v>
      </c>
      <c r="J57">
        <f t="shared" si="19"/>
        <v>3.1055432000000002E-4</v>
      </c>
      <c r="K57">
        <f t="shared" si="19"/>
        <v>2.4742957000000002E-4</v>
      </c>
      <c r="L57">
        <f t="shared" si="19"/>
        <v>2.2954987000000003E-4</v>
      </c>
      <c r="M57">
        <f t="shared" si="19"/>
        <v>2.3833987E-4</v>
      </c>
      <c r="N57">
        <f t="shared" si="19"/>
        <v>2.0062172E-4</v>
      </c>
    </row>
    <row r="58" spans="4:17" x14ac:dyDescent="0.25">
      <c r="F58" t="s">
        <v>37</v>
      </c>
      <c r="G58">
        <f>STDEV(G47:G50)</f>
        <v>1.4818643944341415E-2</v>
      </c>
      <c r="H58">
        <f>STDEV(H47:H50)</f>
        <v>2.1926397370654258E-2</v>
      </c>
      <c r="I58">
        <f t="shared" ref="I58:N58" si="20">STDEV(I47:I50)</f>
        <v>1.9042998057203775E-2</v>
      </c>
      <c r="J58">
        <f t="shared" si="20"/>
        <v>3.2515547441326689E-2</v>
      </c>
      <c r="K58">
        <f t="shared" si="20"/>
        <v>2.607375147704423E-2</v>
      </c>
      <c r="L58">
        <f t="shared" si="20"/>
        <v>2.6051101812575334E-2</v>
      </c>
      <c r="M58">
        <f t="shared" si="20"/>
        <v>2.5519594337750237E-2</v>
      </c>
      <c r="N58">
        <f t="shared" si="20"/>
        <v>1.6574751851133895E-2</v>
      </c>
    </row>
    <row r="59" spans="4:17" x14ac:dyDescent="0.25">
      <c r="F59" t="s">
        <v>38</v>
      </c>
      <c r="G59">
        <f>G58/G54*100</f>
        <v>6.6456370906323459</v>
      </c>
      <c r="H59">
        <f>H58/H54*100</f>
        <v>7.8949606052725567</v>
      </c>
      <c r="I59">
        <f t="shared" ref="I59:N59" si="21">I58/I54*100</f>
        <v>8.4635106818350199</v>
      </c>
      <c r="J59">
        <f t="shared" si="21"/>
        <v>10.793890452579291</v>
      </c>
      <c r="K59">
        <f t="shared" si="21"/>
        <v>10.338080121258988</v>
      </c>
      <c r="L59">
        <f t="shared" si="21"/>
        <v>11.150688379316993</v>
      </c>
      <c r="M59">
        <f t="shared" si="21"/>
        <v>10.8256479362518</v>
      </c>
      <c r="N59">
        <f t="shared" si="21"/>
        <v>8.5119391818534833</v>
      </c>
    </row>
    <row r="62" spans="4:17" x14ac:dyDescent="0.25">
      <c r="D62" t="s">
        <v>43</v>
      </c>
    </row>
    <row r="63" spans="4:17" x14ac:dyDescent="0.25">
      <c r="G63">
        <f>G47/$G$54*100</f>
        <v>93.290891242426071</v>
      </c>
      <c r="H63">
        <f t="shared" ref="H63:N63" si="22">H47/$G$54*100</f>
        <v>118.41172498115272</v>
      </c>
      <c r="I63">
        <f t="shared" si="22"/>
        <v>92.255341656133538</v>
      </c>
      <c r="J63">
        <f t="shared" si="22"/>
        <v>147.69794268438662</v>
      </c>
      <c r="K63">
        <f t="shared" si="22"/>
        <v>106.50951959150076</v>
      </c>
      <c r="L63">
        <f t="shared" si="22"/>
        <v>92.752374961961792</v>
      </c>
      <c r="M63">
        <f t="shared" si="22"/>
        <v>106.60315899803055</v>
      </c>
      <c r="N63">
        <f t="shared" si="22"/>
        <v>92.335302892648158</v>
      </c>
    </row>
    <row r="64" spans="4:17" x14ac:dyDescent="0.25">
      <c r="G64">
        <f t="shared" ref="G64:N64" si="23">G48/$G$54*100</f>
        <v>107.15167603886653</v>
      </c>
      <c r="H64">
        <f t="shared" si="23"/>
        <v>127.08920088520632</v>
      </c>
      <c r="I64">
        <f t="shared" si="23"/>
        <v>104.44236690731353</v>
      </c>
      <c r="J64">
        <f t="shared" si="23"/>
        <v>137.68709185938329</v>
      </c>
      <c r="K64">
        <f t="shared" si="23"/>
        <v>128.52065501213329</v>
      </c>
      <c r="L64">
        <f t="shared" si="23"/>
        <v>120.4527321797045</v>
      </c>
      <c r="M64">
        <f t="shared" si="23"/>
        <v>118.46455410993244</v>
      </c>
      <c r="N64">
        <f t="shared" si="23"/>
        <v>87.608172181880477</v>
      </c>
    </row>
    <row r="65" spans="4:17" x14ac:dyDescent="0.25">
      <c r="G65">
        <f t="shared" ref="G65:N65" si="24">G49/$G$54*100</f>
        <v>104.03529559837162</v>
      </c>
      <c r="H65">
        <f t="shared" si="24"/>
        <v>137.29280179127522</v>
      </c>
      <c r="I65">
        <f t="shared" si="24"/>
        <v>111.15547821135907</v>
      </c>
      <c r="J65">
        <f>J49/$G$54*100</f>
        <v>140.85814013347965</v>
      </c>
      <c r="K65">
        <f t="shared" si="24"/>
        <v>115.41728206285819</v>
      </c>
      <c r="L65">
        <f t="shared" si="24"/>
        <v>105.43943823172744</v>
      </c>
      <c r="M65">
        <f t="shared" si="24"/>
        <v>107.1708254768877</v>
      </c>
      <c r="N65">
        <f t="shared" si="24"/>
        <v>76.725461346175436</v>
      </c>
    </row>
    <row r="66" spans="4:17" x14ac:dyDescent="0.25">
      <c r="G66">
        <f t="shared" ref="G66:N66" si="25">G50/$G$54*100</f>
        <v>95.522137120335742</v>
      </c>
      <c r="H66">
        <f t="shared" si="25"/>
        <v>115.40826792458591</v>
      </c>
      <c r="I66">
        <f t="shared" si="25"/>
        <v>95.767043633295089</v>
      </c>
      <c r="J66">
        <f t="shared" si="25"/>
        <v>114.1392476723959</v>
      </c>
      <c r="K66">
        <f t="shared" si="25"/>
        <v>101.98294224567613</v>
      </c>
      <c r="L66">
        <f t="shared" si="25"/>
        <v>100.4505387393916</v>
      </c>
      <c r="M66">
        <f t="shared" si="25"/>
        <v>90.632572534831056</v>
      </c>
      <c r="N66">
        <f t="shared" si="25"/>
        <v>92.637568026752874</v>
      </c>
    </row>
    <row r="69" spans="4:17" x14ac:dyDescent="0.25">
      <c r="F69" s="3"/>
      <c r="G69" s="3" t="s">
        <v>21</v>
      </c>
      <c r="H69" s="3" t="s">
        <v>41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42</v>
      </c>
      <c r="O69" s="3"/>
      <c r="P69" s="3" t="s">
        <v>27</v>
      </c>
      <c r="Q69" s="3"/>
    </row>
    <row r="70" spans="4:17" x14ac:dyDescent="0.25">
      <c r="F70" t="s">
        <v>33</v>
      </c>
      <c r="G70">
        <f t="shared" ref="G70" si="26">AVERAGE(G63:G66)</f>
        <v>100</v>
      </c>
      <c r="H70">
        <f>AVERAGE(H63:H66)</f>
        <v>124.55049889555504</v>
      </c>
      <c r="I70">
        <f t="shared" ref="I70:N70" si="27">AVERAGE(I63:I66)</f>
        <v>100.90505760202531</v>
      </c>
      <c r="J70">
        <f t="shared" si="27"/>
        <v>135.09560558741137</v>
      </c>
      <c r="K70">
        <f t="shared" si="27"/>
        <v>113.10759972804209</v>
      </c>
      <c r="L70">
        <f t="shared" si="27"/>
        <v>104.77377102819634</v>
      </c>
      <c r="M70">
        <f t="shared" si="27"/>
        <v>105.71777777992044</v>
      </c>
      <c r="N70">
        <f t="shared" si="27"/>
        <v>87.326626111864243</v>
      </c>
    </row>
    <row r="71" spans="4:17" x14ac:dyDescent="0.25">
      <c r="F71" t="s">
        <v>35</v>
      </c>
      <c r="G71">
        <f t="shared" ref="G71" si="28">MEDIAN(G63:G66)</f>
        <v>99.77871635935368</v>
      </c>
      <c r="H71">
        <f>MEDIAN(H63:H66)</f>
        <v>122.75046293317952</v>
      </c>
      <c r="I71">
        <f t="shared" ref="I71:N71" si="29">MEDIAN(I63:I66)</f>
        <v>100.10470527030431</v>
      </c>
      <c r="J71">
        <f t="shared" si="29"/>
        <v>139.27261599643145</v>
      </c>
      <c r="K71">
        <f t="shared" si="29"/>
        <v>110.96340082717947</v>
      </c>
      <c r="L71">
        <f t="shared" si="29"/>
        <v>102.94498848555952</v>
      </c>
      <c r="M71">
        <f t="shared" si="29"/>
        <v>106.88699223745913</v>
      </c>
      <c r="N71">
        <f t="shared" si="29"/>
        <v>89.971737537264318</v>
      </c>
    </row>
    <row r="72" spans="4:17" x14ac:dyDescent="0.25">
      <c r="F72" t="s">
        <v>37</v>
      </c>
      <c r="G72">
        <f t="shared" ref="G72" si="30">STDEV(G63:G66)</f>
        <v>6.6456370906323503</v>
      </c>
      <c r="H72">
        <f>STDEV(H63:H66)</f>
        <v>9.8332128214745076</v>
      </c>
      <c r="I72">
        <f t="shared" ref="I72:N72" si="31">STDEV(I63:I66)</f>
        <v>8.5401103286591908</v>
      </c>
      <c r="J72">
        <f t="shared" si="31"/>
        <v>14.582071673353772</v>
      </c>
      <c r="K72">
        <f t="shared" si="31"/>
        <v>11.693154283117899</v>
      </c>
      <c r="L72">
        <f t="shared" si="31"/>
        <v>11.682996710613281</v>
      </c>
      <c r="M72">
        <f t="shared" si="31"/>
        <v>11.444634428483221</v>
      </c>
      <c r="N72">
        <f t="shared" si="31"/>
        <v>7.4331893042064667</v>
      </c>
    </row>
    <row r="73" spans="4:17" x14ac:dyDescent="0.25">
      <c r="F73" t="s">
        <v>38</v>
      </c>
      <c r="G73">
        <f t="shared" ref="G73:N73" si="32">G72/G70*100</f>
        <v>6.6456370906323503</v>
      </c>
      <c r="H73">
        <f t="shared" si="32"/>
        <v>7.894960605272562</v>
      </c>
      <c r="I73">
        <f t="shared" si="32"/>
        <v>8.4635106818350199</v>
      </c>
      <c r="J73">
        <f t="shared" si="32"/>
        <v>10.793890452579291</v>
      </c>
      <c r="K73">
        <f t="shared" si="32"/>
        <v>10.338080121258983</v>
      </c>
      <c r="L73">
        <f t="shared" si="32"/>
        <v>11.150688379316991</v>
      </c>
      <c r="M73">
        <f t="shared" si="32"/>
        <v>10.8256479362518</v>
      </c>
      <c r="N73">
        <f t="shared" si="32"/>
        <v>8.5119391818534833</v>
      </c>
    </row>
    <row r="76" spans="4:17" x14ac:dyDescent="0.25">
      <c r="D76" t="s">
        <v>44</v>
      </c>
      <c r="G76">
        <f>G47/$H$54*100</f>
        <v>74.902061468784254</v>
      </c>
      <c r="H76">
        <f t="shared" ref="H76:N76" si="33">H47/$H$54*100</f>
        <v>95.071257065336894</v>
      </c>
      <c r="I76">
        <f t="shared" si="33"/>
        <v>74.070631971933395</v>
      </c>
      <c r="J76">
        <f t="shared" si="33"/>
        <v>118.58478608603764</v>
      </c>
      <c r="K76">
        <f t="shared" si="33"/>
        <v>85.515128832054714</v>
      </c>
      <c r="L76">
        <f t="shared" si="33"/>
        <v>74.469693645901529</v>
      </c>
      <c r="M76">
        <f t="shared" si="33"/>
        <v>85.590310711983037</v>
      </c>
      <c r="N76">
        <f t="shared" si="33"/>
        <v>74.134831824381735</v>
      </c>
    </row>
    <row r="77" spans="4:17" x14ac:dyDescent="0.25">
      <c r="G77">
        <f t="shared" ref="G77:N77" si="34">G48/$H$54*100</f>
        <v>86.030708017252721</v>
      </c>
      <c r="H77">
        <f t="shared" si="34"/>
        <v>102.03829130526421</v>
      </c>
      <c r="I77">
        <f t="shared" si="34"/>
        <v>83.855438423330838</v>
      </c>
      <c r="J77">
        <f t="shared" si="34"/>
        <v>110.54720220337637</v>
      </c>
      <c r="K77">
        <f t="shared" si="34"/>
        <v>103.18758748602647</v>
      </c>
      <c r="L77">
        <f t="shared" si="34"/>
        <v>96.709955598582681</v>
      </c>
      <c r="M77">
        <f t="shared" si="34"/>
        <v>95.113672896062724</v>
      </c>
      <c r="N77">
        <f t="shared" si="34"/>
        <v>70.339479133958761</v>
      </c>
    </row>
    <row r="78" spans="4:17" x14ac:dyDescent="0.25">
      <c r="G78">
        <f t="shared" ref="G78:N78" si="35">G49/$H$54*100</f>
        <v>83.52860608419806</v>
      </c>
      <c r="H78">
        <f t="shared" si="35"/>
        <v>110.23063175877405</v>
      </c>
      <c r="I78">
        <f t="shared" si="35"/>
        <v>89.245309490547527</v>
      </c>
      <c r="J78">
        <f t="shared" si="35"/>
        <v>113.09319623970337</v>
      </c>
      <c r="K78">
        <f t="shared" si="35"/>
        <v>92.667057206767396</v>
      </c>
      <c r="L78">
        <f t="shared" si="35"/>
        <v>84.65597421664792</v>
      </c>
      <c r="M78">
        <f t="shared" si="35"/>
        <v>86.046082855724649</v>
      </c>
      <c r="N78">
        <f t="shared" si="35"/>
        <v>61.601890017731286</v>
      </c>
    </row>
    <row r="79" spans="4:17" x14ac:dyDescent="0.25">
      <c r="G79">
        <f t="shared" ref="G79:N79" si="36">G50/$H$54*100</f>
        <v>76.693500200620022</v>
      </c>
      <c r="H79">
        <f t="shared" si="36"/>
        <v>92.659819870624872</v>
      </c>
      <c r="I79">
        <f t="shared" si="36"/>
        <v>76.890132502482359</v>
      </c>
      <c r="J79">
        <f t="shared" si="36"/>
        <v>91.640939767017898</v>
      </c>
      <c r="K79">
        <f t="shared" si="36"/>
        <v>81.880797869141006</v>
      </c>
      <c r="L79">
        <f t="shared" si="36"/>
        <v>80.650450724911934</v>
      </c>
      <c r="M79">
        <f t="shared" si="36"/>
        <v>72.767731433041689</v>
      </c>
      <c r="N79">
        <f t="shared" si="36"/>
        <v>74.377516628364887</v>
      </c>
    </row>
    <row r="82" spans="4:17" x14ac:dyDescent="0.25">
      <c r="F82" s="3"/>
      <c r="G82" s="3" t="s">
        <v>21</v>
      </c>
      <c r="H82" s="3" t="s">
        <v>41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42</v>
      </c>
      <c r="O82" s="3"/>
      <c r="P82" s="3" t="s">
        <v>27</v>
      </c>
      <c r="Q82" s="3"/>
    </row>
    <row r="83" spans="4:17" x14ac:dyDescent="0.25">
      <c r="F83" t="s">
        <v>33</v>
      </c>
      <c r="G83">
        <f>AVERAGE(G76:G79)</f>
        <v>80.288718942713771</v>
      </c>
      <c r="H83">
        <f t="shared" ref="H83:N83" si="37">AVERAGE(H76:H79)</f>
        <v>100</v>
      </c>
      <c r="I83">
        <f t="shared" si="37"/>
        <v>81.015378097073523</v>
      </c>
      <c r="J83">
        <f t="shared" si="37"/>
        <v>108.46653107403381</v>
      </c>
      <c r="K83">
        <f t="shared" si="37"/>
        <v>90.812642848497404</v>
      </c>
      <c r="L83">
        <f t="shared" si="37"/>
        <v>84.121518546511012</v>
      </c>
      <c r="M83">
        <f t="shared" si="37"/>
        <v>84.879449474203028</v>
      </c>
      <c r="N83">
        <f t="shared" si="37"/>
        <v>70.113429401109158</v>
      </c>
    </row>
    <row r="84" spans="4:17" x14ac:dyDescent="0.25">
      <c r="F84" t="s">
        <v>35</v>
      </c>
      <c r="G84">
        <f>MEDIAN(G76:G79)</f>
        <v>80.111053142409048</v>
      </c>
      <c r="H84">
        <f t="shared" ref="H84:N84" si="38">MEDIAN(H76:H79)</f>
        <v>98.554774185300545</v>
      </c>
      <c r="I84">
        <f t="shared" si="38"/>
        <v>80.372785462906592</v>
      </c>
      <c r="J84">
        <f t="shared" si="38"/>
        <v>111.82019922153987</v>
      </c>
      <c r="K84">
        <f t="shared" si="38"/>
        <v>89.091093019411062</v>
      </c>
      <c r="L84">
        <f t="shared" si="38"/>
        <v>82.65321247077992</v>
      </c>
      <c r="M84">
        <f t="shared" si="38"/>
        <v>85.818196783853836</v>
      </c>
      <c r="N84">
        <f t="shared" si="38"/>
        <v>72.237155479170241</v>
      </c>
    </row>
    <row r="85" spans="4:17" x14ac:dyDescent="0.25">
      <c r="F85" t="s">
        <v>37</v>
      </c>
      <c r="G85">
        <f>STDEV(G76:G79)</f>
        <v>5.3356968856505453</v>
      </c>
      <c r="H85">
        <f t="shared" ref="H85:N85" si="39">STDEV(H76:H79)</f>
        <v>7.8949606052725576</v>
      </c>
      <c r="I85">
        <f t="shared" si="39"/>
        <v>6.8567451791748439</v>
      </c>
      <c r="J85">
        <f t="shared" si="39"/>
        <v>11.707758541844091</v>
      </c>
      <c r="K85">
        <f t="shared" si="39"/>
        <v>9.3882837779104271</v>
      </c>
      <c r="L85">
        <f t="shared" si="39"/>
        <v>9.3801283930707857</v>
      </c>
      <c r="M85">
        <f t="shared" si="39"/>
        <v>9.1887503703059519</v>
      </c>
      <c r="N85">
        <f t="shared" si="39"/>
        <v>5.9680124689341918</v>
      </c>
    </row>
    <row r="86" spans="4:17" x14ac:dyDescent="0.25">
      <c r="F86" t="s">
        <v>38</v>
      </c>
      <c r="G86">
        <f>G85/G83*100</f>
        <v>6.6456370906323459</v>
      </c>
      <c r="H86">
        <f t="shared" ref="H86:N86" si="40">H85/H83*100</f>
        <v>7.8949606052725576</v>
      </c>
      <c r="I86">
        <f t="shared" si="40"/>
        <v>8.4635106818350163</v>
      </c>
      <c r="J86">
        <f t="shared" si="40"/>
        <v>10.793890452579296</v>
      </c>
      <c r="K86">
        <f t="shared" si="40"/>
        <v>10.338080121258983</v>
      </c>
      <c r="L86">
        <f t="shared" si="40"/>
        <v>11.150688379316986</v>
      </c>
      <c r="M86">
        <f t="shared" si="40"/>
        <v>10.825647936251803</v>
      </c>
      <c r="N86">
        <f t="shared" si="40"/>
        <v>8.5119391818534851</v>
      </c>
    </row>
    <row r="89" spans="4:17" x14ac:dyDescent="0.25">
      <c r="D89" t="s">
        <v>57</v>
      </c>
    </row>
    <row r="90" spans="4:17" x14ac:dyDescent="0.25">
      <c r="G90">
        <f>G47/$S$47*100</f>
        <v>83.091234890391732</v>
      </c>
      <c r="H90">
        <f t="shared" ref="H90:N90" si="41">H47/$S$47*100</f>
        <v>105.46556392754169</v>
      </c>
      <c r="I90">
        <f t="shared" si="41"/>
        <v>82.1689037520635</v>
      </c>
      <c r="J90">
        <f t="shared" si="41"/>
        <v>131.54986821301625</v>
      </c>
      <c r="K90">
        <f t="shared" si="41"/>
        <v>94.864647476059645</v>
      </c>
      <c r="L90">
        <f t="shared" si="41"/>
        <v>82.611595537005329</v>
      </c>
      <c r="M90">
        <f t="shared" si="41"/>
        <v>94.948049122451295</v>
      </c>
      <c r="N90">
        <f t="shared" si="41"/>
        <v>82.240122686697731</v>
      </c>
    </row>
    <row r="91" spans="4:17" x14ac:dyDescent="0.25">
      <c r="G91">
        <f t="shared" ref="G91:N91" si="42">G48/$S$47*100</f>
        <v>95.436595835581613</v>
      </c>
      <c r="H91">
        <f t="shared" si="42"/>
        <v>113.19431620975304</v>
      </c>
      <c r="I91">
        <f t="shared" si="42"/>
        <v>93.023500211320112</v>
      </c>
      <c r="J91">
        <f t="shared" si="42"/>
        <v>122.63352122270325</v>
      </c>
      <c r="K91">
        <f t="shared" si="42"/>
        <v>114.4692669526528</v>
      </c>
      <c r="L91">
        <f t="shared" si="42"/>
        <v>107.28342423833183</v>
      </c>
      <c r="M91">
        <f t="shared" si="42"/>
        <v>105.51261715524731</v>
      </c>
      <c r="N91">
        <f t="shared" si="42"/>
        <v>78.029817446657788</v>
      </c>
    </row>
    <row r="92" spans="4:17" x14ac:dyDescent="0.25">
      <c r="G92">
        <f t="shared" ref="G92:N92" si="43">G49/$S$47*100</f>
        <v>92.660934720756444</v>
      </c>
      <c r="H92">
        <f t="shared" si="43"/>
        <v>122.28233957755228</v>
      </c>
      <c r="I92">
        <f t="shared" si="43"/>
        <v>99.002655311899986</v>
      </c>
      <c r="J92">
        <f t="shared" si="43"/>
        <v>125.45787324124078</v>
      </c>
      <c r="K92">
        <f t="shared" si="43"/>
        <v>102.79850869228493</v>
      </c>
      <c r="L92">
        <f t="shared" si="43"/>
        <v>93.911559983458659</v>
      </c>
      <c r="M92">
        <f t="shared" si="43"/>
        <v>95.453651632041982</v>
      </c>
      <c r="N92">
        <f t="shared" si="43"/>
        <v>68.336932425933</v>
      </c>
    </row>
    <row r="93" spans="4:17" x14ac:dyDescent="0.25">
      <c r="G93">
        <f t="shared" ref="G93:N93" si="44">G50/$S$47*100</f>
        <v>85.078534752902826</v>
      </c>
      <c r="H93">
        <f t="shared" si="44"/>
        <v>102.79048008552022</v>
      </c>
      <c r="I93">
        <f t="shared" si="44"/>
        <v>85.296665208336151</v>
      </c>
      <c r="J93">
        <f t="shared" si="44"/>
        <v>101.66020403765424</v>
      </c>
      <c r="K93">
        <f t="shared" si="44"/>
        <v>90.832968750705248</v>
      </c>
      <c r="L93">
        <f t="shared" si="44"/>
        <v>89.468105600704135</v>
      </c>
      <c r="M93">
        <f t="shared" si="44"/>
        <v>80.723554817829097</v>
      </c>
      <c r="N93">
        <f t="shared" si="44"/>
        <v>82.509340644877653</v>
      </c>
    </row>
    <row r="96" spans="4:17" x14ac:dyDescent="0.25">
      <c r="F96" s="3"/>
      <c r="G96" s="3" t="s">
        <v>21</v>
      </c>
      <c r="H96" s="3" t="s">
        <v>41</v>
      </c>
      <c r="I96" s="3" t="s">
        <v>22</v>
      </c>
      <c r="J96" s="3" t="s">
        <v>23</v>
      </c>
      <c r="K96" s="3" t="s">
        <v>24</v>
      </c>
      <c r="L96" s="3" t="s">
        <v>25</v>
      </c>
      <c r="M96" s="3" t="s">
        <v>26</v>
      </c>
      <c r="N96" s="3" t="s">
        <v>42</v>
      </c>
    </row>
    <row r="97" spans="6:14" x14ac:dyDescent="0.25">
      <c r="F97" t="s">
        <v>33</v>
      </c>
      <c r="G97">
        <f>AVERAGE(G90:G93)</f>
        <v>89.066825049908161</v>
      </c>
      <c r="H97">
        <f>AVERAGE(H90:H93)</f>
        <v>110.93317495009182</v>
      </c>
      <c r="I97">
        <f t="shared" ref="I97:N97" si="45">AVERAGE(I90:I93)</f>
        <v>89.872931120904937</v>
      </c>
      <c r="J97">
        <f t="shared" si="45"/>
        <v>120.32536667865364</v>
      </c>
      <c r="K97">
        <f t="shared" si="45"/>
        <v>100.74134796792566</v>
      </c>
      <c r="L97">
        <f t="shared" si="45"/>
        <v>93.318671339874982</v>
      </c>
      <c r="M97">
        <f t="shared" si="45"/>
        <v>94.159468181892422</v>
      </c>
      <c r="N97">
        <f t="shared" si="45"/>
        <v>77.779053301041557</v>
      </c>
    </row>
    <row r="98" spans="6:14" x14ac:dyDescent="0.25">
      <c r="F98" t="s">
        <v>35</v>
      </c>
      <c r="G98">
        <f>MEDIAN(G90:G93)</f>
        <v>88.869734736829628</v>
      </c>
      <c r="H98">
        <f t="shared" ref="H98:N98" si="46">MEDIAN(H90:H93)</f>
        <v>109.32994006864737</v>
      </c>
      <c r="I98">
        <f t="shared" si="46"/>
        <v>89.160082709828131</v>
      </c>
      <c r="J98">
        <f t="shared" si="46"/>
        <v>124.04569723197201</v>
      </c>
      <c r="K98">
        <f t="shared" si="46"/>
        <v>98.831578084172293</v>
      </c>
      <c r="L98">
        <f t="shared" si="46"/>
        <v>91.689832792081404</v>
      </c>
      <c r="M98">
        <f t="shared" si="46"/>
        <v>95.200850377246638</v>
      </c>
      <c r="N98">
        <f t="shared" si="46"/>
        <v>80.134970066677766</v>
      </c>
    </row>
    <row r="99" spans="6:14" x14ac:dyDescent="0.25">
      <c r="F99" t="s">
        <v>37</v>
      </c>
      <c r="G99">
        <f>STDEV(G90:G93)</f>
        <v>5.9190579609653158</v>
      </c>
      <c r="H99">
        <f t="shared" ref="H99:N99" si="47">STDEV(H90:H93)</f>
        <v>8.7581304604878323</v>
      </c>
      <c r="I99">
        <f t="shared" si="47"/>
        <v>7.6064051254960265</v>
      </c>
      <c r="J99">
        <f t="shared" si="47"/>
        <v>12.98778826595821</v>
      </c>
      <c r="K99">
        <f t="shared" si="47"/>
        <v>10.414721268160466</v>
      </c>
      <c r="L99">
        <f t="shared" si="47"/>
        <v>10.405674240828459</v>
      </c>
      <c r="M99">
        <f t="shared" si="47"/>
        <v>10.193372524018706</v>
      </c>
      <c r="N99">
        <f t="shared" si="47"/>
        <v>6.6205057132060574</v>
      </c>
    </row>
    <row r="100" spans="6:14" x14ac:dyDescent="0.25">
      <c r="F100" t="s">
        <v>38</v>
      </c>
      <c r="G100">
        <f>G99/G97*100</f>
        <v>6.6456370906323432</v>
      </c>
      <c r="H100">
        <f t="shared" ref="H100:N100" si="48">H99/H97*100</f>
        <v>7.8949606052725549</v>
      </c>
      <c r="I100">
        <f t="shared" si="48"/>
        <v>8.463510681835027</v>
      </c>
      <c r="J100">
        <f t="shared" si="48"/>
        <v>10.793890452579284</v>
      </c>
      <c r="K100">
        <f t="shared" si="48"/>
        <v>10.338080121258987</v>
      </c>
      <c r="L100">
        <f t="shared" si="48"/>
        <v>11.150688379316994</v>
      </c>
      <c r="M100">
        <f t="shared" si="48"/>
        <v>10.8256479362518</v>
      </c>
      <c r="N100">
        <f t="shared" si="48"/>
        <v>8.511939181853478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1EF64-3EC0-48DB-B8FC-AE275EAFB95E}">
  <dimension ref="A1:Z100"/>
  <sheetViews>
    <sheetView zoomScale="70" zoomScaleNormal="70" workbookViewId="0">
      <selection activeCell="D32" sqref="A25:D32"/>
    </sheetView>
  </sheetViews>
  <sheetFormatPr baseColWidth="10" defaultRowHeight="15" x14ac:dyDescent="0.25"/>
  <cols>
    <col min="5" max="5" width="19.140625" customWidth="1"/>
  </cols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46</v>
      </c>
    </row>
    <row r="4" spans="1:2" x14ac:dyDescent="0.25">
      <c r="A4" t="s">
        <v>47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48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49</v>
      </c>
    </row>
    <row r="14" spans="1:2" x14ac:dyDescent="0.25">
      <c r="A14" t="s">
        <v>50</v>
      </c>
    </row>
    <row r="15" spans="1:2" x14ac:dyDescent="0.25">
      <c r="A15" t="s">
        <v>51</v>
      </c>
    </row>
    <row r="16" spans="1:2" x14ac:dyDescent="0.25">
      <c r="A16" t="s">
        <v>52</v>
      </c>
    </row>
    <row r="17" spans="1:26" x14ac:dyDescent="0.25">
      <c r="A17" t="s">
        <v>53</v>
      </c>
    </row>
    <row r="18" spans="1:26" x14ac:dyDescent="0.25">
      <c r="A18" t="s">
        <v>54</v>
      </c>
    </row>
    <row r="19" spans="1:26" x14ac:dyDescent="0.25">
      <c r="A19" t="s">
        <v>16</v>
      </c>
    </row>
    <row r="20" spans="1:26" x14ac:dyDescent="0.25">
      <c r="S20" s="20"/>
      <c r="T20" s="20"/>
      <c r="U20" s="20"/>
      <c r="V20" s="20"/>
      <c r="W20" s="20"/>
      <c r="X20" s="20"/>
      <c r="Y20" s="20"/>
      <c r="Z20" s="20"/>
    </row>
    <row r="21" spans="1:26" x14ac:dyDescent="0.25">
      <c r="S21" s="20"/>
      <c r="T21" s="20"/>
      <c r="U21" s="20"/>
      <c r="V21" s="20"/>
      <c r="W21" s="20"/>
      <c r="X21" s="20"/>
      <c r="Y21" s="20"/>
      <c r="Z21" s="20"/>
    </row>
    <row r="22" spans="1:26" x14ac:dyDescent="0.25">
      <c r="A22" s="1"/>
      <c r="S22" s="20"/>
      <c r="T22" s="20"/>
      <c r="U22" s="20"/>
      <c r="V22" s="20"/>
      <c r="W22" s="20"/>
      <c r="X22" s="20"/>
      <c r="Y22" s="20"/>
      <c r="Z22" s="20"/>
    </row>
    <row r="23" spans="1:26" x14ac:dyDescent="0.25">
      <c r="C23" s="2"/>
      <c r="S23" s="20"/>
      <c r="T23" s="20"/>
      <c r="U23" s="20"/>
      <c r="V23" s="20"/>
      <c r="W23" s="20"/>
      <c r="X23" s="20"/>
      <c r="Y23" s="20"/>
      <c r="Z23" s="20"/>
    </row>
    <row r="24" spans="1:26" x14ac:dyDescent="0.25">
      <c r="C24" s="2"/>
      <c r="S24" s="20"/>
      <c r="T24" s="20"/>
      <c r="U24" s="20"/>
      <c r="V24" s="20"/>
      <c r="W24" s="20"/>
      <c r="X24" s="20"/>
      <c r="Y24" s="20"/>
      <c r="Z24" s="20"/>
    </row>
    <row r="25" spans="1:26" x14ac:dyDescent="0.25">
      <c r="A25" s="1" t="s">
        <v>58</v>
      </c>
      <c r="F25" s="3"/>
      <c r="G25" s="3" t="s">
        <v>21</v>
      </c>
      <c r="H25" s="3" t="s">
        <v>41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42</v>
      </c>
      <c r="O25" s="3" t="s">
        <v>27</v>
      </c>
      <c r="P25" s="3"/>
      <c r="Q25" s="3"/>
      <c r="S25" s="20"/>
      <c r="T25" s="20"/>
      <c r="U25" s="20"/>
      <c r="V25" s="20"/>
      <c r="W25" s="20"/>
      <c r="X25" s="20"/>
      <c r="Y25" s="20"/>
      <c r="Z25" s="20"/>
    </row>
    <row r="26" spans="1:26" x14ac:dyDescent="0.25">
      <c r="A26" t="s">
        <v>28</v>
      </c>
      <c r="C26" t="s">
        <v>59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S26" s="20"/>
      <c r="T26" s="20"/>
      <c r="U26" s="20"/>
      <c r="V26" s="20"/>
      <c r="W26" s="20"/>
      <c r="X26" s="20"/>
      <c r="Y26" s="20"/>
      <c r="Z26" s="20"/>
    </row>
    <row r="27" spans="1:26" x14ac:dyDescent="0.25">
      <c r="A27" t="s">
        <v>29</v>
      </c>
      <c r="C27" s="2">
        <v>43807</v>
      </c>
      <c r="F27" s="5">
        <v>782.42499999999995</v>
      </c>
      <c r="G27" s="5">
        <v>780.36099999999999</v>
      </c>
      <c r="H27" s="6">
        <v>792.35</v>
      </c>
      <c r="I27" s="6">
        <v>783.09299999999996</v>
      </c>
      <c r="J27" s="6">
        <v>786.28700000000003</v>
      </c>
      <c r="K27" s="6">
        <v>882.77499999999998</v>
      </c>
      <c r="L27" s="6">
        <v>783.14200000000005</v>
      </c>
      <c r="M27" s="6">
        <v>782.84299999999996</v>
      </c>
      <c r="N27" s="6">
        <v>895.78700000000003</v>
      </c>
      <c r="O27" s="6">
        <v>779.17899999999997</v>
      </c>
      <c r="P27" s="6"/>
      <c r="Q27" s="6"/>
      <c r="R27" s="7"/>
      <c r="S27" s="20"/>
      <c r="T27" s="20"/>
      <c r="U27" s="20"/>
      <c r="V27" s="20"/>
      <c r="W27" s="20"/>
      <c r="X27" s="20"/>
      <c r="Y27" s="20"/>
      <c r="Z27" s="20"/>
    </row>
    <row r="28" spans="1:26" x14ac:dyDescent="0.25">
      <c r="A28" t="s">
        <v>30</v>
      </c>
      <c r="C28" t="s">
        <v>45</v>
      </c>
      <c r="F28" s="8">
        <v>788.09299999999996</v>
      </c>
      <c r="G28" s="9">
        <v>3236.82</v>
      </c>
      <c r="H28" s="10">
        <v>3838.04</v>
      </c>
      <c r="I28" s="10">
        <v>3254.99</v>
      </c>
      <c r="J28" s="10">
        <v>3436.29</v>
      </c>
      <c r="K28" s="10">
        <v>3556.78</v>
      </c>
      <c r="L28" s="10">
        <v>3654.19</v>
      </c>
      <c r="M28" s="10">
        <v>3916.29</v>
      </c>
      <c r="N28" s="10">
        <v>3744.06</v>
      </c>
      <c r="O28" s="18">
        <v>2526.54</v>
      </c>
      <c r="P28" s="11"/>
      <c r="Q28" s="6"/>
      <c r="R28" s="7"/>
      <c r="S28" s="20"/>
      <c r="T28" s="20"/>
      <c r="U28" s="20"/>
      <c r="V28" s="20"/>
      <c r="W28" s="20"/>
      <c r="X28" s="20"/>
      <c r="Y28" s="20"/>
      <c r="Z28" s="20"/>
    </row>
    <row r="29" spans="1:26" x14ac:dyDescent="0.25">
      <c r="A29" t="s">
        <v>31</v>
      </c>
      <c r="C29" t="s">
        <v>40</v>
      </c>
      <c r="F29" s="8">
        <v>842.26599999999996</v>
      </c>
      <c r="G29" s="12">
        <v>3356.91</v>
      </c>
      <c r="H29" s="4">
        <v>3752.83</v>
      </c>
      <c r="I29" s="4">
        <v>3197.15</v>
      </c>
      <c r="J29" s="4">
        <v>3374.15</v>
      </c>
      <c r="K29" s="4">
        <v>3675.52</v>
      </c>
      <c r="L29" s="4">
        <v>3891.34</v>
      </c>
      <c r="M29" s="4">
        <v>4101.46</v>
      </c>
      <c r="N29" s="4">
        <v>3639.06</v>
      </c>
      <c r="O29" s="19">
        <v>2450.5700000000002</v>
      </c>
      <c r="P29" s="13"/>
      <c r="Q29" s="6"/>
      <c r="R29" s="7"/>
      <c r="S29" s="20"/>
      <c r="T29" s="20"/>
      <c r="U29" s="20"/>
      <c r="V29" s="20"/>
      <c r="W29" s="20"/>
      <c r="X29" s="20"/>
      <c r="Y29" s="20"/>
      <c r="Z29" s="20"/>
    </row>
    <row r="30" spans="1:26" x14ac:dyDescent="0.25">
      <c r="A30" t="s">
        <v>18</v>
      </c>
      <c r="C30" s="2">
        <v>43866</v>
      </c>
      <c r="F30" s="8">
        <v>871.36800000000005</v>
      </c>
      <c r="G30" s="12">
        <v>3563.79</v>
      </c>
      <c r="H30" s="4">
        <v>4096.49</v>
      </c>
      <c r="I30" s="4">
        <v>3205.27</v>
      </c>
      <c r="J30" s="4">
        <v>3458.71</v>
      </c>
      <c r="K30" s="4">
        <v>3493.93</v>
      </c>
      <c r="L30" s="4">
        <v>3857.37</v>
      </c>
      <c r="M30" s="4">
        <v>3891.85</v>
      </c>
      <c r="N30" s="4">
        <v>3673.24</v>
      </c>
      <c r="O30" s="4">
        <v>2552.4299999999998</v>
      </c>
      <c r="P30" s="13"/>
      <c r="Q30" s="6"/>
      <c r="R30" s="7"/>
      <c r="S30" s="20"/>
      <c r="T30" s="20"/>
      <c r="U30" s="20"/>
      <c r="V30" s="20"/>
      <c r="W30" s="20"/>
      <c r="X30" s="20"/>
      <c r="Y30" s="20"/>
      <c r="Z30" s="20"/>
    </row>
    <row r="31" spans="1:26" x14ac:dyDescent="0.25">
      <c r="A31" t="s">
        <v>19</v>
      </c>
      <c r="C31" t="s">
        <v>20</v>
      </c>
      <c r="F31" s="8">
        <v>785.50599999999997</v>
      </c>
      <c r="G31" s="14">
        <v>3225.29</v>
      </c>
      <c r="H31" s="15">
        <v>3578.01</v>
      </c>
      <c r="I31" s="15">
        <v>3234.37</v>
      </c>
      <c r="J31" s="15">
        <v>3337.33</v>
      </c>
      <c r="K31" s="15">
        <v>3606</v>
      </c>
      <c r="L31" s="15">
        <v>3984.37</v>
      </c>
      <c r="M31" s="15">
        <v>3871.9</v>
      </c>
      <c r="N31" s="15">
        <v>3883.63</v>
      </c>
      <c r="O31" s="15">
        <v>791.76099999999997</v>
      </c>
      <c r="P31" s="16"/>
      <c r="Q31" s="6"/>
      <c r="R31" s="7"/>
      <c r="S31" s="20"/>
      <c r="T31" s="20"/>
      <c r="U31" s="20"/>
      <c r="V31" s="20"/>
      <c r="W31" s="20"/>
      <c r="X31" s="20"/>
      <c r="Y31" s="20"/>
      <c r="Z31" s="20"/>
    </row>
    <row r="32" spans="1:26" x14ac:dyDescent="0.25">
      <c r="A32" s="1" t="s">
        <v>32</v>
      </c>
      <c r="F32">
        <v>784.846</v>
      </c>
      <c r="G32">
        <v>786.16600000000005</v>
      </c>
      <c r="H32" s="7">
        <v>784.86300000000006</v>
      </c>
      <c r="I32" s="7">
        <v>784.86400000000003</v>
      </c>
      <c r="J32" s="7">
        <v>787.46699999999998</v>
      </c>
      <c r="K32" s="7">
        <v>786.16899999999998</v>
      </c>
      <c r="L32" s="7">
        <v>780.79700000000003</v>
      </c>
      <c r="M32" s="7">
        <v>784.23800000000006</v>
      </c>
      <c r="N32" s="7">
        <v>783.97699999999998</v>
      </c>
      <c r="O32" s="7">
        <v>782.26900000000001</v>
      </c>
      <c r="P32" s="7"/>
      <c r="Q32" s="7"/>
      <c r="R32" s="7"/>
      <c r="S32" s="20"/>
      <c r="T32" s="20"/>
      <c r="U32" s="20"/>
      <c r="V32" s="20"/>
      <c r="W32" s="20"/>
      <c r="X32" s="20"/>
      <c r="Y32" s="20"/>
      <c r="Z32" s="20"/>
    </row>
    <row r="33" spans="1:26" x14ac:dyDescent="0.25">
      <c r="Q33" s="7"/>
      <c r="R33" s="7"/>
      <c r="S33" s="20"/>
      <c r="T33" s="20"/>
      <c r="U33" s="20"/>
      <c r="V33" s="20"/>
      <c r="W33" s="20"/>
      <c r="X33" s="20"/>
      <c r="Y33" s="20"/>
      <c r="Z33" s="20"/>
    </row>
    <row r="35" spans="1:26" x14ac:dyDescent="0.25">
      <c r="A35" s="1"/>
      <c r="C35" s="17"/>
      <c r="F35" t="s">
        <v>33</v>
      </c>
      <c r="G35">
        <f t="shared" ref="G35" si="0">AVERAGE(G28:G31)</f>
        <v>3345.7025000000003</v>
      </c>
      <c r="H35">
        <f>AVERAGE(H28:H31)</f>
        <v>3816.3425000000002</v>
      </c>
      <c r="I35">
        <f t="shared" ref="I35:N35" si="1">AVERAGE(I28:I31)</f>
        <v>3222.9449999999997</v>
      </c>
      <c r="J35">
        <f t="shared" si="1"/>
        <v>3401.6200000000003</v>
      </c>
      <c r="K35">
        <f t="shared" si="1"/>
        <v>3583.0574999999999</v>
      </c>
      <c r="L35">
        <f t="shared" si="1"/>
        <v>3846.8175000000001</v>
      </c>
      <c r="M35">
        <f t="shared" si="1"/>
        <v>3945.375</v>
      </c>
      <c r="N35">
        <f t="shared" si="1"/>
        <v>3734.9975000000004</v>
      </c>
      <c r="O35">
        <f>AVERAGE(O28:O30)</f>
        <v>2509.8466666666668</v>
      </c>
    </row>
    <row r="36" spans="1:26" x14ac:dyDescent="0.25">
      <c r="F36" t="s">
        <v>34</v>
      </c>
      <c r="G36">
        <f t="shared" ref="G36" si="2">G35/1000</f>
        <v>3.3457025000000002</v>
      </c>
      <c r="H36">
        <f>H35/1000</f>
        <v>3.8163425000000002</v>
      </c>
      <c r="I36">
        <f t="shared" ref="I36:O36" si="3">I35/1000</f>
        <v>3.2229449999999997</v>
      </c>
      <c r="J36">
        <f t="shared" si="3"/>
        <v>3.4016200000000003</v>
      </c>
      <c r="K36">
        <f t="shared" si="3"/>
        <v>3.5830574999999998</v>
      </c>
      <c r="L36">
        <f t="shared" si="3"/>
        <v>3.8468175000000002</v>
      </c>
      <c r="M36">
        <f t="shared" si="3"/>
        <v>3.9453749999999999</v>
      </c>
      <c r="N36">
        <f t="shared" si="3"/>
        <v>3.7349975000000004</v>
      </c>
      <c r="O36">
        <f t="shared" si="3"/>
        <v>2.5098466666666668</v>
      </c>
    </row>
    <row r="37" spans="1:26" x14ac:dyDescent="0.25">
      <c r="F37" t="s">
        <v>35</v>
      </c>
      <c r="G37">
        <f t="shared" ref="G37" si="4">MEDIAN(G28:G31)</f>
        <v>3296.8649999999998</v>
      </c>
      <c r="H37">
        <f>MEDIAN(H28:H31)</f>
        <v>3795.4349999999999</v>
      </c>
      <c r="I37">
        <f t="shared" ref="I37:O37" si="5">MEDIAN(I28:I31)</f>
        <v>3219.8199999999997</v>
      </c>
      <c r="J37">
        <f t="shared" si="5"/>
        <v>3405.2200000000003</v>
      </c>
      <c r="K37">
        <f t="shared" si="5"/>
        <v>3581.3900000000003</v>
      </c>
      <c r="L37">
        <f t="shared" si="5"/>
        <v>3874.355</v>
      </c>
      <c r="M37">
        <f t="shared" si="5"/>
        <v>3904.0699999999997</v>
      </c>
      <c r="N37">
        <f t="shared" si="5"/>
        <v>3708.6499999999996</v>
      </c>
      <c r="O37">
        <f t="shared" si="5"/>
        <v>2488.5550000000003</v>
      </c>
    </row>
    <row r="38" spans="1:26" x14ac:dyDescent="0.25">
      <c r="F38" t="s">
        <v>36</v>
      </c>
      <c r="G38">
        <f t="shared" ref="G38" si="6">G37/1000</f>
        <v>3.2968649999999999</v>
      </c>
      <c r="H38">
        <f>H37/1000</f>
        <v>3.7954349999999999</v>
      </c>
      <c r="I38">
        <f t="shared" ref="I38:O38" si="7">I37/1000</f>
        <v>3.2198199999999999</v>
      </c>
      <c r="J38">
        <f t="shared" si="7"/>
        <v>3.4052200000000004</v>
      </c>
      <c r="K38">
        <f t="shared" si="7"/>
        <v>3.5813900000000003</v>
      </c>
      <c r="L38">
        <f t="shared" si="7"/>
        <v>3.874355</v>
      </c>
      <c r="M38">
        <f t="shared" si="7"/>
        <v>3.9040699999999999</v>
      </c>
      <c r="N38">
        <f t="shared" si="7"/>
        <v>3.7086499999999996</v>
      </c>
      <c r="O38">
        <f t="shared" si="7"/>
        <v>2.4885550000000003</v>
      </c>
    </row>
    <row r="39" spans="1:26" x14ac:dyDescent="0.25">
      <c r="F39" t="s">
        <v>37</v>
      </c>
      <c r="G39">
        <f t="shared" ref="G39" si="8">STDEV(G28:G31)</f>
        <v>157.10117194024997</v>
      </c>
      <c r="H39">
        <f>STDEV(H28:H31)</f>
        <v>215.86231836906271</v>
      </c>
      <c r="I39">
        <f t="shared" ref="I39:O39" si="9">STDEV(I28:I31)</f>
        <v>26.678332656545958</v>
      </c>
      <c r="J39">
        <f t="shared" si="9"/>
        <v>55.82437341042592</v>
      </c>
      <c r="K39">
        <f t="shared" si="9"/>
        <v>76.832914984399778</v>
      </c>
      <c r="L39">
        <f t="shared" si="9"/>
        <v>139.18770572503874</v>
      </c>
      <c r="M39">
        <f t="shared" si="9"/>
        <v>105.62822492118291</v>
      </c>
      <c r="N39">
        <f t="shared" si="9"/>
        <v>108.30780469723018</v>
      </c>
      <c r="O39">
        <f t="shared" si="9"/>
        <v>860.12973815402643</v>
      </c>
    </row>
    <row r="40" spans="1:26" x14ac:dyDescent="0.25">
      <c r="F40" t="s">
        <v>38</v>
      </c>
      <c r="G40">
        <f t="shared" ref="G40" si="10">G39/G35*100</f>
        <v>4.6956109199861604</v>
      </c>
      <c r="H40">
        <f>H39/H35*100</f>
        <v>5.6562616790569162</v>
      </c>
      <c r="I40">
        <f t="shared" ref="I40:O40" si="11">I39/I35*100</f>
        <v>0.82776257914875873</v>
      </c>
      <c r="J40">
        <f t="shared" si="11"/>
        <v>1.6411113942893654</v>
      </c>
      <c r="K40">
        <f t="shared" si="11"/>
        <v>2.1443394359258754</v>
      </c>
      <c r="L40">
        <f t="shared" si="11"/>
        <v>3.6182560187749671</v>
      </c>
      <c r="M40">
        <f t="shared" si="11"/>
        <v>2.6772670511974885</v>
      </c>
      <c r="N40">
        <f t="shared" si="11"/>
        <v>2.8998092956482613</v>
      </c>
      <c r="O40">
        <f t="shared" si="11"/>
        <v>34.270210590050375</v>
      </c>
    </row>
    <row r="43" spans="1:26" x14ac:dyDescent="0.25">
      <c r="D43" t="s">
        <v>39</v>
      </c>
    </row>
    <row r="44" spans="1:26" x14ac:dyDescent="0.25">
      <c r="F44" s="3"/>
      <c r="G44" s="3" t="s">
        <v>21</v>
      </c>
      <c r="H44" s="3" t="s">
        <v>41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42</v>
      </c>
      <c r="O44" s="3" t="s">
        <v>27</v>
      </c>
      <c r="P44" s="3"/>
      <c r="Q44" s="3"/>
    </row>
    <row r="46" spans="1:26" x14ac:dyDescent="0.25">
      <c r="S46" t="s">
        <v>57</v>
      </c>
    </row>
    <row r="47" spans="1:26" x14ac:dyDescent="0.25">
      <c r="G47">
        <f>G28-$O$35</f>
        <v>726.97333333333336</v>
      </c>
      <c r="H47">
        <f t="shared" ref="H47:N47" si="12">H28-$O$35</f>
        <v>1328.1933333333332</v>
      </c>
      <c r="I47">
        <f t="shared" si="12"/>
        <v>745.14333333333298</v>
      </c>
      <c r="J47">
        <f t="shared" si="12"/>
        <v>926.44333333333316</v>
      </c>
      <c r="K47">
        <f t="shared" si="12"/>
        <v>1046.9333333333334</v>
      </c>
      <c r="L47">
        <f t="shared" si="12"/>
        <v>1144.3433333333332</v>
      </c>
      <c r="M47">
        <f t="shared" si="12"/>
        <v>1406.4433333333332</v>
      </c>
      <c r="N47">
        <f t="shared" si="12"/>
        <v>1234.2133333333331</v>
      </c>
      <c r="S47">
        <f>AVERAGE(G47:H50)</f>
        <v>1071.1758333333332</v>
      </c>
    </row>
    <row r="48" spans="1:26" x14ac:dyDescent="0.25">
      <c r="G48">
        <f t="shared" ref="G48:N50" si="13">G29-$O$35</f>
        <v>847.06333333333305</v>
      </c>
      <c r="H48">
        <f t="shared" si="13"/>
        <v>1242.9833333333331</v>
      </c>
      <c r="I48">
        <f t="shared" si="13"/>
        <v>687.30333333333328</v>
      </c>
      <c r="J48">
        <f>J29-$O$35</f>
        <v>864.30333333333328</v>
      </c>
      <c r="K48">
        <f t="shared" si="13"/>
        <v>1165.6733333333332</v>
      </c>
      <c r="L48">
        <f t="shared" si="13"/>
        <v>1381.4933333333333</v>
      </c>
      <c r="M48">
        <f t="shared" si="13"/>
        <v>1591.6133333333332</v>
      </c>
      <c r="N48">
        <f t="shared" si="13"/>
        <v>1129.2133333333331</v>
      </c>
    </row>
    <row r="49" spans="4:17" x14ac:dyDescent="0.25">
      <c r="G49">
        <f t="shared" si="13"/>
        <v>1053.9433333333332</v>
      </c>
      <c r="H49">
        <f t="shared" si="13"/>
        <v>1586.643333333333</v>
      </c>
      <c r="I49">
        <f t="shared" si="13"/>
        <v>695.42333333333318</v>
      </c>
      <c r="J49">
        <f t="shared" si="13"/>
        <v>948.86333333333323</v>
      </c>
      <c r="K49">
        <f t="shared" si="13"/>
        <v>984.08333333333303</v>
      </c>
      <c r="L49">
        <f t="shared" si="13"/>
        <v>1347.5233333333331</v>
      </c>
      <c r="M49">
        <f t="shared" si="13"/>
        <v>1382.0033333333331</v>
      </c>
      <c r="N49">
        <f t="shared" si="13"/>
        <v>1163.393333333333</v>
      </c>
    </row>
    <row r="50" spans="4:17" x14ac:dyDescent="0.25">
      <c r="G50">
        <f t="shared" si="13"/>
        <v>715.44333333333316</v>
      </c>
      <c r="H50">
        <f t="shared" si="13"/>
        <v>1068.1633333333334</v>
      </c>
      <c r="I50">
        <f t="shared" si="13"/>
        <v>724.52333333333308</v>
      </c>
      <c r="J50">
        <f t="shared" si="13"/>
        <v>827.48333333333312</v>
      </c>
      <c r="K50">
        <f t="shared" si="13"/>
        <v>1096.1533333333332</v>
      </c>
      <c r="L50">
        <f t="shared" si="13"/>
        <v>1474.5233333333331</v>
      </c>
      <c r="M50">
        <f t="shared" si="13"/>
        <v>1362.0533333333333</v>
      </c>
      <c r="N50">
        <f t="shared" si="13"/>
        <v>1373.7833333333333</v>
      </c>
    </row>
    <row r="53" spans="4:17" x14ac:dyDescent="0.25">
      <c r="F53" s="3"/>
      <c r="G53" s="3" t="s">
        <v>21</v>
      </c>
      <c r="H53" s="3" t="s">
        <v>41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42</v>
      </c>
      <c r="O53" s="3"/>
      <c r="P53" s="3"/>
      <c r="Q53" s="3"/>
    </row>
    <row r="54" spans="4:17" x14ac:dyDescent="0.25">
      <c r="F54" t="s">
        <v>33</v>
      </c>
      <c r="G54">
        <f>AVERAGE(G47:G50)</f>
        <v>835.85583333333318</v>
      </c>
      <c r="H54">
        <f>AVERAGE(H47:H50)</f>
        <v>1306.4958333333334</v>
      </c>
      <c r="I54">
        <f>AVERAGE(I47:I50)</f>
        <v>713.09833333333313</v>
      </c>
      <c r="J54">
        <f t="shared" ref="J54:N54" si="14">AVERAGE(J47:J50)</f>
        <v>891.7733333333332</v>
      </c>
      <c r="K54">
        <f t="shared" si="14"/>
        <v>1073.2108333333331</v>
      </c>
      <c r="L54">
        <f t="shared" si="14"/>
        <v>1336.9708333333333</v>
      </c>
      <c r="M54">
        <f t="shared" si="14"/>
        <v>1435.5283333333332</v>
      </c>
      <c r="N54">
        <f t="shared" si="14"/>
        <v>1225.1508333333331</v>
      </c>
    </row>
    <row r="55" spans="4:17" x14ac:dyDescent="0.25">
      <c r="F55" t="s">
        <v>34</v>
      </c>
      <c r="G55">
        <f>G54/1000</f>
        <v>0.83585583333333313</v>
      </c>
      <c r="H55">
        <f>H54/1000</f>
        <v>1.3064958333333334</v>
      </c>
      <c r="I55">
        <f t="shared" ref="I55:N55" si="15">I54/1000</f>
        <v>0.71309833333333317</v>
      </c>
      <c r="J55">
        <f t="shared" si="15"/>
        <v>0.8917733333333332</v>
      </c>
      <c r="K55">
        <f t="shared" si="15"/>
        <v>1.073210833333333</v>
      </c>
      <c r="L55">
        <f t="shared" si="15"/>
        <v>1.3369708333333332</v>
      </c>
      <c r="M55">
        <f t="shared" si="15"/>
        <v>1.4355283333333333</v>
      </c>
      <c r="N55">
        <f t="shared" si="15"/>
        <v>1.2251508333333332</v>
      </c>
    </row>
    <row r="56" spans="4:17" x14ac:dyDescent="0.25">
      <c r="F56" t="s">
        <v>35</v>
      </c>
      <c r="G56">
        <f>MEDIAN(G47:G50)</f>
        <v>787.0183333333332</v>
      </c>
      <c r="H56">
        <f>MEDIAN(H47:H50)</f>
        <v>1285.5883333333331</v>
      </c>
      <c r="I56">
        <f t="shared" ref="I56:N56" si="16">MEDIAN(I47:I50)</f>
        <v>709.97333333333313</v>
      </c>
      <c r="J56">
        <f>MEDIAN(J47:J50)</f>
        <v>895.37333333333322</v>
      </c>
      <c r="K56">
        <f t="shared" si="16"/>
        <v>1071.5433333333333</v>
      </c>
      <c r="L56">
        <f t="shared" si="16"/>
        <v>1364.5083333333332</v>
      </c>
      <c r="M56">
        <f t="shared" si="16"/>
        <v>1394.2233333333331</v>
      </c>
      <c r="N56">
        <f t="shared" si="16"/>
        <v>1198.8033333333331</v>
      </c>
    </row>
    <row r="57" spans="4:17" x14ac:dyDescent="0.25">
      <c r="F57" t="s">
        <v>36</v>
      </c>
      <c r="G57">
        <f>G56/1000</f>
        <v>0.78701833333333315</v>
      </c>
      <c r="H57">
        <f>H56/1000</f>
        <v>1.2855883333333331</v>
      </c>
      <c r="I57">
        <f t="shared" ref="I57:N57" si="17">I56/1000</f>
        <v>0.70997333333333312</v>
      </c>
      <c r="J57">
        <f t="shared" si="17"/>
        <v>0.89537333333333324</v>
      </c>
      <c r="K57">
        <f t="shared" si="17"/>
        <v>1.0715433333333333</v>
      </c>
      <c r="L57">
        <f t="shared" si="17"/>
        <v>1.3645083333333332</v>
      </c>
      <c r="M57">
        <f t="shared" si="17"/>
        <v>1.3942233333333331</v>
      </c>
      <c r="N57">
        <f t="shared" si="17"/>
        <v>1.198803333333333</v>
      </c>
    </row>
    <row r="58" spans="4:17" x14ac:dyDescent="0.25">
      <c r="F58" t="s">
        <v>37</v>
      </c>
      <c r="G58">
        <f>STDEV(G47:G50)</f>
        <v>157.10117194024957</v>
      </c>
      <c r="H58">
        <f>STDEV(H47:H50)</f>
        <v>215.86231836906069</v>
      </c>
      <c r="I58">
        <f t="shared" ref="I58:N58" si="18">STDEV(I47:I50)</f>
        <v>26.678332656545958</v>
      </c>
      <c r="J58">
        <f t="shared" si="18"/>
        <v>55.82437341042592</v>
      </c>
      <c r="K58">
        <f t="shared" si="18"/>
        <v>76.832914984399778</v>
      </c>
      <c r="L58">
        <f t="shared" si="18"/>
        <v>139.18770572503874</v>
      </c>
      <c r="M58">
        <f t="shared" si="18"/>
        <v>105.62822492118291</v>
      </c>
      <c r="N58">
        <f t="shared" si="18"/>
        <v>108.30780469723018</v>
      </c>
    </row>
    <row r="59" spans="4:17" x14ac:dyDescent="0.25">
      <c r="F59" t="s">
        <v>38</v>
      </c>
      <c r="G59">
        <f>G58/G54*100</f>
        <v>18.795247418892963</v>
      </c>
      <c r="H59">
        <f>H58/H54*100</f>
        <v>16.522235499084562</v>
      </c>
      <c r="I59">
        <f t="shared" ref="I59:N59" si="19">I58/I54*100</f>
        <v>3.7411856695611352</v>
      </c>
      <c r="J59">
        <f t="shared" si="19"/>
        <v>6.2599285405588043</v>
      </c>
      <c r="K59">
        <f t="shared" si="19"/>
        <v>7.1591631949671077</v>
      </c>
      <c r="L59">
        <f t="shared" si="19"/>
        <v>10.410676303088543</v>
      </c>
      <c r="M59">
        <f t="shared" si="19"/>
        <v>7.3581428153292867</v>
      </c>
      <c r="N59">
        <f t="shared" si="19"/>
        <v>8.8403649371523798</v>
      </c>
    </row>
    <row r="62" spans="4:17" x14ac:dyDescent="0.25">
      <c r="D62" t="s">
        <v>43</v>
      </c>
    </row>
    <row r="63" spans="4:17" x14ac:dyDescent="0.25">
      <c r="G63">
        <f>G47/$G$54*100</f>
        <v>86.973531121295849</v>
      </c>
      <c r="H63">
        <f t="shared" ref="H63:N63" si="20">H47/$G$54*100</f>
        <v>158.90220303142388</v>
      </c>
      <c r="I63">
        <f t="shared" si="20"/>
        <v>89.147350968617971</v>
      </c>
      <c r="J63">
        <f t="shared" si="20"/>
        <v>110.83769429935586</v>
      </c>
      <c r="K63">
        <f t="shared" si="20"/>
        <v>125.25285959400895</v>
      </c>
      <c r="L63">
        <f t="shared" si="20"/>
        <v>136.90678316735244</v>
      </c>
      <c r="M63">
        <f t="shared" si="20"/>
        <v>168.26386527979807</v>
      </c>
      <c r="N63">
        <f t="shared" si="20"/>
        <v>147.65863730487814</v>
      </c>
    </row>
    <row r="64" spans="4:17" x14ac:dyDescent="0.25">
      <c r="G64">
        <f t="shared" ref="G64:N66" si="21">G48/$G$54*100</f>
        <v>101.34084127346522</v>
      </c>
      <c r="H64">
        <f t="shared" si="21"/>
        <v>148.70786130383328</v>
      </c>
      <c r="I64">
        <f t="shared" si="21"/>
        <v>82.227497365474719</v>
      </c>
      <c r="J64">
        <f t="shared" si="21"/>
        <v>103.40339791451278</v>
      </c>
      <c r="K64">
        <f t="shared" si="21"/>
        <v>139.45865864029582</v>
      </c>
      <c r="L64">
        <f t="shared" si="21"/>
        <v>165.27890076737719</v>
      </c>
      <c r="M64">
        <f t="shared" si="21"/>
        <v>190.41720711406575</v>
      </c>
      <c r="N64">
        <f t="shared" si="21"/>
        <v>135.09666240290642</v>
      </c>
    </row>
    <row r="65" spans="4:17" x14ac:dyDescent="0.25">
      <c r="G65">
        <f t="shared" si="21"/>
        <v>126.09152096603582</v>
      </c>
      <c r="H65">
        <f t="shared" si="21"/>
        <v>189.82260696870571</v>
      </c>
      <c r="I65">
        <f t="shared" si="21"/>
        <v>83.198956757893853</v>
      </c>
      <c r="J65">
        <f>J49/$G$54*100</f>
        <v>113.51997503556734</v>
      </c>
      <c r="K65">
        <f t="shared" si="21"/>
        <v>117.73362033125727</v>
      </c>
      <c r="L65">
        <f t="shared" si="21"/>
        <v>161.21480279194878</v>
      </c>
      <c r="M65">
        <f t="shared" si="21"/>
        <v>165.33991607404388</v>
      </c>
      <c r="N65">
        <f t="shared" si="21"/>
        <v>139.18588432813868</v>
      </c>
    </row>
    <row r="66" spans="4:17" x14ac:dyDescent="0.25">
      <c r="G66">
        <f t="shared" si="21"/>
        <v>85.594106639203133</v>
      </c>
      <c r="H66">
        <f t="shared" si="21"/>
        <v>127.79277128133144</v>
      </c>
      <c r="I66">
        <f t="shared" si="21"/>
        <v>86.680418373583151</v>
      </c>
      <c r="J66">
        <f t="shared" si="21"/>
        <v>98.998332048888003</v>
      </c>
      <c r="K66">
        <f t="shared" si="21"/>
        <v>131.14143487662847</v>
      </c>
      <c r="L66">
        <f t="shared" si="21"/>
        <v>176.40881053052411</v>
      </c>
      <c r="M66">
        <f t="shared" si="21"/>
        <v>162.95314084266928</v>
      </c>
      <c r="N66">
        <f t="shared" si="21"/>
        <v>164.35649289600383</v>
      </c>
    </row>
    <row r="69" spans="4:17" x14ac:dyDescent="0.25">
      <c r="F69" s="3"/>
      <c r="G69" s="3" t="s">
        <v>21</v>
      </c>
      <c r="H69" s="3" t="s">
        <v>41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42</v>
      </c>
      <c r="O69" s="3"/>
      <c r="P69" s="3" t="s">
        <v>27</v>
      </c>
      <c r="Q69" s="3"/>
    </row>
    <row r="70" spans="4:17" x14ac:dyDescent="0.25">
      <c r="F70" t="s">
        <v>33</v>
      </c>
      <c r="G70">
        <f t="shared" ref="G70" si="22">AVERAGE(G63:G66)</f>
        <v>100</v>
      </c>
      <c r="H70">
        <f>AVERAGE(H63:H66)</f>
        <v>156.30636064632358</v>
      </c>
      <c r="I70">
        <f t="shared" ref="I70:N70" si="23">AVERAGE(I63:I66)</f>
        <v>85.31355586639242</v>
      </c>
      <c r="J70">
        <f t="shared" si="23"/>
        <v>106.689849824581</v>
      </c>
      <c r="K70">
        <f t="shared" si="23"/>
        <v>128.39664336054761</v>
      </c>
      <c r="L70">
        <f t="shared" si="23"/>
        <v>159.95232431430063</v>
      </c>
      <c r="M70">
        <f t="shared" si="23"/>
        <v>171.74353232764426</v>
      </c>
      <c r="N70">
        <f t="shared" si="23"/>
        <v>146.57441923298177</v>
      </c>
    </row>
    <row r="71" spans="4:17" x14ac:dyDescent="0.25">
      <c r="F71" t="s">
        <v>35</v>
      </c>
      <c r="G71">
        <f t="shared" ref="G71" si="24">MEDIAN(G63:G66)</f>
        <v>94.157186197380526</v>
      </c>
      <c r="H71">
        <f>MEDIAN(H63:H66)</f>
        <v>153.80503216762858</v>
      </c>
      <c r="I71">
        <f t="shared" ref="I71:N71" si="25">MEDIAN(I63:I66)</f>
        <v>84.939687565738495</v>
      </c>
      <c r="J71">
        <f t="shared" si="25"/>
        <v>107.12054610693431</v>
      </c>
      <c r="K71">
        <f t="shared" si="25"/>
        <v>128.19714723531871</v>
      </c>
      <c r="L71">
        <f t="shared" si="25"/>
        <v>163.24685177966299</v>
      </c>
      <c r="M71">
        <f t="shared" si="25"/>
        <v>166.80189067692098</v>
      </c>
      <c r="N71">
        <f t="shared" si="25"/>
        <v>143.42226081650841</v>
      </c>
    </row>
    <row r="72" spans="4:17" x14ac:dyDescent="0.25">
      <c r="F72" t="s">
        <v>37</v>
      </c>
      <c r="G72">
        <f t="shared" ref="G72" si="26">STDEV(G63:G66)</f>
        <v>18.795247418893069</v>
      </c>
      <c r="H72">
        <f>STDEV(H63:H66)</f>
        <v>25.825305006034171</v>
      </c>
      <c r="I72">
        <f t="shared" ref="I72:N72" si="27">STDEV(I63:I66)</f>
        <v>3.1917385262665081</v>
      </c>
      <c r="J72">
        <f t="shared" si="27"/>
        <v>6.6787083590482759</v>
      </c>
      <c r="K72">
        <f t="shared" si="27"/>
        <v>9.1921252350415052</v>
      </c>
      <c r="L72">
        <f t="shared" si="27"/>
        <v>16.652118723628231</v>
      </c>
      <c r="M72">
        <f t="shared" si="27"/>
        <v>12.637134384759277</v>
      </c>
      <c r="N72">
        <f t="shared" si="27"/>
        <v>12.957713564707259</v>
      </c>
    </row>
    <row r="73" spans="4:17" x14ac:dyDescent="0.25">
      <c r="F73" t="s">
        <v>38</v>
      </c>
      <c r="G73">
        <f t="shared" ref="G73:N73" si="28">G72/G70*100</f>
        <v>18.795247418893069</v>
      </c>
      <c r="H73">
        <f t="shared" si="28"/>
        <v>16.522235499084662</v>
      </c>
      <c r="I73">
        <f t="shared" si="28"/>
        <v>3.7411856695611374</v>
      </c>
      <c r="J73">
        <f t="shared" si="28"/>
        <v>6.259928540558807</v>
      </c>
      <c r="K73">
        <f t="shared" si="28"/>
        <v>7.1591631949671095</v>
      </c>
      <c r="L73">
        <f t="shared" si="28"/>
        <v>10.410676303088543</v>
      </c>
      <c r="M73">
        <f t="shared" si="28"/>
        <v>7.3581428153292796</v>
      </c>
      <c r="N73">
        <f t="shared" si="28"/>
        <v>8.8403649371523834</v>
      </c>
    </row>
    <row r="76" spans="4:17" x14ac:dyDescent="0.25">
      <c r="D76" t="s">
        <v>44</v>
      </c>
      <c r="G76">
        <f>G47/$H$54*100</f>
        <v>55.642989038745498</v>
      </c>
      <c r="H76">
        <f t="shared" ref="H76:N76" si="29">H47/$H$54*100</f>
        <v>101.66074008400332</v>
      </c>
      <c r="I76">
        <f t="shared" si="29"/>
        <v>57.033732088697789</v>
      </c>
      <c r="J76">
        <f t="shared" si="29"/>
        <v>70.910546340561083</v>
      </c>
      <c r="K76">
        <f t="shared" si="29"/>
        <v>80.132925541923527</v>
      </c>
      <c r="L76">
        <f t="shared" si="29"/>
        <v>87.588747253307972</v>
      </c>
      <c r="M76">
        <f t="shared" si="29"/>
        <v>107.65004353247711</v>
      </c>
      <c r="N76">
        <f t="shared" si="29"/>
        <v>94.467452696302743</v>
      </c>
    </row>
    <row r="77" spans="4:17" x14ac:dyDescent="0.25">
      <c r="G77">
        <f t="shared" ref="G77:N79" si="30">G48/$H$54*100</f>
        <v>64.834751992447963</v>
      </c>
      <c r="H77">
        <f t="shared" si="30"/>
        <v>95.138713926246709</v>
      </c>
      <c r="I77">
        <f t="shared" si="30"/>
        <v>52.606622677071933</v>
      </c>
      <c r="J77">
        <f t="shared" si="30"/>
        <v>66.154312266590964</v>
      </c>
      <c r="K77">
        <f t="shared" si="30"/>
        <v>89.221358659773742</v>
      </c>
      <c r="L77">
        <f t="shared" si="30"/>
        <v>105.740355084689</v>
      </c>
      <c r="M77">
        <f t="shared" si="30"/>
        <v>121.82306998045023</v>
      </c>
      <c r="N77">
        <f t="shared" si="30"/>
        <v>86.430687685571115</v>
      </c>
    </row>
    <row r="78" spans="4:17" x14ac:dyDescent="0.25">
      <c r="G78">
        <f t="shared" si="30"/>
        <v>80.669475282163788</v>
      </c>
      <c r="H78">
        <f t="shared" si="30"/>
        <v>121.44266310327558</v>
      </c>
      <c r="I78">
        <f t="shared" si="30"/>
        <v>53.228132504568507</v>
      </c>
      <c r="J78">
        <f t="shared" si="30"/>
        <v>72.626587021900164</v>
      </c>
      <c r="K78">
        <f t="shared" si="30"/>
        <v>75.322347628356994</v>
      </c>
      <c r="L78">
        <f t="shared" si="30"/>
        <v>103.14027025216943</v>
      </c>
      <c r="M78">
        <f t="shared" si="30"/>
        <v>105.7793908004554</v>
      </c>
      <c r="N78">
        <f t="shared" si="30"/>
        <v>89.04684604811213</v>
      </c>
    </row>
    <row r="79" spans="4:17" x14ac:dyDescent="0.25">
      <c r="G79">
        <f t="shared" si="30"/>
        <v>54.760475699947996</v>
      </c>
      <c r="H79">
        <f t="shared" si="30"/>
        <v>81.75788288647432</v>
      </c>
      <c r="I79">
        <f t="shared" si="30"/>
        <v>55.455464521828404</v>
      </c>
      <c r="J79">
        <f t="shared" si="30"/>
        <v>63.336086669494392</v>
      </c>
      <c r="K79">
        <f t="shared" si="30"/>
        <v>83.900254816477897</v>
      </c>
      <c r="L79">
        <f t="shared" si="30"/>
        <v>112.86092888419721</v>
      </c>
      <c r="M79">
        <f t="shared" si="30"/>
        <v>104.25240544841641</v>
      </c>
      <c r="N79">
        <f t="shared" si="30"/>
        <v>105.15022691104386</v>
      </c>
    </row>
    <row r="82" spans="4:17" x14ac:dyDescent="0.25">
      <c r="F82" s="3"/>
      <c r="G82" s="3" t="s">
        <v>21</v>
      </c>
      <c r="H82" s="3" t="s">
        <v>41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42</v>
      </c>
      <c r="O82" s="3"/>
      <c r="P82" s="3" t="s">
        <v>27</v>
      </c>
      <c r="Q82" s="3"/>
    </row>
    <row r="83" spans="4:17" x14ac:dyDescent="0.25">
      <c r="F83" t="s">
        <v>33</v>
      </c>
      <c r="G83">
        <f>AVERAGE(G76:G79)</f>
        <v>63.976923003326313</v>
      </c>
      <c r="H83">
        <f t="shared" ref="H83:N83" si="31">AVERAGE(H76:H79)</f>
        <v>99.999999999999986</v>
      </c>
      <c r="I83">
        <f t="shared" si="31"/>
        <v>54.580987948041653</v>
      </c>
      <c r="J83">
        <f t="shared" si="31"/>
        <v>68.256883074636647</v>
      </c>
      <c r="K83">
        <f t="shared" si="31"/>
        <v>82.14422166163304</v>
      </c>
      <c r="L83">
        <f t="shared" si="31"/>
        <v>102.33257536859091</v>
      </c>
      <c r="M83">
        <f t="shared" si="31"/>
        <v>109.8762274404498</v>
      </c>
      <c r="N83">
        <f t="shared" si="31"/>
        <v>93.773803335257469</v>
      </c>
    </row>
    <row r="84" spans="4:17" x14ac:dyDescent="0.25">
      <c r="F84" t="s">
        <v>35</v>
      </c>
      <c r="G84">
        <f>MEDIAN(G76:G79)</f>
        <v>60.23887051559673</v>
      </c>
      <c r="H84">
        <f t="shared" ref="H84:N84" si="32">MEDIAN(H76:H79)</f>
        <v>98.399727005125015</v>
      </c>
      <c r="I84">
        <f t="shared" si="32"/>
        <v>54.341798513198455</v>
      </c>
      <c r="J84">
        <f t="shared" si="32"/>
        <v>68.532429303576023</v>
      </c>
      <c r="K84">
        <f t="shared" si="32"/>
        <v>82.016590179200705</v>
      </c>
      <c r="L84">
        <f t="shared" si="32"/>
        <v>104.44031266842921</v>
      </c>
      <c r="M84">
        <f t="shared" si="32"/>
        <v>106.71471716646626</v>
      </c>
      <c r="N84">
        <f t="shared" si="32"/>
        <v>91.757149372207436</v>
      </c>
    </row>
    <row r="85" spans="4:17" x14ac:dyDescent="0.25">
      <c r="F85" t="s">
        <v>37</v>
      </c>
      <c r="G85">
        <f>STDEV(G76:G79)</f>
        <v>12.024620969469828</v>
      </c>
      <c r="H85">
        <f t="shared" ref="H85:N85" si="33">STDEV(H76:H79)</f>
        <v>16.522235499084779</v>
      </c>
      <c r="I85">
        <f t="shared" si="33"/>
        <v>2.0419760994170235</v>
      </c>
      <c r="J85">
        <f t="shared" si="33"/>
        <v>4.2728321044850306</v>
      </c>
      <c r="K85">
        <f t="shared" si="33"/>
        <v>5.8808388839918315</v>
      </c>
      <c r="L85">
        <f t="shared" si="33"/>
        <v>10.653513174238121</v>
      </c>
      <c r="M85">
        <f t="shared" si="33"/>
        <v>8.0848497351643136</v>
      </c>
      <c r="N85">
        <f t="shared" si="33"/>
        <v>8.2899464302843349</v>
      </c>
    </row>
    <row r="86" spans="4:17" x14ac:dyDescent="0.25">
      <c r="F86" t="s">
        <v>38</v>
      </c>
      <c r="G86">
        <f>G85/G83*100</f>
        <v>18.795247418892963</v>
      </c>
      <c r="H86">
        <f t="shared" ref="H86:N86" si="34">H85/H83*100</f>
        <v>16.522235499084779</v>
      </c>
      <c r="I86">
        <f t="shared" si="34"/>
        <v>3.7411856695611334</v>
      </c>
      <c r="J86">
        <f t="shared" si="34"/>
        <v>6.2599285405588025</v>
      </c>
      <c r="K86">
        <f t="shared" si="34"/>
        <v>7.1591631949671077</v>
      </c>
      <c r="L86">
        <f t="shared" si="34"/>
        <v>10.410676303088547</v>
      </c>
      <c r="M86">
        <f t="shared" si="34"/>
        <v>7.3581428153292787</v>
      </c>
      <c r="N86">
        <f t="shared" si="34"/>
        <v>8.8403649371523851</v>
      </c>
    </row>
    <row r="89" spans="4:17" x14ac:dyDescent="0.25">
      <c r="D89" t="s">
        <v>57</v>
      </c>
    </row>
    <row r="90" spans="4:17" x14ac:dyDescent="0.25">
      <c r="G90">
        <f>G47/$S$47*100</f>
        <v>67.866853481104499</v>
      </c>
      <c r="H90">
        <f t="shared" ref="H90:N90" si="35">H47/$S$47*100</f>
        <v>123.99395990854288</v>
      </c>
      <c r="I90">
        <f t="shared" si="35"/>
        <v>69.563120278261167</v>
      </c>
      <c r="J90">
        <f t="shared" si="35"/>
        <v>86.488446107898554</v>
      </c>
      <c r="K90">
        <f t="shared" si="35"/>
        <v>97.736832810673022</v>
      </c>
      <c r="L90">
        <f t="shared" si="35"/>
        <v>106.83057792410366</v>
      </c>
      <c r="M90">
        <f t="shared" si="35"/>
        <v>131.29901642354079</v>
      </c>
      <c r="N90">
        <f t="shared" si="35"/>
        <v>115.2204236621594</v>
      </c>
    </row>
    <row r="91" spans="4:17" x14ac:dyDescent="0.25">
      <c r="G91">
        <f t="shared" ref="G91:N93" si="36">G48/$S$47*100</f>
        <v>79.077898041949211</v>
      </c>
      <c r="H91">
        <f t="shared" si="36"/>
        <v>116.03915012396813</v>
      </c>
      <c r="I91">
        <f t="shared" si="36"/>
        <v>64.163446555226315</v>
      </c>
      <c r="J91">
        <f t="shared" si="36"/>
        <v>80.687344359119379</v>
      </c>
      <c r="K91">
        <f t="shared" si="36"/>
        <v>108.82184764250499</v>
      </c>
      <c r="L91">
        <f t="shared" si="36"/>
        <v>128.96980032067566</v>
      </c>
      <c r="M91">
        <f t="shared" si="36"/>
        <v>148.58562747634804</v>
      </c>
      <c r="N91">
        <f t="shared" si="36"/>
        <v>105.41811140561268</v>
      </c>
    </row>
    <row r="92" spans="4:17" x14ac:dyDescent="0.25">
      <c r="G92">
        <f t="shared" si="36"/>
        <v>98.391253847991024</v>
      </c>
      <c r="H92">
        <f t="shared" si="36"/>
        <v>148.12165136287149</v>
      </c>
      <c r="I92">
        <f t="shared" si="36"/>
        <v>64.921492036399243</v>
      </c>
      <c r="J92">
        <f t="shared" si="36"/>
        <v>88.581473163058348</v>
      </c>
      <c r="K92">
        <f t="shared" si="36"/>
        <v>91.869448759968591</v>
      </c>
      <c r="L92">
        <f t="shared" si="36"/>
        <v>125.7985189172957</v>
      </c>
      <c r="M92">
        <f t="shared" si="36"/>
        <v>129.017411551636</v>
      </c>
      <c r="N92">
        <f t="shared" si="36"/>
        <v>108.60899743350568</v>
      </c>
    </row>
    <row r="93" spans="4:17" x14ac:dyDescent="0.25">
      <c r="G93">
        <f t="shared" si="36"/>
        <v>66.790466239980816</v>
      </c>
      <c r="H93">
        <f t="shared" si="36"/>
        <v>99.718766993591942</v>
      </c>
      <c r="I93">
        <f t="shared" si="36"/>
        <v>67.638132861785053</v>
      </c>
      <c r="J93">
        <f t="shared" si="36"/>
        <v>77.250000194490312</v>
      </c>
      <c r="K93">
        <f t="shared" si="36"/>
        <v>102.33178337512281</v>
      </c>
      <c r="L93">
        <f t="shared" si="36"/>
        <v>137.65464897997603</v>
      </c>
      <c r="M93">
        <f t="shared" si="36"/>
        <v>127.15497222289214</v>
      </c>
      <c r="N93">
        <f t="shared" si="36"/>
        <v>128.25003053498065</v>
      </c>
    </row>
    <row r="96" spans="4:17" x14ac:dyDescent="0.25">
      <c r="F96" s="3"/>
      <c r="G96" s="3" t="s">
        <v>21</v>
      </c>
      <c r="H96" s="3" t="s">
        <v>41</v>
      </c>
      <c r="I96" s="3" t="s">
        <v>22</v>
      </c>
      <c r="J96" s="3" t="s">
        <v>23</v>
      </c>
      <c r="K96" s="3" t="s">
        <v>24</v>
      </c>
      <c r="L96" s="3" t="s">
        <v>25</v>
      </c>
      <c r="M96" s="3" t="s">
        <v>26</v>
      </c>
      <c r="N96" s="3" t="s">
        <v>42</v>
      </c>
    </row>
    <row r="97" spans="6:14" x14ac:dyDescent="0.25">
      <c r="F97" t="s">
        <v>33</v>
      </c>
      <c r="G97">
        <f>AVERAGE(G90:G93)</f>
        <v>78.031617902756381</v>
      </c>
      <c r="H97">
        <f>AVERAGE(H90:H93)</f>
        <v>121.96838209724361</v>
      </c>
      <c r="I97">
        <f t="shared" ref="I97:N97" si="37">AVERAGE(I90:I93)</f>
        <v>66.571547932917937</v>
      </c>
      <c r="J97">
        <f>AVERAGE(J90:J93)</f>
        <v>83.251815956141641</v>
      </c>
      <c r="K97">
        <f t="shared" si="37"/>
        <v>100.18997814706735</v>
      </c>
      <c r="L97">
        <f t="shared" si="37"/>
        <v>124.81338653551276</v>
      </c>
      <c r="M97">
        <f t="shared" si="37"/>
        <v>134.01425691860425</v>
      </c>
      <c r="N97">
        <f t="shared" si="37"/>
        <v>114.3743907590646</v>
      </c>
    </row>
    <row r="98" spans="6:14" x14ac:dyDescent="0.25">
      <c r="F98" t="s">
        <v>35</v>
      </c>
      <c r="G98">
        <f>MEDIAN(G90:G93)</f>
        <v>73.472375761526848</v>
      </c>
      <c r="H98">
        <f t="shared" ref="H98:N98" si="38">MEDIAN(H90:H93)</f>
        <v>120.0165550162555</v>
      </c>
      <c r="I98">
        <f t="shared" si="38"/>
        <v>66.279812449092148</v>
      </c>
      <c r="J98">
        <f t="shared" si="38"/>
        <v>83.587895233508959</v>
      </c>
      <c r="K98">
        <f t="shared" si="38"/>
        <v>100.03430809289792</v>
      </c>
      <c r="L98">
        <f t="shared" si="38"/>
        <v>127.38415961898568</v>
      </c>
      <c r="M98">
        <f t="shared" si="38"/>
        <v>130.1582139875884</v>
      </c>
      <c r="N98">
        <f t="shared" si="38"/>
        <v>111.91471054783254</v>
      </c>
    </row>
    <row r="99" spans="6:14" x14ac:dyDescent="0.25">
      <c r="F99" t="s">
        <v>37</v>
      </c>
      <c r="G99">
        <f>STDEV(G90:G93)</f>
        <v>14.666235649788325</v>
      </c>
      <c r="H99">
        <f t="shared" ref="H99:N99" si="39">STDEV(H90:H93)</f>
        <v>20.151903324530089</v>
      </c>
      <c r="I99">
        <f t="shared" si="39"/>
        <v>2.4905652112713463</v>
      </c>
      <c r="J99">
        <f t="shared" si="39"/>
        <v>5.2115041875719976</v>
      </c>
      <c r="K99">
        <f t="shared" si="39"/>
        <v>7.1727640405504269</v>
      </c>
      <c r="L99">
        <f t="shared" si="39"/>
        <v>12.993917655134927</v>
      </c>
      <c r="M99">
        <f t="shared" si="39"/>
        <v>9.8609604169732084</v>
      </c>
      <c r="N99">
        <f t="shared" si="39"/>
        <v>10.111113537746</v>
      </c>
    </row>
    <row r="100" spans="6:14" x14ac:dyDescent="0.25">
      <c r="F100" t="s">
        <v>38</v>
      </c>
      <c r="G100">
        <f>G99/G97*100</f>
        <v>18.795247418893073</v>
      </c>
      <c r="H100">
        <f t="shared" ref="H100:N100" si="40">H99/H97*100</f>
        <v>16.522235499084729</v>
      </c>
      <c r="I100">
        <f t="shared" si="40"/>
        <v>3.7411856695611325</v>
      </c>
      <c r="J100">
        <f t="shared" si="40"/>
        <v>6.2599285405588025</v>
      </c>
      <c r="K100">
        <f t="shared" si="40"/>
        <v>7.1591631949671015</v>
      </c>
      <c r="L100">
        <f t="shared" si="40"/>
        <v>10.410676303088538</v>
      </c>
      <c r="M100">
        <f t="shared" si="40"/>
        <v>7.3581428153292858</v>
      </c>
      <c r="N100">
        <f t="shared" si="40"/>
        <v>8.8403649371523816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18C87-F509-4FDB-957A-9616240F0C10}">
  <dimension ref="A1:N51"/>
  <sheetViews>
    <sheetView zoomScale="85" zoomScaleNormal="85" workbookViewId="0">
      <selection activeCell="N40" sqref="N40"/>
    </sheetView>
  </sheetViews>
  <sheetFormatPr baseColWidth="10" defaultRowHeight="15" x14ac:dyDescent="0.25"/>
  <sheetData>
    <row r="1" spans="1:12" x14ac:dyDescent="0.25">
      <c r="A1" s="1" t="s">
        <v>58</v>
      </c>
    </row>
    <row r="2" spans="1:12" x14ac:dyDescent="0.25">
      <c r="A2" t="s">
        <v>28</v>
      </c>
      <c r="C2" t="s">
        <v>59</v>
      </c>
    </row>
    <row r="3" spans="1:12" x14ac:dyDescent="0.25">
      <c r="A3" t="s">
        <v>29</v>
      </c>
      <c r="C3" s="2">
        <v>43807</v>
      </c>
    </row>
    <row r="4" spans="1:12" x14ac:dyDescent="0.25">
      <c r="A4" t="s">
        <v>30</v>
      </c>
      <c r="C4" t="s">
        <v>45</v>
      </c>
    </row>
    <row r="5" spans="1:12" x14ac:dyDescent="0.25">
      <c r="A5" t="s">
        <v>31</v>
      </c>
      <c r="C5" t="s">
        <v>40</v>
      </c>
    </row>
    <row r="6" spans="1:12" x14ac:dyDescent="0.25">
      <c r="A6" t="s">
        <v>18</v>
      </c>
      <c r="C6" s="2">
        <v>43866</v>
      </c>
    </row>
    <row r="7" spans="1:12" x14ac:dyDescent="0.25">
      <c r="A7" t="s">
        <v>19</v>
      </c>
      <c r="C7" t="s">
        <v>20</v>
      </c>
    </row>
    <row r="8" spans="1:12" x14ac:dyDescent="0.25">
      <c r="A8" s="1" t="s">
        <v>32</v>
      </c>
    </row>
    <row r="14" spans="1:12" x14ac:dyDescent="0.25">
      <c r="A14" s="1" t="s">
        <v>17</v>
      </c>
    </row>
    <row r="15" spans="1:12" x14ac:dyDescent="0.25">
      <c r="A15" t="s">
        <v>39</v>
      </c>
    </row>
    <row r="16" spans="1:12" x14ac:dyDescent="0.25">
      <c r="D16" s="3" t="s">
        <v>21</v>
      </c>
      <c r="E16" s="3" t="s">
        <v>41</v>
      </c>
      <c r="F16" s="3" t="s">
        <v>22</v>
      </c>
      <c r="G16" s="3" t="s">
        <v>23</v>
      </c>
      <c r="H16" s="3" t="s">
        <v>24</v>
      </c>
      <c r="I16" s="3" t="s">
        <v>25</v>
      </c>
      <c r="J16" s="3" t="s">
        <v>26</v>
      </c>
      <c r="K16" s="3" t="s">
        <v>42</v>
      </c>
      <c r="L16" s="3" t="s">
        <v>27</v>
      </c>
    </row>
    <row r="19" spans="1:12" x14ac:dyDescent="0.25">
      <c r="D19">
        <v>0.20802287000000003</v>
      </c>
      <c r="E19">
        <v>0.26403807000000001</v>
      </c>
      <c r="F19">
        <v>0.20571377000000002</v>
      </c>
      <c r="G19">
        <v>0.32934137000000002</v>
      </c>
      <c r="H19">
        <v>0.23749817000000001</v>
      </c>
      <c r="I19">
        <v>0.20682207000000002</v>
      </c>
      <c r="J19">
        <v>0.23770697000000002</v>
      </c>
      <c r="K19">
        <v>0.20589206999999998</v>
      </c>
    </row>
    <row r="20" spans="1:12" x14ac:dyDescent="0.25">
      <c r="D20">
        <v>0.23893006999999999</v>
      </c>
      <c r="E20">
        <v>0.28338737000000003</v>
      </c>
      <c r="F20">
        <v>0.23288877000000002</v>
      </c>
      <c r="G20">
        <v>0.30701887</v>
      </c>
      <c r="H20">
        <v>0.28657927</v>
      </c>
      <c r="I20">
        <v>0.26858916999999999</v>
      </c>
      <c r="J20">
        <v>0.26415587000000001</v>
      </c>
      <c r="K20">
        <v>0.19535137000000002</v>
      </c>
    </row>
    <row r="21" spans="1:12" x14ac:dyDescent="0.25">
      <c r="D21">
        <v>0.23198107000000001</v>
      </c>
      <c r="E21">
        <v>0.30613967000000003</v>
      </c>
      <c r="F21">
        <v>0.24785787000000004</v>
      </c>
      <c r="G21">
        <v>0.31408976999999999</v>
      </c>
      <c r="H21">
        <v>0.25736097000000002</v>
      </c>
      <c r="I21">
        <v>0.23511207000000001</v>
      </c>
      <c r="J21">
        <v>0.23897277</v>
      </c>
      <c r="K21">
        <v>0.17108477</v>
      </c>
    </row>
    <row r="22" spans="1:12" x14ac:dyDescent="0.25">
      <c r="D22">
        <v>0.21299816999999999</v>
      </c>
      <c r="E22">
        <v>0.25734087</v>
      </c>
      <c r="F22">
        <v>0.21354427000000004</v>
      </c>
      <c r="G22">
        <v>0.25451117000000001</v>
      </c>
      <c r="H22">
        <v>0.22740467000000003</v>
      </c>
      <c r="I22">
        <v>0.22398767000000003</v>
      </c>
      <c r="J22">
        <v>0.20209526999999999</v>
      </c>
      <c r="K22">
        <v>0.20656606999999999</v>
      </c>
    </row>
    <row r="23" spans="1:12" x14ac:dyDescent="0.25">
      <c r="A23" s="1" t="s">
        <v>55</v>
      </c>
    </row>
    <row r="24" spans="1:12" x14ac:dyDescent="0.25">
      <c r="A24" t="s">
        <v>39</v>
      </c>
    </row>
    <row r="25" spans="1:12" x14ac:dyDescent="0.25">
      <c r="D25" s="3" t="s">
        <v>21</v>
      </c>
      <c r="E25" s="3" t="s">
        <v>41</v>
      </c>
      <c r="F25" s="3" t="s">
        <v>22</v>
      </c>
      <c r="G25" s="3" t="s">
        <v>23</v>
      </c>
      <c r="H25" s="3" t="s">
        <v>24</v>
      </c>
      <c r="I25" s="3" t="s">
        <v>25</v>
      </c>
      <c r="J25" s="3" t="s">
        <v>26</v>
      </c>
      <c r="K25" s="3" t="s">
        <v>42</v>
      </c>
      <c r="L25" s="3" t="s">
        <v>27</v>
      </c>
    </row>
    <row r="28" spans="1:12" x14ac:dyDescent="0.25">
      <c r="D28">
        <v>726.97333333333336</v>
      </c>
      <c r="E28">
        <v>1328.1933333333332</v>
      </c>
      <c r="F28">
        <v>745.14333333333298</v>
      </c>
      <c r="G28">
        <v>926.44333333333316</v>
      </c>
      <c r="H28">
        <v>1046.9333333333334</v>
      </c>
      <c r="I28">
        <v>1144.3433333333332</v>
      </c>
      <c r="J28">
        <v>1406.4433333333332</v>
      </c>
      <c r="K28">
        <v>1234.2133333333331</v>
      </c>
    </row>
    <row r="29" spans="1:12" x14ac:dyDescent="0.25">
      <c r="D29">
        <v>847.06333333333305</v>
      </c>
      <c r="E29">
        <v>1242.9833333333331</v>
      </c>
      <c r="F29">
        <v>687.30333333333328</v>
      </c>
      <c r="G29">
        <v>864.30333333333328</v>
      </c>
      <c r="H29">
        <v>1165.6733333333332</v>
      </c>
      <c r="I29">
        <v>1381.4933333333333</v>
      </c>
      <c r="J29">
        <v>1591.6133333333332</v>
      </c>
      <c r="K29">
        <v>1129.2133333333331</v>
      </c>
    </row>
    <row r="30" spans="1:12" x14ac:dyDescent="0.25">
      <c r="D30">
        <v>1053.9433333333332</v>
      </c>
      <c r="E30">
        <v>1586.643333333333</v>
      </c>
      <c r="F30">
        <v>695.42333333333318</v>
      </c>
      <c r="G30">
        <v>948.86333333333323</v>
      </c>
      <c r="H30">
        <v>984.08333333333303</v>
      </c>
      <c r="I30">
        <v>1347.5233333333331</v>
      </c>
      <c r="J30">
        <v>1382.0033333333331</v>
      </c>
      <c r="K30">
        <v>1163.393333333333</v>
      </c>
    </row>
    <row r="31" spans="1:12" x14ac:dyDescent="0.25">
      <c r="D31">
        <v>715.44333333333316</v>
      </c>
      <c r="E31">
        <v>1068.1633333333334</v>
      </c>
      <c r="F31">
        <v>724.52333333333308</v>
      </c>
      <c r="G31">
        <v>827.48333333333312</v>
      </c>
      <c r="H31">
        <v>1096.1533333333332</v>
      </c>
      <c r="I31">
        <v>1474.5233333333331</v>
      </c>
      <c r="J31">
        <v>1362.0533333333333</v>
      </c>
      <c r="K31">
        <v>1373.7833333333333</v>
      </c>
    </row>
    <row r="34" spans="1:14" x14ac:dyDescent="0.25">
      <c r="A34" t="s">
        <v>56</v>
      </c>
      <c r="D34" s="3" t="s">
        <v>21</v>
      </c>
      <c r="E34" s="3" t="s">
        <v>41</v>
      </c>
      <c r="F34" s="3" t="s">
        <v>22</v>
      </c>
      <c r="G34" s="3" t="s">
        <v>23</v>
      </c>
      <c r="H34" s="3" t="s">
        <v>24</v>
      </c>
      <c r="I34" s="3" t="s">
        <v>25</v>
      </c>
      <c r="J34" s="3" t="s">
        <v>26</v>
      </c>
      <c r="K34" s="3" t="s">
        <v>42</v>
      </c>
      <c r="L34" s="3" t="s">
        <v>27</v>
      </c>
    </row>
    <row r="35" spans="1:14" x14ac:dyDescent="0.25">
      <c r="D35">
        <f>D19/D28</f>
        <v>2.8614924435559308E-4</v>
      </c>
      <c r="E35">
        <f t="shared" ref="E35:K35" si="0">E19/E28</f>
        <v>1.9879490686596835E-4</v>
      </c>
      <c r="F35">
        <f t="shared" si="0"/>
        <v>2.7607275110381465E-4</v>
      </c>
      <c r="G35">
        <f t="shared" si="0"/>
        <v>3.5549003177024689E-4</v>
      </c>
      <c r="H35">
        <f t="shared" si="0"/>
        <v>2.2685128311258278E-4</v>
      </c>
      <c r="I35">
        <f t="shared" si="0"/>
        <v>1.8073428137825774E-4</v>
      </c>
      <c r="J35">
        <f t="shared" si="0"/>
        <v>1.6901283142110244E-4</v>
      </c>
      <c r="K35">
        <f t="shared" si="0"/>
        <v>1.6682048754402266E-4</v>
      </c>
      <c r="N35" t="s">
        <v>57</v>
      </c>
    </row>
    <row r="36" spans="1:14" x14ac:dyDescent="0.25">
      <c r="D36">
        <f t="shared" ref="D36:K36" si="1">D20/D29</f>
        <v>2.8206871977301979E-4</v>
      </c>
      <c r="E36">
        <f t="shared" si="1"/>
        <v>2.2798967805950744E-4</v>
      </c>
      <c r="F36">
        <f t="shared" si="1"/>
        <v>3.3884423180449203E-4</v>
      </c>
      <c r="G36">
        <f t="shared" si="1"/>
        <v>3.5522120320412201E-4</v>
      </c>
      <c r="H36">
        <f t="shared" si="1"/>
        <v>2.4584869689049535E-4</v>
      </c>
      <c r="I36">
        <f t="shared" si="1"/>
        <v>1.9441944707176775E-4</v>
      </c>
      <c r="J36">
        <f t="shared" si="1"/>
        <v>1.6596736435147566E-4</v>
      </c>
      <c r="K36">
        <f t="shared" si="1"/>
        <v>1.7299775359837531E-4</v>
      </c>
      <c r="N36">
        <f>AVERAGE(D35:E38)</f>
        <v>2.4333653121463354E-4</v>
      </c>
    </row>
    <row r="37" spans="1:14" x14ac:dyDescent="0.25">
      <c r="D37">
        <f t="shared" ref="D37:K37" si="2">D21/D30</f>
        <v>2.2010772558929485E-4</v>
      </c>
      <c r="E37">
        <f t="shared" si="2"/>
        <v>1.9294800763876787E-4</v>
      </c>
      <c r="F37">
        <f t="shared" si="2"/>
        <v>3.5641293312946087E-4</v>
      </c>
      <c r="G37">
        <f t="shared" si="2"/>
        <v>3.3101686930678465E-4</v>
      </c>
      <c r="H37">
        <f t="shared" si="2"/>
        <v>2.6152355322211883E-4</v>
      </c>
      <c r="I37">
        <f t="shared" si="2"/>
        <v>1.7447717912120263E-4</v>
      </c>
      <c r="J37">
        <f t="shared" si="2"/>
        <v>1.7291765094633156E-4</v>
      </c>
      <c r="K37">
        <f t="shared" si="2"/>
        <v>1.4705668762069583E-4</v>
      </c>
    </row>
    <row r="38" spans="1:14" x14ac:dyDescent="0.25">
      <c r="D38">
        <f t="shared" ref="D38:K38" si="3">D22/D31</f>
        <v>2.9771494131843664E-4</v>
      </c>
      <c r="E38">
        <f t="shared" si="3"/>
        <v>2.4091902611648029E-4</v>
      </c>
      <c r="F38">
        <f t="shared" si="3"/>
        <v>2.9473760219362628E-4</v>
      </c>
      <c r="G38">
        <f t="shared" si="3"/>
        <v>3.075725633950332E-4</v>
      </c>
      <c r="H38">
        <f t="shared" si="3"/>
        <v>2.074569889857259E-4</v>
      </c>
      <c r="I38">
        <f t="shared" si="3"/>
        <v>1.5190513770551843E-4</v>
      </c>
      <c r="J38">
        <f t="shared" si="3"/>
        <v>1.483754454059557E-4</v>
      </c>
      <c r="K38">
        <f t="shared" si="3"/>
        <v>1.5036291749062806E-4</v>
      </c>
    </row>
    <row r="40" spans="1:14" x14ac:dyDescent="0.25">
      <c r="D40" s="3" t="s">
        <v>21</v>
      </c>
      <c r="E40" s="3" t="s">
        <v>41</v>
      </c>
      <c r="F40" s="3" t="s">
        <v>22</v>
      </c>
      <c r="G40" s="3" t="s">
        <v>23</v>
      </c>
      <c r="H40" s="3" t="s">
        <v>24</v>
      </c>
      <c r="I40" s="3" t="s">
        <v>25</v>
      </c>
      <c r="J40" s="3" t="s">
        <v>26</v>
      </c>
      <c r="K40" s="3" t="s">
        <v>42</v>
      </c>
      <c r="L40" s="3" t="s">
        <v>27</v>
      </c>
    </row>
    <row r="41" spans="1:14" x14ac:dyDescent="0.25">
      <c r="D41">
        <f>D35/$N$36*100</f>
        <v>117.59403445395415</v>
      </c>
      <c r="E41">
        <f>E35/$N$36*100</f>
        <v>81.695463428227512</v>
      </c>
      <c r="F41">
        <f>F35/$N$36*100</f>
        <v>113.45306425047472</v>
      </c>
      <c r="G41">
        <f>G35/$N$36*100</f>
        <v>146.08987396828181</v>
      </c>
      <c r="H41">
        <f>H35/$N$36*100</f>
        <v>93.225329538576332</v>
      </c>
      <c r="I41">
        <f>I35/$N$36*100</f>
        <v>74.273386111040665</v>
      </c>
      <c r="J41">
        <f>J35/$N$36*100</f>
        <v>69.456415186598392</v>
      </c>
      <c r="K41">
        <f>K35/$N$36*100</f>
        <v>68.555463789725692</v>
      </c>
    </row>
    <row r="42" spans="1:14" x14ac:dyDescent="0.25">
      <c r="D42">
        <f>D36/$N$36*100</f>
        <v>115.9171285811676</v>
      </c>
      <c r="E42">
        <f>E36/$N$36*100</f>
        <v>93.693156930231126</v>
      </c>
      <c r="F42">
        <f>F36/$N$36*100</f>
        <v>139.24922415599673</v>
      </c>
      <c r="G42">
        <f>G36/$N$36*100</f>
        <v>145.97939792722747</v>
      </c>
      <c r="H42">
        <f>H36/$N$36*100</f>
        <v>101.03238328553552</v>
      </c>
      <c r="I42">
        <f>I36/$N$36*100</f>
        <v>79.897352896956207</v>
      </c>
      <c r="J42">
        <f>J36/$N$36*100</f>
        <v>68.204869824944254</v>
      </c>
      <c r="K42">
        <f>K36/$N$36*100</f>
        <v>71.094032915996351</v>
      </c>
    </row>
    <row r="43" spans="1:14" x14ac:dyDescent="0.25">
      <c r="D43">
        <f>D37/$N$36*100</f>
        <v>90.454040949219475</v>
      </c>
      <c r="E43">
        <f>E37/$N$36*100</f>
        <v>79.292659706971506</v>
      </c>
      <c r="F43">
        <f>F37/$N$36*100</f>
        <v>146.46914351511361</v>
      </c>
      <c r="G43">
        <f>G37/$N$36*100</f>
        <v>136.03254211543486</v>
      </c>
      <c r="H43">
        <f>H37/$N$36*100</f>
        <v>107.47402040980174</v>
      </c>
      <c r="I43">
        <f>I37/$N$36*100</f>
        <v>71.702008017573846</v>
      </c>
      <c r="J43">
        <f>J37/$N$36*100</f>
        <v>71.061114450509933</v>
      </c>
      <c r="K43">
        <f>K37/$N$36*100</f>
        <v>60.433460971376043</v>
      </c>
    </row>
    <row r="44" spans="1:14" x14ac:dyDescent="0.25">
      <c r="D44">
        <f>D38/$N$36*100</f>
        <v>122.34699813972401</v>
      </c>
      <c r="E44">
        <f>E38/$N$36*100</f>
        <v>99.006517810504619</v>
      </c>
      <c r="F44">
        <f>F38/$N$36*100</f>
        <v>121.12345019566943</v>
      </c>
      <c r="G44">
        <f>G38/$N$36*100</f>
        <v>126.39802246697627</v>
      </c>
      <c r="H44">
        <f>H38/$N$36*100</f>
        <v>85.255176421800684</v>
      </c>
      <c r="I44">
        <f>I38/$N$36*100</f>
        <v>62.425948519637366</v>
      </c>
      <c r="J44">
        <f>J38/$N$36*100</f>
        <v>60.975409103322029</v>
      </c>
      <c r="K44">
        <f>K38/$N$36*100</f>
        <v>61.792167719363668</v>
      </c>
    </row>
    <row r="47" spans="1:14" x14ac:dyDescent="0.25">
      <c r="C47" s="3"/>
      <c r="D47" s="3" t="s">
        <v>21</v>
      </c>
      <c r="E47" s="3" t="s">
        <v>41</v>
      </c>
      <c r="F47" s="3" t="s">
        <v>22</v>
      </c>
      <c r="G47" s="3" t="s">
        <v>23</v>
      </c>
      <c r="H47" s="3" t="s">
        <v>24</v>
      </c>
      <c r="I47" s="3" t="s">
        <v>25</v>
      </c>
      <c r="J47" s="3" t="s">
        <v>26</v>
      </c>
      <c r="K47" s="3" t="s">
        <v>42</v>
      </c>
    </row>
    <row r="48" spans="1:14" x14ac:dyDescent="0.25">
      <c r="C48" t="s">
        <v>33</v>
      </c>
      <c r="D48">
        <f>AVERAGE(D41:D44)</f>
        <v>111.5780505310163</v>
      </c>
      <c r="E48">
        <f>AVERAGE(E41:E44)</f>
        <v>88.421949468983684</v>
      </c>
      <c r="F48">
        <f t="shared" ref="F48:K48" si="4">AVERAGE(F41:F44)</f>
        <v>130.07372052931362</v>
      </c>
      <c r="G48">
        <f t="shared" si="4"/>
        <v>138.62495911948008</v>
      </c>
      <c r="H48">
        <f t="shared" si="4"/>
        <v>96.746727413928568</v>
      </c>
      <c r="I48">
        <f t="shared" si="4"/>
        <v>72.074673886302023</v>
      </c>
      <c r="J48">
        <f t="shared" si="4"/>
        <v>67.42445214134365</v>
      </c>
      <c r="K48">
        <f t="shared" si="4"/>
        <v>65.468781349115432</v>
      </c>
    </row>
    <row r="49" spans="3:11" x14ac:dyDescent="0.25">
      <c r="C49" t="s">
        <v>35</v>
      </c>
      <c r="D49">
        <f>MEDIAN(D41:D44)</f>
        <v>116.75558151756087</v>
      </c>
      <c r="E49">
        <f t="shared" ref="E49:K49" si="5">MEDIAN(E41:E44)</f>
        <v>87.694310179229319</v>
      </c>
      <c r="F49">
        <f t="shared" si="5"/>
        <v>130.18633717583307</v>
      </c>
      <c r="G49">
        <f t="shared" si="5"/>
        <v>141.00597002133117</v>
      </c>
      <c r="H49">
        <f t="shared" si="5"/>
        <v>97.128856412055924</v>
      </c>
      <c r="I49">
        <f t="shared" si="5"/>
        <v>72.987697064307255</v>
      </c>
      <c r="J49">
        <f t="shared" si="5"/>
        <v>68.830642505771323</v>
      </c>
      <c r="K49">
        <f t="shared" si="5"/>
        <v>65.173815754544677</v>
      </c>
    </row>
    <row r="50" spans="3:11" x14ac:dyDescent="0.25">
      <c r="C50" t="s">
        <v>37</v>
      </c>
      <c r="D50">
        <f>STDEV(D41:D44)</f>
        <v>14.343566203438789</v>
      </c>
      <c r="E50">
        <f t="shared" ref="E50:K50" si="6">STDEV(E41:E44)</f>
        <v>9.4588276421394841</v>
      </c>
      <c r="F50">
        <f t="shared" si="6"/>
        <v>15.376966712924826</v>
      </c>
      <c r="G50">
        <f t="shared" si="6"/>
        <v>9.4168524413055188</v>
      </c>
      <c r="H50">
        <f t="shared" si="6"/>
        <v>9.6245804838506999</v>
      </c>
      <c r="I50">
        <f t="shared" si="6"/>
        <v>7.2861838068584213</v>
      </c>
      <c r="J50">
        <f t="shared" si="6"/>
        <v>4.4554608603870687</v>
      </c>
      <c r="K50">
        <f t="shared" si="6"/>
        <v>5.1653655168768688</v>
      </c>
    </row>
    <row r="51" spans="3:11" x14ac:dyDescent="0.25">
      <c r="C51" t="s">
        <v>38</v>
      </c>
      <c r="D51">
        <f>D50/D48*100</f>
        <v>12.855186244226042</v>
      </c>
      <c r="E51">
        <f t="shared" ref="E51:K51" si="7">E50/E48*100</f>
        <v>10.697375141516661</v>
      </c>
      <c r="F51">
        <f t="shared" si="7"/>
        <v>11.821732053446913</v>
      </c>
      <c r="G51">
        <f t="shared" si="7"/>
        <v>6.7930425380246184</v>
      </c>
      <c r="H51">
        <f t="shared" si="7"/>
        <v>9.9482233054480087</v>
      </c>
      <c r="I51">
        <f t="shared" si="7"/>
        <v>10.109215087608158</v>
      </c>
      <c r="J51">
        <f t="shared" si="7"/>
        <v>6.6080786997675096</v>
      </c>
      <c r="K51">
        <f t="shared" si="7"/>
        <v>7.8898146726335234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4" r:id="rId3">
          <objectPr defaultSize="0" autoPict="0" r:id="rId4">
            <anchor moveWithCells="1">
              <from>
                <xdr:col>9</xdr:col>
                <xdr:colOff>685800</xdr:colOff>
                <xdr:row>0</xdr:row>
                <xdr:rowOff>66675</xdr:rowOff>
              </from>
              <to>
                <xdr:col>14</xdr:col>
                <xdr:colOff>57150</xdr:colOff>
                <xdr:row>13</xdr:row>
                <xdr:rowOff>66675</xdr:rowOff>
              </to>
            </anchor>
          </objectPr>
        </oleObject>
      </mc:Choice>
      <mc:Fallback>
        <oleObject progId="Prism9.Document" shapeId="307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2020-02-08T16:56:23Z</dcterms:created>
  <dcterms:modified xsi:type="dcterms:W3CDTF">2021-07-16T20:42:14Z</dcterms:modified>
</cp:coreProperties>
</file>