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2" documentId="11_3E1C21C83458372AEB3D89816ACA2C5A5F2FCEA7" xr6:coauthVersionLast="45" xr6:coauthVersionMax="45" xr10:uidLastSave="{61AFF9C5-5313-4EE9-A61A-03027CE576BF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5" i="1" l="1"/>
  <c r="P35" i="2"/>
  <c r="H35" i="1" l="1"/>
  <c r="L47" i="3" l="1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N45" i="3" s="1"/>
  <c r="J44" i="3"/>
  <c r="I44" i="3"/>
  <c r="H44" i="3"/>
  <c r="G44" i="3"/>
  <c r="F44" i="3"/>
  <c r="E44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H50" i="2"/>
  <c r="O35" i="2"/>
  <c r="O40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H50" i="1"/>
  <c r="O35" i="1"/>
  <c r="O36" i="1" s="1"/>
  <c r="N35" i="1"/>
  <c r="N36" i="1" s="1"/>
  <c r="M35" i="1"/>
  <c r="M36" i="1" s="1"/>
  <c r="L35" i="1"/>
  <c r="K35" i="1"/>
  <c r="K36" i="1" s="1"/>
  <c r="J35" i="1"/>
  <c r="J36" i="1" s="1"/>
  <c r="I35" i="1"/>
  <c r="I36" i="1" s="1"/>
  <c r="H40" i="2" l="1"/>
  <c r="L40" i="1"/>
  <c r="G53" i="3"/>
  <c r="K40" i="2"/>
  <c r="O36" i="2"/>
  <c r="L40" i="2"/>
  <c r="J40" i="2"/>
  <c r="M40" i="2"/>
  <c r="I40" i="2"/>
  <c r="N40" i="2"/>
  <c r="P40" i="2"/>
  <c r="O48" i="2"/>
  <c r="H48" i="2"/>
  <c r="H49" i="2"/>
  <c r="I47" i="2"/>
  <c r="I48" i="2"/>
  <c r="I49" i="2"/>
  <c r="I50" i="2"/>
  <c r="J47" i="2"/>
  <c r="J49" i="2"/>
  <c r="K47" i="2"/>
  <c r="K48" i="2"/>
  <c r="K49" i="2"/>
  <c r="K50" i="2"/>
  <c r="L48" i="2"/>
  <c r="J48" i="2"/>
  <c r="J50" i="2"/>
  <c r="H36" i="2"/>
  <c r="L47" i="2"/>
  <c r="L49" i="2"/>
  <c r="L50" i="2"/>
  <c r="M47" i="2"/>
  <c r="M48" i="2"/>
  <c r="M49" i="2"/>
  <c r="M50" i="2"/>
  <c r="P36" i="2"/>
  <c r="N47" i="2"/>
  <c r="N48" i="2"/>
  <c r="N49" i="2"/>
  <c r="N50" i="2"/>
  <c r="O47" i="2"/>
  <c r="O49" i="2"/>
  <c r="O50" i="2"/>
  <c r="H47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S54" i="2" l="1"/>
  <c r="H79" i="2"/>
  <c r="S54" i="1"/>
  <c r="I79" i="1" s="1"/>
  <c r="E50" i="3"/>
  <c r="M58" i="1"/>
  <c r="K53" i="3"/>
  <c r="I52" i="3"/>
  <c r="F52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58" i="2"/>
  <c r="I56" i="2"/>
  <c r="I57" i="2" s="1"/>
  <c r="I54" i="2"/>
  <c r="I55" i="2" s="1"/>
  <c r="O58" i="2"/>
  <c r="O56" i="2"/>
  <c r="O57" i="2" s="1"/>
  <c r="O54" i="2"/>
  <c r="O55" i="2" s="1"/>
  <c r="M58" i="2"/>
  <c r="M56" i="2"/>
  <c r="M57" i="2" s="1"/>
  <c r="M54" i="2"/>
  <c r="M55" i="2" s="1"/>
  <c r="K58" i="2"/>
  <c r="K56" i="2"/>
  <c r="K57" i="2" s="1"/>
  <c r="K54" i="2"/>
  <c r="K55" i="2" s="1"/>
  <c r="L58" i="2"/>
  <c r="L56" i="2"/>
  <c r="L57" i="2" s="1"/>
  <c r="L54" i="2"/>
  <c r="L55" i="2" s="1"/>
  <c r="H58" i="2"/>
  <c r="H56" i="2"/>
  <c r="H57" i="2" s="1"/>
  <c r="H54" i="2"/>
  <c r="N54" i="2"/>
  <c r="N58" i="2"/>
  <c r="N56" i="2"/>
  <c r="N57" i="2" s="1"/>
  <c r="J54" i="2"/>
  <c r="J55" i="2" s="1"/>
  <c r="J58" i="2"/>
  <c r="J56" i="2"/>
  <c r="J57" i="2" s="1"/>
  <c r="M54" i="1"/>
  <c r="M55" i="1" s="1"/>
  <c r="O58" i="1"/>
  <c r="O56" i="1"/>
  <c r="O57" i="1" s="1"/>
  <c r="O54" i="1"/>
  <c r="O55" i="1" s="1"/>
  <c r="N58" i="1"/>
  <c r="N56" i="1"/>
  <c r="N57" i="1" s="1"/>
  <c r="N54" i="1"/>
  <c r="I65" i="1" s="1"/>
  <c r="K58" i="1"/>
  <c r="K56" i="1"/>
  <c r="K57" i="1" s="1"/>
  <c r="K54" i="1"/>
  <c r="K55" i="1" s="1"/>
  <c r="J58" i="1"/>
  <c r="J56" i="1"/>
  <c r="J57" i="1" s="1"/>
  <c r="J54" i="1"/>
  <c r="J55" i="1" s="1"/>
  <c r="H54" i="1"/>
  <c r="H58" i="1"/>
  <c r="H56" i="1"/>
  <c r="H57" i="1" s="1"/>
  <c r="I58" i="1"/>
  <c r="I56" i="1"/>
  <c r="I57" i="1" s="1"/>
  <c r="I54" i="1"/>
  <c r="I55" i="1" s="1"/>
  <c r="L54" i="1"/>
  <c r="L55" i="1" s="1"/>
  <c r="L56" i="1"/>
  <c r="L57" i="1" s="1"/>
  <c r="L58" i="1"/>
  <c r="H63" i="2" l="1"/>
  <c r="L66" i="2"/>
  <c r="K65" i="2"/>
  <c r="N64" i="2"/>
  <c r="J64" i="2"/>
  <c r="I66" i="2"/>
  <c r="K66" i="2"/>
  <c r="H64" i="2"/>
  <c r="L63" i="2"/>
  <c r="I64" i="2"/>
  <c r="M65" i="2"/>
  <c r="O64" i="2"/>
  <c r="L64" i="2"/>
  <c r="J65" i="2"/>
  <c r="H65" i="2"/>
  <c r="M64" i="2"/>
  <c r="J63" i="2"/>
  <c r="K64" i="2"/>
  <c r="O63" i="2"/>
  <c r="M66" i="2"/>
  <c r="L65" i="2"/>
  <c r="M63" i="2"/>
  <c r="J66" i="2"/>
  <c r="N63" i="2"/>
  <c r="N65" i="2"/>
  <c r="I65" i="2"/>
  <c r="O66" i="2"/>
  <c r="N55" i="2"/>
  <c r="H66" i="2"/>
  <c r="N66" i="2"/>
  <c r="O65" i="2"/>
  <c r="K63" i="2"/>
  <c r="I63" i="2"/>
  <c r="O65" i="1"/>
  <c r="K64" i="1"/>
  <c r="L63" i="1"/>
  <c r="H63" i="1"/>
  <c r="J65" i="1"/>
  <c r="J66" i="1"/>
  <c r="L66" i="1"/>
  <c r="O64" i="1"/>
  <c r="M63" i="1"/>
  <c r="N64" i="1"/>
  <c r="M65" i="1"/>
  <c r="N55" i="1"/>
  <c r="H66" i="1"/>
  <c r="N63" i="1"/>
  <c r="I66" i="1"/>
  <c r="O63" i="1"/>
  <c r="H65" i="1"/>
  <c r="M66" i="1"/>
  <c r="N66" i="1"/>
  <c r="O66" i="1"/>
  <c r="M64" i="1"/>
  <c r="L65" i="1"/>
  <c r="I64" i="1"/>
  <c r="J63" i="1"/>
  <c r="I63" i="1"/>
  <c r="K65" i="1"/>
  <c r="J64" i="1"/>
  <c r="H64" i="1"/>
  <c r="K63" i="1"/>
  <c r="N65" i="1"/>
  <c r="L64" i="1"/>
  <c r="K66" i="1"/>
  <c r="N59" i="2"/>
  <c r="O79" i="2"/>
  <c r="J59" i="1"/>
  <c r="O77" i="1"/>
  <c r="L57" i="3"/>
  <c r="E59" i="3"/>
  <c r="E58" i="3"/>
  <c r="E57" i="3"/>
  <c r="H57" i="3"/>
  <c r="H59" i="3"/>
  <c r="H58" i="3"/>
  <c r="J77" i="2"/>
  <c r="F59" i="3"/>
  <c r="F58" i="3"/>
  <c r="F57" i="3"/>
  <c r="I57" i="3"/>
  <c r="I59" i="3"/>
  <c r="I58" i="3"/>
  <c r="J57" i="3"/>
  <c r="J59" i="3"/>
  <c r="J58" i="3"/>
  <c r="G57" i="3"/>
  <c r="G59" i="3"/>
  <c r="G58" i="3"/>
  <c r="L59" i="3"/>
  <c r="L58" i="3"/>
  <c r="K57" i="3"/>
  <c r="K59" i="3"/>
  <c r="K58" i="3"/>
  <c r="I78" i="2"/>
  <c r="L78" i="2"/>
  <c r="H59" i="2"/>
  <c r="H76" i="2"/>
  <c r="N79" i="2"/>
  <c r="I59" i="2"/>
  <c r="M78" i="2"/>
  <c r="J76" i="2"/>
  <c r="N78" i="2"/>
  <c r="K59" i="2"/>
  <c r="O59" i="2"/>
  <c r="O77" i="2"/>
  <c r="J79" i="2"/>
  <c r="K78" i="2"/>
  <c r="L77" i="2"/>
  <c r="K76" i="2"/>
  <c r="O76" i="2"/>
  <c r="I79" i="2"/>
  <c r="H78" i="2"/>
  <c r="N76" i="2"/>
  <c r="J78" i="2"/>
  <c r="N77" i="2"/>
  <c r="O78" i="2"/>
  <c r="K79" i="2"/>
  <c r="M79" i="2"/>
  <c r="H55" i="2"/>
  <c r="L59" i="2"/>
  <c r="H77" i="2"/>
  <c r="M59" i="2"/>
  <c r="M77" i="2"/>
  <c r="J59" i="2"/>
  <c r="K77" i="2"/>
  <c r="L79" i="2"/>
  <c r="L76" i="2"/>
  <c r="I77" i="2"/>
  <c r="M76" i="2"/>
  <c r="I76" i="2"/>
  <c r="L79" i="1"/>
  <c r="M59" i="1"/>
  <c r="H78" i="1"/>
  <c r="L76" i="1"/>
  <c r="L77" i="1"/>
  <c r="L78" i="1"/>
  <c r="K79" i="1"/>
  <c r="J77" i="1"/>
  <c r="J78" i="1"/>
  <c r="J79" i="1"/>
  <c r="O79" i="1"/>
  <c r="H59" i="1"/>
  <c r="J76" i="1"/>
  <c r="H77" i="1"/>
  <c r="I76" i="1"/>
  <c r="O76" i="1"/>
  <c r="N76" i="1"/>
  <c r="N77" i="1"/>
  <c r="N78" i="1"/>
  <c r="I59" i="1"/>
  <c r="H76" i="1"/>
  <c r="K76" i="1"/>
  <c r="O78" i="1"/>
  <c r="H55" i="1"/>
  <c r="N79" i="1"/>
  <c r="I78" i="1"/>
  <c r="H79" i="1"/>
  <c r="M77" i="1"/>
  <c r="M76" i="1"/>
  <c r="M78" i="1"/>
  <c r="M79" i="1"/>
  <c r="O59" i="1"/>
  <c r="K59" i="1"/>
  <c r="L59" i="1"/>
  <c r="I77" i="1"/>
  <c r="N59" i="1"/>
  <c r="K77" i="1"/>
  <c r="K78" i="1"/>
  <c r="L71" i="2" l="1"/>
  <c r="L70" i="1"/>
  <c r="I72" i="1"/>
  <c r="G60" i="3"/>
  <c r="M71" i="2"/>
  <c r="K60" i="3"/>
  <c r="L60" i="3"/>
  <c r="O83" i="2"/>
  <c r="H84" i="2"/>
  <c r="M72" i="2"/>
  <c r="H83" i="2"/>
  <c r="J72" i="2"/>
  <c r="N70" i="2"/>
  <c r="L71" i="1"/>
  <c r="H72" i="1"/>
  <c r="I84" i="1"/>
  <c r="I71" i="1"/>
  <c r="J71" i="1"/>
  <c r="F60" i="3"/>
  <c r="H71" i="1"/>
  <c r="L83" i="1"/>
  <c r="K72" i="1"/>
  <c r="L84" i="1"/>
  <c r="I60" i="3"/>
  <c r="H60" i="3"/>
  <c r="O83" i="1"/>
  <c r="J84" i="1"/>
  <c r="H70" i="1"/>
  <c r="M70" i="2"/>
  <c r="N72" i="2"/>
  <c r="K70" i="2"/>
  <c r="O70" i="2"/>
  <c r="J60" i="3"/>
  <c r="E60" i="3"/>
  <c r="K71" i="2"/>
  <c r="L70" i="2"/>
  <c r="K72" i="2"/>
  <c r="N71" i="2"/>
  <c r="J70" i="2"/>
  <c r="H85" i="2"/>
  <c r="L72" i="2"/>
  <c r="J71" i="2"/>
  <c r="O71" i="2"/>
  <c r="O72" i="2"/>
  <c r="O85" i="2"/>
  <c r="O84" i="2"/>
  <c r="H72" i="2"/>
  <c r="H71" i="2"/>
  <c r="H70" i="2"/>
  <c r="J85" i="2"/>
  <c r="J84" i="2"/>
  <c r="J83" i="2"/>
  <c r="I71" i="2"/>
  <c r="I72" i="2"/>
  <c r="I70" i="2"/>
  <c r="I84" i="2"/>
  <c r="I85" i="2"/>
  <c r="I83" i="2"/>
  <c r="K85" i="2"/>
  <c r="K84" i="2"/>
  <c r="K83" i="2"/>
  <c r="M85" i="2"/>
  <c r="M84" i="2"/>
  <c r="M83" i="2"/>
  <c r="N85" i="2"/>
  <c r="N84" i="2"/>
  <c r="N83" i="2"/>
  <c r="L85" i="2"/>
  <c r="L84" i="2"/>
  <c r="L83" i="2"/>
  <c r="L72" i="1"/>
  <c r="L73" i="1" s="1"/>
  <c r="L85" i="1"/>
  <c r="N72" i="1"/>
  <c r="J72" i="1"/>
  <c r="I70" i="1"/>
  <c r="I73" i="1" s="1"/>
  <c r="J85" i="1"/>
  <c r="I85" i="1"/>
  <c r="J83" i="1"/>
  <c r="O84" i="1"/>
  <c r="M85" i="1"/>
  <c r="M84" i="1"/>
  <c r="M83" i="1"/>
  <c r="K70" i="1"/>
  <c r="N85" i="1"/>
  <c r="N84" i="1"/>
  <c r="N83" i="1"/>
  <c r="H85" i="1"/>
  <c r="H84" i="1"/>
  <c r="H83" i="1"/>
  <c r="K71" i="1"/>
  <c r="I83" i="1"/>
  <c r="N70" i="1"/>
  <c r="O85" i="1"/>
  <c r="O72" i="1"/>
  <c r="O71" i="1"/>
  <c r="O70" i="1"/>
  <c r="J70" i="1"/>
  <c r="M72" i="1"/>
  <c r="M71" i="1"/>
  <c r="M70" i="1"/>
  <c r="K85" i="1"/>
  <c r="K84" i="1"/>
  <c r="K83" i="1"/>
  <c r="N71" i="1"/>
  <c r="L86" i="1" l="1"/>
  <c r="J73" i="2"/>
  <c r="M73" i="2"/>
  <c r="K73" i="2"/>
  <c r="N73" i="2"/>
  <c r="H86" i="2"/>
  <c r="L73" i="2"/>
  <c r="H73" i="1"/>
  <c r="I86" i="1"/>
  <c r="N73" i="1"/>
  <c r="K73" i="1"/>
  <c r="J73" i="1"/>
  <c r="J86" i="1"/>
  <c r="O73" i="2"/>
  <c r="N86" i="2"/>
  <c r="J86" i="2"/>
  <c r="O86" i="2"/>
  <c r="I73" i="2"/>
  <c r="L86" i="2"/>
  <c r="M86" i="2"/>
  <c r="H73" i="2"/>
  <c r="K86" i="2"/>
  <c r="I86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<sst xmlns="http://schemas.openxmlformats.org/spreadsheetml/2006/main" count="264" uniqueCount="69">
  <si>
    <t>Mode</t>
  </si>
  <si>
    <t>Absorbance</t>
  </si>
  <si>
    <t>Name</t>
  </si>
  <si>
    <t>Label 1</t>
  </si>
  <si>
    <t>Measurement wavelength [nm]</t>
  </si>
  <si>
    <t>Number of flashes</t>
  </si>
  <si>
    <t>Settle time [ms]</t>
  </si>
  <si>
    <t>Part of Plate</t>
  </si>
  <si>
    <t>A1-H12</t>
  </si>
  <si>
    <t>Start Time</t>
  </si>
  <si>
    <t>2020-09-25 10:07:16</t>
  </si>
  <si>
    <t>Temperature [°C]</t>
  </si>
  <si>
    <t>&lt;&gt;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</si>
  <si>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</si>
  <si>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</si>
  <si>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</si>
  <si>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</si>
  <si>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</si>
  <si>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</si>
  <si>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</si>
  <si>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</si>
  <si>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</si>
  <si>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</si>
  <si>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</si>
  <si>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</si>
  <si>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</t>
  </si>
  <si>
    <t>B</t>
  </si>
  <si>
    <t>C</t>
  </si>
  <si>
    <t>D</t>
  </si>
  <si>
    <t>E</t>
  </si>
  <si>
    <t>F</t>
  </si>
  <si>
    <t>G</t>
  </si>
  <si>
    <t>H</t>
  </si>
  <si>
    <t>Date of intoxication:</t>
  </si>
  <si>
    <t>Reader:</t>
  </si>
  <si>
    <t>Tecan PlateReader</t>
  </si>
  <si>
    <t>10uM</t>
  </si>
  <si>
    <t>1uM</t>
  </si>
  <si>
    <t>100nM</t>
  </si>
  <si>
    <t>10nM</t>
  </si>
  <si>
    <t>1nM</t>
  </si>
  <si>
    <t>100pM</t>
  </si>
  <si>
    <t>Veh</t>
  </si>
  <si>
    <t>Empty value</t>
  </si>
  <si>
    <t>Cells</t>
  </si>
  <si>
    <t>iPSC_DSN_005a_2020313(1)</t>
  </si>
  <si>
    <t>Differentiation started</t>
  </si>
  <si>
    <t>Age of cells</t>
  </si>
  <si>
    <t>44d</t>
  </si>
  <si>
    <t>Agent</t>
  </si>
  <si>
    <t>PTX in DMSO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</si>
  <si>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</si>
  <si>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</si>
  <si>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</si>
  <si>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</si>
  <si>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</si>
  <si>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</si>
  <si>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</si>
  <si>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</si>
  <si>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</si>
  <si>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</si>
  <si>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</si>
  <si>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MTT Minus Empty Value</t>
  </si>
  <si>
    <t>Cytotox Minus Empty Value</t>
  </si>
  <si>
    <t>Live/Dead</t>
  </si>
  <si>
    <t>Vehicle pooled</t>
  </si>
  <si>
    <t>% of Vehicle</t>
  </si>
  <si>
    <t>45) Exp_20200921</t>
  </si>
  <si>
    <t>Paclitaxel in DMSO, 72h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</si>
</sst>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1" fillId="0" borderId="0" xfId="0" applyNumberFormat="1" applyFont="1" applyFill="1"/>
    <xf numFmtId="0" fontId="0" fillId="0" borderId="0" xfId="0" applyNumberFormat="1" applyFont="1"/>
    <xf numFmtId="0" fontId="22" fillId="33" borderId="0" xfId="0" applyNumberFormat="1" applyFont="1" applyFill="1"/>
    <xf numFmtId="0" fontId="0" fillId="0" borderId="0" xfId="0" applyAlignment="1"/>
    <xf numFmtId="0" fontId="0" fillId="0" borderId="10" xfId="0" applyBorder="1"/>
    <xf numFmtId="0" fontId="18" fillId="0" borderId="0" xfId="0" applyFont="1" applyBorder="1" applyAlignment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262220</xdr:colOff>
      <xdr:row>1</xdr:row>
      <xdr:rowOff>61637</xdr:rowOff>
    </xdr:from>
    <xdr:to>
      <xdr:col>23</xdr:col>
      <xdr:colOff>643219</xdr:colOff>
      <xdr:row>35</xdr:row>
      <xdr:rowOff>188635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390721" y="1077636"/>
          <a:ext cx="6603998" cy="4952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466726</xdr:colOff>
      <xdr:row>0</xdr:row>
      <xdr:rowOff>66676</xdr:rowOff>
    </xdr:from>
    <xdr:to>
      <xdr:col>17</xdr:col>
      <xdr:colOff>661990</xdr:colOff>
      <xdr:row>23</xdr:row>
      <xdr:rowOff>9528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0D5018C-2CFC-431B-8B02-1D7BC5036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832182" y="607220"/>
          <a:ext cx="4324352" cy="32432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600074</xdr:colOff>
      <xdr:row>0</xdr:row>
      <xdr:rowOff>123825</xdr:rowOff>
    </xdr:from>
    <xdr:to>
      <xdr:col>8</xdr:col>
      <xdr:colOff>342899</xdr:colOff>
      <xdr:row>20</xdr:row>
      <xdr:rowOff>34924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40F6323-643D-44F7-9E6E-099D6CAFF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182937" y="588962"/>
          <a:ext cx="3721099" cy="27908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437321</xdr:colOff>
          <xdr:row>0</xdr:row>
          <xdr:rowOff>138732</xdr:rowOff>
        </xdr:from>
        <xdr:to>
          <xdr:col>14</xdr:col>
          <xdr:colOff>560455</xdr:colOff>
          <xdr:row>20</xdr:row>
          <xdr:rowOff>19050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DE540BB0-6CA0-44EB-ABC6-7AADF36F90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topLeftCell="A4" zoomScale="85" zoomScaleNormal="85" workbookViewId="0">
      <selection activeCell="A25" sqref="A25:D32"/>
    </sheetView>
  </sheetViews>
  <sheetFormatPr baseColWidth="10" defaultColWidth="11.42578125" defaultRowHeight="15" x14ac:dyDescent="0.25"/>
  <sheetData>
    <row r="1" spans="1:13" x14ac:dyDescent="0.25">
      <c r="A1" s="13" t="s">
        <v>0</v>
      </c>
      <c r="B1" s="13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</row>
    <row r="2" spans="1:13" x14ac:dyDescent="0.25">
      <c r="A2" s="13" t="s">
        <v>2</v>
      </c>
      <c r="B2" s="13" t="s">
        <v>3</v>
      </c>
      <c r="C2" s="13"/>
      <c r="D2" s="13"/>
      <c r="E2" s="13"/>
      <c r="F2" s="13"/>
      <c r="G2" s="13"/>
      <c r="H2" s="13"/>
      <c r="I2" s="13"/>
      <c r="J2" s="13"/>
      <c r="K2" s="13"/>
      <c r="L2" s="14"/>
      <c r="M2" s="14"/>
    </row>
    <row r="3" spans="1:13" x14ac:dyDescent="0.25">
      <c r="A3" s="13" t="s">
        <v>4</v>
      </c>
      <c r="B3" s="13"/>
      <c r="C3" s="13"/>
      <c r="D3" s="13"/>
      <c r="E3" s="13">
        <v>560</v>
      </c>
      <c r="F3" s="13"/>
      <c r="G3" s="13"/>
      <c r="H3" s="13"/>
      <c r="I3" s="13"/>
      <c r="J3" s="13"/>
      <c r="K3" s="13"/>
      <c r="L3" s="14"/>
      <c r="M3" s="14"/>
    </row>
    <row r="4" spans="1:13" x14ac:dyDescent="0.25">
      <c r="A4" s="13" t="s">
        <v>5</v>
      </c>
      <c r="B4" s="13"/>
      <c r="C4" s="13"/>
      <c r="D4" s="13"/>
      <c r="E4" s="13">
        <v>10</v>
      </c>
      <c r="F4" s="13"/>
      <c r="G4" s="13"/>
      <c r="H4" s="13"/>
      <c r="I4" s="13"/>
      <c r="J4" s="13"/>
      <c r="K4" s="13"/>
      <c r="L4" s="14"/>
      <c r="M4" s="14"/>
    </row>
    <row r="5" spans="1:13" x14ac:dyDescent="0.25">
      <c r="A5" s="13" t="s">
        <v>6</v>
      </c>
      <c r="B5" s="13"/>
      <c r="C5" s="13"/>
      <c r="D5" s="13"/>
      <c r="E5" s="13">
        <v>50</v>
      </c>
      <c r="F5" s="13"/>
      <c r="G5" s="13"/>
      <c r="H5" s="13"/>
      <c r="I5" s="13"/>
      <c r="J5" s="13"/>
      <c r="K5" s="13"/>
      <c r="L5" s="14"/>
      <c r="M5" s="14"/>
    </row>
    <row r="6" spans="1:13" x14ac:dyDescent="0.25">
      <c r="A6" s="13" t="s">
        <v>7</v>
      </c>
      <c r="B6" s="13"/>
      <c r="C6" s="13"/>
      <c r="D6" s="13"/>
      <c r="E6" s="13" t="s">
        <v>8</v>
      </c>
      <c r="F6" s="13"/>
      <c r="G6" s="13"/>
      <c r="H6" s="13"/>
      <c r="I6" s="13"/>
      <c r="J6" s="13"/>
      <c r="K6" s="13"/>
      <c r="L6" s="14"/>
      <c r="M6" s="14"/>
    </row>
    <row r="7" spans="1:13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</row>
    <row r="8" spans="1:13" x14ac:dyDescent="0.25">
      <c r="A8" s="13" t="s">
        <v>9</v>
      </c>
      <c r="B8" s="13"/>
      <c r="C8" s="13"/>
      <c r="D8" s="13"/>
      <c r="E8" s="13" t="s">
        <v>10</v>
      </c>
      <c r="F8" s="13"/>
      <c r="G8" s="13"/>
      <c r="H8" s="13"/>
      <c r="I8" s="13"/>
      <c r="J8" s="13"/>
      <c r="K8" s="13"/>
      <c r="L8" s="14"/>
      <c r="M8" s="14"/>
    </row>
    <row r="9" spans="1:13" x14ac:dyDescent="0.25">
      <c r="A9" s="13" t="s">
        <v>11</v>
      </c>
      <c r="B9" s="13"/>
      <c r="C9" s="13"/>
      <c r="D9" s="13"/>
      <c r="E9" s="13">
        <v>23.7</v>
      </c>
      <c r="F9" s="13"/>
      <c r="G9" s="13"/>
      <c r="H9" s="13"/>
      <c r="I9" s="13"/>
      <c r="J9" s="13"/>
      <c r="K9" s="13"/>
      <c r="L9" s="14"/>
      <c r="M9" s="14"/>
    </row>
    <row r="10" spans="1:13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4"/>
      <c r="M10" s="14"/>
    </row>
    <row r="11" spans="1:13" x14ac:dyDescent="0.25">
      <c r="A11" s="15" t="s">
        <v>12</v>
      </c>
      <c r="B11" s="15" t="s">
        <v>13</v>
      </c>
      <c r="C11" s="15" t="s">
        <v>14</v>
      </c>
      <c r="D11" s="15" t="s">
        <v>15</v>
      </c>
      <c r="E11" s="15" t="s">
        <v>16</v>
      </c>
      <c r="F11" s="15" t="s">
        <v>17</v>
      </c>
      <c r="G11" s="15" t="s">
        <v>18</v>
      </c>
      <c r="H11" s="15" t="s">
        <v>19</v>
      </c>
      <c r="I11" s="15" t="s">
        <v>20</v>
      </c>
      <c r="J11" s="15" t="s">
        <v>21</v>
      </c>
      <c r="K11" s="15" t="s">
        <v>22</v>
      </c>
      <c r="L11" s="15" t="s">
        <v>23</v>
      </c>
      <c r="M11" s="15" t="s">
        <v>24</v>
      </c>
    </row>
    <row r="12" spans="1:13" x14ac:dyDescent="0.25">
      <c r="A12" s="15" t="s">
        <v>25</v>
      </c>
      <c r="B12" s="13">
        <v>5.3499999999999999E-2</v>
      </c>
      <c r="C12" s="13">
        <v>4.7199999999999999E-2</v>
      </c>
      <c r="D12" s="13">
        <v>4.3099999999999999E-2</v>
      </c>
      <c r="E12" s="13">
        <v>4.2500000000000003E-2</v>
      </c>
      <c r="F12" s="13">
        <v>4.0800000000000003E-2</v>
      </c>
      <c r="G12" s="13">
        <v>4.2000000000000003E-2</v>
      </c>
      <c r="H12" s="13">
        <v>4.4499999999999998E-2</v>
      </c>
      <c r="I12" s="13">
        <v>4.2099999999999999E-2</v>
      </c>
      <c r="J12" s="13">
        <v>4.2500000000000003E-2</v>
      </c>
      <c r="K12" s="13">
        <v>4.3999999999999997E-2</v>
      </c>
      <c r="L12" s="13">
        <v>4.2200000000000001E-2</v>
      </c>
      <c r="M12" s="13">
        <v>4.5999999999999999E-2</v>
      </c>
    </row>
    <row r="13" spans="1:13" x14ac:dyDescent="0.25">
      <c r="A13" s="15" t="s">
        <v>26</v>
      </c>
      <c r="B13" s="13">
        <v>5.6599999999999998E-2</v>
      </c>
      <c r="C13" s="13">
        <v>4.6100000000000002E-2</v>
      </c>
      <c r="D13" s="13">
        <v>0.1134</v>
      </c>
      <c r="E13" s="13">
        <v>0.12820000000000001</v>
      </c>
      <c r="F13" s="13">
        <v>0.12429999999999999</v>
      </c>
      <c r="G13" s="13">
        <v>0.12690000000000001</v>
      </c>
      <c r="H13" s="13">
        <v>0.12820000000000001</v>
      </c>
      <c r="I13" s="13">
        <v>0.12859999999999999</v>
      </c>
      <c r="J13" s="13">
        <v>0.12790000000000001</v>
      </c>
      <c r="K13" s="13">
        <v>0.1293</v>
      </c>
      <c r="L13" s="13">
        <v>4.24E-2</v>
      </c>
      <c r="M13" s="13">
        <v>4.3099999999999999E-2</v>
      </c>
    </row>
    <row r="14" spans="1:13" x14ac:dyDescent="0.25">
      <c r="A14" s="15" t="s">
        <v>27</v>
      </c>
      <c r="B14" s="13">
        <v>4.36E-2</v>
      </c>
      <c r="C14" s="13">
        <v>4.4499999999999998E-2</v>
      </c>
      <c r="D14" s="13">
        <v>0.14330000000000001</v>
      </c>
      <c r="E14" s="13">
        <v>0.1148</v>
      </c>
      <c r="F14" s="13">
        <v>0.13300000000000001</v>
      </c>
      <c r="G14" s="13">
        <v>0.15870000000000001</v>
      </c>
      <c r="H14" s="13">
        <v>0.1454</v>
      </c>
      <c r="I14" s="13">
        <v>0.1545</v>
      </c>
      <c r="J14" s="13">
        <v>0.1885</v>
      </c>
      <c r="K14" s="13">
        <v>0.17899999999999999</v>
      </c>
      <c r="L14" s="13">
        <v>6.9099999999999995E-2</v>
      </c>
      <c r="M14" s="13">
        <v>4.3499999999999997E-2</v>
      </c>
    </row>
    <row r="15" spans="1:13" x14ac:dyDescent="0.25">
      <c r="A15" s="15" t="s">
        <v>28</v>
      </c>
      <c r="B15" s="13">
        <v>4.2599999999999999E-2</v>
      </c>
      <c r="C15" s="13">
        <v>4.2099999999999999E-2</v>
      </c>
      <c r="D15" s="13">
        <v>0.12089999999999999</v>
      </c>
      <c r="E15" s="13">
        <v>0.14760000000000001</v>
      </c>
      <c r="F15" s="13">
        <v>0.1129</v>
      </c>
      <c r="G15" s="13">
        <v>0.14119999999999999</v>
      </c>
      <c r="H15" s="13">
        <v>0.13</v>
      </c>
      <c r="I15" s="13">
        <v>0.1283</v>
      </c>
      <c r="J15" s="13">
        <v>0.1386</v>
      </c>
      <c r="K15" s="13">
        <v>0.13300000000000001</v>
      </c>
      <c r="L15" s="13">
        <v>7.2999999999999995E-2</v>
      </c>
      <c r="M15" s="13">
        <v>4.2500000000000003E-2</v>
      </c>
    </row>
    <row r="16" spans="1:13" x14ac:dyDescent="0.25">
      <c r="A16" s="15" t="s">
        <v>29</v>
      </c>
      <c r="B16" s="13">
        <v>4.2700000000000002E-2</v>
      </c>
      <c r="C16" s="13">
        <v>4.1099999999999998E-2</v>
      </c>
      <c r="D16" s="13">
        <v>0.1166</v>
      </c>
      <c r="E16" s="13">
        <v>0.12429999999999999</v>
      </c>
      <c r="F16" s="13">
        <v>0.1103</v>
      </c>
      <c r="G16" s="13">
        <v>0.15559999999999999</v>
      </c>
      <c r="H16" s="13">
        <v>0.1774</v>
      </c>
      <c r="I16" s="13">
        <v>0.15060000000000001</v>
      </c>
      <c r="J16" s="13">
        <v>0.158</v>
      </c>
      <c r="K16" s="13">
        <v>0.1406</v>
      </c>
      <c r="L16" s="13">
        <v>6.9800000000000001E-2</v>
      </c>
      <c r="M16" s="13">
        <v>4.2000000000000003E-2</v>
      </c>
    </row>
    <row r="17" spans="1:20" x14ac:dyDescent="0.25">
      <c r="A17" s="15" t="s">
        <v>30</v>
      </c>
      <c r="B17" s="13">
        <v>4.4400000000000002E-2</v>
      </c>
      <c r="C17" s="13">
        <v>4.24E-2</v>
      </c>
      <c r="D17" s="13">
        <v>0.14729999999999999</v>
      </c>
      <c r="E17" s="13">
        <v>0.15090000000000001</v>
      </c>
      <c r="F17" s="13">
        <v>0.13700000000000001</v>
      </c>
      <c r="G17" s="13">
        <v>0.16300000000000001</v>
      </c>
      <c r="H17" s="13">
        <v>0.1757</v>
      </c>
      <c r="I17" s="13">
        <v>0.161</v>
      </c>
      <c r="J17" s="13">
        <v>0.15659999999999999</v>
      </c>
      <c r="K17" s="13">
        <v>0.15629999999999999</v>
      </c>
      <c r="L17" s="13">
        <v>4.0300000000000002E-2</v>
      </c>
      <c r="M17" s="13">
        <v>4.1500000000000002E-2</v>
      </c>
    </row>
    <row r="18" spans="1:20" x14ac:dyDescent="0.25">
      <c r="A18" s="15" t="s">
        <v>31</v>
      </c>
      <c r="B18" s="13">
        <v>4.8399999999999999E-2</v>
      </c>
      <c r="C18" s="13">
        <v>4.1099999999999998E-2</v>
      </c>
      <c r="D18" s="13">
        <v>0.1265</v>
      </c>
      <c r="E18" s="13">
        <v>0.1308</v>
      </c>
      <c r="F18" s="13">
        <v>0.13170000000000001</v>
      </c>
      <c r="G18" s="13">
        <v>0.13020000000000001</v>
      </c>
      <c r="H18" s="13">
        <v>0.1308</v>
      </c>
      <c r="I18" s="13">
        <v>0.1313</v>
      </c>
      <c r="J18" s="13">
        <v>0.129</v>
      </c>
      <c r="K18" s="13">
        <v>0.1268</v>
      </c>
      <c r="L18" s="13">
        <v>4.2999999999999997E-2</v>
      </c>
      <c r="M18" s="13">
        <v>4.2599999999999999E-2</v>
      </c>
    </row>
    <row r="19" spans="1:20" x14ac:dyDescent="0.25">
      <c r="A19" s="15" t="s">
        <v>32</v>
      </c>
      <c r="B19" s="13">
        <v>5.5300000000000002E-2</v>
      </c>
      <c r="C19" s="13">
        <v>4.2099999999999999E-2</v>
      </c>
      <c r="D19" s="13">
        <v>4.5499999999999999E-2</v>
      </c>
      <c r="E19" s="13">
        <v>4.3900000000000002E-2</v>
      </c>
      <c r="F19" s="13">
        <v>4.36E-2</v>
      </c>
      <c r="G19" s="13">
        <v>4.2799999999999998E-2</v>
      </c>
      <c r="H19" s="13">
        <v>4.2799999999999998E-2</v>
      </c>
      <c r="I19" s="13">
        <v>4.2200000000000001E-2</v>
      </c>
      <c r="J19" s="13">
        <v>4.2099999999999999E-2</v>
      </c>
      <c r="K19" s="13">
        <v>4.2599999999999999E-2</v>
      </c>
      <c r="L19" s="13">
        <v>4.2200000000000001E-2</v>
      </c>
      <c r="M19" s="13">
        <v>4.2799999999999998E-2</v>
      </c>
    </row>
    <row r="22" spans="1:20" x14ac:dyDescent="0.25">
      <c r="A22" s="1"/>
      <c r="S22" s="18"/>
      <c r="T22" s="3"/>
    </row>
    <row r="23" spans="1:20" x14ac:dyDescent="0.25">
      <c r="C23" s="4"/>
      <c r="S23" s="18"/>
      <c r="T23" s="3"/>
    </row>
    <row r="24" spans="1:20" x14ac:dyDescent="0.25">
      <c r="C24" s="4"/>
      <c r="S24" s="18"/>
      <c r="T24" s="3"/>
    </row>
    <row r="25" spans="1:20" x14ac:dyDescent="0.25">
      <c r="A25" s="1" t="s">
        <v>67</v>
      </c>
      <c r="D25" s="3"/>
      <c r="E25" s="3"/>
      <c r="F25" s="2"/>
      <c r="G25" s="2"/>
      <c r="H25" s="17" t="s">
        <v>36</v>
      </c>
      <c r="I25" s="17" t="s">
        <v>37</v>
      </c>
      <c r="J25" s="17" t="s">
        <v>38</v>
      </c>
      <c r="K25" s="17" t="s">
        <v>39</v>
      </c>
      <c r="L25" s="17" t="s">
        <v>40</v>
      </c>
      <c r="M25" s="17" t="s">
        <v>41</v>
      </c>
      <c r="N25" s="17" t="s">
        <v>42</v>
      </c>
      <c r="O25" s="17" t="s">
        <v>42</v>
      </c>
      <c r="P25" s="17" t="s">
        <v>43</v>
      </c>
      <c r="Q25" s="2"/>
      <c r="R25" s="3"/>
      <c r="S25" s="18"/>
      <c r="T25" s="3"/>
    </row>
    <row r="26" spans="1:20" x14ac:dyDescent="0.25">
      <c r="A26" t="s">
        <v>44</v>
      </c>
      <c r="C26" t="s">
        <v>45</v>
      </c>
      <c r="D26" s="3"/>
      <c r="E26" s="3"/>
      <c r="F26" s="13">
        <v>5.3499999999999999E-2</v>
      </c>
      <c r="G26" s="13">
        <v>4.7199999999999999E-2</v>
      </c>
      <c r="H26" s="13">
        <v>4.3099999999999999E-2</v>
      </c>
      <c r="I26" s="13">
        <v>4.2500000000000003E-2</v>
      </c>
      <c r="J26" s="13">
        <v>4.0800000000000003E-2</v>
      </c>
      <c r="K26" s="13">
        <v>4.2000000000000003E-2</v>
      </c>
      <c r="L26" s="13">
        <v>4.4499999999999998E-2</v>
      </c>
      <c r="M26" s="13">
        <v>4.2099999999999999E-2</v>
      </c>
      <c r="N26" s="13">
        <v>4.2500000000000003E-2</v>
      </c>
      <c r="O26" s="13">
        <v>4.3999999999999997E-2</v>
      </c>
      <c r="P26" s="13">
        <v>4.2200000000000001E-2</v>
      </c>
      <c r="Q26" s="13">
        <v>4.5999999999999999E-2</v>
      </c>
      <c r="R26" s="3"/>
      <c r="S26" s="18"/>
      <c r="T26" s="3"/>
    </row>
    <row r="27" spans="1:20" x14ac:dyDescent="0.25">
      <c r="A27" t="s">
        <v>46</v>
      </c>
      <c r="C27" s="4">
        <v>44062</v>
      </c>
      <c r="D27" s="3"/>
      <c r="E27" s="3"/>
      <c r="F27" s="13">
        <v>5.6599999999999998E-2</v>
      </c>
      <c r="G27" s="13">
        <v>4.6100000000000002E-2</v>
      </c>
      <c r="H27" s="13">
        <v>0.1134</v>
      </c>
      <c r="I27" s="13">
        <v>0.12820000000000001</v>
      </c>
      <c r="J27" s="13">
        <v>0.12429999999999999</v>
      </c>
      <c r="K27" s="13">
        <v>0.12690000000000001</v>
      </c>
      <c r="L27" s="13">
        <v>0.12820000000000001</v>
      </c>
      <c r="M27" s="13">
        <v>0.12859999999999999</v>
      </c>
      <c r="N27" s="13">
        <v>0.12790000000000001</v>
      </c>
      <c r="O27" s="13">
        <v>0.1293</v>
      </c>
      <c r="P27" s="13">
        <v>4.24E-2</v>
      </c>
      <c r="Q27" s="13">
        <v>4.3099999999999999E-2</v>
      </c>
      <c r="R27" s="3"/>
      <c r="S27" s="18"/>
      <c r="T27" s="3"/>
    </row>
    <row r="28" spans="1:20" x14ac:dyDescent="0.25">
      <c r="A28" t="s">
        <v>47</v>
      </c>
      <c r="C28" t="s">
        <v>48</v>
      </c>
      <c r="D28" s="3"/>
      <c r="E28" s="3"/>
      <c r="F28" s="13">
        <v>4.36E-2</v>
      </c>
      <c r="G28" s="13">
        <v>4.4499999999999998E-2</v>
      </c>
      <c r="H28" s="13">
        <v>0.14330000000000001</v>
      </c>
      <c r="I28" s="13">
        <v>0.1148</v>
      </c>
      <c r="J28" s="13">
        <v>0.13300000000000001</v>
      </c>
      <c r="K28" s="13">
        <v>0.15870000000000001</v>
      </c>
      <c r="L28" s="13">
        <v>0.1454</v>
      </c>
      <c r="M28" s="13">
        <v>0.1545</v>
      </c>
      <c r="N28" s="13">
        <v>0.1885</v>
      </c>
      <c r="O28" s="13">
        <v>0.17899999999999999</v>
      </c>
      <c r="P28" s="13">
        <v>6.9099999999999995E-2</v>
      </c>
      <c r="Q28" s="13">
        <v>4.3499999999999997E-2</v>
      </c>
      <c r="R28" s="3"/>
      <c r="S28" s="16"/>
    </row>
    <row r="29" spans="1:20" x14ac:dyDescent="0.25">
      <c r="A29" t="s">
        <v>49</v>
      </c>
      <c r="C29" t="s">
        <v>50</v>
      </c>
      <c r="D29" s="3"/>
      <c r="E29" s="3"/>
      <c r="F29" s="13">
        <v>4.2599999999999999E-2</v>
      </c>
      <c r="G29" s="13">
        <v>4.2099999999999999E-2</v>
      </c>
      <c r="H29" s="13">
        <v>0.12089999999999999</v>
      </c>
      <c r="I29" s="13">
        <v>0.14760000000000001</v>
      </c>
      <c r="J29" s="13">
        <v>0.1129</v>
      </c>
      <c r="K29" s="13">
        <v>0.14119999999999999</v>
      </c>
      <c r="L29" s="13">
        <v>0.13</v>
      </c>
      <c r="M29" s="13">
        <v>0.1283</v>
      </c>
      <c r="N29" s="13">
        <v>0.1386</v>
      </c>
      <c r="O29" s="13">
        <v>0.13300000000000001</v>
      </c>
      <c r="P29" s="13">
        <v>7.2999999999999995E-2</v>
      </c>
      <c r="Q29" s="13">
        <v>4.2500000000000003E-2</v>
      </c>
      <c r="R29" s="3"/>
    </row>
    <row r="30" spans="1:20" x14ac:dyDescent="0.25">
      <c r="A30" t="s">
        <v>33</v>
      </c>
      <c r="C30" s="4">
        <v>44095</v>
      </c>
      <c r="D30" s="3"/>
      <c r="E30" s="3"/>
      <c r="F30" s="13">
        <v>4.2700000000000002E-2</v>
      </c>
      <c r="G30" s="13">
        <v>4.1099999999999998E-2</v>
      </c>
      <c r="H30" s="13">
        <v>0.1166</v>
      </c>
      <c r="I30" s="13">
        <v>0.12429999999999999</v>
      </c>
      <c r="J30" s="13">
        <v>0.1103</v>
      </c>
      <c r="K30" s="13">
        <v>0.15559999999999999</v>
      </c>
      <c r="L30" s="13">
        <v>0.1774</v>
      </c>
      <c r="M30" s="13">
        <v>0.15060000000000001</v>
      </c>
      <c r="N30" s="13">
        <v>0.158</v>
      </c>
      <c r="O30" s="13">
        <v>0.1406</v>
      </c>
      <c r="P30" s="13">
        <v>6.9800000000000001E-2</v>
      </c>
      <c r="Q30" s="13">
        <v>4.2000000000000003E-2</v>
      </c>
      <c r="R30" s="3"/>
    </row>
    <row r="31" spans="1:20" x14ac:dyDescent="0.25">
      <c r="A31" t="s">
        <v>34</v>
      </c>
      <c r="C31" t="s">
        <v>35</v>
      </c>
      <c r="D31" s="3"/>
      <c r="E31" s="3"/>
      <c r="F31" s="13">
        <v>4.4400000000000002E-2</v>
      </c>
      <c r="G31" s="13">
        <v>4.24E-2</v>
      </c>
      <c r="H31" s="13">
        <v>0.14729999999999999</v>
      </c>
      <c r="I31" s="13">
        <v>0.15090000000000001</v>
      </c>
      <c r="J31" s="13">
        <v>0.13700000000000001</v>
      </c>
      <c r="K31" s="13">
        <v>0.16300000000000001</v>
      </c>
      <c r="L31" s="13">
        <v>0.1757</v>
      </c>
      <c r="M31" s="13">
        <v>0.161</v>
      </c>
      <c r="N31" s="13">
        <v>0.15659999999999999</v>
      </c>
      <c r="O31" s="13">
        <v>0.15629999999999999</v>
      </c>
      <c r="P31" s="13">
        <v>4.0300000000000002E-2</v>
      </c>
      <c r="Q31" s="13">
        <v>4.1500000000000002E-2</v>
      </c>
      <c r="R31" s="3"/>
    </row>
    <row r="32" spans="1:20" x14ac:dyDescent="0.25">
      <c r="A32" s="1" t="s">
        <v>51</v>
      </c>
      <c r="D32" s="3"/>
      <c r="E32" s="3"/>
      <c r="F32" s="13">
        <v>4.8399999999999999E-2</v>
      </c>
      <c r="G32" s="13">
        <v>4.1099999999999998E-2</v>
      </c>
      <c r="H32" s="13">
        <v>0.1265</v>
      </c>
      <c r="I32" s="13">
        <v>0.1308</v>
      </c>
      <c r="J32" s="13">
        <v>0.13170000000000001</v>
      </c>
      <c r="K32" s="13">
        <v>0.13020000000000001</v>
      </c>
      <c r="L32" s="13">
        <v>0.1308</v>
      </c>
      <c r="M32" s="13">
        <v>0.1313</v>
      </c>
      <c r="N32" s="13">
        <v>0.129</v>
      </c>
      <c r="O32" s="13">
        <v>0.1268</v>
      </c>
      <c r="P32" s="13">
        <v>4.2999999999999997E-2</v>
      </c>
      <c r="Q32" s="13">
        <v>4.2599999999999999E-2</v>
      </c>
      <c r="R32" s="3"/>
    </row>
    <row r="33" spans="2:18" x14ac:dyDescent="0.25">
      <c r="E33" s="3"/>
      <c r="F33" s="13">
        <v>5.5300000000000002E-2</v>
      </c>
      <c r="G33" s="13">
        <v>4.2099999999999999E-2</v>
      </c>
      <c r="H33" s="13">
        <v>4.5499999999999999E-2</v>
      </c>
      <c r="I33" s="13">
        <v>4.3900000000000002E-2</v>
      </c>
      <c r="J33" s="13">
        <v>4.36E-2</v>
      </c>
      <c r="K33" s="13">
        <v>4.2799999999999998E-2</v>
      </c>
      <c r="L33" s="13">
        <v>4.2799999999999998E-2</v>
      </c>
      <c r="M33" s="13">
        <v>4.2200000000000001E-2</v>
      </c>
      <c r="N33" s="13">
        <v>4.2099999999999999E-2</v>
      </c>
      <c r="O33" s="13">
        <v>4.2599999999999999E-2</v>
      </c>
      <c r="P33" s="13">
        <v>4.2200000000000001E-2</v>
      </c>
      <c r="Q33" s="13">
        <v>4.2799999999999998E-2</v>
      </c>
      <c r="R33" s="3"/>
    </row>
    <row r="34" spans="2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5"/>
      <c r="C35" s="6"/>
      <c r="D35" s="3"/>
      <c r="E35" s="3"/>
      <c r="F35" s="3" t="s">
        <v>52</v>
      </c>
      <c r="G35" s="3"/>
      <c r="H35" s="7">
        <f>AVERAGE(H28:H31)</f>
        <v>0.132025</v>
      </c>
      <c r="I35" s="3">
        <f t="shared" ref="I35:M35" si="0">AVERAGE(I28:I31)</f>
        <v>0.13440000000000002</v>
      </c>
      <c r="J35" s="3">
        <f t="shared" si="0"/>
        <v>0.12330000000000001</v>
      </c>
      <c r="K35" s="3">
        <f t="shared" si="0"/>
        <v>0.15462500000000001</v>
      </c>
      <c r="L35" s="3">
        <f t="shared" si="0"/>
        <v>0.15712499999999999</v>
      </c>
      <c r="M35" s="3">
        <f t="shared" si="0"/>
        <v>0.14860000000000001</v>
      </c>
      <c r="N35" s="3">
        <f>AVERAGE(N28:N31)</f>
        <v>0.16042499999999998</v>
      </c>
      <c r="O35" s="3">
        <f>AVERAGE(O28:O31)</f>
        <v>0.152225</v>
      </c>
      <c r="P35" s="3">
        <f>AVERAGE(P28:P30)</f>
        <v>7.063333333333334E-2</v>
      </c>
      <c r="Q35" s="3"/>
      <c r="R35" s="3"/>
    </row>
    <row r="36" spans="2:18" x14ac:dyDescent="0.25">
      <c r="B36" s="5"/>
      <c r="D36" s="3"/>
      <c r="E36" s="3"/>
      <c r="F36" s="3" t="s">
        <v>53</v>
      </c>
      <c r="G36" s="3"/>
      <c r="H36" s="3">
        <f>H35/1000</f>
        <v>1.32025E-4</v>
      </c>
      <c r="I36" s="3">
        <f t="shared" ref="I36:P36" si="1">I35/1000</f>
        <v>1.3440000000000001E-4</v>
      </c>
      <c r="J36" s="3">
        <f t="shared" si="1"/>
        <v>1.2330000000000002E-4</v>
      </c>
      <c r="K36" s="3">
        <f t="shared" si="1"/>
        <v>1.54625E-4</v>
      </c>
      <c r="L36" s="3">
        <f t="shared" si="1"/>
        <v>1.5712499999999998E-4</v>
      </c>
      <c r="M36" s="3">
        <f t="shared" si="1"/>
        <v>1.4860000000000001E-4</v>
      </c>
      <c r="N36" s="3">
        <f t="shared" si="1"/>
        <v>1.6042499999999998E-4</v>
      </c>
      <c r="O36" s="3">
        <f t="shared" si="1"/>
        <v>1.52225E-4</v>
      </c>
      <c r="P36" s="3">
        <f t="shared" si="1"/>
        <v>7.0633333333333334E-5</v>
      </c>
      <c r="Q36" s="3"/>
      <c r="R36" s="3"/>
    </row>
    <row r="37" spans="2:18" x14ac:dyDescent="0.25">
      <c r="B37" s="5"/>
      <c r="D37" s="3"/>
      <c r="E37" s="3"/>
      <c r="F37" s="3" t="s">
        <v>54</v>
      </c>
      <c r="G37" s="3"/>
      <c r="H37" s="3">
        <f>MEDIAN(H28:H31)</f>
        <v>0.1321</v>
      </c>
      <c r="I37" s="3">
        <f t="shared" ref="I37:P37" si="2">MEDIAN(I28:I31)</f>
        <v>0.13595000000000002</v>
      </c>
      <c r="J37" s="3">
        <f t="shared" si="2"/>
        <v>0.12295</v>
      </c>
      <c r="K37" s="3">
        <f t="shared" si="2"/>
        <v>0.15715000000000001</v>
      </c>
      <c r="L37" s="3">
        <f t="shared" si="2"/>
        <v>0.16055</v>
      </c>
      <c r="M37" s="3">
        <f t="shared" si="2"/>
        <v>0.15255000000000002</v>
      </c>
      <c r="N37" s="3">
        <f t="shared" si="2"/>
        <v>0.1573</v>
      </c>
      <c r="O37" s="3">
        <f t="shared" si="2"/>
        <v>0.14845</v>
      </c>
      <c r="P37" s="3">
        <f t="shared" si="2"/>
        <v>6.9449999999999998E-2</v>
      </c>
      <c r="Q37" s="3"/>
      <c r="R37" s="3"/>
    </row>
    <row r="38" spans="2:18" x14ac:dyDescent="0.25">
      <c r="B38" s="8"/>
      <c r="D38" s="3"/>
      <c r="E38" s="3"/>
      <c r="F38" s="3" t="s">
        <v>55</v>
      </c>
      <c r="G38" s="3"/>
      <c r="H38" s="3">
        <f>H37/1000</f>
        <v>1.3209999999999999E-4</v>
      </c>
      <c r="I38" s="3">
        <f t="shared" ref="I38:P38" si="3">I37/1000</f>
        <v>1.3595000000000002E-4</v>
      </c>
      <c r="J38" s="3">
        <f t="shared" si="3"/>
        <v>1.2295000000000001E-4</v>
      </c>
      <c r="K38" s="3">
        <f t="shared" si="3"/>
        <v>1.5715000000000003E-4</v>
      </c>
      <c r="L38" s="3">
        <f t="shared" si="3"/>
        <v>1.6055E-4</v>
      </c>
      <c r="M38" s="3">
        <f t="shared" si="3"/>
        <v>1.5255000000000002E-4</v>
      </c>
      <c r="N38" s="3">
        <f t="shared" si="3"/>
        <v>1.573E-4</v>
      </c>
      <c r="O38" s="3">
        <f t="shared" si="3"/>
        <v>1.4845E-4</v>
      </c>
      <c r="P38" s="3">
        <f t="shared" si="3"/>
        <v>6.9449999999999994E-5</v>
      </c>
      <c r="Q38" s="3"/>
      <c r="R38" s="3"/>
    </row>
    <row r="39" spans="2:18" x14ac:dyDescent="0.25">
      <c r="B39" s="5"/>
      <c r="C39" s="5"/>
      <c r="D39" s="3"/>
      <c r="E39" s="3"/>
      <c r="F39" s="3" t="s">
        <v>56</v>
      </c>
      <c r="G39" s="3"/>
      <c r="H39" s="3">
        <f>STDEV(H28:H31)</f>
        <v>1.5515019604671169E-2</v>
      </c>
      <c r="I39" s="3">
        <f t="shared" ref="I39:P39" si="4">STDEV(I28:I31)</f>
        <v>1.7631978523882753E-2</v>
      </c>
      <c r="J39" s="3">
        <f t="shared" si="4"/>
        <v>1.3649664220534274E-2</v>
      </c>
      <c r="K39" s="3">
        <f t="shared" si="4"/>
        <v>9.450352727103194E-3</v>
      </c>
      <c r="L39" s="3">
        <f t="shared" si="4"/>
        <v>2.3304845704988884E-2</v>
      </c>
      <c r="M39" s="3">
        <f t="shared" si="4"/>
        <v>1.4196948028831174E-2</v>
      </c>
      <c r="N39" s="3">
        <f t="shared" si="4"/>
        <v>2.0696597949099629E-2</v>
      </c>
      <c r="O39" s="3">
        <f t="shared" si="4"/>
        <v>2.0316229144865208E-2</v>
      </c>
      <c r="P39" s="3">
        <f t="shared" si="4"/>
        <v>1.5261389189716659E-2</v>
      </c>
      <c r="Q39" s="3"/>
      <c r="R39" s="3"/>
    </row>
    <row r="40" spans="2:18" x14ac:dyDescent="0.25">
      <c r="D40" s="3"/>
      <c r="E40" s="3"/>
      <c r="F40" s="3" t="s">
        <v>57</v>
      </c>
      <c r="G40" s="3"/>
      <c r="H40" s="3">
        <f>H39/H35*100</f>
        <v>11.751577053339268</v>
      </c>
      <c r="I40" s="3">
        <f t="shared" ref="I40:P40" si="5">I39/I35*100</f>
        <v>13.119031639793713</v>
      </c>
      <c r="J40" s="3">
        <f t="shared" si="5"/>
        <v>11.070287283482784</v>
      </c>
      <c r="K40" s="3">
        <f t="shared" si="5"/>
        <v>6.1117883441249434</v>
      </c>
      <c r="L40" s="3">
        <f t="shared" si="5"/>
        <v>14.832041817017588</v>
      </c>
      <c r="M40" s="3">
        <f t="shared" si="5"/>
        <v>9.553800826938879</v>
      </c>
      <c r="N40" s="3">
        <f t="shared" si="5"/>
        <v>12.901105157612362</v>
      </c>
      <c r="O40" s="3">
        <f t="shared" si="5"/>
        <v>13.346184361875649</v>
      </c>
      <c r="P40" s="3">
        <f t="shared" si="5"/>
        <v>21.606497201109001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58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17" t="s">
        <v>36</v>
      </c>
      <c r="I44" s="17" t="s">
        <v>37</v>
      </c>
      <c r="J44" s="17" t="s">
        <v>38</v>
      </c>
      <c r="K44" s="17" t="s">
        <v>39</v>
      </c>
      <c r="L44" s="17" t="s">
        <v>40</v>
      </c>
      <c r="M44" s="17" t="s">
        <v>41</v>
      </c>
      <c r="N44" s="17" t="s">
        <v>42</v>
      </c>
      <c r="O44" s="17" t="s">
        <v>42</v>
      </c>
      <c r="P44" s="17" t="s">
        <v>43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7.2666666666666671E-2</v>
      </c>
      <c r="I47" s="3">
        <f t="shared" ref="I47:N47" si="6">I28-$P$35</f>
        <v>4.416666666666666E-2</v>
      </c>
      <c r="J47" s="3">
        <f t="shared" si="6"/>
        <v>6.2366666666666667E-2</v>
      </c>
      <c r="K47" s="3">
        <f t="shared" si="6"/>
        <v>8.8066666666666668E-2</v>
      </c>
      <c r="L47" s="3">
        <f t="shared" si="6"/>
        <v>7.4766666666666662E-2</v>
      </c>
      <c r="M47" s="3">
        <f t="shared" si="6"/>
        <v>8.3866666666666659E-2</v>
      </c>
      <c r="N47" s="3">
        <f t="shared" si="6"/>
        <v>0.11786666666666666</v>
      </c>
      <c r="O47" s="3">
        <f>O28-$P$35</f>
        <v>0.10836666666666665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5.0266666666666654E-2</v>
      </c>
      <c r="I48" s="3">
        <f t="shared" si="7"/>
        <v>7.6966666666666669E-2</v>
      </c>
      <c r="J48" s="3">
        <f t="shared" si="7"/>
        <v>4.2266666666666661E-2</v>
      </c>
      <c r="K48" s="3">
        <f t="shared" si="7"/>
        <v>7.0566666666666653E-2</v>
      </c>
      <c r="L48" s="3">
        <f t="shared" si="7"/>
        <v>5.9366666666666665E-2</v>
      </c>
      <c r="M48" s="3">
        <f t="shared" si="7"/>
        <v>5.7666666666666658E-2</v>
      </c>
      <c r="N48" s="3">
        <f t="shared" si="7"/>
        <v>6.7966666666666661E-2</v>
      </c>
      <c r="O48" s="3">
        <f t="shared" si="7"/>
        <v>6.2366666666666667E-2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4.5966666666666656E-2</v>
      </c>
      <c r="I49" s="3">
        <f t="shared" si="7"/>
        <v>5.3666666666666654E-2</v>
      </c>
      <c r="J49" s="3">
        <f t="shared" si="7"/>
        <v>3.9666666666666656E-2</v>
      </c>
      <c r="K49" s="3">
        <f t="shared" si="7"/>
        <v>8.4966666666666649E-2</v>
      </c>
      <c r="L49" s="3">
        <f>L30-$P$35</f>
        <v>0.10676666666666666</v>
      </c>
      <c r="M49" s="3">
        <f t="shared" si="7"/>
        <v>7.9966666666666672E-2</v>
      </c>
      <c r="N49" s="3">
        <f t="shared" si="7"/>
        <v>8.7366666666666662E-2</v>
      </c>
      <c r="O49" s="3">
        <f>O30-$P$35</f>
        <v>6.9966666666666663E-2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7.6666666666666647E-2</v>
      </c>
      <c r="I50" s="3">
        <f t="shared" si="7"/>
        <v>8.0266666666666667E-2</v>
      </c>
      <c r="J50" s="3">
        <f t="shared" si="7"/>
        <v>6.6366666666666671E-2</v>
      </c>
      <c r="K50" s="3">
        <f t="shared" si="7"/>
        <v>9.2366666666666666E-2</v>
      </c>
      <c r="L50" s="3">
        <f t="shared" si="7"/>
        <v>0.10506666666666666</v>
      </c>
      <c r="M50" s="3">
        <f t="shared" si="7"/>
        <v>9.0366666666666665E-2</v>
      </c>
      <c r="N50" s="3">
        <f t="shared" si="7"/>
        <v>8.596666666666665E-2</v>
      </c>
      <c r="O50" s="3">
        <f t="shared" si="7"/>
        <v>8.5666666666666655E-2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17" t="s">
        <v>36</v>
      </c>
      <c r="I53" s="17" t="s">
        <v>37</v>
      </c>
      <c r="J53" s="17" t="s">
        <v>38</v>
      </c>
      <c r="K53" s="17" t="s">
        <v>39</v>
      </c>
      <c r="L53" s="17" t="s">
        <v>40</v>
      </c>
      <c r="M53" s="17" t="s">
        <v>41</v>
      </c>
      <c r="N53" s="17" t="s">
        <v>42</v>
      </c>
      <c r="O53" s="17" t="s">
        <v>42</v>
      </c>
      <c r="P53" s="17" t="s">
        <v>43</v>
      </c>
      <c r="Q53" s="2"/>
      <c r="R53" s="3"/>
      <c r="S53" s="9" t="s">
        <v>59</v>
      </c>
      <c r="T53" s="10"/>
    </row>
    <row r="54" spans="4:20" x14ac:dyDescent="0.25">
      <c r="D54" s="3"/>
      <c r="E54" s="3"/>
      <c r="F54" s="3" t="s">
        <v>52</v>
      </c>
      <c r="G54" s="3"/>
      <c r="H54" s="3">
        <f>AVERAGE(H47:H50)</f>
        <v>6.1391666666666664E-2</v>
      </c>
      <c r="I54" s="3">
        <f>AVERAGE(I47:I50)</f>
        <v>6.3766666666666666E-2</v>
      </c>
      <c r="J54" s="3">
        <f t="shared" ref="J54:N54" si="8">AVERAGE(J47:J50)</f>
        <v>5.2666666666666667E-2</v>
      </c>
      <c r="K54" s="3">
        <f t="shared" si="8"/>
        <v>8.3991666666666659E-2</v>
      </c>
      <c r="L54" s="3">
        <f t="shared" si="8"/>
        <v>8.6491666666666661E-2</v>
      </c>
      <c r="M54" s="3">
        <f t="shared" si="8"/>
        <v>7.7966666666666656E-2</v>
      </c>
      <c r="N54" s="3">
        <f t="shared" si="8"/>
        <v>8.9791666666666659E-2</v>
      </c>
      <c r="O54" s="3">
        <f>AVERAGE(O47:O50)</f>
        <v>8.159166666666666E-2</v>
      </c>
      <c r="P54" s="3"/>
      <c r="Q54" s="3"/>
      <c r="R54" s="3"/>
      <c r="S54" s="11">
        <f>AVERAGE(N47:O50)</f>
        <v>8.5691666666666652E-2</v>
      </c>
      <c r="T54" s="12"/>
    </row>
    <row r="55" spans="4:20" x14ac:dyDescent="0.25">
      <c r="D55" s="3"/>
      <c r="E55" s="3"/>
      <c r="F55" s="3" t="s">
        <v>53</v>
      </c>
      <c r="G55" s="3"/>
      <c r="H55" s="3">
        <f>H54/1000</f>
        <v>6.1391666666666664E-5</v>
      </c>
      <c r="I55" s="3">
        <f t="shared" ref="I55:O55" si="9">I54/1000</f>
        <v>6.3766666666666667E-5</v>
      </c>
      <c r="J55" s="3">
        <f t="shared" si="9"/>
        <v>5.2666666666666668E-5</v>
      </c>
      <c r="K55" s="3">
        <f t="shared" si="9"/>
        <v>8.3991666666666657E-5</v>
      </c>
      <c r="L55" s="3">
        <f t="shared" si="9"/>
        <v>8.6491666666666664E-5</v>
      </c>
      <c r="M55" s="3">
        <f t="shared" si="9"/>
        <v>7.796666666666666E-5</v>
      </c>
      <c r="N55" s="3">
        <f t="shared" si="9"/>
        <v>8.9791666666666663E-5</v>
      </c>
      <c r="O55" s="3">
        <f t="shared" si="9"/>
        <v>8.1591666666666653E-5</v>
      </c>
      <c r="P55" s="3"/>
      <c r="Q55" s="3"/>
      <c r="R55" s="3"/>
    </row>
    <row r="56" spans="4:20" x14ac:dyDescent="0.25">
      <c r="D56" s="3"/>
      <c r="E56" s="3"/>
      <c r="F56" s="3" t="s">
        <v>54</v>
      </c>
      <c r="G56" s="3"/>
      <c r="H56" s="3">
        <f>MEDIAN(H47:H50)</f>
        <v>6.1466666666666663E-2</v>
      </c>
      <c r="I56" s="3">
        <f t="shared" ref="I56:N56" si="10">MEDIAN(I47:I50)</f>
        <v>6.5316666666666662E-2</v>
      </c>
      <c r="J56" s="3">
        <f>MEDIAN(J47:J50)</f>
        <v>5.2316666666666664E-2</v>
      </c>
      <c r="K56" s="3">
        <f t="shared" si="10"/>
        <v>8.6516666666666658E-2</v>
      </c>
      <c r="L56" s="3">
        <f t="shared" si="10"/>
        <v>8.9916666666666659E-2</v>
      </c>
      <c r="M56" s="3">
        <f t="shared" si="10"/>
        <v>8.1916666666666665E-2</v>
      </c>
      <c r="N56" s="3">
        <f t="shared" si="10"/>
        <v>8.6666666666666656E-2</v>
      </c>
      <c r="O56" s="3">
        <f>MEDIAN(O47:O50)</f>
        <v>7.7816666666666659E-2</v>
      </c>
      <c r="P56" s="3"/>
      <c r="Q56" s="3"/>
      <c r="R56" s="3"/>
    </row>
    <row r="57" spans="4:20" x14ac:dyDescent="0.25">
      <c r="D57" s="3"/>
      <c r="E57" s="3"/>
      <c r="F57" s="3" t="s">
        <v>55</v>
      </c>
      <c r="G57" s="3"/>
      <c r="H57" s="3">
        <f>H56/1000</f>
        <v>6.1466666666666665E-5</v>
      </c>
      <c r="I57" s="3">
        <f t="shared" ref="I57:O57" si="11">I56/1000</f>
        <v>6.5316666666666664E-5</v>
      </c>
      <c r="J57" s="3">
        <f t="shared" si="11"/>
        <v>5.2316666666666667E-5</v>
      </c>
      <c r="K57" s="3">
        <f t="shared" si="11"/>
        <v>8.6516666666666664E-5</v>
      </c>
      <c r="L57" s="3">
        <f t="shared" si="11"/>
        <v>8.9916666666666652E-5</v>
      </c>
      <c r="M57" s="3">
        <f t="shared" si="11"/>
        <v>8.1916666666666661E-5</v>
      </c>
      <c r="N57" s="3">
        <f t="shared" si="11"/>
        <v>8.6666666666666655E-5</v>
      </c>
      <c r="O57" s="3">
        <f t="shared" si="11"/>
        <v>7.7816666666666656E-5</v>
      </c>
      <c r="P57" s="3"/>
      <c r="Q57" s="3"/>
      <c r="R57" s="3"/>
    </row>
    <row r="58" spans="4:20" x14ac:dyDescent="0.25">
      <c r="D58" s="3"/>
      <c r="E58" s="3"/>
      <c r="F58" s="3" t="s">
        <v>56</v>
      </c>
      <c r="G58" s="3"/>
      <c r="H58" s="3">
        <f>STDEV(H47:H50)</f>
        <v>1.5515019604671207E-2</v>
      </c>
      <c r="I58" s="3">
        <f t="shared" ref="I58:O58" si="12">STDEV(I47:I50)</f>
        <v>1.7631978523882853E-2</v>
      </c>
      <c r="J58" s="3">
        <f t="shared" si="12"/>
        <v>1.3649664220534234E-2</v>
      </c>
      <c r="K58" s="3">
        <f t="shared" si="12"/>
        <v>9.450352727103194E-3</v>
      </c>
      <c r="L58" s="3">
        <f t="shared" si="12"/>
        <v>2.3304845704988787E-2</v>
      </c>
      <c r="M58" s="3">
        <f t="shared" si="12"/>
        <v>1.4196948028831173E-2</v>
      </c>
      <c r="N58" s="3">
        <f t="shared" si="12"/>
        <v>2.0696597949099463E-2</v>
      </c>
      <c r="O58" s="3">
        <f t="shared" si="12"/>
        <v>2.0316229144865094E-2</v>
      </c>
      <c r="P58" s="3"/>
      <c r="Q58" s="3"/>
      <c r="R58" s="3"/>
    </row>
    <row r="59" spans="4:20" x14ac:dyDescent="0.25">
      <c r="D59" s="3"/>
      <c r="E59" s="3"/>
      <c r="F59" s="3" t="s">
        <v>57</v>
      </c>
      <c r="G59" s="3"/>
      <c r="H59" s="3">
        <f>H58/H54*100</f>
        <v>25.272191564551989</v>
      </c>
      <c r="I59" s="3">
        <f t="shared" ref="I59:O59" si="13">I58/I54*100</f>
        <v>27.650776566465531</v>
      </c>
      <c r="J59" s="3">
        <f t="shared" si="13"/>
        <v>25.917083963039683</v>
      </c>
      <c r="K59" s="3">
        <f t="shared" si="13"/>
        <v>11.251536137041208</v>
      </c>
      <c r="L59" s="3">
        <f t="shared" si="13"/>
        <v>26.944613976285332</v>
      </c>
      <c r="M59" s="3">
        <f t="shared" si="13"/>
        <v>18.20899704424691</v>
      </c>
      <c r="N59" s="3">
        <f t="shared" si="13"/>
        <v>23.049575442152538</v>
      </c>
      <c r="O59" s="3">
        <f t="shared" si="13"/>
        <v>24.899882518474225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60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H47/$N$54*100</f>
        <v>80.928074245939683</v>
      </c>
      <c r="I63" s="3">
        <f t="shared" ref="I63:O63" si="14">I47/$N$54*100</f>
        <v>49.187935034802784</v>
      </c>
      <c r="J63" s="3">
        <f t="shared" si="14"/>
        <v>69.457076566125295</v>
      </c>
      <c r="K63" s="3">
        <f t="shared" si="14"/>
        <v>98.078886310904878</v>
      </c>
      <c r="L63" s="3">
        <f t="shared" si="14"/>
        <v>83.266821345707655</v>
      </c>
      <c r="M63" s="3">
        <f t="shared" si="14"/>
        <v>93.401392111368907</v>
      </c>
      <c r="N63" s="3">
        <f t="shared" si="14"/>
        <v>131.26682134570765</v>
      </c>
      <c r="O63" s="3">
        <f t="shared" si="14"/>
        <v>120.68677494199535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H48/$N$54*100</f>
        <v>55.981438515081194</v>
      </c>
      <c r="I64" s="3">
        <f t="shared" si="15"/>
        <v>85.716937354988403</v>
      </c>
      <c r="J64" s="3">
        <f t="shared" si="15"/>
        <v>47.071925754060324</v>
      </c>
      <c r="K64" s="3">
        <f t="shared" si="15"/>
        <v>78.589327146171684</v>
      </c>
      <c r="L64" s="3">
        <f t="shared" si="15"/>
        <v>66.11600928074246</v>
      </c>
      <c r="M64" s="3">
        <f t="shared" si="15"/>
        <v>64.222737819025525</v>
      </c>
      <c r="N64" s="3">
        <f t="shared" si="15"/>
        <v>75.693735498839914</v>
      </c>
      <c r="O64" s="3">
        <f t="shared" si="15"/>
        <v>69.457076566125295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H49/$N$54*100</f>
        <v>51.192575406032468</v>
      </c>
      <c r="I65" s="3">
        <f t="shared" si="16"/>
        <v>59.767981438515072</v>
      </c>
      <c r="J65" s="3">
        <f t="shared" si="16"/>
        <v>44.176334106728532</v>
      </c>
      <c r="K65" s="3">
        <f t="shared" si="16"/>
        <v>94.626450116009266</v>
      </c>
      <c r="L65" s="3">
        <f t="shared" si="16"/>
        <v>118.90487238979119</v>
      </c>
      <c r="M65" s="3">
        <f t="shared" si="16"/>
        <v>89.058004640371252</v>
      </c>
      <c r="N65" s="3">
        <f t="shared" si="16"/>
        <v>97.299303944315554</v>
      </c>
      <c r="O65" s="3">
        <f t="shared" si="16"/>
        <v>77.921113689095137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H50/$N$54*100</f>
        <v>85.382830626450101</v>
      </c>
      <c r="I66" s="3">
        <f t="shared" si="17"/>
        <v>89.392111368909525</v>
      </c>
      <c r="J66" s="3">
        <f t="shared" si="17"/>
        <v>73.911832946635741</v>
      </c>
      <c r="K66" s="3">
        <f t="shared" si="17"/>
        <v>102.8677494199536</v>
      </c>
      <c r="L66" s="3">
        <f t="shared" si="17"/>
        <v>117.01160092807423</v>
      </c>
      <c r="M66" s="3">
        <f t="shared" si="17"/>
        <v>100.64037122969837</v>
      </c>
      <c r="N66" s="3">
        <f t="shared" si="17"/>
        <v>95.740139211136878</v>
      </c>
      <c r="O66" s="3">
        <f t="shared" si="17"/>
        <v>95.406032482598604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17" t="s">
        <v>36</v>
      </c>
      <c r="I69" s="17" t="s">
        <v>37</v>
      </c>
      <c r="J69" s="17" t="s">
        <v>38</v>
      </c>
      <c r="K69" s="17" t="s">
        <v>39</v>
      </c>
      <c r="L69" s="17" t="s">
        <v>40</v>
      </c>
      <c r="M69" s="17" t="s">
        <v>41</v>
      </c>
      <c r="N69" s="17" t="s">
        <v>42</v>
      </c>
      <c r="O69" s="17" t="s">
        <v>42</v>
      </c>
      <c r="P69" s="17" t="s">
        <v>43</v>
      </c>
      <c r="Q69" s="2"/>
      <c r="R69" s="3"/>
    </row>
    <row r="70" spans="4:18" x14ac:dyDescent="0.25">
      <c r="D70" s="3"/>
      <c r="E70" s="3"/>
      <c r="F70" s="3" t="s">
        <v>52</v>
      </c>
      <c r="G70" s="3"/>
      <c r="H70" s="3">
        <f>AVERAGE(H63:H66)</f>
        <v>68.371229698375856</v>
      </c>
      <c r="I70" s="3">
        <f t="shared" ref="I70:N70" si="18">AVERAGE(I63:I66)</f>
        <v>71.016241299303942</v>
      </c>
      <c r="J70" s="3">
        <f>AVERAGE(J63:J66)</f>
        <v>58.654292343387468</v>
      </c>
      <c r="K70" s="3">
        <f t="shared" si="18"/>
        <v>93.540603248259856</v>
      </c>
      <c r="L70" s="3">
        <f t="shared" si="18"/>
        <v>96.324825986078892</v>
      </c>
      <c r="M70" s="3">
        <f t="shared" si="18"/>
        <v>86.830626450116014</v>
      </c>
      <c r="N70" s="3">
        <f t="shared" si="18"/>
        <v>100</v>
      </c>
      <c r="O70" s="3">
        <f>AVERAGE(O63:O66)</f>
        <v>90.867749419953597</v>
      </c>
      <c r="P70" s="3"/>
      <c r="Q70" s="3"/>
      <c r="R70" s="3"/>
    </row>
    <row r="71" spans="4:18" x14ac:dyDescent="0.25">
      <c r="D71" s="3"/>
      <c r="E71" s="3"/>
      <c r="F71" s="3" t="s">
        <v>54</v>
      </c>
      <c r="G71" s="3"/>
      <c r="H71" s="3">
        <f>MEDIAN(H63:H66)</f>
        <v>68.454756380510446</v>
      </c>
      <c r="I71" s="3">
        <f t="shared" ref="I71:O71" si="19">MEDIAN(I63:I66)</f>
        <v>72.742459396751741</v>
      </c>
      <c r="J71" s="3">
        <f t="shared" si="19"/>
        <v>58.264501160092806</v>
      </c>
      <c r="K71" s="3">
        <f t="shared" si="19"/>
        <v>96.352668213457065</v>
      </c>
      <c r="L71" s="3">
        <f t="shared" si="19"/>
        <v>100.13921113689094</v>
      </c>
      <c r="M71" s="3">
        <f t="shared" si="19"/>
        <v>91.229698375870072</v>
      </c>
      <c r="N71" s="3">
        <f t="shared" si="19"/>
        <v>96.519721577726216</v>
      </c>
      <c r="O71" s="3">
        <f t="shared" si="19"/>
        <v>86.663573085846878</v>
      </c>
      <c r="P71" s="3"/>
      <c r="Q71" s="3"/>
      <c r="R71" s="3"/>
    </row>
    <row r="72" spans="4:18" x14ac:dyDescent="0.25">
      <c r="D72" s="3"/>
      <c r="E72" s="3"/>
      <c r="F72" s="3" t="s">
        <v>56</v>
      </c>
      <c r="G72" s="3"/>
      <c r="H72" s="3">
        <f>STDEV(H63:H66)</f>
        <v>17.278908144413485</v>
      </c>
      <c r="I72" s="3">
        <f t="shared" ref="I72:O72" si="20">STDEV(I63:I66)</f>
        <v>19.636542207572596</v>
      </c>
      <c r="J72" s="3">
        <f t="shared" si="20"/>
        <v>15.201482194562553</v>
      </c>
      <c r="K72" s="3">
        <f t="shared" si="20"/>
        <v>10.524754777284299</v>
      </c>
      <c r="L72" s="3">
        <f t="shared" si="20"/>
        <v>25.954352525277486</v>
      </c>
      <c r="M72" s="3">
        <f t="shared" si="20"/>
        <v>15.810986203802683</v>
      </c>
      <c r="N72" s="3">
        <f t="shared" si="20"/>
        <v>23.049575442152527</v>
      </c>
      <c r="O72" s="3">
        <f t="shared" si="20"/>
        <v>22.625962852749989</v>
      </c>
      <c r="P72" s="3"/>
      <c r="Q72" s="3"/>
      <c r="R72" s="3"/>
    </row>
    <row r="73" spans="4:18" x14ac:dyDescent="0.25">
      <c r="D73" s="3"/>
      <c r="E73" s="3"/>
      <c r="F73" s="3" t="s">
        <v>57</v>
      </c>
      <c r="G73" s="3"/>
      <c r="H73" s="3">
        <f t="shared" ref="H73:O73" si="21">H72/H70*100</f>
        <v>25.272191564552106</v>
      </c>
      <c r="I73" s="3">
        <f t="shared" si="21"/>
        <v>27.650776566465595</v>
      </c>
      <c r="J73" s="3">
        <f t="shared" si="21"/>
        <v>25.917083963039801</v>
      </c>
      <c r="K73" s="3">
        <f t="shared" si="21"/>
        <v>11.251536137041207</v>
      </c>
      <c r="L73" s="3">
        <f t="shared" si="21"/>
        <v>26.944613976285275</v>
      </c>
      <c r="M73" s="3">
        <f t="shared" si="21"/>
        <v>18.208997044246889</v>
      </c>
      <c r="N73" s="3">
        <f t="shared" si="21"/>
        <v>23.049575442152527</v>
      </c>
      <c r="O73" s="3">
        <f t="shared" si="21"/>
        <v>24.899882518474225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61</v>
      </c>
      <c r="E76" s="3"/>
      <c r="F76" s="3"/>
      <c r="G76" s="3"/>
      <c r="H76" s="3">
        <f>H47/$S$54*100</f>
        <v>84.800155596615795</v>
      </c>
      <c r="I76" s="3">
        <f t="shared" ref="I76:N76" si="22">I47/$S$54*100</f>
        <v>51.541378975007291</v>
      </c>
      <c r="J76" s="3">
        <f t="shared" si="22"/>
        <v>72.780317028104662</v>
      </c>
      <c r="K76" s="3">
        <f t="shared" si="22"/>
        <v>102.7715647184674</v>
      </c>
      <c r="L76" s="3">
        <f t="shared" si="22"/>
        <v>87.250802295050093</v>
      </c>
      <c r="M76" s="3">
        <f t="shared" si="22"/>
        <v>97.870271321598764</v>
      </c>
      <c r="N76" s="3">
        <f t="shared" si="22"/>
        <v>137.54740834386854</v>
      </c>
      <c r="O76" s="3">
        <f>O47/$S$54*100</f>
        <v>126.46114946999903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3">H48/$S$54*100</f>
        <v>58.6599241466498</v>
      </c>
      <c r="I77" s="3">
        <f t="shared" si="23"/>
        <v>89.818146455314618</v>
      </c>
      <c r="J77" s="3">
        <f t="shared" si="23"/>
        <v>49.324127200233399</v>
      </c>
      <c r="K77" s="3">
        <f t="shared" si="23"/>
        <v>82.349508898181469</v>
      </c>
      <c r="L77" s="3">
        <f t="shared" si="23"/>
        <v>69.279393173198486</v>
      </c>
      <c r="M77" s="3">
        <f t="shared" si="23"/>
        <v>67.295536322084999</v>
      </c>
      <c r="N77" s="3">
        <f t="shared" si="23"/>
        <v>79.315374890596132</v>
      </c>
      <c r="O77" s="3">
        <f t="shared" si="23"/>
        <v>72.780317028104662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3"/>
        <v>53.641933287950984</v>
      </c>
      <c r="I78" s="3">
        <f t="shared" si="23"/>
        <v>62.62763784887678</v>
      </c>
      <c r="J78" s="3">
        <f t="shared" si="23"/>
        <v>46.289993192648055</v>
      </c>
      <c r="K78" s="3">
        <f t="shared" si="23"/>
        <v>99.153943401730999</v>
      </c>
      <c r="L78" s="3">
        <f t="shared" si="23"/>
        <v>124.59399008071577</v>
      </c>
      <c r="M78" s="3">
        <f t="shared" si="23"/>
        <v>93.319070310220781</v>
      </c>
      <c r="N78" s="3">
        <f t="shared" si="23"/>
        <v>101.95468248565595</v>
      </c>
      <c r="O78" s="3">
        <f t="shared" si="23"/>
        <v>81.649324127200245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3"/>
        <v>89.468054069823978</v>
      </c>
      <c r="I79" s="3">
        <f t="shared" si="23"/>
        <v>93.669162695711378</v>
      </c>
      <c r="J79" s="3">
        <f t="shared" si="23"/>
        <v>77.448215501312873</v>
      </c>
      <c r="K79" s="3">
        <f t="shared" si="23"/>
        <v>107.78955557716621</v>
      </c>
      <c r="L79" s="3">
        <f t="shared" si="23"/>
        <v>122.61013322960225</v>
      </c>
      <c r="M79" s="3">
        <f t="shared" si="23"/>
        <v>105.4556063405621</v>
      </c>
      <c r="N79" s="3">
        <f t="shared" si="23"/>
        <v>100.32091802003306</v>
      </c>
      <c r="O79" s="3">
        <f t="shared" si="23"/>
        <v>99.97082563454245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17" t="s">
        <v>36</v>
      </c>
      <c r="I82" s="17" t="s">
        <v>37</v>
      </c>
      <c r="J82" s="17" t="s">
        <v>38</v>
      </c>
      <c r="K82" s="17" t="s">
        <v>39</v>
      </c>
      <c r="L82" s="17" t="s">
        <v>40</v>
      </c>
      <c r="M82" s="17" t="s">
        <v>41</v>
      </c>
      <c r="N82" s="17" t="s">
        <v>42</v>
      </c>
      <c r="O82" s="17" t="s">
        <v>42</v>
      </c>
      <c r="P82" s="17" t="s">
        <v>43</v>
      </c>
      <c r="Q82" s="2"/>
      <c r="R82" s="3"/>
    </row>
    <row r="83" spans="4:18" x14ac:dyDescent="0.25">
      <c r="D83" s="3"/>
      <c r="E83" s="3"/>
      <c r="F83" s="3" t="s">
        <v>52</v>
      </c>
      <c r="G83" s="3"/>
      <c r="H83" s="3">
        <f>AVERAGE(H76:H79)</f>
        <v>71.642516775260134</v>
      </c>
      <c r="I83" s="3">
        <f t="shared" ref="I83:N83" si="24">AVERAGE(I76:I79)</f>
        <v>74.414081493727522</v>
      </c>
      <c r="J83" s="3">
        <f>AVERAGE(J76:J79)</f>
        <v>61.460663230574738</v>
      </c>
      <c r="K83" s="3">
        <f t="shared" si="24"/>
        <v>98.016143148886513</v>
      </c>
      <c r="L83" s="3">
        <f t="shared" si="24"/>
        <v>100.93357969464164</v>
      </c>
      <c r="M83" s="3">
        <f t="shared" si="24"/>
        <v>90.985121073616654</v>
      </c>
      <c r="N83" s="3">
        <f t="shared" si="24"/>
        <v>104.78459593503841</v>
      </c>
      <c r="O83" s="3">
        <f>AVERAGE(O76:O79)</f>
        <v>95.215404064961604</v>
      </c>
      <c r="P83" s="3"/>
      <c r="Q83" s="3"/>
      <c r="R83" s="3"/>
    </row>
    <row r="84" spans="4:18" x14ac:dyDescent="0.25">
      <c r="D84" s="3"/>
      <c r="E84" s="3"/>
      <c r="F84" s="3" t="s">
        <v>54</v>
      </c>
      <c r="G84" s="3"/>
      <c r="H84" s="3">
        <f t="shared" ref="H84:O84" si="25">MEDIAN(H76:H79)</f>
        <v>71.730039871632798</v>
      </c>
      <c r="I84" s="3">
        <f t="shared" si="25"/>
        <v>76.222892152095696</v>
      </c>
      <c r="J84" s="3">
        <f t="shared" si="25"/>
        <v>61.052222114169027</v>
      </c>
      <c r="K84" s="3">
        <f t="shared" si="25"/>
        <v>100.9627540600992</v>
      </c>
      <c r="L84" s="3">
        <f t="shared" si="25"/>
        <v>104.93046776232617</v>
      </c>
      <c r="M84" s="3">
        <f t="shared" si="25"/>
        <v>95.59467081590978</v>
      </c>
      <c r="N84" s="3">
        <f t="shared" si="25"/>
        <v>101.1378002528445</v>
      </c>
      <c r="O84" s="3">
        <f t="shared" si="25"/>
        <v>90.810074880871355</v>
      </c>
      <c r="P84" s="3"/>
      <c r="Q84" s="3"/>
      <c r="R84" s="3"/>
    </row>
    <row r="85" spans="4:18" x14ac:dyDescent="0.25">
      <c r="D85" s="3"/>
      <c r="E85" s="3"/>
      <c r="F85" s="3" t="s">
        <v>56</v>
      </c>
      <c r="G85" s="3"/>
      <c r="H85" s="3">
        <f t="shared" ref="H85:O85" si="26">STDEV(H76:H79)</f>
        <v>18.105634081110107</v>
      </c>
      <c r="I85" s="3">
        <f t="shared" si="26"/>
        <v>20.576071407818191</v>
      </c>
      <c r="J85" s="3">
        <f t="shared" si="26"/>
        <v>15.928811693709237</v>
      </c>
      <c r="K85" s="3">
        <f t="shared" si="26"/>
        <v>11.028321766531004</v>
      </c>
      <c r="L85" s="3">
        <f t="shared" si="26"/>
        <v>27.196163421167537</v>
      </c>
      <c r="M85" s="3">
        <f t="shared" si="26"/>
        <v>16.56747800699938</v>
      </c>
      <c r="N85" s="3">
        <f t="shared" si="26"/>
        <v>24.152404491801374</v>
      </c>
      <c r="O85" s="3">
        <f t="shared" si="26"/>
        <v>23.708523751665965</v>
      </c>
      <c r="P85" s="3"/>
      <c r="Q85" s="3"/>
      <c r="R85" s="3"/>
    </row>
    <row r="86" spans="4:18" x14ac:dyDescent="0.25">
      <c r="D86" s="3"/>
      <c r="E86" s="3"/>
      <c r="F86" s="3" t="s">
        <v>57</v>
      </c>
      <c r="G86" s="3"/>
      <c r="H86" s="3">
        <f t="shared" ref="H86:O86" si="27">H85/H83*100</f>
        <v>25.272191564552088</v>
      </c>
      <c r="I86" s="3">
        <f t="shared" si="27"/>
        <v>27.650776566465556</v>
      </c>
      <c r="J86" s="3">
        <f t="shared" si="27"/>
        <v>25.917083963039882</v>
      </c>
      <c r="K86" s="3">
        <f t="shared" si="27"/>
        <v>11.251536137041205</v>
      </c>
      <c r="L86" s="3">
        <f t="shared" si="27"/>
        <v>26.944613976285364</v>
      </c>
      <c r="M86" s="3">
        <f t="shared" si="27"/>
        <v>18.208997044246967</v>
      </c>
      <c r="N86" s="3">
        <f t="shared" si="27"/>
        <v>23.049575442152531</v>
      </c>
      <c r="O86" s="3">
        <f t="shared" si="27"/>
        <v>24.899882518474218</v>
      </c>
      <c r="P86" s="3"/>
      <c r="Q86" s="3"/>
      <c r="R86" s="3"/>
    </row>
  </sheetData>
  <pageMargins left="0.7" right="0.7" top="0.78740157499999996" bottom="0.78740157499999996" header="0.3" footer="0.3"/>
  <pageSetup paperSize="9" scale="2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86"/>
  <sheetViews>
    <sheetView topLeftCell="A16" workbookViewId="0">
      <selection activeCell="A22" sqref="A22:D29"/>
    </sheetView>
  </sheetViews>
  <sheetFormatPr baseColWidth="10" defaultColWidth="11.42578125" defaultRowHeight="15" x14ac:dyDescent="0.25"/>
  <sheetData>
    <row r="1" spans="1:13" x14ac:dyDescent="0.25">
      <c r="A1" s="15" t="s">
        <v>12</v>
      </c>
      <c r="B1" s="15" t="s">
        <v>13</v>
      </c>
      <c r="C1" s="15" t="s">
        <v>14</v>
      </c>
      <c r="D1" s="15" t="s">
        <v>15</v>
      </c>
      <c r="E1" s="15" t="s">
        <v>16</v>
      </c>
      <c r="F1" s="15" t="s">
        <v>17</v>
      </c>
      <c r="G1" s="15" t="s">
        <v>18</v>
      </c>
      <c r="H1" s="15" t="s">
        <v>19</v>
      </c>
      <c r="I1" s="15" t="s">
        <v>20</v>
      </c>
      <c r="J1" s="15" t="s">
        <v>21</v>
      </c>
      <c r="K1" s="15" t="s">
        <v>22</v>
      </c>
      <c r="L1" s="15" t="s">
        <v>23</v>
      </c>
      <c r="M1" s="15" t="s">
        <v>24</v>
      </c>
    </row>
    <row r="2" spans="1:13" x14ac:dyDescent="0.25">
      <c r="A2" s="15" t="s">
        <v>25</v>
      </c>
      <c r="B2" s="13">
        <v>41</v>
      </c>
      <c r="C2" s="13">
        <v>30</v>
      </c>
      <c r="D2" s="13">
        <v>39</v>
      </c>
      <c r="E2" s="13">
        <v>38</v>
      </c>
      <c r="F2" s="13">
        <v>35</v>
      </c>
      <c r="G2" s="13">
        <v>36</v>
      </c>
      <c r="H2" s="13">
        <v>32</v>
      </c>
      <c r="I2" s="13">
        <v>34</v>
      </c>
      <c r="J2" s="13">
        <v>40</v>
      </c>
      <c r="K2" s="13">
        <v>31</v>
      </c>
      <c r="L2" s="13">
        <v>38</v>
      </c>
      <c r="M2" s="13">
        <v>32</v>
      </c>
    </row>
    <row r="3" spans="1:13" x14ac:dyDescent="0.25">
      <c r="A3" s="15" t="s">
        <v>26</v>
      </c>
      <c r="B3" s="13">
        <v>87</v>
      </c>
      <c r="C3" s="13">
        <v>35</v>
      </c>
      <c r="D3" s="13">
        <v>35</v>
      </c>
      <c r="E3" s="13">
        <v>27</v>
      </c>
      <c r="F3" s="13">
        <v>36</v>
      </c>
      <c r="G3" s="13">
        <v>37</v>
      </c>
      <c r="H3" s="13">
        <v>32</v>
      </c>
      <c r="I3" s="13">
        <v>42</v>
      </c>
      <c r="J3" s="13">
        <v>41</v>
      </c>
      <c r="K3" s="13">
        <v>38</v>
      </c>
      <c r="L3" s="13">
        <v>33</v>
      </c>
      <c r="M3" s="13">
        <v>35</v>
      </c>
    </row>
    <row r="4" spans="1:13" x14ac:dyDescent="0.25">
      <c r="A4" s="15" t="s">
        <v>27</v>
      </c>
      <c r="B4" s="13">
        <v>33</v>
      </c>
      <c r="C4" s="13">
        <v>35</v>
      </c>
      <c r="D4" s="13">
        <v>49736</v>
      </c>
      <c r="E4" s="13">
        <v>46946</v>
      </c>
      <c r="F4" s="13">
        <v>45755</v>
      </c>
      <c r="G4" s="13">
        <v>43949</v>
      </c>
      <c r="H4" s="13">
        <v>41974</v>
      </c>
      <c r="I4" s="13">
        <v>45986</v>
      </c>
      <c r="J4" s="13">
        <v>43630</v>
      </c>
      <c r="K4" s="13">
        <v>44972</v>
      </c>
      <c r="L4" s="13">
        <v>38465</v>
      </c>
      <c r="M4" s="13">
        <v>31</v>
      </c>
    </row>
    <row r="5" spans="1:13" x14ac:dyDescent="0.25">
      <c r="A5" s="15" t="s">
        <v>28</v>
      </c>
      <c r="B5" s="13">
        <v>36</v>
      </c>
      <c r="C5" s="13">
        <v>38</v>
      </c>
      <c r="D5" s="13">
        <v>49934</v>
      </c>
      <c r="E5" s="13">
        <v>48213</v>
      </c>
      <c r="F5" s="13">
        <v>47655</v>
      </c>
      <c r="G5" s="13">
        <v>46821</v>
      </c>
      <c r="H5" s="13">
        <v>45274</v>
      </c>
      <c r="I5" s="13">
        <v>44892</v>
      </c>
      <c r="J5" s="13">
        <v>45801</v>
      </c>
      <c r="K5" s="13">
        <v>44910</v>
      </c>
      <c r="L5" s="13">
        <v>38998</v>
      </c>
      <c r="M5" s="13">
        <v>34</v>
      </c>
    </row>
    <row r="6" spans="1:13" x14ac:dyDescent="0.25">
      <c r="A6" s="15" t="s">
        <v>29</v>
      </c>
      <c r="B6" s="13">
        <v>33</v>
      </c>
      <c r="C6" s="13">
        <v>37</v>
      </c>
      <c r="D6" s="13">
        <v>50060</v>
      </c>
      <c r="E6" s="13">
        <v>48773</v>
      </c>
      <c r="F6" s="13">
        <v>49255</v>
      </c>
      <c r="G6" s="13">
        <v>46724</v>
      </c>
      <c r="H6" s="13">
        <v>45385</v>
      </c>
      <c r="I6" s="13">
        <v>45377</v>
      </c>
      <c r="J6" s="13">
        <v>45552</v>
      </c>
      <c r="K6" s="13">
        <v>45009</v>
      </c>
      <c r="L6" s="13">
        <v>37977</v>
      </c>
      <c r="M6" s="13">
        <v>38</v>
      </c>
    </row>
    <row r="7" spans="1:13" x14ac:dyDescent="0.25">
      <c r="A7" s="15" t="s">
        <v>30</v>
      </c>
      <c r="B7" s="13">
        <v>32</v>
      </c>
      <c r="C7" s="13">
        <v>34</v>
      </c>
      <c r="D7" s="13">
        <v>50449</v>
      </c>
      <c r="E7" s="13">
        <v>51610</v>
      </c>
      <c r="F7" s="13">
        <v>50834</v>
      </c>
      <c r="G7" s="13">
        <v>46673</v>
      </c>
      <c r="H7" s="13">
        <v>45830</v>
      </c>
      <c r="I7" s="13">
        <v>46028</v>
      </c>
      <c r="J7" s="13">
        <v>47643</v>
      </c>
      <c r="K7" s="13">
        <v>45848</v>
      </c>
      <c r="L7" s="13">
        <v>32</v>
      </c>
      <c r="M7" s="13">
        <v>37</v>
      </c>
    </row>
    <row r="8" spans="1:13" x14ac:dyDescent="0.25">
      <c r="A8" s="15" t="s">
        <v>31</v>
      </c>
      <c r="B8" s="13">
        <v>38</v>
      </c>
      <c r="C8" s="13">
        <v>39</v>
      </c>
      <c r="D8" s="13">
        <v>41</v>
      </c>
      <c r="E8" s="13">
        <v>46</v>
      </c>
      <c r="F8" s="13">
        <v>30</v>
      </c>
      <c r="G8" s="13">
        <v>35</v>
      </c>
      <c r="H8" s="13">
        <v>33</v>
      </c>
      <c r="I8" s="13">
        <v>34</v>
      </c>
      <c r="J8" s="13">
        <v>36</v>
      </c>
      <c r="K8" s="13">
        <v>32</v>
      </c>
      <c r="L8" s="13">
        <v>40</v>
      </c>
      <c r="M8" s="13">
        <v>36</v>
      </c>
    </row>
    <row r="9" spans="1:13" x14ac:dyDescent="0.25">
      <c r="A9" s="15" t="s">
        <v>32</v>
      </c>
      <c r="B9" s="13">
        <v>35</v>
      </c>
      <c r="C9" s="13">
        <v>36</v>
      </c>
      <c r="D9" s="13">
        <v>34</v>
      </c>
      <c r="E9" s="13">
        <v>33</v>
      </c>
      <c r="F9" s="13">
        <v>31</v>
      </c>
      <c r="G9" s="13">
        <v>34</v>
      </c>
      <c r="H9" s="13">
        <v>35</v>
      </c>
      <c r="I9" s="13">
        <v>34</v>
      </c>
      <c r="J9" s="13">
        <v>37</v>
      </c>
      <c r="K9" s="13">
        <v>37</v>
      </c>
      <c r="L9" s="13">
        <v>28</v>
      </c>
      <c r="M9" s="13">
        <v>35</v>
      </c>
    </row>
    <row r="22" spans="1:20" x14ac:dyDescent="0.25">
      <c r="A22" s="1" t="s">
        <v>67</v>
      </c>
      <c r="D22" s="3"/>
      <c r="S22" s="19"/>
      <c r="T22" s="3"/>
    </row>
    <row r="23" spans="1:20" x14ac:dyDescent="0.25">
      <c r="A23" t="s">
        <v>44</v>
      </c>
      <c r="C23" t="s">
        <v>45</v>
      </c>
      <c r="D23" s="3"/>
      <c r="S23" s="19"/>
      <c r="T23" s="3"/>
    </row>
    <row r="24" spans="1:20" x14ac:dyDescent="0.25">
      <c r="A24" t="s">
        <v>46</v>
      </c>
      <c r="C24" s="4">
        <v>44062</v>
      </c>
      <c r="D24" s="3"/>
      <c r="S24" s="19"/>
      <c r="T24" s="3"/>
    </row>
    <row r="25" spans="1:20" x14ac:dyDescent="0.25">
      <c r="A25" t="s">
        <v>47</v>
      </c>
      <c r="C25" t="s">
        <v>48</v>
      </c>
      <c r="D25" s="3"/>
      <c r="E25" s="3"/>
      <c r="F25" s="2"/>
      <c r="G25" s="2"/>
      <c r="H25" s="17" t="s">
        <v>36</v>
      </c>
      <c r="I25" s="17" t="s">
        <v>37</v>
      </c>
      <c r="J25" s="17" t="s">
        <v>38</v>
      </c>
      <c r="K25" s="17" t="s">
        <v>39</v>
      </c>
      <c r="L25" s="17" t="s">
        <v>40</v>
      </c>
      <c r="M25" s="17" t="s">
        <v>41</v>
      </c>
      <c r="N25" s="17" t="s">
        <v>42</v>
      </c>
      <c r="O25" s="17" t="s">
        <v>42</v>
      </c>
      <c r="P25" s="17" t="s">
        <v>43</v>
      </c>
      <c r="Q25" s="2"/>
      <c r="R25" s="3"/>
      <c r="S25" s="19"/>
      <c r="T25" s="3"/>
    </row>
    <row r="26" spans="1:20" x14ac:dyDescent="0.25">
      <c r="A26" t="s">
        <v>49</v>
      </c>
      <c r="C26" t="s">
        <v>50</v>
      </c>
      <c r="D26" s="3"/>
      <c r="E26" s="3"/>
      <c r="F26" s="13">
        <v>41</v>
      </c>
      <c r="G26" s="13">
        <v>30</v>
      </c>
      <c r="H26" s="13">
        <v>39</v>
      </c>
      <c r="I26" s="13">
        <v>38</v>
      </c>
      <c r="J26" s="13">
        <v>35</v>
      </c>
      <c r="K26" s="13">
        <v>36</v>
      </c>
      <c r="L26" s="13">
        <v>32</v>
      </c>
      <c r="M26" s="13">
        <v>34</v>
      </c>
      <c r="N26" s="13">
        <v>40</v>
      </c>
      <c r="O26" s="13">
        <v>31</v>
      </c>
      <c r="P26" s="13">
        <v>38</v>
      </c>
      <c r="Q26" s="13">
        <v>32</v>
      </c>
      <c r="R26" s="3"/>
      <c r="S26" s="19"/>
      <c r="T26" s="3"/>
    </row>
    <row r="27" spans="1:20" x14ac:dyDescent="0.25">
      <c r="A27" t="s">
        <v>33</v>
      </c>
      <c r="C27" s="4">
        <v>44095</v>
      </c>
      <c r="D27" s="3"/>
      <c r="E27" s="3"/>
      <c r="F27" s="13">
        <v>87</v>
      </c>
      <c r="G27" s="13">
        <v>35</v>
      </c>
      <c r="H27" s="13">
        <v>35</v>
      </c>
      <c r="I27" s="13">
        <v>27</v>
      </c>
      <c r="J27" s="13">
        <v>36</v>
      </c>
      <c r="K27" s="13">
        <v>37</v>
      </c>
      <c r="L27" s="13">
        <v>32</v>
      </c>
      <c r="M27" s="13">
        <v>42</v>
      </c>
      <c r="N27" s="13">
        <v>41</v>
      </c>
      <c r="O27" s="13">
        <v>38</v>
      </c>
      <c r="P27" s="13">
        <v>33</v>
      </c>
      <c r="Q27" s="13">
        <v>35</v>
      </c>
      <c r="R27" s="3"/>
      <c r="S27" s="19"/>
      <c r="T27" s="3"/>
    </row>
    <row r="28" spans="1:20" x14ac:dyDescent="0.25">
      <c r="A28" t="s">
        <v>34</v>
      </c>
      <c r="C28" t="s">
        <v>35</v>
      </c>
      <c r="D28" s="3"/>
      <c r="E28" s="3"/>
      <c r="F28" s="13">
        <v>33</v>
      </c>
      <c r="G28" s="13">
        <v>35</v>
      </c>
      <c r="H28" s="13">
        <v>49736</v>
      </c>
      <c r="I28" s="13">
        <v>46946</v>
      </c>
      <c r="J28" s="13">
        <v>45755</v>
      </c>
      <c r="K28" s="13">
        <v>43949</v>
      </c>
      <c r="L28" s="13">
        <v>41974</v>
      </c>
      <c r="M28" s="13">
        <v>45986</v>
      </c>
      <c r="N28" s="13">
        <v>43630</v>
      </c>
      <c r="O28" s="13">
        <v>44972</v>
      </c>
      <c r="P28" s="13">
        <v>38465</v>
      </c>
      <c r="Q28" s="13">
        <v>31</v>
      </c>
      <c r="R28" s="3"/>
    </row>
    <row r="29" spans="1:20" x14ac:dyDescent="0.25">
      <c r="A29" s="1" t="s">
        <v>51</v>
      </c>
      <c r="D29" s="3"/>
      <c r="E29" s="3"/>
      <c r="F29" s="13">
        <v>36</v>
      </c>
      <c r="G29" s="13">
        <v>38</v>
      </c>
      <c r="H29" s="13">
        <v>49934</v>
      </c>
      <c r="I29" s="13">
        <v>48213</v>
      </c>
      <c r="J29" s="13">
        <v>47655</v>
      </c>
      <c r="K29" s="13">
        <v>46821</v>
      </c>
      <c r="L29" s="13">
        <v>45274</v>
      </c>
      <c r="M29" s="13">
        <v>44892</v>
      </c>
      <c r="N29" s="13">
        <v>45801</v>
      </c>
      <c r="O29" s="13">
        <v>44910</v>
      </c>
      <c r="P29" s="13">
        <v>38998</v>
      </c>
      <c r="Q29" s="13">
        <v>34</v>
      </c>
      <c r="R29" s="3"/>
    </row>
    <row r="30" spans="1:20" x14ac:dyDescent="0.25">
      <c r="C30" s="4"/>
      <c r="D30" s="3"/>
      <c r="E30" s="3"/>
      <c r="F30" s="13">
        <v>33</v>
      </c>
      <c r="G30" s="13">
        <v>37</v>
      </c>
      <c r="H30" s="13">
        <v>50060</v>
      </c>
      <c r="I30" s="13">
        <v>48773</v>
      </c>
      <c r="J30" s="13">
        <v>49255</v>
      </c>
      <c r="K30" s="13">
        <v>46724</v>
      </c>
      <c r="L30" s="13">
        <v>45385</v>
      </c>
      <c r="M30" s="13">
        <v>45377</v>
      </c>
      <c r="N30" s="13">
        <v>45552</v>
      </c>
      <c r="O30" s="13">
        <v>45009</v>
      </c>
      <c r="P30" s="13">
        <v>37977</v>
      </c>
      <c r="Q30" s="13">
        <v>38</v>
      </c>
      <c r="R30" s="3"/>
    </row>
    <row r="31" spans="1:20" x14ac:dyDescent="0.25">
      <c r="D31" s="3"/>
      <c r="E31" s="3"/>
      <c r="F31" s="13">
        <v>32</v>
      </c>
      <c r="G31" s="13">
        <v>34</v>
      </c>
      <c r="H31" s="13">
        <v>50449</v>
      </c>
      <c r="I31" s="13">
        <v>51610</v>
      </c>
      <c r="J31" s="13">
        <v>50834</v>
      </c>
      <c r="K31" s="13">
        <v>46673</v>
      </c>
      <c r="L31" s="13">
        <v>45830</v>
      </c>
      <c r="M31" s="13">
        <v>46028</v>
      </c>
      <c r="N31" s="13">
        <v>47643</v>
      </c>
      <c r="O31" s="13">
        <v>45848</v>
      </c>
      <c r="P31" s="13">
        <v>32</v>
      </c>
      <c r="Q31" s="13">
        <v>37</v>
      </c>
      <c r="R31" s="3"/>
    </row>
    <row r="32" spans="1:20" x14ac:dyDescent="0.25">
      <c r="D32" s="3"/>
      <c r="E32" s="3"/>
      <c r="F32" s="13">
        <v>38</v>
      </c>
      <c r="G32" s="13">
        <v>39</v>
      </c>
      <c r="H32" s="13">
        <v>41</v>
      </c>
      <c r="I32" s="13">
        <v>46</v>
      </c>
      <c r="J32" s="13">
        <v>30</v>
      </c>
      <c r="K32" s="13">
        <v>35</v>
      </c>
      <c r="L32" s="13">
        <v>33</v>
      </c>
      <c r="M32" s="13">
        <v>34</v>
      </c>
      <c r="N32" s="13">
        <v>36</v>
      </c>
      <c r="O32" s="13">
        <v>32</v>
      </c>
      <c r="P32" s="13">
        <v>40</v>
      </c>
      <c r="Q32" s="13">
        <v>36</v>
      </c>
      <c r="R32" s="3"/>
    </row>
    <row r="33" spans="1:18" x14ac:dyDescent="0.25">
      <c r="D33" s="3"/>
      <c r="E33" s="3"/>
      <c r="F33" s="13">
        <v>35</v>
      </c>
      <c r="G33" s="13">
        <v>36</v>
      </c>
      <c r="H33" s="13">
        <v>34</v>
      </c>
      <c r="I33" s="13">
        <v>33</v>
      </c>
      <c r="J33" s="13">
        <v>31</v>
      </c>
      <c r="K33" s="13">
        <v>34</v>
      </c>
      <c r="L33" s="13">
        <v>35</v>
      </c>
      <c r="M33" s="13">
        <v>34</v>
      </c>
      <c r="N33" s="13">
        <v>37</v>
      </c>
      <c r="O33" s="13">
        <v>37</v>
      </c>
      <c r="P33" s="13">
        <v>28</v>
      </c>
      <c r="Q33" s="13">
        <v>35</v>
      </c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5"/>
      <c r="C35" s="6"/>
      <c r="D35" s="3"/>
      <c r="E35" s="3"/>
      <c r="F35" s="3" t="s">
        <v>52</v>
      </c>
      <c r="G35" s="3"/>
      <c r="H35" s="7">
        <f t="shared" ref="H35:M35" si="0">AVERAGE(H28:H31)</f>
        <v>50044.75</v>
      </c>
      <c r="I35" s="3">
        <f t="shared" si="0"/>
        <v>48885.5</v>
      </c>
      <c r="J35" s="3">
        <f t="shared" si="0"/>
        <v>48374.75</v>
      </c>
      <c r="K35" s="3">
        <f t="shared" si="0"/>
        <v>46041.75</v>
      </c>
      <c r="L35" s="3">
        <f t="shared" si="0"/>
        <v>44615.75</v>
      </c>
      <c r="M35" s="3">
        <f t="shared" si="0"/>
        <v>45570.75</v>
      </c>
      <c r="N35" s="3">
        <f>AVERAGE(N28:N31)</f>
        <v>45656.5</v>
      </c>
      <c r="O35" s="3">
        <f>AVERAGE(O28:O31)</f>
        <v>45184.75</v>
      </c>
      <c r="P35" s="3">
        <f>AVERAGE(P28:P30)</f>
        <v>38480</v>
      </c>
      <c r="Q35" s="3"/>
      <c r="R35" s="3"/>
    </row>
    <row r="36" spans="1:18" x14ac:dyDescent="0.25">
      <c r="B36" s="5"/>
      <c r="D36" s="3"/>
      <c r="E36" s="3"/>
      <c r="F36" s="3" t="s">
        <v>53</v>
      </c>
      <c r="G36" s="3"/>
      <c r="H36" s="3">
        <f>H35/1000</f>
        <v>50.044750000000001</v>
      </c>
      <c r="I36" s="3">
        <f t="shared" ref="I36:P36" si="1">I35/1000</f>
        <v>48.8855</v>
      </c>
      <c r="J36" s="3">
        <f t="shared" si="1"/>
        <v>48.374749999999999</v>
      </c>
      <c r="K36" s="3">
        <f t="shared" si="1"/>
        <v>46.04175</v>
      </c>
      <c r="L36" s="3">
        <f t="shared" si="1"/>
        <v>44.615749999999998</v>
      </c>
      <c r="M36" s="3">
        <f t="shared" si="1"/>
        <v>45.570749999999997</v>
      </c>
      <c r="N36" s="3">
        <f t="shared" si="1"/>
        <v>45.656500000000001</v>
      </c>
      <c r="O36" s="3">
        <f t="shared" si="1"/>
        <v>45.184750000000001</v>
      </c>
      <c r="P36" s="3">
        <f t="shared" si="1"/>
        <v>38.479999999999997</v>
      </c>
      <c r="Q36" s="3"/>
      <c r="R36" s="3"/>
    </row>
    <row r="37" spans="1:18" x14ac:dyDescent="0.25">
      <c r="B37" s="5"/>
      <c r="D37" s="3"/>
      <c r="E37" s="3"/>
      <c r="F37" s="3" t="s">
        <v>54</v>
      </c>
      <c r="G37" s="3"/>
      <c r="H37" s="3">
        <f>MEDIAN(H28:H31)</f>
        <v>49997</v>
      </c>
      <c r="I37" s="3">
        <f t="shared" ref="I37:P37" si="2">MEDIAN(I28:I31)</f>
        <v>48493</v>
      </c>
      <c r="J37" s="3">
        <f t="shared" si="2"/>
        <v>48455</v>
      </c>
      <c r="K37" s="3">
        <f t="shared" si="2"/>
        <v>46698.5</v>
      </c>
      <c r="L37" s="3">
        <f t="shared" si="2"/>
        <v>45329.5</v>
      </c>
      <c r="M37" s="3">
        <f t="shared" si="2"/>
        <v>45681.5</v>
      </c>
      <c r="N37" s="3">
        <f t="shared" si="2"/>
        <v>45676.5</v>
      </c>
      <c r="O37" s="3">
        <f t="shared" si="2"/>
        <v>44990.5</v>
      </c>
      <c r="P37" s="3">
        <f t="shared" si="2"/>
        <v>38221</v>
      </c>
      <c r="Q37" s="3"/>
      <c r="R37" s="3"/>
    </row>
    <row r="38" spans="1:18" x14ac:dyDescent="0.25">
      <c r="B38" s="8"/>
      <c r="D38" s="3"/>
      <c r="E38" s="3"/>
      <c r="F38" s="3" t="s">
        <v>55</v>
      </c>
      <c r="G38" s="3"/>
      <c r="H38" s="3">
        <f>H37/1000</f>
        <v>49.997</v>
      </c>
      <c r="I38" s="3">
        <f t="shared" ref="I38:P38" si="3">I37/1000</f>
        <v>48.493000000000002</v>
      </c>
      <c r="J38" s="3">
        <f t="shared" si="3"/>
        <v>48.454999999999998</v>
      </c>
      <c r="K38" s="3">
        <f t="shared" si="3"/>
        <v>46.698500000000003</v>
      </c>
      <c r="L38" s="3">
        <f t="shared" si="3"/>
        <v>45.329500000000003</v>
      </c>
      <c r="M38" s="3">
        <f t="shared" si="3"/>
        <v>45.6815</v>
      </c>
      <c r="N38" s="3">
        <f t="shared" si="3"/>
        <v>45.676499999999997</v>
      </c>
      <c r="O38" s="3">
        <f t="shared" si="3"/>
        <v>44.990499999999997</v>
      </c>
      <c r="P38" s="3">
        <f t="shared" si="3"/>
        <v>38.220999999999997</v>
      </c>
      <c r="Q38" s="3"/>
      <c r="R38" s="3"/>
    </row>
    <row r="39" spans="1:18" x14ac:dyDescent="0.25">
      <c r="B39" s="5"/>
      <c r="C39" s="5"/>
      <c r="D39" s="3"/>
      <c r="E39" s="3"/>
      <c r="F39" s="3" t="s">
        <v>56</v>
      </c>
      <c r="G39" s="3"/>
      <c r="H39" s="3">
        <f>STDEV(H28:H31)</f>
        <v>300.68962403115944</v>
      </c>
      <c r="I39" s="3">
        <f t="shared" ref="I39:P39" si="4">STDEV(I28:I31)</f>
        <v>1970.5729285328839</v>
      </c>
      <c r="J39" s="3">
        <f t="shared" si="4"/>
        <v>2175.9197863585568</v>
      </c>
      <c r="K39" s="3">
        <f t="shared" si="4"/>
        <v>1396.5164696486754</v>
      </c>
      <c r="L39" s="3">
        <f t="shared" si="4"/>
        <v>1777.4780589363122</v>
      </c>
      <c r="M39" s="3">
        <f t="shared" si="4"/>
        <v>541.52585349177923</v>
      </c>
      <c r="N39" s="3">
        <f t="shared" si="4"/>
        <v>1641.6135355192464</v>
      </c>
      <c r="O39" s="3">
        <f t="shared" si="4"/>
        <v>444.04907761792879</v>
      </c>
      <c r="P39" s="3">
        <f t="shared" si="4"/>
        <v>19228.521229326678</v>
      </c>
      <c r="Q39" s="3"/>
      <c r="R39" s="3"/>
    </row>
    <row r="40" spans="1:18" x14ac:dyDescent="0.25">
      <c r="D40" s="3"/>
      <c r="E40" s="3"/>
      <c r="F40" s="3" t="s">
        <v>57</v>
      </c>
      <c r="G40" s="3"/>
      <c r="H40" s="3">
        <f>H39/H35*100</f>
        <v>0.60084149492436156</v>
      </c>
      <c r="I40" s="3">
        <f t="shared" ref="I40:P40" si="5">I39/I35*100</f>
        <v>4.030996775184633</v>
      </c>
      <c r="J40" s="3">
        <f t="shared" si="5"/>
        <v>4.4980486438866496</v>
      </c>
      <c r="K40" s="3">
        <f t="shared" si="5"/>
        <v>3.033152453259651</v>
      </c>
      <c r="L40" s="3">
        <f t="shared" si="5"/>
        <v>3.9839699185518844</v>
      </c>
      <c r="M40" s="3">
        <f t="shared" si="5"/>
        <v>1.1883189403110093</v>
      </c>
      <c r="N40" s="3">
        <f t="shared" si="5"/>
        <v>3.5955746400167481</v>
      </c>
      <c r="O40" s="3">
        <f t="shared" si="5"/>
        <v>0.98274103014386227</v>
      </c>
      <c r="P40" s="3">
        <f t="shared" si="5"/>
        <v>49.970169514882215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58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17" t="s">
        <v>36</v>
      </c>
      <c r="I44" s="17" t="s">
        <v>37</v>
      </c>
      <c r="J44" s="17" t="s">
        <v>38</v>
      </c>
      <c r="K44" s="17" t="s">
        <v>39</v>
      </c>
      <c r="L44" s="17" t="s">
        <v>40</v>
      </c>
      <c r="M44" s="17" t="s">
        <v>41</v>
      </c>
      <c r="N44" s="17" t="s">
        <v>42</v>
      </c>
      <c r="O44" s="17" t="s">
        <v>42</v>
      </c>
      <c r="P44" s="17" t="s">
        <v>43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11256</v>
      </c>
      <c r="I47" s="3">
        <f t="shared" ref="I47:N47" si="6">I28-$P$35</f>
        <v>8466</v>
      </c>
      <c r="J47" s="3">
        <f t="shared" si="6"/>
        <v>7275</v>
      </c>
      <c r="K47" s="3">
        <f t="shared" si="6"/>
        <v>5469</v>
      </c>
      <c r="L47" s="3">
        <f t="shared" si="6"/>
        <v>3494</v>
      </c>
      <c r="M47" s="3">
        <f t="shared" si="6"/>
        <v>7506</v>
      </c>
      <c r="N47" s="3">
        <f t="shared" si="6"/>
        <v>5150</v>
      </c>
      <c r="O47" s="3">
        <f>O28-$P$35</f>
        <v>6492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11454</v>
      </c>
      <c r="I48" s="3">
        <f t="shared" si="7"/>
        <v>9733</v>
      </c>
      <c r="J48" s="3">
        <f t="shared" si="7"/>
        <v>9175</v>
      </c>
      <c r="K48" s="3">
        <f t="shared" si="7"/>
        <v>8341</v>
      </c>
      <c r="L48" s="3">
        <f t="shared" si="7"/>
        <v>6794</v>
      </c>
      <c r="M48" s="3">
        <f t="shared" si="7"/>
        <v>6412</v>
      </c>
      <c r="N48" s="3">
        <f t="shared" si="7"/>
        <v>7321</v>
      </c>
      <c r="O48" s="3">
        <f t="shared" si="7"/>
        <v>6430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11580</v>
      </c>
      <c r="I49" s="3">
        <f t="shared" si="7"/>
        <v>10293</v>
      </c>
      <c r="J49" s="3">
        <f t="shared" si="7"/>
        <v>10775</v>
      </c>
      <c r="K49" s="3">
        <f t="shared" si="7"/>
        <v>8244</v>
      </c>
      <c r="L49" s="3">
        <f>L30-$P$35</f>
        <v>6905</v>
      </c>
      <c r="M49" s="3">
        <f t="shared" si="7"/>
        <v>6897</v>
      </c>
      <c r="N49" s="3">
        <f t="shared" si="7"/>
        <v>7072</v>
      </c>
      <c r="O49" s="3">
        <f>O30-$P$35</f>
        <v>6529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11969</v>
      </c>
      <c r="I50" s="3">
        <f t="shared" si="7"/>
        <v>13130</v>
      </c>
      <c r="J50" s="3">
        <f t="shared" si="7"/>
        <v>12354</v>
      </c>
      <c r="K50" s="3">
        <f t="shared" si="7"/>
        <v>8193</v>
      </c>
      <c r="L50" s="3">
        <f t="shared" si="7"/>
        <v>7350</v>
      </c>
      <c r="M50" s="3">
        <f t="shared" si="7"/>
        <v>7548</v>
      </c>
      <c r="N50" s="3">
        <f t="shared" si="7"/>
        <v>9163</v>
      </c>
      <c r="O50" s="3">
        <f t="shared" si="7"/>
        <v>7368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17" t="s">
        <v>36</v>
      </c>
      <c r="I53" s="17" t="s">
        <v>37</v>
      </c>
      <c r="J53" s="17" t="s">
        <v>38</v>
      </c>
      <c r="K53" s="17" t="s">
        <v>39</v>
      </c>
      <c r="L53" s="17" t="s">
        <v>40</v>
      </c>
      <c r="M53" s="17" t="s">
        <v>41</v>
      </c>
      <c r="N53" s="17" t="s">
        <v>42</v>
      </c>
      <c r="O53" s="17" t="s">
        <v>42</v>
      </c>
      <c r="P53" s="17" t="s">
        <v>43</v>
      </c>
      <c r="Q53" s="2"/>
      <c r="R53" s="3"/>
      <c r="S53" s="9" t="s">
        <v>59</v>
      </c>
      <c r="T53" s="10"/>
    </row>
    <row r="54" spans="4:20" x14ac:dyDescent="0.25">
      <c r="D54" s="3"/>
      <c r="E54" s="3"/>
      <c r="F54" s="3" t="s">
        <v>52</v>
      </c>
      <c r="G54" s="3"/>
      <c r="H54" s="3">
        <f>AVERAGE(H47:H50)</f>
        <v>11564.75</v>
      </c>
      <c r="I54" s="3">
        <f>AVERAGE(I47:I50)</f>
        <v>10405.5</v>
      </c>
      <c r="J54" s="3">
        <f t="shared" ref="J54:N54" si="8">AVERAGE(J47:J50)</f>
        <v>9894.75</v>
      </c>
      <c r="K54" s="3">
        <f t="shared" si="8"/>
        <v>7561.75</v>
      </c>
      <c r="L54" s="3">
        <f t="shared" si="8"/>
        <v>6135.75</v>
      </c>
      <c r="M54" s="3">
        <f t="shared" si="8"/>
        <v>7090.75</v>
      </c>
      <c r="N54" s="3">
        <f t="shared" si="8"/>
        <v>7176.5</v>
      </c>
      <c r="O54" s="3">
        <f>AVERAGE(O47:O50)</f>
        <v>6704.75</v>
      </c>
      <c r="P54" s="3"/>
      <c r="Q54" s="3"/>
      <c r="R54" s="3"/>
      <c r="S54" s="11">
        <f>AVERAGE(N47:O50)</f>
        <v>6940.625</v>
      </c>
      <c r="T54" s="12"/>
    </row>
    <row r="55" spans="4:20" x14ac:dyDescent="0.25">
      <c r="D55" s="3"/>
      <c r="E55" s="3"/>
      <c r="F55" s="3" t="s">
        <v>53</v>
      </c>
      <c r="G55" s="3"/>
      <c r="H55" s="3">
        <f>H54/1000</f>
        <v>11.56475</v>
      </c>
      <c r="I55" s="3">
        <f t="shared" ref="I55:O55" si="9">I54/1000</f>
        <v>10.4055</v>
      </c>
      <c r="J55" s="3">
        <f t="shared" si="9"/>
        <v>9.8947500000000002</v>
      </c>
      <c r="K55" s="3">
        <f t="shared" si="9"/>
        <v>7.56175</v>
      </c>
      <c r="L55" s="3">
        <f t="shared" si="9"/>
        <v>6.1357499999999998</v>
      </c>
      <c r="M55" s="3">
        <f t="shared" si="9"/>
        <v>7.0907499999999999</v>
      </c>
      <c r="N55" s="3">
        <f t="shared" si="9"/>
        <v>7.1764999999999999</v>
      </c>
      <c r="O55" s="3">
        <f t="shared" si="9"/>
        <v>6.7047499999999998</v>
      </c>
      <c r="P55" s="3"/>
      <c r="Q55" s="3"/>
      <c r="R55" s="3"/>
    </row>
    <row r="56" spans="4:20" x14ac:dyDescent="0.25">
      <c r="D56" s="3"/>
      <c r="E56" s="3"/>
      <c r="F56" s="3" t="s">
        <v>54</v>
      </c>
      <c r="G56" s="3"/>
      <c r="H56" s="3">
        <f>MEDIAN(H47:H50)</f>
        <v>11517</v>
      </c>
      <c r="I56" s="3">
        <f t="shared" ref="I56:N56" si="10">MEDIAN(I47:I50)</f>
        <v>10013</v>
      </c>
      <c r="J56" s="3">
        <f>MEDIAN(J47:J50)</f>
        <v>9975</v>
      </c>
      <c r="K56" s="3">
        <f t="shared" si="10"/>
        <v>8218.5</v>
      </c>
      <c r="L56" s="3">
        <f t="shared" si="10"/>
        <v>6849.5</v>
      </c>
      <c r="M56" s="3">
        <f t="shared" si="10"/>
        <v>7201.5</v>
      </c>
      <c r="N56" s="3">
        <f t="shared" si="10"/>
        <v>7196.5</v>
      </c>
      <c r="O56" s="3">
        <f>MEDIAN(O47:O50)</f>
        <v>6510.5</v>
      </c>
      <c r="P56" s="3"/>
      <c r="Q56" s="3"/>
      <c r="R56" s="3"/>
    </row>
    <row r="57" spans="4:20" x14ac:dyDescent="0.25">
      <c r="D57" s="3"/>
      <c r="E57" s="3"/>
      <c r="F57" s="3" t="s">
        <v>55</v>
      </c>
      <c r="G57" s="3"/>
      <c r="H57" s="3">
        <f>H56/1000</f>
        <v>11.516999999999999</v>
      </c>
      <c r="I57" s="3">
        <f t="shared" ref="I57:O57" si="11">I56/1000</f>
        <v>10.013</v>
      </c>
      <c r="J57" s="3">
        <f t="shared" si="11"/>
        <v>9.9749999999999996</v>
      </c>
      <c r="K57" s="3">
        <f t="shared" si="11"/>
        <v>8.2185000000000006</v>
      </c>
      <c r="L57" s="3">
        <f t="shared" si="11"/>
        <v>6.8494999999999999</v>
      </c>
      <c r="M57" s="3">
        <f t="shared" si="11"/>
        <v>7.2015000000000002</v>
      </c>
      <c r="N57" s="3">
        <f t="shared" si="11"/>
        <v>7.1965000000000003</v>
      </c>
      <c r="O57" s="3">
        <f t="shared" si="11"/>
        <v>6.5105000000000004</v>
      </c>
      <c r="P57" s="3"/>
      <c r="Q57" s="3"/>
      <c r="R57" s="3"/>
    </row>
    <row r="58" spans="4:20" x14ac:dyDescent="0.25">
      <c r="D58" s="3"/>
      <c r="E58" s="3"/>
      <c r="F58" s="3" t="s">
        <v>56</v>
      </c>
      <c r="G58" s="3"/>
      <c r="H58" s="3">
        <f>STDEV(H47:H50)</f>
        <v>300.68962403115944</v>
      </c>
      <c r="I58" s="3">
        <f t="shared" ref="I58:O58" si="12">STDEV(I47:I50)</f>
        <v>1970.5729285328839</v>
      </c>
      <c r="J58" s="3">
        <f t="shared" si="12"/>
        <v>2175.9197863585568</v>
      </c>
      <c r="K58" s="3">
        <f t="shared" si="12"/>
        <v>1396.5164696486754</v>
      </c>
      <c r="L58" s="3">
        <f t="shared" si="12"/>
        <v>1777.4780589363122</v>
      </c>
      <c r="M58" s="3">
        <f t="shared" si="12"/>
        <v>541.52585349177923</v>
      </c>
      <c r="N58" s="3">
        <f t="shared" si="12"/>
        <v>1641.6135355192464</v>
      </c>
      <c r="O58" s="3">
        <f t="shared" si="12"/>
        <v>444.04907761792879</v>
      </c>
      <c r="P58" s="3"/>
      <c r="Q58" s="3"/>
      <c r="R58" s="3"/>
    </row>
    <row r="59" spans="4:20" x14ac:dyDescent="0.25">
      <c r="D59" s="3"/>
      <c r="E59" s="3"/>
      <c r="F59" s="3" t="s">
        <v>57</v>
      </c>
      <c r="G59" s="3"/>
      <c r="H59" s="3">
        <f>H58/H54*100</f>
        <v>2.6000529542891933</v>
      </c>
      <c r="I59" s="3">
        <f t="shared" ref="I59:O59" si="13">I58/I54*100</f>
        <v>18.937801437056208</v>
      </c>
      <c r="J59" s="3">
        <f t="shared" si="13"/>
        <v>21.990649449036678</v>
      </c>
      <c r="K59" s="3">
        <f t="shared" si="13"/>
        <v>18.468165036515032</v>
      </c>
      <c r="L59" s="3">
        <f t="shared" si="13"/>
        <v>28.969206029194673</v>
      </c>
      <c r="M59" s="3">
        <f t="shared" si="13"/>
        <v>7.6370744066816512</v>
      </c>
      <c r="N59" s="3">
        <f t="shared" si="13"/>
        <v>22.874848958674093</v>
      </c>
      <c r="O59" s="3">
        <f t="shared" si="13"/>
        <v>6.6229028318420342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60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H47/$N$54*100</f>
        <v>156.84525883090643</v>
      </c>
      <c r="I63" s="3">
        <f t="shared" ref="I63:O63" si="14">I47/$N$54*100</f>
        <v>117.96836898209433</v>
      </c>
      <c r="J63" s="3">
        <f t="shared" si="14"/>
        <v>101.37253535846165</v>
      </c>
      <c r="K63" s="3">
        <f t="shared" si="14"/>
        <v>76.207064725144562</v>
      </c>
      <c r="L63" s="3">
        <f t="shared" si="14"/>
        <v>48.686685710304467</v>
      </c>
      <c r="M63" s="3">
        <f t="shared" si="14"/>
        <v>104.59137462551382</v>
      </c>
      <c r="N63" s="3">
        <f t="shared" si="14"/>
        <v>71.76200097540584</v>
      </c>
      <c r="O63" s="3">
        <f t="shared" si="14"/>
        <v>90.46192433637566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ref="H64:O64" si="15">H48/$N$54*100</f>
        <v>159.60426391695114</v>
      </c>
      <c r="I64" s="3">
        <f t="shared" si="15"/>
        <v>135.62321465895633</v>
      </c>
      <c r="J64" s="3">
        <f t="shared" si="15"/>
        <v>127.84783668919391</v>
      </c>
      <c r="K64" s="3">
        <f t="shared" si="15"/>
        <v>116.22657284191457</v>
      </c>
      <c r="L64" s="3">
        <f t="shared" si="15"/>
        <v>94.670103811049955</v>
      </c>
      <c r="M64" s="3">
        <f t="shared" si="15"/>
        <v>89.347174806660618</v>
      </c>
      <c r="N64" s="3">
        <f t="shared" si="15"/>
        <v>102.01351633804781</v>
      </c>
      <c r="O64" s="3">
        <f t="shared" si="15"/>
        <v>89.597993450846516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ref="H65:O65" si="16">H49/$N$54*100</f>
        <v>161.35999442625234</v>
      </c>
      <c r="I65" s="3">
        <f t="shared" si="16"/>
        <v>143.42646136696163</v>
      </c>
      <c r="J65" s="3">
        <f t="shared" si="16"/>
        <v>150.14282728349474</v>
      </c>
      <c r="K65" s="3">
        <f t="shared" si="16"/>
        <v>114.87493903713511</v>
      </c>
      <c r="L65" s="3">
        <f t="shared" si="16"/>
        <v>96.216818783529575</v>
      </c>
      <c r="M65" s="3">
        <f t="shared" si="16"/>
        <v>96.10534383055807</v>
      </c>
      <c r="N65" s="3">
        <f t="shared" si="16"/>
        <v>98.54385842680972</v>
      </c>
      <c r="O65" s="3">
        <f t="shared" si="16"/>
        <v>90.977495993868871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ref="H66:O66" si="17">H50/$N$54*100</f>
        <v>166.78046401449174</v>
      </c>
      <c r="I66" s="3">
        <f t="shared" si="17"/>
        <v>182.95826656448128</v>
      </c>
      <c r="J66" s="3">
        <f t="shared" si="17"/>
        <v>172.14519612624539</v>
      </c>
      <c r="K66" s="3">
        <f t="shared" si="17"/>
        <v>114.16428621194174</v>
      </c>
      <c r="L66" s="3">
        <f t="shared" si="17"/>
        <v>102.41761304256949</v>
      </c>
      <c r="M66" s="3">
        <f t="shared" si="17"/>
        <v>105.17661812861422</v>
      </c>
      <c r="N66" s="3">
        <f t="shared" si="17"/>
        <v>127.68062425973663</v>
      </c>
      <c r="O66" s="3">
        <f t="shared" si="17"/>
        <v>102.66843168675538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17" t="s">
        <v>36</v>
      </c>
      <c r="I69" s="17" t="s">
        <v>37</v>
      </c>
      <c r="J69" s="17" t="s">
        <v>38</v>
      </c>
      <c r="K69" s="17" t="s">
        <v>39</v>
      </c>
      <c r="L69" s="17" t="s">
        <v>40</v>
      </c>
      <c r="M69" s="17" t="s">
        <v>41</v>
      </c>
      <c r="N69" s="17" t="s">
        <v>42</v>
      </c>
      <c r="O69" s="17" t="s">
        <v>42</v>
      </c>
      <c r="P69" s="17" t="s">
        <v>43</v>
      </c>
      <c r="Q69" s="2"/>
      <c r="R69" s="3"/>
    </row>
    <row r="70" spans="4:18" x14ac:dyDescent="0.25">
      <c r="D70" s="3"/>
      <c r="E70" s="3"/>
      <c r="F70" s="3" t="s">
        <v>52</v>
      </c>
      <c r="G70" s="3"/>
      <c r="H70" s="3">
        <f>AVERAGE(H63:H66)</f>
        <v>161.14749529715041</v>
      </c>
      <c r="I70" s="3">
        <f t="shared" ref="I70:N70" si="18">AVERAGE(I63:I66)</f>
        <v>144.9940778931234</v>
      </c>
      <c r="J70" s="3">
        <f>AVERAGE(J63:J66)</f>
        <v>137.87709886434894</v>
      </c>
      <c r="K70" s="3">
        <f t="shared" si="18"/>
        <v>105.36821570403399</v>
      </c>
      <c r="L70" s="3">
        <f t="shared" si="18"/>
        <v>85.497805336863365</v>
      </c>
      <c r="M70" s="3">
        <f t="shared" si="18"/>
        <v>98.805127847836687</v>
      </c>
      <c r="N70" s="3">
        <f t="shared" si="18"/>
        <v>100</v>
      </c>
      <c r="O70" s="3">
        <f>AVERAGE(O63:O66)</f>
        <v>93.426461366961604</v>
      </c>
      <c r="P70" s="3"/>
      <c r="Q70" s="3"/>
      <c r="R70" s="3"/>
    </row>
    <row r="71" spans="4:18" x14ac:dyDescent="0.25">
      <c r="D71" s="3"/>
      <c r="E71" s="3"/>
      <c r="F71" s="3" t="s">
        <v>54</v>
      </c>
      <c r="G71" s="3"/>
      <c r="H71" s="3">
        <f>MEDIAN(H63:H66)</f>
        <v>160.48212917160174</v>
      </c>
      <c r="I71" s="3">
        <f t="shared" ref="I71:O71" si="19">MEDIAN(I63:I66)</f>
        <v>139.52483801295898</v>
      </c>
      <c r="J71" s="3">
        <f t="shared" si="19"/>
        <v>138.99533198634433</v>
      </c>
      <c r="K71" s="3">
        <f t="shared" si="19"/>
        <v>114.51961262453842</v>
      </c>
      <c r="L71" s="3">
        <f t="shared" si="19"/>
        <v>95.443461297289758</v>
      </c>
      <c r="M71" s="3">
        <f t="shared" si="19"/>
        <v>100.34835922803595</v>
      </c>
      <c r="N71" s="3">
        <f t="shared" si="19"/>
        <v>100.27868738242876</v>
      </c>
      <c r="O71" s="3">
        <f t="shared" si="19"/>
        <v>90.719710165122265</v>
      </c>
      <c r="P71" s="3"/>
      <c r="Q71" s="3"/>
      <c r="R71" s="3"/>
    </row>
    <row r="72" spans="4:18" x14ac:dyDescent="0.25">
      <c r="D72" s="3"/>
      <c r="E72" s="3"/>
      <c r="F72" s="3" t="s">
        <v>56</v>
      </c>
      <c r="G72" s="3"/>
      <c r="H72" s="3">
        <f>STDEV(H63:H66)</f>
        <v>4.1899202122365988</v>
      </c>
      <c r="I72" s="3">
        <f t="shared" ref="I72:O72" si="20">STDEV(I63:I66)</f>
        <v>27.458690566890269</v>
      </c>
      <c r="J72" s="3">
        <f t="shared" si="20"/>
        <v>30.32006948176058</v>
      </c>
      <c r="K72" s="3">
        <f t="shared" si="20"/>
        <v>19.459575972252271</v>
      </c>
      <c r="L72" s="3">
        <f t="shared" si="20"/>
        <v>24.768035378475751</v>
      </c>
      <c r="M72" s="3">
        <f t="shared" si="20"/>
        <v>7.5458211313562238</v>
      </c>
      <c r="N72" s="3">
        <f t="shared" si="20"/>
        <v>22.874848958674075</v>
      </c>
      <c r="O72" s="3">
        <f t="shared" si="20"/>
        <v>6.1875437555623076</v>
      </c>
      <c r="P72" s="3"/>
      <c r="Q72" s="3"/>
      <c r="R72" s="3"/>
    </row>
    <row r="73" spans="4:18" x14ac:dyDescent="0.25">
      <c r="D73" s="3"/>
      <c r="E73" s="3"/>
      <c r="F73" s="3" t="s">
        <v>57</v>
      </c>
      <c r="G73" s="3"/>
      <c r="H73" s="3">
        <f t="shared" ref="H73:O73" si="21">H72/H70*100</f>
        <v>2.6000529542891937</v>
      </c>
      <c r="I73" s="3">
        <f t="shared" si="21"/>
        <v>18.937801437056169</v>
      </c>
      <c r="J73" s="3">
        <f t="shared" si="21"/>
        <v>21.990649449036585</v>
      </c>
      <c r="K73" s="3">
        <f t="shared" si="21"/>
        <v>18.468165036515149</v>
      </c>
      <c r="L73" s="3">
        <f t="shared" si="21"/>
        <v>28.969206029194677</v>
      </c>
      <c r="M73" s="3">
        <f t="shared" si="21"/>
        <v>7.6370744066816538</v>
      </c>
      <c r="N73" s="3">
        <f t="shared" si="21"/>
        <v>22.874848958674075</v>
      </c>
      <c r="O73" s="3">
        <f t="shared" si="21"/>
        <v>6.6229028318420387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61</v>
      </c>
      <c r="E76" s="3"/>
      <c r="F76" s="3"/>
      <c r="G76" s="3"/>
      <c r="H76" s="3">
        <f>H47/$S$54*100</f>
        <v>162.17559657811796</v>
      </c>
      <c r="I76" s="3">
        <f t="shared" ref="I76:N76" si="22">I47/$S$54*100</f>
        <v>121.97748761819001</v>
      </c>
      <c r="J76" s="3">
        <f t="shared" si="22"/>
        <v>104.81764970733904</v>
      </c>
      <c r="K76" s="3">
        <f t="shared" si="22"/>
        <v>78.796938316073835</v>
      </c>
      <c r="L76" s="3">
        <f t="shared" si="22"/>
        <v>50.341287708239534</v>
      </c>
      <c r="M76" s="3">
        <f t="shared" si="22"/>
        <v>108.14588023412877</v>
      </c>
      <c r="N76" s="3">
        <f t="shared" si="22"/>
        <v>74.200810445745162</v>
      </c>
      <c r="O76" s="3">
        <f>O47/$S$54*100</f>
        <v>93.536244934714091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3">H48/$S$54*100</f>
        <v>165.02836560108059</v>
      </c>
      <c r="I77" s="3">
        <f t="shared" si="23"/>
        <v>140.23232778027918</v>
      </c>
      <c r="J77" s="3">
        <f t="shared" si="23"/>
        <v>132.19270598829357</v>
      </c>
      <c r="K77" s="3">
        <f t="shared" si="23"/>
        <v>120.17649707339035</v>
      </c>
      <c r="L77" s="3">
        <f t="shared" si="23"/>
        <v>97.887438090950013</v>
      </c>
      <c r="M77" s="3">
        <f t="shared" si="23"/>
        <v>92.383610986042314</v>
      </c>
      <c r="N77" s="3">
        <f t="shared" si="23"/>
        <v>105.48041422782531</v>
      </c>
      <c r="O77" s="3">
        <f t="shared" si="23"/>
        <v>92.642953624493472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3"/>
        <v>166.84376407023862</v>
      </c>
      <c r="I78" s="3">
        <f t="shared" si="23"/>
        <v>148.30076542098155</v>
      </c>
      <c r="J78" s="3">
        <f t="shared" si="23"/>
        <v>155.24538496172894</v>
      </c>
      <c r="K78" s="3">
        <f t="shared" si="23"/>
        <v>118.77892841062585</v>
      </c>
      <c r="L78" s="3">
        <f t="shared" si="23"/>
        <v>99.486717694732107</v>
      </c>
      <c r="M78" s="3">
        <f t="shared" si="23"/>
        <v>99.371454299864922</v>
      </c>
      <c r="N78" s="3">
        <f t="shared" si="23"/>
        <v>101.89284106258442</v>
      </c>
      <c r="O78" s="3">
        <f t="shared" si="23"/>
        <v>94.069338135974789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3"/>
        <v>172.44844664565511</v>
      </c>
      <c r="I79" s="3">
        <f t="shared" si="23"/>
        <v>189.17604682575418</v>
      </c>
      <c r="J79" s="3">
        <f t="shared" si="23"/>
        <v>177.99549752363799</v>
      </c>
      <c r="K79" s="3">
        <f t="shared" si="23"/>
        <v>118.04412426834759</v>
      </c>
      <c r="L79" s="3">
        <f t="shared" si="23"/>
        <v>105.89824403421882</v>
      </c>
      <c r="M79" s="3">
        <f t="shared" si="23"/>
        <v>108.75101305718144</v>
      </c>
      <c r="N79" s="3">
        <f t="shared" si="23"/>
        <v>132.0198108959928</v>
      </c>
      <c r="O79" s="3">
        <f t="shared" si="23"/>
        <v>106.15758667266996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17" t="s">
        <v>36</v>
      </c>
      <c r="I82" s="17" t="s">
        <v>37</v>
      </c>
      <c r="J82" s="17" t="s">
        <v>38</v>
      </c>
      <c r="K82" s="17" t="s">
        <v>39</v>
      </c>
      <c r="L82" s="17" t="s">
        <v>40</v>
      </c>
      <c r="M82" s="17" t="s">
        <v>41</v>
      </c>
      <c r="N82" s="17" t="s">
        <v>42</v>
      </c>
      <c r="O82" s="17" t="s">
        <v>42</v>
      </c>
      <c r="P82" s="17" t="s">
        <v>43</v>
      </c>
      <c r="Q82" s="2"/>
      <c r="R82" s="3"/>
    </row>
    <row r="83" spans="4:18" x14ac:dyDescent="0.25">
      <c r="D83" s="3"/>
      <c r="E83" s="3"/>
      <c r="F83" s="3" t="s">
        <v>52</v>
      </c>
      <c r="G83" s="3"/>
      <c r="H83" s="3">
        <f>AVERAGE(H76:H79)</f>
        <v>166.62404322377307</v>
      </c>
      <c r="I83" s="3">
        <f t="shared" ref="I83:N83" si="24">AVERAGE(I76:I79)</f>
        <v>149.92165691130123</v>
      </c>
      <c r="J83" s="3">
        <f>AVERAGE(J76:J79)</f>
        <v>142.56280954524988</v>
      </c>
      <c r="K83" s="3">
        <f t="shared" si="24"/>
        <v>108.9491220171094</v>
      </c>
      <c r="L83" s="3">
        <f t="shared" si="24"/>
        <v>88.403421882035119</v>
      </c>
      <c r="M83" s="3">
        <f t="shared" si="24"/>
        <v>102.16298964430436</v>
      </c>
      <c r="N83" s="3">
        <f t="shared" si="24"/>
        <v>103.39846915803692</v>
      </c>
      <c r="O83" s="3">
        <f>AVERAGE(O76:O79)</f>
        <v>96.601530841963068</v>
      </c>
      <c r="P83" s="3"/>
      <c r="Q83" s="3"/>
      <c r="R83" s="3"/>
    </row>
    <row r="84" spans="4:18" x14ac:dyDescent="0.25">
      <c r="D84" s="3"/>
      <c r="E84" s="3"/>
      <c r="F84" s="3" t="s">
        <v>54</v>
      </c>
      <c r="G84" s="3"/>
      <c r="H84" s="3">
        <f t="shared" ref="H84:O84" si="25">MEDIAN(H76:H79)</f>
        <v>165.93606483565961</v>
      </c>
      <c r="I84" s="3">
        <f t="shared" si="25"/>
        <v>144.26654660063036</v>
      </c>
      <c r="J84" s="3">
        <f t="shared" si="25"/>
        <v>143.71904547501126</v>
      </c>
      <c r="K84" s="3">
        <f t="shared" si="25"/>
        <v>118.41152633948673</v>
      </c>
      <c r="L84" s="3">
        <f t="shared" si="25"/>
        <v>98.68707789284106</v>
      </c>
      <c r="M84" s="3">
        <f t="shared" si="25"/>
        <v>103.75866726699684</v>
      </c>
      <c r="N84" s="3">
        <f t="shared" si="25"/>
        <v>103.68662764520487</v>
      </c>
      <c r="O84" s="3">
        <f t="shared" si="25"/>
        <v>93.80279153534444</v>
      </c>
      <c r="P84" s="3"/>
      <c r="Q84" s="3"/>
      <c r="R84" s="3"/>
    </row>
    <row r="85" spans="4:18" x14ac:dyDescent="0.25">
      <c r="D85" s="3"/>
      <c r="E85" s="3"/>
      <c r="F85" s="3" t="s">
        <v>56</v>
      </c>
      <c r="G85" s="3"/>
      <c r="H85" s="3">
        <f t="shared" ref="H85:O85" si="26">STDEV(H76:H79)</f>
        <v>4.3323133583958144</v>
      </c>
      <c r="I85" s="3">
        <f t="shared" si="26"/>
        <v>28.39186569700691</v>
      </c>
      <c r="J85" s="3">
        <f t="shared" si="26"/>
        <v>31.350487691793791</v>
      </c>
      <c r="K85" s="3">
        <f t="shared" si="26"/>
        <v>20.120903659953857</v>
      </c>
      <c r="L85" s="3">
        <f t="shared" si="26"/>
        <v>25.609769421864922</v>
      </c>
      <c r="M85" s="3">
        <f t="shared" si="26"/>
        <v>7.8022635352259959</v>
      </c>
      <c r="N85" s="3">
        <f t="shared" si="26"/>
        <v>23.652243645482255</v>
      </c>
      <c r="O85" s="3">
        <f t="shared" si="26"/>
        <v>6.3978255217351263</v>
      </c>
      <c r="P85" s="3"/>
      <c r="Q85" s="3"/>
      <c r="R85" s="3"/>
    </row>
    <row r="86" spans="4:18" x14ac:dyDescent="0.25">
      <c r="D86" s="3"/>
      <c r="E86" s="3"/>
      <c r="F86" s="3" t="s">
        <v>57</v>
      </c>
      <c r="G86" s="3"/>
      <c r="H86" s="3">
        <f t="shared" ref="H86:O86" si="27">H85/H83*100</f>
        <v>2.6000529542891933</v>
      </c>
      <c r="I86" s="3">
        <f t="shared" si="27"/>
        <v>18.937801437056226</v>
      </c>
      <c r="J86" s="3">
        <f t="shared" si="27"/>
        <v>21.990649449036741</v>
      </c>
      <c r="K86" s="3">
        <f t="shared" si="27"/>
        <v>18.468165036514993</v>
      </c>
      <c r="L86" s="3">
        <f t="shared" si="27"/>
        <v>28.969206029194673</v>
      </c>
      <c r="M86" s="3">
        <f t="shared" si="27"/>
        <v>7.6370744066816529</v>
      </c>
      <c r="N86" s="3">
        <f t="shared" si="27"/>
        <v>22.874848958674185</v>
      </c>
      <c r="O86" s="3">
        <f t="shared" si="27"/>
        <v>6.6229028318420324</v>
      </c>
      <c r="P86" s="3"/>
      <c r="Q86" s="3"/>
      <c r="R86" s="3"/>
    </row>
  </sheetData>
  <pageMargins left="0.7" right="0.7" top="0.78740157499999996" bottom="0.78740157499999996" header="0.3" footer="0.3"/>
  <pageSetup paperSize="9" scale="3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"/>
  <sheetViews>
    <sheetView tabSelected="1" workbookViewId="0">
      <selection activeCell="C24" sqref="C24"/>
    </sheetView>
  </sheetViews>
  <sheetFormatPr baseColWidth="10" defaultColWidth="11.42578125" defaultRowHeight="15" x14ac:dyDescent="0.25"/>
  <cols>
    <col min="14" max="14" width="12" bestFit="1" customWidth="1"/>
  </cols>
  <sheetData>
    <row r="1" spans="1:4" x14ac:dyDescent="0.25">
      <c r="A1" s="1" t="s">
        <v>67</v>
      </c>
      <c r="D1" s="3"/>
    </row>
    <row r="2" spans="1:4" x14ac:dyDescent="0.25">
      <c r="A2" t="s">
        <v>44</v>
      </c>
      <c r="C2" t="s">
        <v>45</v>
      </c>
      <c r="D2" s="3"/>
    </row>
    <row r="3" spans="1:4" x14ac:dyDescent="0.25">
      <c r="A3" t="s">
        <v>46</v>
      </c>
      <c r="C3" s="4">
        <v>44062</v>
      </c>
      <c r="D3" s="3"/>
    </row>
    <row r="4" spans="1:4" x14ac:dyDescent="0.25">
      <c r="A4" t="s">
        <v>47</v>
      </c>
      <c r="C4" t="s">
        <v>48</v>
      </c>
      <c r="D4" s="3"/>
    </row>
    <row r="5" spans="1:4" x14ac:dyDescent="0.25">
      <c r="A5" t="s">
        <v>49</v>
      </c>
      <c r="C5" t="s">
        <v>68</v>
      </c>
      <c r="D5" s="3"/>
    </row>
    <row r="6" spans="1:4" x14ac:dyDescent="0.25">
      <c r="A6" t="s">
        <v>33</v>
      </c>
      <c r="C6" s="4">
        <v>44095</v>
      </c>
      <c r="D6" s="3"/>
    </row>
    <row r="7" spans="1:4" x14ac:dyDescent="0.25">
      <c r="A7" t="s">
        <v>34</v>
      </c>
      <c r="C7" t="s">
        <v>35</v>
      </c>
      <c r="D7" s="3"/>
    </row>
    <row r="8" spans="1:4" x14ac:dyDescent="0.25">
      <c r="A8" s="1" t="s">
        <v>51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22" spans="1:13" x14ac:dyDescent="0.25">
      <c r="A22" s="1" t="s">
        <v>62</v>
      </c>
    </row>
    <row r="23" spans="1:13" x14ac:dyDescent="0.25">
      <c r="E23" t="s">
        <v>36</v>
      </c>
      <c r="F23" t="s">
        <v>37</v>
      </c>
      <c r="G23" t="s">
        <v>38</v>
      </c>
      <c r="H23" t="s">
        <v>39</v>
      </c>
      <c r="I23" t="s">
        <v>40</v>
      </c>
      <c r="J23" t="s">
        <v>41</v>
      </c>
      <c r="K23" t="s">
        <v>42</v>
      </c>
      <c r="L23" t="s">
        <v>42</v>
      </c>
      <c r="M23" t="s">
        <v>43</v>
      </c>
    </row>
    <row r="26" spans="1:13" x14ac:dyDescent="0.25">
      <c r="E26" s="3">
        <v>7.2666666666666671E-2</v>
      </c>
      <c r="F26" s="3">
        <v>4.416666666666666E-2</v>
      </c>
      <c r="G26" s="3">
        <v>6.2366666666666667E-2</v>
      </c>
      <c r="H26" s="3">
        <v>8.8066666666666668E-2</v>
      </c>
      <c r="I26" s="3">
        <v>7.4766666666666662E-2</v>
      </c>
      <c r="J26" s="3">
        <v>8.3866666666666659E-2</v>
      </c>
      <c r="K26" s="3">
        <v>0.11786666666666666</v>
      </c>
      <c r="L26" s="3">
        <v>0.10836666666666665</v>
      </c>
    </row>
    <row r="27" spans="1:13" x14ac:dyDescent="0.25">
      <c r="E27" s="3">
        <v>5.0266666666666654E-2</v>
      </c>
      <c r="F27" s="3">
        <v>7.6966666666666669E-2</v>
      </c>
      <c r="G27" s="3">
        <v>4.2266666666666661E-2</v>
      </c>
      <c r="H27" s="3">
        <v>7.0566666666666653E-2</v>
      </c>
      <c r="I27" s="3">
        <v>5.9366666666666665E-2</v>
      </c>
      <c r="J27" s="3">
        <v>5.7666666666666658E-2</v>
      </c>
      <c r="K27" s="3">
        <v>6.7966666666666661E-2</v>
      </c>
      <c r="L27" s="3">
        <v>6.2366666666666667E-2</v>
      </c>
    </row>
    <row r="28" spans="1:13" x14ac:dyDescent="0.25">
      <c r="E28" s="3">
        <v>4.5966666666666656E-2</v>
      </c>
      <c r="F28" s="3">
        <v>5.3666666666666654E-2</v>
      </c>
      <c r="G28" s="3">
        <v>3.9666666666666656E-2</v>
      </c>
      <c r="H28" s="3">
        <v>8.4966666666666649E-2</v>
      </c>
      <c r="I28" s="3">
        <v>0.10676666666666666</v>
      </c>
      <c r="J28" s="3">
        <v>7.9966666666666672E-2</v>
      </c>
      <c r="K28" s="3">
        <v>8.7366666666666662E-2</v>
      </c>
      <c r="L28" s="3">
        <v>6.9966666666666663E-2</v>
      </c>
    </row>
    <row r="29" spans="1:13" x14ac:dyDescent="0.25">
      <c r="E29" s="3">
        <v>7.6666666666666647E-2</v>
      </c>
      <c r="F29" s="3">
        <v>8.0266666666666667E-2</v>
      </c>
      <c r="G29" s="3">
        <v>6.6366666666666671E-2</v>
      </c>
      <c r="H29" s="3">
        <v>9.2366666666666666E-2</v>
      </c>
      <c r="I29" s="3">
        <v>0.10506666666666666</v>
      </c>
      <c r="J29" s="3">
        <v>9.0366666666666665E-2</v>
      </c>
      <c r="K29" s="3">
        <v>8.596666666666665E-2</v>
      </c>
      <c r="L29" s="3">
        <v>8.5666666666666655E-2</v>
      </c>
    </row>
    <row r="32" spans="1:13" x14ac:dyDescent="0.25">
      <c r="A32" s="1" t="s">
        <v>63</v>
      </c>
    </row>
    <row r="33" spans="1:14" x14ac:dyDescent="0.25">
      <c r="E33" t="s">
        <v>36</v>
      </c>
      <c r="F33" t="s">
        <v>37</v>
      </c>
      <c r="G33" t="s">
        <v>38</v>
      </c>
      <c r="H33" t="s">
        <v>39</v>
      </c>
      <c r="I33" t="s">
        <v>40</v>
      </c>
      <c r="J33" t="s">
        <v>41</v>
      </c>
      <c r="K33" t="s">
        <v>42</v>
      </c>
      <c r="L33" t="s">
        <v>42</v>
      </c>
      <c r="M33" t="s">
        <v>43</v>
      </c>
    </row>
    <row r="36" spans="1:14" x14ac:dyDescent="0.25">
      <c r="E36" s="3">
        <v>11256</v>
      </c>
      <c r="F36" s="3">
        <v>8466</v>
      </c>
      <c r="G36" s="3">
        <v>7275</v>
      </c>
      <c r="H36" s="3">
        <v>5469</v>
      </c>
      <c r="I36" s="3">
        <v>3494</v>
      </c>
      <c r="J36" s="3">
        <v>7506</v>
      </c>
      <c r="K36" s="3">
        <v>5150</v>
      </c>
      <c r="L36" s="3">
        <v>6492</v>
      </c>
    </row>
    <row r="37" spans="1:14" x14ac:dyDescent="0.25">
      <c r="E37" s="3">
        <v>11454</v>
      </c>
      <c r="F37" s="3">
        <v>9733</v>
      </c>
      <c r="G37" s="3">
        <v>9175</v>
      </c>
      <c r="H37" s="3">
        <v>8341</v>
      </c>
      <c r="I37" s="3">
        <v>6794</v>
      </c>
      <c r="J37" s="3">
        <v>6412</v>
      </c>
      <c r="K37" s="3">
        <v>7321</v>
      </c>
      <c r="L37" s="3">
        <v>6430</v>
      </c>
    </row>
    <row r="38" spans="1:14" x14ac:dyDescent="0.25">
      <c r="E38" s="3">
        <v>11580</v>
      </c>
      <c r="F38" s="3">
        <v>10293</v>
      </c>
      <c r="G38" s="3">
        <v>10775</v>
      </c>
      <c r="H38" s="3">
        <v>8244</v>
      </c>
      <c r="I38" s="3">
        <v>6905</v>
      </c>
      <c r="J38" s="3">
        <v>6897</v>
      </c>
      <c r="K38" s="3">
        <v>7072</v>
      </c>
      <c r="L38" s="3">
        <v>6529</v>
      </c>
    </row>
    <row r="39" spans="1:14" x14ac:dyDescent="0.25">
      <c r="E39" s="3">
        <v>11969</v>
      </c>
      <c r="F39" s="3">
        <v>13130</v>
      </c>
      <c r="G39" s="3">
        <v>12354</v>
      </c>
      <c r="H39" s="3">
        <v>8193</v>
      </c>
      <c r="I39" s="3">
        <v>7350</v>
      </c>
      <c r="J39" s="3">
        <v>7548</v>
      </c>
      <c r="K39" s="3">
        <v>9163</v>
      </c>
      <c r="L39" s="3">
        <v>7368</v>
      </c>
    </row>
    <row r="42" spans="1:14" x14ac:dyDescent="0.25">
      <c r="A42" s="1" t="s">
        <v>64</v>
      </c>
    </row>
    <row r="44" spans="1:14" x14ac:dyDescent="0.25">
      <c r="E44">
        <f>E26/E36</f>
        <v>6.4558161573086954E-6</v>
      </c>
      <c r="F44">
        <f t="shared" ref="F44:L44" si="0">F26/F36</f>
        <v>5.2169462162374978E-6</v>
      </c>
      <c r="G44">
        <f t="shared" si="0"/>
        <v>8.5727376861397484E-6</v>
      </c>
      <c r="H44">
        <f t="shared" si="0"/>
        <v>1.610288291582861E-5</v>
      </c>
      <c r="I44">
        <f t="shared" si="0"/>
        <v>2.1398588055714557E-5</v>
      </c>
      <c r="J44">
        <f t="shared" si="0"/>
        <v>1.1173283595345944E-5</v>
      </c>
      <c r="K44">
        <f t="shared" si="0"/>
        <v>2.2886731391585758E-5</v>
      </c>
      <c r="L44">
        <f t="shared" si="0"/>
        <v>1.6692339289381803E-5</v>
      </c>
      <c r="N44" s="1" t="s">
        <v>65</v>
      </c>
    </row>
    <row r="45" spans="1:14" x14ac:dyDescent="0.25">
      <c r="E45">
        <f t="shared" ref="E45:L45" si="1">E27/E37</f>
        <v>4.3885687678249217E-6</v>
      </c>
      <c r="F45">
        <f t="shared" si="1"/>
        <v>7.9078050618171856E-6</v>
      </c>
      <c r="G45">
        <f t="shared" si="1"/>
        <v>4.6067211625794728E-6</v>
      </c>
      <c r="H45">
        <f t="shared" si="1"/>
        <v>8.4602166007273294E-6</v>
      </c>
      <c r="I45">
        <f t="shared" si="1"/>
        <v>8.7381022470807566E-6</v>
      </c>
      <c r="J45">
        <f t="shared" si="1"/>
        <v>8.9935537533790803E-6</v>
      </c>
      <c r="K45">
        <f t="shared" si="1"/>
        <v>9.2837954742066187E-6</v>
      </c>
      <c r="L45">
        <f t="shared" si="1"/>
        <v>9.6993260756868847E-6</v>
      </c>
      <c r="N45">
        <f>AVERAGE(K44:L47)</f>
        <v>1.283014462122385E-5</v>
      </c>
    </row>
    <row r="46" spans="1:14" x14ac:dyDescent="0.25">
      <c r="E46">
        <f t="shared" ref="E46:L46" si="2">E28/E38</f>
        <v>3.9694876223373623E-6</v>
      </c>
      <c r="F46">
        <f t="shared" si="2"/>
        <v>5.2138994138411203E-6</v>
      </c>
      <c r="G46">
        <f t="shared" si="2"/>
        <v>3.6813611755607103E-6</v>
      </c>
      <c r="H46">
        <f t="shared" si="2"/>
        <v>1.0306485524826133E-5</v>
      </c>
      <c r="I46">
        <f t="shared" si="2"/>
        <v>1.546222544050205E-5</v>
      </c>
      <c r="J46">
        <f t="shared" si="2"/>
        <v>1.159441302981973E-5</v>
      </c>
      <c r="K46">
        <f t="shared" si="2"/>
        <v>1.2353883861236801E-5</v>
      </c>
      <c r="L46">
        <f t="shared" si="2"/>
        <v>1.0716291417777097E-5</v>
      </c>
    </row>
    <row r="47" spans="1:14" x14ac:dyDescent="0.25">
      <c r="E47">
        <f t="shared" ref="E47:L47" si="3">E29/E39</f>
        <v>6.4054362659091529E-6</v>
      </c>
      <c r="F47">
        <f t="shared" si="3"/>
        <v>6.1132267072861131E-6</v>
      </c>
      <c r="G47">
        <f t="shared" si="3"/>
        <v>5.3720792186066598E-6</v>
      </c>
      <c r="H47">
        <f t="shared" si="3"/>
        <v>1.1273851661987876E-5</v>
      </c>
      <c r="I47">
        <f t="shared" si="3"/>
        <v>1.4294784580498865E-5</v>
      </c>
      <c r="J47">
        <f t="shared" si="3"/>
        <v>1.197226638403109E-5</v>
      </c>
      <c r="K47">
        <f t="shared" si="3"/>
        <v>9.3819345920186237E-6</v>
      </c>
      <c r="L47">
        <f t="shared" si="3"/>
        <v>1.1626854867897211E-5</v>
      </c>
    </row>
    <row r="49" spans="1:14" x14ac:dyDescent="0.25">
      <c r="A49" s="1" t="s">
        <v>66</v>
      </c>
    </row>
    <row r="50" spans="1:14" x14ac:dyDescent="0.25">
      <c r="E50">
        <f>E44/$N$45*100</f>
        <v>50.317563425040213</v>
      </c>
      <c r="F50">
        <f t="shared" ref="F50:L50" si="4">F44/$N$45*100</f>
        <v>40.661632197095685</v>
      </c>
      <c r="G50">
        <f t="shared" si="4"/>
        <v>66.817155528851757</v>
      </c>
      <c r="H50">
        <f t="shared" si="4"/>
        <v>125.50819488964247</v>
      </c>
      <c r="I50">
        <f t="shared" si="4"/>
        <v>166.78368551135924</v>
      </c>
      <c r="J50">
        <f t="shared" si="4"/>
        <v>87.086185894295397</v>
      </c>
      <c r="K50">
        <f t="shared" si="4"/>
        <v>178.38248957635386</v>
      </c>
      <c r="L50">
        <f t="shared" si="4"/>
        <v>130.10250298947562</v>
      </c>
    </row>
    <row r="51" spans="1:14" x14ac:dyDescent="0.25">
      <c r="E51">
        <f t="shared" ref="E51:L51" si="5">E45/$N$45*100</f>
        <v>34.205138736825106</v>
      </c>
      <c r="F51">
        <f t="shared" si="5"/>
        <v>61.63457463087326</v>
      </c>
      <c r="G51">
        <f t="shared" si="5"/>
        <v>35.905450005286411</v>
      </c>
      <c r="H51">
        <f t="shared" si="5"/>
        <v>65.940149939793287</v>
      </c>
      <c r="I51">
        <f t="shared" si="5"/>
        <v>68.106030797392847</v>
      </c>
      <c r="J51">
        <f t="shared" si="5"/>
        <v>70.097056727652046</v>
      </c>
      <c r="K51">
        <f t="shared" si="5"/>
        <v>72.359242614063774</v>
      </c>
      <c r="L51">
        <f t="shared" si="5"/>
        <v>75.597948129455133</v>
      </c>
    </row>
    <row r="52" spans="1:14" x14ac:dyDescent="0.25">
      <c r="E52">
        <f t="shared" ref="E52:L52" si="6">E46/$N$45*100</f>
        <v>30.938759768701019</v>
      </c>
      <c r="F52">
        <f t="shared" si="6"/>
        <v>40.637884979224602</v>
      </c>
      <c r="G52">
        <f t="shared" si="6"/>
        <v>28.693060633712097</v>
      </c>
      <c r="H52">
        <f t="shared" si="6"/>
        <v>80.330236556936114</v>
      </c>
      <c r="I52">
        <f t="shared" si="6"/>
        <v>120.51481800855282</v>
      </c>
      <c r="J52">
        <f t="shared" si="6"/>
        <v>90.368529522574889</v>
      </c>
      <c r="K52">
        <f t="shared" si="6"/>
        <v>96.287954859065195</v>
      </c>
      <c r="L52">
        <f t="shared" si="6"/>
        <v>83.52432286733557</v>
      </c>
    </row>
    <row r="53" spans="1:14" x14ac:dyDescent="0.25">
      <c r="E53">
        <f t="shared" ref="E53:L53" si="7">E47/$N$45*100</f>
        <v>49.924895276029616</v>
      </c>
      <c r="F53">
        <f t="shared" si="7"/>
        <v>47.647371777661071</v>
      </c>
      <c r="G53">
        <f t="shared" si="7"/>
        <v>41.870761220571687</v>
      </c>
      <c r="H53">
        <f t="shared" si="7"/>
        <v>87.870027928901706</v>
      </c>
      <c r="I53">
        <f t="shared" si="7"/>
        <v>111.41561535364288</v>
      </c>
      <c r="J53">
        <f t="shared" si="7"/>
        <v>93.31357313171948</v>
      </c>
      <c r="K53">
        <f t="shared" si="7"/>
        <v>73.12415307072115</v>
      </c>
      <c r="L53">
        <f t="shared" si="7"/>
        <v>90.62138589352972</v>
      </c>
    </row>
    <row r="56" spans="1:14" x14ac:dyDescent="0.25">
      <c r="C56" s="2"/>
      <c r="D56" s="2"/>
      <c r="E56" s="17" t="s">
        <v>36</v>
      </c>
      <c r="F56" s="17" t="s">
        <v>37</v>
      </c>
      <c r="G56" s="17" t="s">
        <v>38</v>
      </c>
      <c r="H56" s="17" t="s">
        <v>39</v>
      </c>
      <c r="I56" s="17" t="s">
        <v>40</v>
      </c>
      <c r="J56" s="17" t="s">
        <v>41</v>
      </c>
      <c r="K56" s="17" t="s">
        <v>42</v>
      </c>
      <c r="L56" s="17" t="s">
        <v>42</v>
      </c>
      <c r="M56" s="17" t="s">
        <v>43</v>
      </c>
      <c r="N56" s="2"/>
    </row>
    <row r="57" spans="1:14" x14ac:dyDescent="0.25">
      <c r="C57" s="3" t="s">
        <v>52</v>
      </c>
      <c r="D57" s="3"/>
      <c r="E57" s="3">
        <f>AVERAGE(E50:E53)</f>
        <v>41.34658930164899</v>
      </c>
      <c r="F57" s="3">
        <f t="shared" ref="F57:J57" si="8">AVERAGE(F50:F53)</f>
        <v>47.645365896213654</v>
      </c>
      <c r="G57" s="3">
        <f>AVERAGE(G50:G53)</f>
        <v>43.321606847105492</v>
      </c>
      <c r="H57" s="3">
        <f t="shared" si="8"/>
        <v>89.912152328818408</v>
      </c>
      <c r="I57" s="3">
        <f t="shared" si="8"/>
        <v>116.70503741773695</v>
      </c>
      <c r="J57" s="3">
        <f t="shared" si="8"/>
        <v>85.216336319060446</v>
      </c>
      <c r="K57" s="3">
        <f>AVERAGE(K50:K53)</f>
        <v>105.038460030051</v>
      </c>
      <c r="L57" s="3">
        <f>AVERAGE(L50:L53)</f>
        <v>94.961539969949001</v>
      </c>
      <c r="M57" s="3"/>
      <c r="N57" s="3"/>
    </row>
    <row r="58" spans="1:14" x14ac:dyDescent="0.25">
      <c r="C58" s="3" t="s">
        <v>54</v>
      </c>
      <c r="D58" s="3"/>
      <c r="E58" s="3">
        <f t="shared" ref="E58:L58" si="9">MEDIAN(E50:E53)</f>
        <v>42.065017006427361</v>
      </c>
      <c r="F58" s="3">
        <f t="shared" si="9"/>
        <v>44.154501987378382</v>
      </c>
      <c r="G58" s="3">
        <f t="shared" si="9"/>
        <v>38.888105612929053</v>
      </c>
      <c r="H58" s="3">
        <f t="shared" si="9"/>
        <v>84.100132242918903</v>
      </c>
      <c r="I58" s="3">
        <f t="shared" si="9"/>
        <v>115.96521668109784</v>
      </c>
      <c r="J58" s="3">
        <f t="shared" si="9"/>
        <v>88.727357708435136</v>
      </c>
      <c r="K58" s="3">
        <f t="shared" si="9"/>
        <v>84.706053964893172</v>
      </c>
      <c r="L58" s="3">
        <f t="shared" si="9"/>
        <v>87.072854380432645</v>
      </c>
      <c r="M58" s="3"/>
      <c r="N58" s="3"/>
    </row>
    <row r="59" spans="1:14" x14ac:dyDescent="0.25">
      <c r="C59" s="3" t="s">
        <v>56</v>
      </c>
      <c r="D59" s="3"/>
      <c r="E59" s="3">
        <f t="shared" ref="E59:L59" si="10">STDEV(E50:E53)</f>
        <v>10.22071331283318</v>
      </c>
      <c r="F59" s="3">
        <f t="shared" si="10"/>
        <v>9.8923419914530868</v>
      </c>
      <c r="G59" s="3">
        <f t="shared" si="10"/>
        <v>16.564414744749122</v>
      </c>
      <c r="H59" s="3">
        <f t="shared" si="10"/>
        <v>25.414684249173717</v>
      </c>
      <c r="I59" s="3">
        <f t="shared" si="10"/>
        <v>40.464910120957043</v>
      </c>
      <c r="J59" s="3">
        <f t="shared" si="10"/>
        <v>10.395500494666122</v>
      </c>
      <c r="K59" s="3">
        <f t="shared" si="10"/>
        <v>50.14104190664596</v>
      </c>
      <c r="L59" s="3">
        <f t="shared" si="10"/>
        <v>24.217644004350515</v>
      </c>
      <c r="M59" s="3"/>
      <c r="N59" s="3"/>
    </row>
    <row r="60" spans="1:14" x14ac:dyDescent="0.25">
      <c r="C60" s="3" t="s">
        <v>57</v>
      </c>
      <c r="D60" s="3"/>
      <c r="E60" s="3">
        <f t="shared" ref="E60:L60" si="11">E59/E57*100</f>
        <v>24.719604411059741</v>
      </c>
      <c r="F60" s="3">
        <f t="shared" si="11"/>
        <v>20.762443115667676</v>
      </c>
      <c r="G60" s="3">
        <f t="shared" si="11"/>
        <v>38.235919556746225</v>
      </c>
      <c r="H60" s="3">
        <f t="shared" si="11"/>
        <v>28.266128205038942</v>
      </c>
      <c r="I60" s="3">
        <f t="shared" si="11"/>
        <v>34.672805061632367</v>
      </c>
      <c r="J60" s="3">
        <f t="shared" si="11"/>
        <v>12.198952623055852</v>
      </c>
      <c r="K60" s="3">
        <f t="shared" si="11"/>
        <v>47.735888256835494</v>
      </c>
      <c r="L60" s="3">
        <f t="shared" si="11"/>
        <v>25.50258137348478</v>
      </c>
      <c r="M60" s="3"/>
      <c r="N60" s="3"/>
    </row>
  </sheetData>
  <pageMargins left="0.7" right="0.7" top="0.78740157499999996" bottom="0.78740157499999996" header="0.3" footer="0.3"/>
  <pageSetup paperSize="9" scale="34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2050" r:id="rId4">
          <objectPr defaultSize="0" autoPict="0" r:id="rId5">
            <anchor moveWithCells="1">
              <from>
                <xdr:col>8</xdr:col>
                <xdr:colOff>438150</xdr:colOff>
                <xdr:row>0</xdr:row>
                <xdr:rowOff>142875</xdr:rowOff>
              </from>
              <to>
                <xdr:col>14</xdr:col>
                <xdr:colOff>561975</xdr:colOff>
                <xdr:row>20</xdr:row>
                <xdr:rowOff>19050</xdr:rowOff>
              </to>
            </anchor>
          </objectPr>
        </oleObject>
      </mc:Choice>
      <mc:Fallback>
        <oleObject progId="Prism9.Document" shapeId="2050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5AFD7BF2BE5340B4B610014F4C2D79" ma:contentTypeVersion="2" ma:contentTypeDescription="Create a new document." ma:contentTypeScope="" ma:versionID="253394f4a94535d55cdca416cab2ec74">
  <xsd:schema xmlns:xsd="http://www.w3.org/2001/XMLSchema" xmlns:xs="http://www.w3.org/2001/XMLSchema" xmlns:p="http://schemas.microsoft.com/office/2006/metadata/properties" xmlns:ns2="48e3bfad-565f-49a4-84b5-dfadd11a5739" targetNamespace="http://schemas.microsoft.com/office/2006/metadata/properties" ma:root="true" ma:fieldsID="ea5e7bb569cc22b677ebcd0264f89cf2" ns2:_="">
    <xsd:import namespace="48e3bfad-565f-49a4-84b5-dfadd11a57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3bfad-565f-49a4-84b5-dfadd11a5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D0FE2B-1F01-4D7B-B861-4812F3B3961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A60962-6027-4545-91AC-3B5086C602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577395-D0FE-4CE4-80B7-C47C0D024D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3bfad-565f-49a4-84b5-dfadd11a5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Nolte, Luca</dc:creator>
  <cp:keywords/>
  <dc:description/>
  <cp:lastModifiedBy>Schinke, Christian</cp:lastModifiedBy>
  <cp:revision/>
  <cp:lastPrinted>2020-12-07T14:01:16Z</cp:lastPrinted>
  <dcterms:created xsi:type="dcterms:W3CDTF">2020-04-30T20:16:53Z</dcterms:created>
  <dcterms:modified xsi:type="dcterms:W3CDTF">2021-07-17T09:18:13Z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0x010100175AFD7BF2BE5340B4B610014F4C2D79</vt:lpwstr>
  </property>
</Properties>
</file>