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2ED196E8-C5F9-4ABD-B12D-35C8F1BCC48A}" xr6:coauthVersionLast="45" xr6:coauthVersionMax="45" xr10:uidLastSave="{CF7CCBB7-6D70-4B37-AA66-5E2C4EF2FF2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5" i="3" l="1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L43" i="3"/>
  <c r="K43" i="3"/>
  <c r="J43" i="3"/>
  <c r="I43" i="3"/>
  <c r="H43" i="3"/>
  <c r="G43" i="3"/>
  <c r="F43" i="3"/>
  <c r="E43" i="3"/>
  <c r="L42" i="3"/>
  <c r="K42" i="3"/>
  <c r="J42" i="3"/>
  <c r="I42" i="3"/>
  <c r="H42" i="3"/>
  <c r="G42" i="3"/>
  <c r="F42" i="3"/>
  <c r="E42" i="3"/>
  <c r="N43" i="3" s="1"/>
  <c r="P39" i="2"/>
  <c r="O39" i="2"/>
  <c r="O40" i="2" s="1"/>
  <c r="N39" i="2"/>
  <c r="N40" i="2" s="1"/>
  <c r="M39" i="2"/>
  <c r="M40" i="2" s="1"/>
  <c r="L39" i="2"/>
  <c r="K39" i="2"/>
  <c r="K40" i="2" s="1"/>
  <c r="J39" i="2"/>
  <c r="I39" i="2"/>
  <c r="I40" i="2" s="1"/>
  <c r="H39" i="2"/>
  <c r="O38" i="2"/>
  <c r="M38" i="2"/>
  <c r="P37" i="2"/>
  <c r="P38" i="2" s="1"/>
  <c r="O37" i="2"/>
  <c r="N37" i="2"/>
  <c r="N38" i="2" s="1"/>
  <c r="M37" i="2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E49" i="3" l="1"/>
  <c r="E50" i="3"/>
  <c r="E48" i="3"/>
  <c r="E51" i="3"/>
  <c r="F49" i="3"/>
  <c r="G49" i="3"/>
  <c r="G50" i="3"/>
  <c r="G51" i="3"/>
  <c r="F48" i="3"/>
  <c r="F50" i="3"/>
  <c r="F51" i="3"/>
  <c r="G48" i="3"/>
  <c r="H48" i="3"/>
  <c r="H49" i="3"/>
  <c r="H50" i="3"/>
  <c r="H51" i="3"/>
  <c r="I51" i="3"/>
  <c r="J49" i="3"/>
  <c r="J50" i="3"/>
  <c r="J51" i="3"/>
  <c r="I48" i="3"/>
  <c r="K49" i="3"/>
  <c r="K50" i="3"/>
  <c r="K51" i="3"/>
  <c r="I49" i="3"/>
  <c r="I50" i="3"/>
  <c r="J48" i="3"/>
  <c r="K48" i="3"/>
  <c r="L48" i="3"/>
  <c r="L49" i="3"/>
  <c r="L50" i="3"/>
  <c r="L51" i="3"/>
  <c r="H40" i="2"/>
  <c r="P40" i="2"/>
  <c r="J40" i="2"/>
  <c r="L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L57" i="3" l="1"/>
  <c r="L58" i="3" s="1"/>
  <c r="L56" i="3"/>
  <c r="L55" i="3"/>
  <c r="I57" i="3"/>
  <c r="I56" i="3"/>
  <c r="I55" i="3"/>
  <c r="H55" i="3"/>
  <c r="H56" i="3"/>
  <c r="H57" i="3"/>
  <c r="K57" i="3"/>
  <c r="K58" i="3" s="1"/>
  <c r="K56" i="3"/>
  <c r="K55" i="3"/>
  <c r="G55" i="3"/>
  <c r="G57" i="3"/>
  <c r="G56" i="3"/>
  <c r="J57" i="3"/>
  <c r="J58" i="3" s="1"/>
  <c r="J56" i="3"/>
  <c r="J55" i="3"/>
  <c r="E55" i="3"/>
  <c r="E57" i="3"/>
  <c r="E58" i="3" s="1"/>
  <c r="E56" i="3"/>
  <c r="F57" i="3"/>
  <c r="F56" i="3"/>
  <c r="F55" i="3"/>
  <c r="O78" i="2"/>
  <c r="O76" i="2"/>
  <c r="O58" i="2"/>
  <c r="O56" i="2"/>
  <c r="O57" i="2" s="1"/>
  <c r="O54" i="2"/>
  <c r="K54" i="2"/>
  <c r="K55" i="2" s="1"/>
  <c r="K58" i="2"/>
  <c r="K56" i="2"/>
  <c r="K57" i="2" s="1"/>
  <c r="L79" i="2"/>
  <c r="H79" i="2"/>
  <c r="L78" i="2"/>
  <c r="H78" i="2"/>
  <c r="L77" i="2"/>
  <c r="L76" i="2"/>
  <c r="L58" i="2"/>
  <c r="L56" i="2"/>
  <c r="L57" i="2" s="1"/>
  <c r="L54" i="2"/>
  <c r="L55" i="2" s="1"/>
  <c r="H63" i="2"/>
  <c r="H58" i="2"/>
  <c r="H56" i="2"/>
  <c r="H57" i="2" s="1"/>
  <c r="H54" i="2"/>
  <c r="K79" i="2" s="1"/>
  <c r="M79" i="2"/>
  <c r="I79" i="2"/>
  <c r="M78" i="2"/>
  <c r="I78" i="2"/>
  <c r="M77" i="2"/>
  <c r="I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H40" i="1"/>
  <c r="P40" i="1"/>
  <c r="P36" i="1"/>
  <c r="L40" i="1"/>
  <c r="O48" i="1"/>
  <c r="O50" i="1"/>
  <c r="O47" i="1"/>
  <c r="O58" i="1" s="1"/>
  <c r="O49" i="1"/>
  <c r="J40" i="1"/>
  <c r="N40" i="1"/>
  <c r="K47" i="1"/>
  <c r="K48" i="1"/>
  <c r="K49" i="1"/>
  <c r="K56" i="1" s="1"/>
  <c r="K57" i="1" s="1"/>
  <c r="K50" i="1"/>
  <c r="I40" i="1"/>
  <c r="K40" i="1"/>
  <c r="M40" i="1"/>
  <c r="O40" i="1"/>
  <c r="I47" i="1"/>
  <c r="M47" i="1"/>
  <c r="I48" i="1"/>
  <c r="M48" i="1"/>
  <c r="M56" i="1" s="1"/>
  <c r="M57" i="1" s="1"/>
  <c r="I49" i="1"/>
  <c r="M49" i="1"/>
  <c r="I50" i="1"/>
  <c r="M50" i="1"/>
  <c r="M54" i="1"/>
  <c r="M55" i="1" s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G58" i="3" l="1"/>
  <c r="F58" i="3"/>
  <c r="M58" i="1"/>
  <c r="K77" i="2"/>
  <c r="K59" i="2"/>
  <c r="O77" i="2"/>
  <c r="I58" i="3"/>
  <c r="H77" i="2"/>
  <c r="K76" i="2"/>
  <c r="K85" i="2" s="1"/>
  <c r="K78" i="2"/>
  <c r="H58" i="3"/>
  <c r="N59" i="2"/>
  <c r="N85" i="2"/>
  <c r="N84" i="2"/>
  <c r="N83" i="2"/>
  <c r="M59" i="2"/>
  <c r="M85" i="2"/>
  <c r="M84" i="2"/>
  <c r="M83" i="2"/>
  <c r="L59" i="2"/>
  <c r="L85" i="2"/>
  <c r="L84" i="2"/>
  <c r="L83" i="2"/>
  <c r="O55" i="2"/>
  <c r="O66" i="2"/>
  <c r="O59" i="2"/>
  <c r="J59" i="2"/>
  <c r="J85" i="2"/>
  <c r="J84" i="2"/>
  <c r="J83" i="2"/>
  <c r="N63" i="2"/>
  <c r="J64" i="2"/>
  <c r="J71" i="2" s="1"/>
  <c r="N64" i="2"/>
  <c r="J65" i="2"/>
  <c r="N65" i="2"/>
  <c r="J66" i="2"/>
  <c r="N66" i="2"/>
  <c r="I59" i="2"/>
  <c r="I85" i="2"/>
  <c r="I84" i="2"/>
  <c r="I83" i="2"/>
  <c r="M63" i="2"/>
  <c r="I64" i="2"/>
  <c r="M64" i="2"/>
  <c r="I65" i="2"/>
  <c r="M65" i="2"/>
  <c r="I66" i="2"/>
  <c r="M66" i="2"/>
  <c r="H55" i="2"/>
  <c r="O79" i="2"/>
  <c r="O85" i="2" s="1"/>
  <c r="H59" i="2"/>
  <c r="H76" i="2"/>
  <c r="L63" i="2"/>
  <c r="H64" i="2"/>
  <c r="H70" i="2" s="1"/>
  <c r="L64" i="2"/>
  <c r="H65" i="2"/>
  <c r="L65" i="2"/>
  <c r="H66" i="2"/>
  <c r="L66" i="2"/>
  <c r="K63" i="2"/>
  <c r="O63" i="2"/>
  <c r="K64" i="2"/>
  <c r="O64" i="2"/>
  <c r="K65" i="2"/>
  <c r="O65" i="2"/>
  <c r="K66" i="2"/>
  <c r="K54" i="1"/>
  <c r="K55" i="1" s="1"/>
  <c r="K58" i="1"/>
  <c r="O56" i="1"/>
  <c r="O57" i="1" s="1"/>
  <c r="O54" i="1"/>
  <c r="N66" i="1" s="1"/>
  <c r="I54" i="1"/>
  <c r="I55" i="1" s="1"/>
  <c r="O63" i="1"/>
  <c r="I58" i="1"/>
  <c r="M63" i="1"/>
  <c r="I56" i="1"/>
  <c r="I57" i="1" s="1"/>
  <c r="N58" i="1"/>
  <c r="N56" i="1"/>
  <c r="N57" i="1" s="1"/>
  <c r="N54" i="1"/>
  <c r="N55" i="1" s="1"/>
  <c r="J58" i="1"/>
  <c r="J56" i="1"/>
  <c r="J57" i="1" s="1"/>
  <c r="J54" i="1"/>
  <c r="J55" i="1" s="1"/>
  <c r="L54" i="1"/>
  <c r="L55" i="1" s="1"/>
  <c r="L58" i="1"/>
  <c r="L56" i="1"/>
  <c r="L57" i="1" s="1"/>
  <c r="H54" i="1"/>
  <c r="H58" i="1"/>
  <c r="H56" i="1"/>
  <c r="H57" i="1" s="1"/>
  <c r="O59" i="1"/>
  <c r="M59" i="1"/>
  <c r="K59" i="1"/>
  <c r="H71" i="2" l="1"/>
  <c r="K83" i="2"/>
  <c r="H72" i="2"/>
  <c r="K84" i="2"/>
  <c r="J70" i="2"/>
  <c r="J64" i="1"/>
  <c r="L65" i="1"/>
  <c r="J66" i="1"/>
  <c r="J72" i="2"/>
  <c r="I72" i="2"/>
  <c r="O84" i="2"/>
  <c r="O72" i="2"/>
  <c r="O71" i="2"/>
  <c r="O70" i="2"/>
  <c r="L72" i="2"/>
  <c r="L71" i="2"/>
  <c r="L70" i="2"/>
  <c r="I86" i="2"/>
  <c r="N72" i="2"/>
  <c r="N71" i="2"/>
  <c r="N70" i="2"/>
  <c r="L86" i="2"/>
  <c r="H73" i="2"/>
  <c r="I71" i="2"/>
  <c r="N86" i="2"/>
  <c r="J73" i="2"/>
  <c r="K72" i="2"/>
  <c r="K71" i="2"/>
  <c r="K70" i="2"/>
  <c r="H85" i="2"/>
  <c r="H84" i="2"/>
  <c r="H83" i="2"/>
  <c r="M72" i="2"/>
  <c r="M71" i="2"/>
  <c r="M70" i="2"/>
  <c r="J86" i="2"/>
  <c r="O83" i="2"/>
  <c r="O86" i="2" s="1"/>
  <c r="K86" i="2"/>
  <c r="M86" i="2"/>
  <c r="I70" i="2"/>
  <c r="I73" i="2" s="1"/>
  <c r="L59" i="1"/>
  <c r="L64" i="1"/>
  <c r="L66" i="1"/>
  <c r="J65" i="1"/>
  <c r="M65" i="1"/>
  <c r="O55" i="1"/>
  <c r="O65" i="1"/>
  <c r="O66" i="1"/>
  <c r="K64" i="1"/>
  <c r="K65" i="1"/>
  <c r="K66" i="1"/>
  <c r="I65" i="1"/>
  <c r="O64" i="1"/>
  <c r="H63" i="1"/>
  <c r="L63" i="1"/>
  <c r="L71" i="1" s="1"/>
  <c r="H64" i="1"/>
  <c r="H65" i="1"/>
  <c r="H66" i="1"/>
  <c r="J63" i="1"/>
  <c r="N63" i="1"/>
  <c r="N64" i="1"/>
  <c r="N65" i="1"/>
  <c r="N71" i="1" s="1"/>
  <c r="I59" i="1"/>
  <c r="M64" i="1"/>
  <c r="M66" i="1"/>
  <c r="I63" i="1"/>
  <c r="K63" i="1"/>
  <c r="I64" i="1"/>
  <c r="I66" i="1"/>
  <c r="I70" i="1"/>
  <c r="H55" i="1"/>
  <c r="N79" i="1"/>
  <c r="I76" i="1"/>
  <c r="K76" i="1"/>
  <c r="M76" i="1"/>
  <c r="O76" i="1"/>
  <c r="I77" i="1"/>
  <c r="K77" i="1"/>
  <c r="M77" i="1"/>
  <c r="O77" i="1"/>
  <c r="I78" i="1"/>
  <c r="K78" i="1"/>
  <c r="M78" i="1"/>
  <c r="O78" i="1"/>
  <c r="I79" i="1"/>
  <c r="K79" i="1"/>
  <c r="M79" i="1"/>
  <c r="O79" i="1"/>
  <c r="L76" i="1"/>
  <c r="J59" i="1"/>
  <c r="J76" i="1"/>
  <c r="H59" i="1"/>
  <c r="H76" i="1"/>
  <c r="H77" i="1"/>
  <c r="L77" i="1"/>
  <c r="H78" i="1"/>
  <c r="L78" i="1"/>
  <c r="H79" i="1"/>
  <c r="L79" i="1"/>
  <c r="J71" i="1"/>
  <c r="N59" i="1"/>
  <c r="N76" i="1"/>
  <c r="J77" i="1"/>
  <c r="N77" i="1"/>
  <c r="J78" i="1"/>
  <c r="N78" i="1"/>
  <c r="J79" i="1"/>
  <c r="O72" i="1" l="1"/>
  <c r="J72" i="1"/>
  <c r="O70" i="1"/>
  <c r="H71" i="1"/>
  <c r="L70" i="1"/>
  <c r="H86" i="2"/>
  <c r="O73" i="2"/>
  <c r="M73" i="2"/>
  <c r="K73" i="2"/>
  <c r="N73" i="2"/>
  <c r="L73" i="2"/>
  <c r="L72" i="1"/>
  <c r="N72" i="1"/>
  <c r="O73" i="1"/>
  <c r="M72" i="1"/>
  <c r="M71" i="1"/>
  <c r="O71" i="1"/>
  <c r="N70" i="1"/>
  <c r="M70" i="1"/>
  <c r="H72" i="1"/>
  <c r="H73" i="1" s="1"/>
  <c r="K71" i="1"/>
  <c r="K72" i="1"/>
  <c r="K70" i="1"/>
  <c r="J70" i="1"/>
  <c r="J73" i="1" s="1"/>
  <c r="H70" i="1"/>
  <c r="I72" i="1"/>
  <c r="I73" i="1" s="1"/>
  <c r="I71" i="1"/>
  <c r="L73" i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H85" i="1"/>
  <c r="H84" i="1"/>
  <c r="H83" i="1"/>
  <c r="N73" i="1"/>
  <c r="O85" i="1"/>
  <c r="O84" i="1"/>
  <c r="O83" i="1"/>
  <c r="K85" i="1"/>
  <c r="K84" i="1"/>
  <c r="K83" i="1"/>
  <c r="M73" i="1" l="1"/>
  <c r="K73" i="1"/>
  <c r="O86" i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<sst xmlns="http://schemas.openxmlformats.org/spreadsheetml/2006/main" count="237" uniqueCount="62">
  <si>
    <t>version,4</t>
  </si>
  <si>
    <t>ProtocolHeader</t>
  </si>
  <si>
    <t>,Version,1.0,Label,MTT_005A_20191209,ReaderType,0,DateRead,12/27/2019 1:41:00 AM,InstrumentSN,SN: 512734004,</t>
  </si>
  <si>
    <t xml:space="preserve">,Result,0,Prefix,05A_6_2_FU,WellMap,0007FE7FE7FE7FE7FE7FE000,RefWellMap,000000000000000000000000,RunCount,1,Kinetics,False,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</si>
  <si>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</si>
  <si>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</si>
  <si>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</si>
  <si>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</si>
  <si>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</si>
  <si>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</si>
  <si>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,B,X,0.05128035,0.05519511,0.05541168,0.0553344,0.05551004,0.05645978,0.05758574,0.05653847,0.05633775,0.05609259,X</t>
  </si>
  <si>
    <t>,C,X,0.05364713,0.3256059,0.3736651,0.3508351,0.3590737,0.3524935,0.3482488,0.3160909,0.1540532,0.1430473,X</t>
  </si>
  <si>
    <t>,D,X,0.05514597,0.3330446,0.3505208,0.3463066,0.3710632,0.3426296,0.3486029,0.3120041,0.1481796,0.1451917,X</t>
  </si>
  <si>
    <t>,E,X,0.05296081,0.3332422,0.3464211,0.360414,0.3658555,0.3693203,0.3571951,0.313336,0.1498079,0.1483754,X</t>
  </si>
  <si>
    <t>,F,X,0.05311099,0.3131197,0.3492013,0.3558904,0.3522801,0.3547318,0.349252,0.3137794,0.1579769,0.05529462,X</t>
  </si>
  <si>
    <t>,G,X,0.05231504,0.05246153,0.05331839,0.05282455,0.05507344,0.05346408,0.05343958,0.05460449,0.05538827,0.05532855,X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</si>
  <si>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</si>
  <si>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</si>
  <si>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</si>
  <si>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</si>
  <si>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</si>
  <si>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</si>
  <si>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</si>
  <si>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</si>
  <si>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</si>
  <si>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</si>
  <si>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</si>
  <si>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</si>
  <si>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</si>
  <si>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</si>
  <si>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</si>
  <si>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</si>
  <si>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</si>
  <si>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</si>
  <si>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5-FU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</si>
  <si>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</si>
  <si>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</si>
  <si>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</si>
  <si>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</si>
  <si>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</si>
  <si>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</si>
  <si>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</si>
  <si>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</si>
  <si>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</si>
  <si>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</si>
  <si>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iPSC_DSN_005A_20191209_2_d13</t>
  </si>
  <si>
    <t>MTT</t>
  </si>
  <si>
    <t>,Version,1,Label,CytoTox-Fluor,ReaderType,2,DateRead,12/23/2019 8:59:27 PM,InstrumentSN,SN: 512734004,FluoOpticalKitID,PN:9300-046 SN:31000001DD35142D SIG:BLUE,</t>
  </si>
  <si>
    <t xml:space="preserve">,Result,0,Prefix,05A_6_2_FU,WellMap,0007FE7FE7FE7FE7FE7FE000,RunCount,1,Kinetics,False, </t>
  </si>
  <si>
    <t>,Read 1</t>
  </si>
  <si>
    <t>,B,X,567.205,565.7,565.127,565.936,563.806,566.155,566.115,566.289,567.582,567.756,X</t>
  </si>
  <si>
    <t>,C,X,567.269,7523.4,8306.5,7863.75,8183.6,8056.75,7781.08,8081.26,253622,2178.73,X</t>
  </si>
  <si>
    <t>,D,X,566.287,8890.33,8147.16,8054.51,9042.93,8773.97,7708.6,7929.43,238476,2256.93,X</t>
  </si>
  <si>
    <t>,E,X,565.604,8509.97,8328.97,7957.57,8195.56,8181.23,7499.74,8437.65,166782,2262.76,X</t>
  </si>
  <si>
    <t>,F,X,565.437,9441.72,9277.91,8022.39,7924.41,7473.12,8660.02,9075.96,120732,566.96,X</t>
  </si>
  <si>
    <t>,G,X,587.525,565.402,563.347,566.673,564.028,567.554,566.255,565.287,566.718,565.779,X</t>
  </si>
  <si>
    <t>Cytotox</t>
  </si>
  <si>
    <t>Proteases [% of full kill]</t>
  </si>
  <si>
    <t>Proteases [% of vehicle]</t>
  </si>
  <si>
    <t>Live/Dead</t>
  </si>
  <si>
    <t>% of Vehicle</t>
  </si>
  <si>
    <t>74) Exp_20191222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</si>
</sst>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481852</xdr:colOff>
      <xdr:row>4</xdr:row>
      <xdr:rowOff>78441</xdr:rowOff>
    </xdr:from>
    <xdr:to>
      <xdr:col>15</xdr:col>
      <xdr:colOff>720911</xdr:colOff>
      <xdr:row>23</xdr:row>
      <xdr:rowOff>67235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9852" y="840441"/>
          <a:ext cx="4811059" cy="3608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4</xdr:row>
      <xdr:rowOff>133350</xdr:rowOff>
    </xdr:from>
    <xdr:to>
      <xdr:col>13</xdr:col>
      <xdr:colOff>206375</xdr:colOff>
      <xdr:row>23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895350"/>
          <a:ext cx="4673600" cy="3505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590550</xdr:colOff>
      <xdr:row>2</xdr:row>
      <xdr:rowOff>28575</xdr:rowOff>
    </xdr:from>
    <xdr:to>
      <xdr:col>10</xdr:col>
      <xdr:colOff>577849</xdr:colOff>
      <xdr:row>20</xdr:row>
      <xdr:rowOff>47625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40E3B02-57F7-4B21-ABD6-C5D641500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0" y="409575"/>
          <a:ext cx="4597399" cy="3448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676274</xdr:colOff>
          <xdr:row>2</xdr:row>
          <xdr:rowOff>38100</xdr:rowOff>
        </xdr:from>
        <xdr:to>
          <xdr:col>16</xdr:col>
          <xdr:colOff>653369</xdr:colOff>
          <xdr:row>20</xdr:row>
          <xdr:rowOff>19050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3D693B46-31CF-4633-94D8-ABA64638E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85" zoomScaleNormal="85" workbookViewId="0">
      <selection activeCell="B25" sqref="B25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3"/>
    </row>
    <row r="25" spans="1:17" x14ac:dyDescent="0.25">
      <c r="A25" s="1" t="s">
        <v>61</v>
      </c>
      <c r="F25" s="4"/>
      <c r="G25" s="4"/>
      <c r="H25" s="4" t="s">
        <v>20</v>
      </c>
      <c r="I25" s="4" t="s">
        <v>21</v>
      </c>
      <c r="J25" s="4" t="s">
        <v>22</v>
      </c>
      <c r="K25" s="4" t="s">
        <v>23</v>
      </c>
      <c r="L25" s="4" t="s">
        <v>24</v>
      </c>
      <c r="M25" s="4" t="s">
        <v>25</v>
      </c>
      <c r="N25" s="4" t="s">
        <v>26</v>
      </c>
      <c r="O25" s="4" t="s">
        <v>27</v>
      </c>
      <c r="P25" s="4" t="s">
        <v>28</v>
      </c>
      <c r="Q25" s="4"/>
    </row>
    <row r="26" spans="1:17" x14ac:dyDescent="0.25">
      <c r="A26" t="s">
        <v>29</v>
      </c>
      <c r="C26" t="s">
        <v>45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30</v>
      </c>
      <c r="C27" s="3">
        <v>43808</v>
      </c>
      <c r="F27" s="6"/>
      <c r="G27" s="6">
        <v>5.1280350000000002E-2</v>
      </c>
      <c r="H27" s="6">
        <v>5.5195109999999999E-2</v>
      </c>
      <c r="I27" s="6">
        <v>5.5411679999999998E-2</v>
      </c>
      <c r="J27" s="6">
        <v>5.5334399999999999E-2</v>
      </c>
      <c r="K27" s="6">
        <v>5.5510039999999997E-2</v>
      </c>
      <c r="L27" s="6">
        <v>5.6459780000000001E-2</v>
      </c>
      <c r="M27" s="6">
        <v>5.7585740000000003E-2</v>
      </c>
      <c r="N27" s="6">
        <v>5.653847E-2</v>
      </c>
      <c r="O27" s="6">
        <v>5.6337749999999999E-2</v>
      </c>
      <c r="P27" s="6">
        <v>5.6092589999999998E-2</v>
      </c>
      <c r="Q27" s="6"/>
    </row>
    <row r="28" spans="1:17" x14ac:dyDescent="0.25">
      <c r="A28" t="s">
        <v>31</v>
      </c>
      <c r="C28" t="s">
        <v>32</v>
      </c>
      <c r="F28" s="7"/>
      <c r="G28" s="7">
        <v>5.3647130000000001E-2</v>
      </c>
      <c r="H28" s="8">
        <v>0.3256059</v>
      </c>
      <c r="I28" s="9">
        <v>0.37366509999999997</v>
      </c>
      <c r="J28" s="9">
        <v>0.35083510000000001</v>
      </c>
      <c r="K28" s="9">
        <v>0.3590737</v>
      </c>
      <c r="L28" s="9">
        <v>0.35249350000000002</v>
      </c>
      <c r="M28" s="9">
        <v>0.34824880000000003</v>
      </c>
      <c r="N28" s="9">
        <v>0.31609090000000001</v>
      </c>
      <c r="O28" s="9">
        <v>0.1540532</v>
      </c>
      <c r="P28" s="10">
        <v>0.14304729999999999</v>
      </c>
      <c r="Q28" s="7"/>
    </row>
    <row r="29" spans="1:17" x14ac:dyDescent="0.25">
      <c r="A29" t="s">
        <v>33</v>
      </c>
      <c r="C29" t="s">
        <v>34</v>
      </c>
      <c r="F29" s="7"/>
      <c r="G29" s="7">
        <v>5.5145970000000002E-2</v>
      </c>
      <c r="H29" s="11">
        <v>0.33304460000000002</v>
      </c>
      <c r="I29" s="12">
        <v>0.35052080000000002</v>
      </c>
      <c r="J29" s="12">
        <v>0.34630660000000002</v>
      </c>
      <c r="K29" s="12">
        <v>0.37106319999999998</v>
      </c>
      <c r="L29" s="12">
        <v>0.34262959999999998</v>
      </c>
      <c r="M29" s="12">
        <v>0.34860289999999999</v>
      </c>
      <c r="N29" s="12">
        <v>0.31200410000000001</v>
      </c>
      <c r="O29" s="12">
        <v>0.14817959999999999</v>
      </c>
      <c r="P29" s="13">
        <v>0.14519170000000001</v>
      </c>
      <c r="Q29" s="7"/>
    </row>
    <row r="30" spans="1:17" x14ac:dyDescent="0.25">
      <c r="A30" t="s">
        <v>17</v>
      </c>
      <c r="C30" s="2">
        <v>43821</v>
      </c>
      <c r="F30" s="7"/>
      <c r="G30" s="7">
        <v>5.2960809999999997E-2</v>
      </c>
      <c r="H30" s="11">
        <v>0.33324219999999999</v>
      </c>
      <c r="I30" s="12">
        <v>0.34642109999999998</v>
      </c>
      <c r="J30" s="12">
        <v>0.36041400000000001</v>
      </c>
      <c r="K30" s="12">
        <v>0.3658555</v>
      </c>
      <c r="L30" s="12">
        <v>0.36932029999999999</v>
      </c>
      <c r="M30" s="12">
        <v>0.35719509999999999</v>
      </c>
      <c r="N30" s="12">
        <v>0.313336</v>
      </c>
      <c r="O30" s="12">
        <v>0.14980789999999999</v>
      </c>
      <c r="P30" s="13">
        <v>0.14837539999999999</v>
      </c>
      <c r="Q30" s="7"/>
    </row>
    <row r="31" spans="1:17" x14ac:dyDescent="0.25">
      <c r="A31" t="s">
        <v>18</v>
      </c>
      <c r="C31" t="s">
        <v>19</v>
      </c>
      <c r="F31" s="7"/>
      <c r="G31" s="7">
        <v>5.3110989999999997E-2</v>
      </c>
      <c r="H31" s="14">
        <v>0.3131197</v>
      </c>
      <c r="I31" s="15">
        <v>0.34920129999999999</v>
      </c>
      <c r="J31" s="15">
        <v>0.3558904</v>
      </c>
      <c r="K31" s="15">
        <v>0.35228009999999998</v>
      </c>
      <c r="L31" s="15">
        <v>0.35473179999999999</v>
      </c>
      <c r="M31" s="15">
        <v>0.34925200000000001</v>
      </c>
      <c r="N31" s="15">
        <v>0.31377939999999999</v>
      </c>
      <c r="O31" s="15">
        <v>0.1579769</v>
      </c>
      <c r="P31" s="16">
        <v>5.5294620000000003E-2</v>
      </c>
      <c r="Q31" s="7"/>
    </row>
    <row r="32" spans="1:17" x14ac:dyDescent="0.25">
      <c r="A32" s="1" t="s">
        <v>35</v>
      </c>
      <c r="G32" s="17">
        <v>5.231504E-2</v>
      </c>
      <c r="H32" s="17">
        <v>5.2461529999999999E-2</v>
      </c>
      <c r="I32" s="17">
        <v>5.331839E-2</v>
      </c>
      <c r="J32" s="17">
        <v>5.2824549999999998E-2</v>
      </c>
      <c r="K32" s="17">
        <v>5.5073440000000001E-2</v>
      </c>
      <c r="L32" s="17">
        <v>5.3464079999999997E-2</v>
      </c>
      <c r="M32" s="17">
        <v>5.343958E-2</v>
      </c>
      <c r="N32" s="17">
        <v>5.4604489999999999E-2</v>
      </c>
      <c r="O32" s="17">
        <v>5.5388270000000003E-2</v>
      </c>
      <c r="P32" s="17">
        <v>5.5328549999999997E-2</v>
      </c>
    </row>
    <row r="35" spans="3:17" x14ac:dyDescent="0.25">
      <c r="C35" s="18"/>
      <c r="F35" t="s">
        <v>36</v>
      </c>
      <c r="H35">
        <f>AVERAGE(H28:H31)</f>
        <v>0.32625309999999996</v>
      </c>
      <c r="I35">
        <f>AVERAGE(I28:I31)</f>
        <v>0.35495207499999998</v>
      </c>
      <c r="J35">
        <f>AVERAGE(J28:J31)</f>
        <v>0.35336152500000001</v>
      </c>
      <c r="K35">
        <f t="shared" ref="K35:M35" si="0">AVERAGE(K28:K31)</f>
        <v>0.36206812500000002</v>
      </c>
      <c r="L35">
        <f t="shared" si="0"/>
        <v>0.35479379999999999</v>
      </c>
      <c r="M35">
        <f t="shared" si="0"/>
        <v>0.35082469999999999</v>
      </c>
      <c r="N35">
        <f>AVERAGE(N28:N31)</f>
        <v>0.31380260000000004</v>
      </c>
      <c r="O35">
        <f>AVERAGE(O28:O31)</f>
        <v>0.15250439999999998</v>
      </c>
      <c r="P35">
        <f>AVERAGE(P28:P30)</f>
        <v>0.14553813333333335</v>
      </c>
    </row>
    <row r="36" spans="3:17" x14ac:dyDescent="0.25">
      <c r="F36" t="s">
        <v>37</v>
      </c>
      <c r="H36">
        <f>H35/1000</f>
        <v>3.2625309999999996E-4</v>
      </c>
      <c r="I36">
        <f t="shared" ref="I36:P36" si="1">I35/1000</f>
        <v>3.5495207499999998E-4</v>
      </c>
      <c r="J36">
        <f t="shared" si="1"/>
        <v>3.5336152500000002E-4</v>
      </c>
      <c r="K36">
        <f t="shared" si="1"/>
        <v>3.6206812499999999E-4</v>
      </c>
      <c r="L36">
        <f t="shared" si="1"/>
        <v>3.547938E-4</v>
      </c>
      <c r="M36">
        <f t="shared" si="1"/>
        <v>3.5082469999999998E-4</v>
      </c>
      <c r="N36">
        <f t="shared" si="1"/>
        <v>3.1380260000000006E-4</v>
      </c>
      <c r="O36">
        <f t="shared" si="1"/>
        <v>1.5250439999999998E-4</v>
      </c>
      <c r="P36">
        <f t="shared" si="1"/>
        <v>1.4553813333333335E-4</v>
      </c>
    </row>
    <row r="37" spans="3:17" x14ac:dyDescent="0.25">
      <c r="F37" t="s">
        <v>38</v>
      </c>
      <c r="H37">
        <f>MEDIAN(H28:H31)</f>
        <v>0.32932525000000001</v>
      </c>
      <c r="I37">
        <f t="shared" ref="I37:O37" si="2">MEDIAN(I28:I31)</f>
        <v>0.34986105000000001</v>
      </c>
      <c r="J37">
        <f t="shared" si="2"/>
        <v>0.35336275</v>
      </c>
      <c r="K37">
        <f t="shared" si="2"/>
        <v>0.36246460000000003</v>
      </c>
      <c r="L37">
        <f t="shared" si="2"/>
        <v>0.35361264999999997</v>
      </c>
      <c r="M37">
        <f t="shared" si="2"/>
        <v>0.34892745000000003</v>
      </c>
      <c r="N37">
        <f t="shared" si="2"/>
        <v>0.31355769999999999</v>
      </c>
      <c r="O37">
        <f t="shared" si="2"/>
        <v>0.15193055</v>
      </c>
      <c r="P37">
        <f>MEDIAN(P28:P30)</f>
        <v>0.14519170000000001</v>
      </c>
    </row>
    <row r="38" spans="3:17" x14ac:dyDescent="0.25">
      <c r="F38" t="s">
        <v>39</v>
      </c>
      <c r="H38">
        <f>H37/1000</f>
        <v>3.2932525000000003E-4</v>
      </c>
      <c r="I38">
        <f t="shared" ref="I38:P38" si="3">I37/1000</f>
        <v>3.4986104999999999E-4</v>
      </c>
      <c r="J38">
        <f t="shared" si="3"/>
        <v>3.5336275000000001E-4</v>
      </c>
      <c r="K38">
        <f t="shared" si="3"/>
        <v>3.6246460000000005E-4</v>
      </c>
      <c r="L38">
        <f t="shared" si="3"/>
        <v>3.5361264999999995E-4</v>
      </c>
      <c r="M38">
        <f t="shared" si="3"/>
        <v>3.4892745000000001E-4</v>
      </c>
      <c r="N38">
        <f t="shared" si="3"/>
        <v>3.1355769999999997E-4</v>
      </c>
      <c r="O38">
        <f t="shared" si="3"/>
        <v>1.5193054999999999E-4</v>
      </c>
      <c r="P38">
        <f t="shared" si="3"/>
        <v>1.4519169999999999E-4</v>
      </c>
    </row>
    <row r="39" spans="3:17" x14ac:dyDescent="0.25">
      <c r="F39" t="s">
        <v>40</v>
      </c>
      <c r="H39">
        <f>STDEV(H28:H31)</f>
        <v>9.4494630263664559E-3</v>
      </c>
      <c r="I39">
        <f t="shared" ref="I39:O39" si="4">STDEV(I28:I31)</f>
        <v>1.2591828703932023E-2</v>
      </c>
      <c r="J39">
        <f t="shared" si="4"/>
        <v>6.1179354477225358E-3</v>
      </c>
      <c r="K39">
        <f t="shared" si="4"/>
        <v>8.1655291342631314E-3</v>
      </c>
      <c r="L39">
        <f t="shared" si="4"/>
        <v>1.1019409965752857E-2</v>
      </c>
      <c r="M39">
        <f t="shared" si="4"/>
        <v>4.2672019520992805E-3</v>
      </c>
      <c r="N39">
        <f t="shared" si="4"/>
        <v>1.701878661949789E-3</v>
      </c>
      <c r="O39">
        <f t="shared" si="4"/>
        <v>4.4091588381458928E-3</v>
      </c>
      <c r="P39">
        <f>STDEV(P28:P30)</f>
        <v>2.6808906063719449E-3</v>
      </c>
    </row>
    <row r="40" spans="3:17" x14ac:dyDescent="0.25">
      <c r="F40" t="s">
        <v>41</v>
      </c>
      <c r="H40">
        <f>H39/H35*100</f>
        <v>2.8963596135535439</v>
      </c>
      <c r="I40">
        <f t="shared" ref="I40:O40" si="5">I39/I35*100</f>
        <v>3.5474729099504554</v>
      </c>
      <c r="J40">
        <f t="shared" si="5"/>
        <v>1.7313530237120567</v>
      </c>
      <c r="K40">
        <f t="shared" si="5"/>
        <v>2.2552466153332693</v>
      </c>
      <c r="L40">
        <f t="shared" si="5"/>
        <v>3.1058631705945414</v>
      </c>
      <c r="M40">
        <f t="shared" si="5"/>
        <v>1.2163345260750684</v>
      </c>
      <c r="N40">
        <f t="shared" si="5"/>
        <v>0.54234052297520441</v>
      </c>
      <c r="O40">
        <f t="shared" si="5"/>
        <v>2.8911682798305449</v>
      </c>
      <c r="P40">
        <f>P39/P35*100</f>
        <v>1.8420537250067415</v>
      </c>
    </row>
    <row r="43" spans="3:17" x14ac:dyDescent="0.25">
      <c r="D43" t="s">
        <v>42</v>
      </c>
    </row>
    <row r="44" spans="3:17" x14ac:dyDescent="0.25">
      <c r="F44" s="4"/>
      <c r="G44" s="4"/>
      <c r="H44" s="4" t="s">
        <v>20</v>
      </c>
      <c r="I44" s="4" t="s">
        <v>21</v>
      </c>
      <c r="J44" s="4" t="s">
        <v>22</v>
      </c>
      <c r="K44" s="4" t="s">
        <v>23</v>
      </c>
      <c r="L44" s="4" t="s">
        <v>24</v>
      </c>
      <c r="M44" s="4" t="s">
        <v>25</v>
      </c>
      <c r="N44" s="4" t="s">
        <v>26</v>
      </c>
      <c r="O44" s="4" t="s">
        <v>27</v>
      </c>
      <c r="P44" s="4" t="s">
        <v>28</v>
      </c>
      <c r="Q44" s="4"/>
    </row>
    <row r="47" spans="3:17" x14ac:dyDescent="0.25">
      <c r="H47">
        <f>H28-$P$35</f>
        <v>0.18006776666666666</v>
      </c>
      <c r="I47">
        <f t="shared" ref="H47:O50" si="6">I28-$P$35</f>
        <v>0.22812696666666663</v>
      </c>
      <c r="J47">
        <f t="shared" si="6"/>
        <v>0.20529696666666666</v>
      </c>
      <c r="K47">
        <f t="shared" si="6"/>
        <v>0.21353556666666665</v>
      </c>
      <c r="L47">
        <f t="shared" si="6"/>
        <v>0.20695536666666667</v>
      </c>
      <c r="M47">
        <f t="shared" si="6"/>
        <v>0.20271066666666668</v>
      </c>
      <c r="N47">
        <f t="shared" si="6"/>
        <v>0.17055276666666666</v>
      </c>
      <c r="O47">
        <f t="shared" si="6"/>
        <v>8.5150666666666541E-3</v>
      </c>
    </row>
    <row r="48" spans="3:17" x14ac:dyDescent="0.25">
      <c r="H48">
        <f t="shared" si="6"/>
        <v>0.18750646666666668</v>
      </c>
      <c r="I48">
        <f t="shared" si="6"/>
        <v>0.20498266666666667</v>
      </c>
      <c r="J48">
        <f t="shared" si="6"/>
        <v>0.20076846666666667</v>
      </c>
      <c r="K48">
        <f t="shared" si="6"/>
        <v>0.22552506666666663</v>
      </c>
      <c r="L48">
        <f t="shared" si="6"/>
        <v>0.19709146666666663</v>
      </c>
      <c r="M48">
        <f t="shared" si="6"/>
        <v>0.20306476666666665</v>
      </c>
      <c r="N48">
        <f t="shared" si="6"/>
        <v>0.16646596666666666</v>
      </c>
      <c r="O48">
        <f t="shared" si="6"/>
        <v>2.6414666666666475E-3</v>
      </c>
    </row>
    <row r="49" spans="4:17" x14ac:dyDescent="0.25">
      <c r="H49">
        <f t="shared" si="6"/>
        <v>0.18770406666666664</v>
      </c>
      <c r="I49">
        <f t="shared" si="6"/>
        <v>0.20088296666666663</v>
      </c>
      <c r="J49">
        <f t="shared" si="6"/>
        <v>0.21487586666666667</v>
      </c>
      <c r="K49">
        <f t="shared" si="6"/>
        <v>0.22031736666666665</v>
      </c>
      <c r="L49">
        <f t="shared" si="6"/>
        <v>0.22378216666666664</v>
      </c>
      <c r="M49">
        <f t="shared" si="6"/>
        <v>0.21165696666666664</v>
      </c>
      <c r="N49">
        <f t="shared" si="6"/>
        <v>0.16779786666666666</v>
      </c>
      <c r="O49">
        <f t="shared" si="6"/>
        <v>4.2697666666666467E-3</v>
      </c>
    </row>
    <row r="50" spans="4:17" x14ac:dyDescent="0.25">
      <c r="H50">
        <f t="shared" si="6"/>
        <v>0.16758156666666665</v>
      </c>
      <c r="I50">
        <f t="shared" si="6"/>
        <v>0.20366316666666665</v>
      </c>
      <c r="J50">
        <f t="shared" si="6"/>
        <v>0.21035226666666665</v>
      </c>
      <c r="K50">
        <f t="shared" si="6"/>
        <v>0.20674196666666664</v>
      </c>
      <c r="L50">
        <f t="shared" si="6"/>
        <v>0.20919366666666664</v>
      </c>
      <c r="M50">
        <f t="shared" si="6"/>
        <v>0.20371386666666666</v>
      </c>
      <c r="N50">
        <f t="shared" si="6"/>
        <v>0.16824126666666664</v>
      </c>
      <c r="O50">
        <f t="shared" si="6"/>
        <v>1.2438766666666656E-2</v>
      </c>
    </row>
    <row r="53" spans="4:17" x14ac:dyDescent="0.25">
      <c r="F53" s="4"/>
      <c r="G53" s="4"/>
      <c r="H53" s="4" t="s">
        <v>20</v>
      </c>
      <c r="I53" s="4" t="s">
        <v>21</v>
      </c>
      <c r="J53" s="4" t="s">
        <v>22</v>
      </c>
      <c r="K53" s="4" t="s">
        <v>23</v>
      </c>
      <c r="L53" s="4" t="s">
        <v>24</v>
      </c>
      <c r="M53" s="4" t="s">
        <v>25</v>
      </c>
      <c r="N53" s="4" t="s">
        <v>26</v>
      </c>
      <c r="O53" s="4" t="s">
        <v>27</v>
      </c>
      <c r="P53" s="4"/>
      <c r="Q53" s="4"/>
    </row>
    <row r="54" spans="4:17" x14ac:dyDescent="0.25">
      <c r="F54" t="s">
        <v>36</v>
      </c>
      <c r="H54">
        <f>AVERAGE(H47:H50)</f>
        <v>0.18071496666666667</v>
      </c>
      <c r="I54">
        <f>AVERAGE(I47:I50)</f>
        <v>0.20941394166666663</v>
      </c>
      <c r="J54">
        <f t="shared" ref="J54:N54" si="7">AVERAGE(J47:J50)</f>
        <v>0.20782339166666666</v>
      </c>
      <c r="K54">
        <f t="shared" si="7"/>
        <v>0.21652999166666664</v>
      </c>
      <c r="L54">
        <f t="shared" si="7"/>
        <v>0.20925566666666665</v>
      </c>
      <c r="M54">
        <f t="shared" si="7"/>
        <v>0.20528656666666667</v>
      </c>
      <c r="N54">
        <f t="shared" si="7"/>
        <v>0.16826446666666664</v>
      </c>
      <c r="O54">
        <f>AVERAGE(O47:O50)</f>
        <v>6.9662666666666512E-3</v>
      </c>
    </row>
    <row r="55" spans="4:17" x14ac:dyDescent="0.25">
      <c r="F55" t="s">
        <v>37</v>
      </c>
      <c r="H55">
        <f>H54/1000</f>
        <v>1.8071496666666667E-4</v>
      </c>
      <c r="I55">
        <f t="shared" ref="I55:O55" si="8">I54/1000</f>
        <v>2.0941394166666664E-4</v>
      </c>
      <c r="J55">
        <f t="shared" si="8"/>
        <v>2.0782339166666667E-4</v>
      </c>
      <c r="K55">
        <f t="shared" si="8"/>
        <v>2.1652999166666664E-4</v>
      </c>
      <c r="L55">
        <f t="shared" si="8"/>
        <v>2.0925566666666666E-4</v>
      </c>
      <c r="M55">
        <f t="shared" si="8"/>
        <v>2.0528656666666666E-4</v>
      </c>
      <c r="N55">
        <f t="shared" si="8"/>
        <v>1.6826446666666663E-4</v>
      </c>
      <c r="O55">
        <f t="shared" si="8"/>
        <v>6.966266666666651E-6</v>
      </c>
    </row>
    <row r="56" spans="4:17" x14ac:dyDescent="0.25">
      <c r="F56" t="s">
        <v>38</v>
      </c>
      <c r="H56">
        <f>MEDIAN(H47:H50)</f>
        <v>0.18378711666666667</v>
      </c>
      <c r="I56">
        <f t="shared" ref="I56:N56" si="9">MEDIAN(I47:I50)</f>
        <v>0.20432291666666666</v>
      </c>
      <c r="J56">
        <f>MEDIAN(J47:J50)</f>
        <v>0.20782461666666666</v>
      </c>
      <c r="K56">
        <f t="shared" si="9"/>
        <v>0.21692646666666665</v>
      </c>
      <c r="L56">
        <f t="shared" si="9"/>
        <v>0.20807451666666665</v>
      </c>
      <c r="M56">
        <f t="shared" si="9"/>
        <v>0.20338931666666665</v>
      </c>
      <c r="N56">
        <f t="shared" si="9"/>
        <v>0.16801956666666665</v>
      </c>
      <c r="O56">
        <f>MEDIAN(O47:O50)</f>
        <v>6.3924166666666504E-3</v>
      </c>
    </row>
    <row r="57" spans="4:17" x14ac:dyDescent="0.25">
      <c r="F57" t="s">
        <v>39</v>
      </c>
      <c r="H57">
        <f>H56/1000</f>
        <v>1.8378711666666668E-4</v>
      </c>
      <c r="I57">
        <f t="shared" ref="I57:O57" si="10">I56/1000</f>
        <v>2.0432291666666667E-4</v>
      </c>
      <c r="J57">
        <f t="shared" si="10"/>
        <v>2.0782461666666666E-4</v>
      </c>
      <c r="K57">
        <f t="shared" si="10"/>
        <v>2.1692646666666664E-4</v>
      </c>
      <c r="L57">
        <f t="shared" si="10"/>
        <v>2.0807451666666666E-4</v>
      </c>
      <c r="M57">
        <f t="shared" si="10"/>
        <v>2.0338931666666666E-4</v>
      </c>
      <c r="N57">
        <f t="shared" si="10"/>
        <v>1.6801956666666665E-4</v>
      </c>
      <c r="O57">
        <f t="shared" si="10"/>
        <v>6.3924166666666506E-6</v>
      </c>
    </row>
    <row r="58" spans="4:17" x14ac:dyDescent="0.25">
      <c r="F58" t="s">
        <v>40</v>
      </c>
      <c r="H58">
        <f>STDEV(H47:H50)</f>
        <v>9.4494630263664559E-3</v>
      </c>
      <c r="I58">
        <f t="shared" ref="I58:O58" si="11">STDEV(I47:I50)</f>
        <v>1.2591828703932023E-2</v>
      </c>
      <c r="J58">
        <f t="shared" si="11"/>
        <v>6.1179354477225358E-3</v>
      </c>
      <c r="K58">
        <f t="shared" si="11"/>
        <v>8.1655291342631314E-3</v>
      </c>
      <c r="L58">
        <f t="shared" si="11"/>
        <v>1.1019409965752857E-2</v>
      </c>
      <c r="M58">
        <f t="shared" si="11"/>
        <v>4.2672019520992805E-3</v>
      </c>
      <c r="N58">
        <f t="shared" si="11"/>
        <v>1.7018786619497888E-3</v>
      </c>
      <c r="O58">
        <f t="shared" si="11"/>
        <v>4.4091588381458937E-3</v>
      </c>
    </row>
    <row r="59" spans="4:17" x14ac:dyDescent="0.25">
      <c r="F59" t="s">
        <v>41</v>
      </c>
      <c r="H59">
        <f>H58/H54*100</f>
        <v>5.2289321690749775</v>
      </c>
      <c r="I59">
        <f t="shared" ref="I59:O59" si="12">I58/I54*100</f>
        <v>6.0128894015924637</v>
      </c>
      <c r="J59">
        <f t="shared" si="12"/>
        <v>2.9438146488992212</v>
      </c>
      <c r="K59">
        <f t="shared" si="12"/>
        <v>3.7710845834388684</v>
      </c>
      <c r="L59">
        <f t="shared" si="12"/>
        <v>5.2660031344843823</v>
      </c>
      <c r="M59">
        <f t="shared" si="12"/>
        <v>2.0786562030764215</v>
      </c>
      <c r="N59">
        <f t="shared" si="12"/>
        <v>1.0114308122589097</v>
      </c>
      <c r="O59">
        <f t="shared" si="12"/>
        <v>63.292995360679619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2584.8531973127697</v>
      </c>
      <c r="I63">
        <f t="shared" si="13"/>
        <v>3274.7377839876035</v>
      </c>
      <c r="J63">
        <f t="shared" si="13"/>
        <v>2947.0156181216212</v>
      </c>
      <c r="K63">
        <f t="shared" si="13"/>
        <v>3065.2798246789357</v>
      </c>
      <c r="L63">
        <f t="shared" si="13"/>
        <v>2970.8217696709926</v>
      </c>
      <c r="M63">
        <f t="shared" si="13"/>
        <v>2909.8895630371189</v>
      </c>
      <c r="N63">
        <f t="shared" si="13"/>
        <v>2448.2664076406354</v>
      </c>
      <c r="O63">
        <f t="shared" si="13"/>
        <v>122.2328554749556</v>
      </c>
    </row>
    <row r="64" spans="4:17" x14ac:dyDescent="0.25">
      <c r="H64">
        <f>H48/$O$54*100</f>
        <v>2691.6349264072642</v>
      </c>
      <c r="I64">
        <f t="shared" si="13"/>
        <v>2942.5038758206279</v>
      </c>
      <c r="J64">
        <f t="shared" si="13"/>
        <v>2882.0094933680471</v>
      </c>
      <c r="K64">
        <f t="shared" si="13"/>
        <v>3237.3877926005393</v>
      </c>
      <c r="L64">
        <f t="shared" si="13"/>
        <v>2829.2265584626925</v>
      </c>
      <c r="M64">
        <f t="shared" si="13"/>
        <v>2914.9726300074708</v>
      </c>
      <c r="N64">
        <f t="shared" si="13"/>
        <v>2389.6008383256508</v>
      </c>
      <c r="O64">
        <f t="shared" si="13"/>
        <v>37.917966581813118</v>
      </c>
    </row>
    <row r="65" spans="4:17" x14ac:dyDescent="0.25">
      <c r="H65">
        <f t="shared" ref="H65:O66" si="14">H49/$O$54*100</f>
        <v>2694.4714529063926</v>
      </c>
      <c r="I65">
        <f t="shared" si="14"/>
        <v>2883.6531284092925</v>
      </c>
      <c r="J65">
        <f t="shared" si="14"/>
        <v>3084.519685340792</v>
      </c>
      <c r="K65">
        <f t="shared" si="14"/>
        <v>3162.6318257507678</v>
      </c>
      <c r="L65">
        <f t="shared" si="14"/>
        <v>3212.3686527456184</v>
      </c>
      <c r="M65">
        <f t="shared" si="14"/>
        <v>3038.3127260895426</v>
      </c>
      <c r="N65">
        <f t="shared" si="14"/>
        <v>2408.7201179015115</v>
      </c>
      <c r="O65">
        <f t="shared" si="14"/>
        <v>61.29203590636768</v>
      </c>
    </row>
    <row r="66" spans="4:17" x14ac:dyDescent="0.25">
      <c r="H66">
        <f t="shared" si="14"/>
        <v>2405.6151549371307</v>
      </c>
      <c r="I66">
        <f t="shared" si="14"/>
        <v>2923.5625968955219</v>
      </c>
      <c r="J66">
        <f t="shared" si="14"/>
        <v>3019.5838995540475</v>
      </c>
      <c r="K66">
        <f t="shared" si="14"/>
        <v>2967.7584358910622</v>
      </c>
      <c r="L66">
        <f t="shared" si="14"/>
        <v>3002.9523226214005</v>
      </c>
      <c r="M66">
        <f t="shared" si="14"/>
        <v>2924.2903898788513</v>
      </c>
      <c r="N66">
        <f t="shared" si="14"/>
        <v>2415.0850766551239</v>
      </c>
      <c r="O66">
        <f t="shared" si="14"/>
        <v>178.55714203686361</v>
      </c>
    </row>
    <row r="69" spans="4:17" x14ac:dyDescent="0.25">
      <c r="F69" s="4"/>
      <c r="G69" s="4"/>
      <c r="H69" s="4" t="s">
        <v>20</v>
      </c>
      <c r="I69" s="4" t="s">
        <v>21</v>
      </c>
      <c r="J69" s="4" t="s">
        <v>22</v>
      </c>
      <c r="K69" s="4" t="s">
        <v>23</v>
      </c>
      <c r="L69" s="4" t="s">
        <v>24</v>
      </c>
      <c r="M69" s="4" t="s">
        <v>25</v>
      </c>
      <c r="N69" s="4" t="s">
        <v>26</v>
      </c>
      <c r="O69" s="4" t="s">
        <v>27</v>
      </c>
      <c r="P69" s="4"/>
      <c r="Q69" s="4"/>
    </row>
    <row r="70" spans="4:17" x14ac:dyDescent="0.25">
      <c r="F70" t="s">
        <v>36</v>
      </c>
      <c r="H70">
        <f>AVERAGE(H63:H66)</f>
        <v>2594.1436828908891</v>
      </c>
      <c r="I70">
        <f>AVERAGE(I63:I66)</f>
        <v>3006.1143462782611</v>
      </c>
      <c r="J70">
        <f t="shared" ref="J70:N70" si="15">AVERAGE(J63:J66)</f>
        <v>2983.2821740961267</v>
      </c>
      <c r="K70">
        <f t="shared" si="15"/>
        <v>3108.2644697303263</v>
      </c>
      <c r="L70">
        <f t="shared" si="15"/>
        <v>3003.8423258751764</v>
      </c>
      <c r="M70">
        <f t="shared" si="15"/>
        <v>2946.8663272532463</v>
      </c>
      <c r="N70">
        <f t="shared" si="15"/>
        <v>2415.4181101307304</v>
      </c>
      <c r="O70">
        <f>AVERAGE(O63:O66)</f>
        <v>100</v>
      </c>
    </row>
    <row r="71" spans="4:17" x14ac:dyDescent="0.25">
      <c r="F71" t="s">
        <v>38</v>
      </c>
      <c r="H71">
        <f>MEDIAN(H63:H66)</f>
        <v>2638.2440618600167</v>
      </c>
      <c r="I71">
        <f>MEDIAN(I63:I66)</f>
        <v>2933.0332363580746</v>
      </c>
      <c r="J71">
        <f t="shared" ref="J71:O71" si="16">MEDIAN(J63:J66)</f>
        <v>2983.2997588378344</v>
      </c>
      <c r="K71">
        <f t="shared" si="16"/>
        <v>3113.9558252148518</v>
      </c>
      <c r="L71">
        <f t="shared" si="16"/>
        <v>2986.8870461461966</v>
      </c>
      <c r="M71">
        <f t="shared" si="16"/>
        <v>2919.6315099431613</v>
      </c>
      <c r="N71">
        <f t="shared" si="16"/>
        <v>2411.9025972783174</v>
      </c>
      <c r="O71">
        <f t="shared" si="16"/>
        <v>91.762445690661636</v>
      </c>
    </row>
    <row r="72" spans="4:17" x14ac:dyDescent="0.25">
      <c r="F72" t="s">
        <v>40</v>
      </c>
      <c r="H72">
        <f>STDEV(H63:H66)</f>
        <v>135.64601354670819</v>
      </c>
      <c r="I72">
        <f t="shared" ref="I72:O72" si="17">STDEV(I63:I66)</f>
        <v>180.75433092711589</v>
      </c>
      <c r="J72">
        <f t="shared" si="17"/>
        <v>87.822297659040785</v>
      </c>
      <c r="K72">
        <f t="shared" si="17"/>
        <v>117.21528223050836</v>
      </c>
      <c r="L72">
        <f t="shared" si="17"/>
        <v>158.18243103555514</v>
      </c>
      <c r="M72">
        <f t="shared" si="17"/>
        <v>61.25521970781984</v>
      </c>
      <c r="N72">
        <f t="shared" si="17"/>
        <v>24.430283010744013</v>
      </c>
      <c r="O72">
        <f t="shared" si="17"/>
        <v>63.292995360679598</v>
      </c>
    </row>
    <row r="73" spans="4:17" x14ac:dyDescent="0.25">
      <c r="F73" t="s">
        <v>41</v>
      </c>
      <c r="H73">
        <f t="shared" ref="H73:O73" si="18">H72/H70*100</f>
        <v>5.2289321690749819</v>
      </c>
      <c r="I73">
        <f t="shared" si="18"/>
        <v>6.0128894015924557</v>
      </c>
      <c r="J73">
        <f t="shared" si="18"/>
        <v>2.9438146488992158</v>
      </c>
      <c r="K73">
        <f t="shared" si="18"/>
        <v>3.7710845834388733</v>
      </c>
      <c r="L73">
        <f t="shared" si="18"/>
        <v>5.2660031344843743</v>
      </c>
      <c r="M73">
        <f t="shared" si="18"/>
        <v>2.0786562030764189</v>
      </c>
      <c r="N73">
        <f t="shared" si="18"/>
        <v>1.011430812258908</v>
      </c>
      <c r="O73">
        <f t="shared" si="18"/>
        <v>63.292995360679591</v>
      </c>
    </row>
    <row r="76" spans="4:17" x14ac:dyDescent="0.25">
      <c r="D76" t="s">
        <v>44</v>
      </c>
      <c r="H76">
        <f>H47/$H$54*100</f>
        <v>99.641866962135012</v>
      </c>
      <c r="I76">
        <f>I47/$H$54*100</f>
        <v>126.2357904685629</v>
      </c>
      <c r="J76">
        <f t="shared" ref="H76:O79" si="19">J47/$H$54*100</f>
        <v>113.60263649072415</v>
      </c>
      <c r="K76">
        <f t="shared" si="19"/>
        <v>118.16152840319994</v>
      </c>
      <c r="L76">
        <f t="shared" si="19"/>
        <v>114.52032473237321</v>
      </c>
      <c r="M76">
        <f t="shared" si="19"/>
        <v>112.17148773326097</v>
      </c>
      <c r="N76">
        <f t="shared" si="19"/>
        <v>94.376669410705503</v>
      </c>
      <c r="O76">
        <f t="shared" si="19"/>
        <v>4.7118768432572109</v>
      </c>
    </row>
    <row r="77" spans="4:17" x14ac:dyDescent="0.25">
      <c r="H77">
        <f t="shared" si="19"/>
        <v>103.7581281314276</v>
      </c>
      <c r="I77">
        <f t="shared" si="19"/>
        <v>113.42871619745938</v>
      </c>
      <c r="J77">
        <f t="shared" si="19"/>
        <v>111.09675660510688</v>
      </c>
      <c r="K77">
        <f t="shared" si="19"/>
        <v>124.79600933256035</v>
      </c>
      <c r="L77">
        <f t="shared" si="19"/>
        <v>109.06206071476461</v>
      </c>
      <c r="M77">
        <f t="shared" si="19"/>
        <v>112.36743165895315</v>
      </c>
      <c r="N77">
        <f t="shared" si="19"/>
        <v>92.11520757642468</v>
      </c>
      <c r="O77">
        <f t="shared" si="19"/>
        <v>1.4616756516569542</v>
      </c>
    </row>
    <row r="78" spans="4:17" x14ac:dyDescent="0.25">
      <c r="H78">
        <f t="shared" si="19"/>
        <v>103.86747159292653</v>
      </c>
      <c r="I78">
        <f t="shared" si="19"/>
        <v>111.16011605015557</v>
      </c>
      <c r="J78">
        <f t="shared" si="19"/>
        <v>118.90319359270924</v>
      </c>
      <c r="K78">
        <f t="shared" si="19"/>
        <v>121.91428896592036</v>
      </c>
      <c r="L78">
        <f t="shared" si="19"/>
        <v>123.83156237382293</v>
      </c>
      <c r="M78">
        <f t="shared" si="19"/>
        <v>117.12199081832179</v>
      </c>
      <c r="N78">
        <f t="shared" si="19"/>
        <v>92.852224562105064</v>
      </c>
      <c r="O78">
        <f t="shared" si="19"/>
        <v>2.3627078295857693</v>
      </c>
    </row>
    <row r="79" spans="4:17" x14ac:dyDescent="0.25">
      <c r="H79">
        <f t="shared" si="19"/>
        <v>92.732533313510828</v>
      </c>
      <c r="I79">
        <f t="shared" si="19"/>
        <v>112.69856084600261</v>
      </c>
      <c r="J79">
        <f t="shared" si="19"/>
        <v>116.40002515932548</v>
      </c>
      <c r="K79">
        <f t="shared" si="19"/>
        <v>114.40223822081512</v>
      </c>
      <c r="L79">
        <f t="shared" si="19"/>
        <v>115.75890504549614</v>
      </c>
      <c r="M79">
        <f t="shared" si="19"/>
        <v>112.72661607625562</v>
      </c>
      <c r="N79">
        <f t="shared" si="19"/>
        <v>93.097583321359267</v>
      </c>
      <c r="O79">
        <f t="shared" si="19"/>
        <v>6.883086053193523</v>
      </c>
    </row>
    <row r="82" spans="6:17" x14ac:dyDescent="0.25">
      <c r="F82" s="4"/>
      <c r="G82" s="4"/>
      <c r="H82" s="4" t="s">
        <v>20</v>
      </c>
      <c r="I82" s="4" t="s">
        <v>21</v>
      </c>
      <c r="J82" s="4" t="s">
        <v>22</v>
      </c>
      <c r="K82" s="4" t="s">
        <v>23</v>
      </c>
      <c r="L82" s="4" t="s">
        <v>24</v>
      </c>
      <c r="M82" s="4" t="s">
        <v>25</v>
      </c>
      <c r="N82" s="4" t="s">
        <v>26</v>
      </c>
      <c r="O82" s="4" t="s">
        <v>27</v>
      </c>
      <c r="P82" s="4"/>
      <c r="Q82" s="4"/>
    </row>
    <row r="83" spans="6:17" x14ac:dyDescent="0.25">
      <c r="F83" t="s">
        <v>36</v>
      </c>
      <c r="H83">
        <f>AVERAGE(H76:H79)</f>
        <v>99.999999999999986</v>
      </c>
      <c r="I83">
        <f t="shared" ref="I83:N83" si="20">AVERAGE(I76:I79)</f>
        <v>115.8807958905451</v>
      </c>
      <c r="J83">
        <f t="shared" si="20"/>
        <v>115.00065296196644</v>
      </c>
      <c r="K83">
        <f t="shared" si="20"/>
        <v>119.81851623062394</v>
      </c>
      <c r="L83">
        <f t="shared" si="20"/>
        <v>115.79321321661422</v>
      </c>
      <c r="M83">
        <f t="shared" si="20"/>
        <v>113.59688157169788</v>
      </c>
      <c r="N83">
        <f t="shared" si="20"/>
        <v>93.110421217648621</v>
      </c>
      <c r="O83">
        <f>AVERAGE(O76:O79)</f>
        <v>3.8548365944233645</v>
      </c>
    </row>
    <row r="84" spans="6:17" x14ac:dyDescent="0.25">
      <c r="F84" t="s">
        <v>38</v>
      </c>
      <c r="H84">
        <f>MEDIAN(H76:H79)</f>
        <v>101.6999975467813</v>
      </c>
      <c r="I84">
        <f>MEDIAN(I76:I79)</f>
        <v>113.06363852173099</v>
      </c>
      <c r="J84">
        <f t="shared" ref="J84:O84" si="21">MEDIAN(J76:J79)</f>
        <v>115.00133082502481</v>
      </c>
      <c r="K84">
        <f t="shared" si="21"/>
        <v>120.03790868456015</v>
      </c>
      <c r="L84">
        <f t="shared" si="21"/>
        <v>115.13961488893467</v>
      </c>
      <c r="M84">
        <f t="shared" si="21"/>
        <v>112.54702386760439</v>
      </c>
      <c r="N84">
        <f t="shared" si="21"/>
        <v>92.974903941732165</v>
      </c>
      <c r="O84">
        <f t="shared" si="21"/>
        <v>3.5372923364214901</v>
      </c>
    </row>
    <row r="85" spans="6:17" x14ac:dyDescent="0.25">
      <c r="F85" t="s">
        <v>40</v>
      </c>
      <c r="H85">
        <f>STDEV(H76:H79)</f>
        <v>5.2289321690749793</v>
      </c>
      <c r="I85">
        <f t="shared" ref="I85:O85" si="22">STDEV(I76:I79)</f>
        <v>6.9677840945835818</v>
      </c>
      <c r="J85">
        <f t="shared" si="22"/>
        <v>3.3854060682241167</v>
      </c>
      <c r="K85">
        <f t="shared" si="22"/>
        <v>4.5184575936782618</v>
      </c>
      <c r="L85">
        <f t="shared" si="22"/>
        <v>6.0976742375070927</v>
      </c>
      <c r="M85">
        <f t="shared" si="22"/>
        <v>2.361288625291472</v>
      </c>
      <c r="N85">
        <f t="shared" si="22"/>
        <v>0.94174748961935084</v>
      </c>
      <c r="O85">
        <f t="shared" si="22"/>
        <v>2.4398415468701597</v>
      </c>
    </row>
    <row r="86" spans="6:17" x14ac:dyDescent="0.25">
      <c r="F86" t="s">
        <v>41</v>
      </c>
      <c r="H86">
        <f t="shared" ref="H86:O86" si="23">H85/H83*100</f>
        <v>5.2289321690749802</v>
      </c>
      <c r="I86">
        <f t="shared" si="23"/>
        <v>6.0128894015924637</v>
      </c>
      <c r="J86">
        <f t="shared" si="23"/>
        <v>2.9438146488992145</v>
      </c>
      <c r="K86">
        <f t="shared" si="23"/>
        <v>3.7710845834388715</v>
      </c>
      <c r="L86">
        <f t="shared" si="23"/>
        <v>5.2660031344843858</v>
      </c>
      <c r="M86">
        <f t="shared" si="23"/>
        <v>2.0786562030764193</v>
      </c>
      <c r="N86">
        <f t="shared" si="23"/>
        <v>1.0114308122589046</v>
      </c>
      <c r="O86">
        <f t="shared" si="23"/>
        <v>63.292995360679605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9DEC-C0DD-4002-B114-5BB9F2C5CD3C}">
  <dimension ref="A1:P86"/>
  <sheetViews>
    <sheetView workbookViewId="0">
      <selection activeCell="B21" sqref="B21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6" x14ac:dyDescent="0.25">
      <c r="A17" t="s">
        <v>54</v>
      </c>
    </row>
    <row r="18" spans="1:16" x14ac:dyDescent="0.25">
      <c r="A18" t="s">
        <v>55</v>
      </c>
    </row>
    <row r="19" spans="1:16" x14ac:dyDescent="0.25">
      <c r="A19" t="s">
        <v>16</v>
      </c>
    </row>
    <row r="22" spans="1:16" x14ac:dyDescent="0.25">
      <c r="A22" s="1"/>
    </row>
    <row r="23" spans="1:16" x14ac:dyDescent="0.25">
      <c r="C23" s="3"/>
    </row>
    <row r="24" spans="1:16" x14ac:dyDescent="0.25">
      <c r="C24" s="3"/>
    </row>
    <row r="25" spans="1:16" x14ac:dyDescent="0.25">
      <c r="A25" s="1" t="s">
        <v>61</v>
      </c>
      <c r="F25" s="4"/>
      <c r="G25" s="4"/>
      <c r="H25" s="4" t="s">
        <v>20</v>
      </c>
      <c r="I25" s="4" t="s">
        <v>21</v>
      </c>
      <c r="J25" s="4" t="s">
        <v>22</v>
      </c>
      <c r="K25" s="4" t="s">
        <v>23</v>
      </c>
      <c r="L25" s="4" t="s">
        <v>24</v>
      </c>
      <c r="M25" s="4" t="s">
        <v>25</v>
      </c>
      <c r="N25" s="4" t="s">
        <v>26</v>
      </c>
      <c r="O25" s="4" t="s">
        <v>27</v>
      </c>
      <c r="P25" s="4" t="s">
        <v>28</v>
      </c>
    </row>
    <row r="26" spans="1:16" x14ac:dyDescent="0.25">
      <c r="A26" t="s">
        <v>29</v>
      </c>
      <c r="C26" t="s">
        <v>45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t="s">
        <v>30</v>
      </c>
      <c r="C27" s="3">
        <v>43808</v>
      </c>
      <c r="F27" s="6"/>
      <c r="G27" s="6">
        <v>567.20500000000004</v>
      </c>
      <c r="H27" s="6">
        <v>565.70000000000005</v>
      </c>
      <c r="I27" s="6">
        <v>565.12699999999995</v>
      </c>
      <c r="J27" s="6">
        <v>565.93600000000004</v>
      </c>
      <c r="K27" s="6">
        <v>563.80600000000004</v>
      </c>
      <c r="L27" s="6">
        <v>566.15499999999997</v>
      </c>
      <c r="M27" s="6">
        <v>566.11500000000001</v>
      </c>
      <c r="N27" s="6">
        <v>566.28899999999999</v>
      </c>
      <c r="O27" s="6">
        <v>567.58199999999999</v>
      </c>
      <c r="P27" s="6">
        <v>567.75599999999997</v>
      </c>
    </row>
    <row r="28" spans="1:16" x14ac:dyDescent="0.25">
      <c r="A28" t="s">
        <v>31</v>
      </c>
      <c r="C28" t="s">
        <v>32</v>
      </c>
      <c r="F28" s="7"/>
      <c r="G28" s="7">
        <v>567.26900000000001</v>
      </c>
      <c r="H28" s="8">
        <v>7523.4</v>
      </c>
      <c r="I28" s="9">
        <v>8306.5</v>
      </c>
      <c r="J28" s="9">
        <v>7863.75</v>
      </c>
      <c r="K28" s="9">
        <v>8183.6</v>
      </c>
      <c r="L28" s="9">
        <v>8056.75</v>
      </c>
      <c r="M28" s="9">
        <v>7781.08</v>
      </c>
      <c r="N28" s="9">
        <v>8081.26</v>
      </c>
      <c r="O28" s="9">
        <v>253622</v>
      </c>
      <c r="P28" s="10">
        <v>2178.73</v>
      </c>
    </row>
    <row r="29" spans="1:16" x14ac:dyDescent="0.25">
      <c r="A29" t="s">
        <v>33</v>
      </c>
      <c r="C29" t="s">
        <v>34</v>
      </c>
      <c r="F29" s="7"/>
      <c r="G29" s="7">
        <v>566.28700000000003</v>
      </c>
      <c r="H29" s="11">
        <v>8890.33</v>
      </c>
      <c r="I29" s="5">
        <v>8147.16</v>
      </c>
      <c r="J29" s="5">
        <v>8054.51</v>
      </c>
      <c r="K29" s="5">
        <v>9042.93</v>
      </c>
      <c r="L29" s="5">
        <v>8773.9699999999993</v>
      </c>
      <c r="M29" s="5">
        <v>7708.6</v>
      </c>
      <c r="N29" s="5">
        <v>7929.43</v>
      </c>
      <c r="O29" s="5">
        <v>238476</v>
      </c>
      <c r="P29" s="13">
        <v>2256.9299999999998</v>
      </c>
    </row>
    <row r="30" spans="1:16" x14ac:dyDescent="0.25">
      <c r="A30" t="s">
        <v>17</v>
      </c>
      <c r="C30" s="2">
        <v>43821</v>
      </c>
      <c r="F30" s="7"/>
      <c r="G30" s="7">
        <v>565.60400000000004</v>
      </c>
      <c r="H30" s="11">
        <v>8509.9699999999993</v>
      </c>
      <c r="I30" s="5">
        <v>8328.9699999999993</v>
      </c>
      <c r="J30" s="5">
        <v>7957.57</v>
      </c>
      <c r="K30" s="5">
        <v>8195.56</v>
      </c>
      <c r="L30" s="5">
        <v>8181.23</v>
      </c>
      <c r="M30" s="5">
        <v>7499.74</v>
      </c>
      <c r="N30" s="5">
        <v>8437.65</v>
      </c>
      <c r="O30" s="5">
        <v>166782</v>
      </c>
      <c r="P30" s="13">
        <v>2262.7600000000002</v>
      </c>
    </row>
    <row r="31" spans="1:16" x14ac:dyDescent="0.25">
      <c r="A31" t="s">
        <v>18</v>
      </c>
      <c r="C31" t="s">
        <v>19</v>
      </c>
      <c r="F31" s="7"/>
      <c r="G31" s="7">
        <v>565.43700000000001</v>
      </c>
      <c r="H31" s="14">
        <v>9441.7199999999993</v>
      </c>
      <c r="I31" s="15">
        <v>9277.91</v>
      </c>
      <c r="J31" s="15">
        <v>8022.39</v>
      </c>
      <c r="K31" s="15">
        <v>7924.41</v>
      </c>
      <c r="L31" s="15">
        <v>7473.12</v>
      </c>
      <c r="M31" s="15">
        <v>8660.02</v>
      </c>
      <c r="N31" s="15">
        <v>9075.9599999999991</v>
      </c>
      <c r="O31" s="15">
        <v>120732</v>
      </c>
      <c r="P31" s="16">
        <v>566.96</v>
      </c>
    </row>
    <row r="32" spans="1:16" x14ac:dyDescent="0.25">
      <c r="A32" s="1" t="s">
        <v>35</v>
      </c>
      <c r="G32">
        <v>587.52499999999998</v>
      </c>
      <c r="H32">
        <v>565.40200000000004</v>
      </c>
      <c r="I32">
        <v>563.34699999999998</v>
      </c>
      <c r="J32">
        <v>566.673</v>
      </c>
      <c r="K32">
        <v>564.02800000000002</v>
      </c>
      <c r="L32">
        <v>567.55399999999997</v>
      </c>
      <c r="M32">
        <v>566.255</v>
      </c>
      <c r="N32">
        <v>565.28700000000003</v>
      </c>
      <c r="O32">
        <v>566.71799999999996</v>
      </c>
      <c r="P32">
        <v>565.779</v>
      </c>
    </row>
    <row r="35" spans="1:16" x14ac:dyDescent="0.25">
      <c r="A35" s="1"/>
      <c r="C35" s="18"/>
      <c r="F35" t="s">
        <v>36</v>
      </c>
      <c r="H35">
        <f>AVERAGE(H28:H31)</f>
        <v>8591.3549999999996</v>
      </c>
      <c r="I35">
        <f>AVERAGE(I28:I31)</f>
        <v>8515.1349999999984</v>
      </c>
      <c r="J35">
        <f>AVERAGE(J28:J31)</f>
        <v>7974.5550000000003</v>
      </c>
      <c r="K35">
        <f t="shared" ref="K35:M35" si="0">AVERAGE(K28:K31)</f>
        <v>8336.625</v>
      </c>
      <c r="L35">
        <f t="shared" si="0"/>
        <v>8121.2674999999999</v>
      </c>
      <c r="M35">
        <f t="shared" si="0"/>
        <v>7912.36</v>
      </c>
      <c r="N35">
        <f>AVERAGE(N28:N31)</f>
        <v>8381.0750000000007</v>
      </c>
      <c r="O35">
        <f>AVERAGE(O28:O31)</f>
        <v>194903</v>
      </c>
      <c r="P35">
        <f>AVERAGE(P28:P30)</f>
        <v>2232.8066666666668</v>
      </c>
    </row>
    <row r="36" spans="1:16" x14ac:dyDescent="0.25">
      <c r="F36" t="s">
        <v>37</v>
      </c>
      <c r="H36">
        <f>H35/1000</f>
        <v>8.5913550000000001</v>
      </c>
      <c r="I36">
        <f t="shared" ref="I36:P36" si="1">I35/1000</f>
        <v>8.515134999999999</v>
      </c>
      <c r="J36">
        <f t="shared" si="1"/>
        <v>7.9745550000000005</v>
      </c>
      <c r="K36">
        <f t="shared" si="1"/>
        <v>8.3366249999999997</v>
      </c>
      <c r="L36">
        <f t="shared" si="1"/>
        <v>8.1212675000000001</v>
      </c>
      <c r="M36">
        <f t="shared" si="1"/>
        <v>7.9123599999999996</v>
      </c>
      <c r="N36">
        <f t="shared" si="1"/>
        <v>8.3810750000000009</v>
      </c>
      <c r="O36">
        <f t="shared" si="1"/>
        <v>194.90299999999999</v>
      </c>
      <c r="P36">
        <f t="shared" si="1"/>
        <v>2.2328066666666668</v>
      </c>
    </row>
    <row r="37" spans="1:16" x14ac:dyDescent="0.25">
      <c r="F37" t="s">
        <v>38</v>
      </c>
      <c r="H37">
        <f>MEDIAN(H28:H31)</f>
        <v>8700.15</v>
      </c>
      <c r="I37">
        <f t="shared" ref="I37:O37" si="2">MEDIAN(I28:I31)</f>
        <v>8317.7350000000006</v>
      </c>
      <c r="J37">
        <f t="shared" si="2"/>
        <v>7989.98</v>
      </c>
      <c r="K37">
        <f t="shared" si="2"/>
        <v>8189.58</v>
      </c>
      <c r="L37">
        <f t="shared" si="2"/>
        <v>8118.99</v>
      </c>
      <c r="M37">
        <f t="shared" si="2"/>
        <v>7744.84</v>
      </c>
      <c r="N37">
        <f t="shared" si="2"/>
        <v>8259.4549999999999</v>
      </c>
      <c r="O37">
        <f t="shared" si="2"/>
        <v>202629</v>
      </c>
      <c r="P37">
        <f>MEDIAN(P28:P30)</f>
        <v>2256.9299999999998</v>
      </c>
    </row>
    <row r="38" spans="1:16" x14ac:dyDescent="0.25">
      <c r="F38" t="s">
        <v>39</v>
      </c>
      <c r="H38">
        <f>H37/1000</f>
        <v>8.7001499999999989</v>
      </c>
      <c r="I38">
        <f t="shared" ref="I38:P38" si="3">I37/1000</f>
        <v>8.3177350000000008</v>
      </c>
      <c r="J38">
        <f t="shared" si="3"/>
        <v>7.9899799999999992</v>
      </c>
      <c r="K38">
        <f t="shared" si="3"/>
        <v>8.1895799999999994</v>
      </c>
      <c r="L38">
        <f t="shared" si="3"/>
        <v>8.1189900000000002</v>
      </c>
      <c r="M38">
        <f t="shared" si="3"/>
        <v>7.7448399999999999</v>
      </c>
      <c r="N38">
        <f t="shared" si="3"/>
        <v>8.2594549999999991</v>
      </c>
      <c r="O38">
        <f t="shared" si="3"/>
        <v>202.62899999999999</v>
      </c>
      <c r="P38">
        <f t="shared" si="3"/>
        <v>2.2569299999999997</v>
      </c>
    </row>
    <row r="39" spans="1:16" x14ac:dyDescent="0.25">
      <c r="F39" t="s">
        <v>40</v>
      </c>
      <c r="H39">
        <f>STDEV(H28:H31)</f>
        <v>808.2198719201765</v>
      </c>
      <c r="I39">
        <f t="shared" ref="I39:O39" si="4">STDEV(I28:I31)</f>
        <v>514.91658602793791</v>
      </c>
      <c r="J39">
        <f t="shared" si="4"/>
        <v>84.157050605797082</v>
      </c>
      <c r="K39">
        <f t="shared" si="4"/>
        <v>487.20425015250726</v>
      </c>
      <c r="L39">
        <f t="shared" si="4"/>
        <v>533.50218508612159</v>
      </c>
      <c r="M39">
        <f t="shared" si="4"/>
        <v>512.51124085233505</v>
      </c>
      <c r="N39">
        <f t="shared" si="4"/>
        <v>509.88172945628554</v>
      </c>
      <c r="O39">
        <f t="shared" si="4"/>
        <v>62286.0475869195</v>
      </c>
      <c r="P39">
        <f>STDEV(P28:P30)</f>
        <v>46.922400123324195</v>
      </c>
    </row>
    <row r="40" spans="1:16" x14ac:dyDescent="0.25">
      <c r="F40" t="s">
        <v>41</v>
      </c>
      <c r="H40">
        <f>H39/H35*100</f>
        <v>9.4073620740869934</v>
      </c>
      <c r="I40">
        <f t="shared" ref="I40:O40" si="5">I39/I35*100</f>
        <v>6.0470748382490473</v>
      </c>
      <c r="J40">
        <f t="shared" si="5"/>
        <v>1.0553197088213333</v>
      </c>
      <c r="K40">
        <f t="shared" si="5"/>
        <v>5.8441425655167079</v>
      </c>
      <c r="L40">
        <f t="shared" si="5"/>
        <v>6.5691985282607863</v>
      </c>
      <c r="M40">
        <f t="shared" si="5"/>
        <v>6.4773498785739667</v>
      </c>
      <c r="N40">
        <f t="shared" si="5"/>
        <v>6.0837270810282149</v>
      </c>
      <c r="O40">
        <f t="shared" si="5"/>
        <v>31.957459652709041</v>
      </c>
      <c r="P40">
        <f>P39/P35*100</f>
        <v>2.1014985678708196</v>
      </c>
    </row>
    <row r="43" spans="1:16" x14ac:dyDescent="0.25">
      <c r="D43" t="s">
        <v>42</v>
      </c>
    </row>
    <row r="44" spans="1:16" x14ac:dyDescent="0.25">
      <c r="F44" s="4"/>
      <c r="G44" s="4"/>
      <c r="H44" s="4" t="s">
        <v>20</v>
      </c>
      <c r="I44" s="4" t="s">
        <v>21</v>
      </c>
      <c r="J44" s="4" t="s">
        <v>22</v>
      </c>
      <c r="K44" s="4" t="s">
        <v>23</v>
      </c>
      <c r="L44" s="4" t="s">
        <v>24</v>
      </c>
      <c r="M44" s="4" t="s">
        <v>25</v>
      </c>
      <c r="N44" s="4" t="s">
        <v>26</v>
      </c>
      <c r="O44" s="4" t="s">
        <v>27</v>
      </c>
      <c r="P44" s="4" t="s">
        <v>28</v>
      </c>
    </row>
    <row r="47" spans="1:16" x14ac:dyDescent="0.25">
      <c r="H47">
        <f>H28-$P$35</f>
        <v>5290.5933333333323</v>
      </c>
      <c r="I47">
        <f t="shared" ref="H47:O50" si="6">I28-$P$35</f>
        <v>6073.6933333333327</v>
      </c>
      <c r="J47">
        <f t="shared" si="6"/>
        <v>5630.9433333333327</v>
      </c>
      <c r="K47">
        <f t="shared" si="6"/>
        <v>5950.7933333333331</v>
      </c>
      <c r="L47">
        <f t="shared" si="6"/>
        <v>5823.9433333333327</v>
      </c>
      <c r="M47">
        <f t="shared" si="6"/>
        <v>5548.2733333333326</v>
      </c>
      <c r="N47">
        <f t="shared" si="6"/>
        <v>5848.4533333333329</v>
      </c>
      <c r="O47">
        <f t="shared" si="6"/>
        <v>251389.19333333333</v>
      </c>
    </row>
    <row r="48" spans="1:16" x14ac:dyDescent="0.25">
      <c r="H48">
        <f t="shared" si="6"/>
        <v>6657.5233333333326</v>
      </c>
      <c r="I48">
        <f t="shared" si="6"/>
        <v>5914.3533333333326</v>
      </c>
      <c r="J48">
        <f t="shared" si="6"/>
        <v>5821.7033333333329</v>
      </c>
      <c r="K48">
        <f t="shared" si="6"/>
        <v>6810.123333333333</v>
      </c>
      <c r="L48">
        <f t="shared" si="6"/>
        <v>6541.163333333332</v>
      </c>
      <c r="M48">
        <f t="shared" si="6"/>
        <v>5475.7933333333331</v>
      </c>
      <c r="N48">
        <f t="shared" si="6"/>
        <v>5696.623333333333</v>
      </c>
      <c r="O48">
        <f t="shared" si="6"/>
        <v>236243.19333333333</v>
      </c>
    </row>
    <row r="49" spans="4:16" x14ac:dyDescent="0.25">
      <c r="H49">
        <f t="shared" si="6"/>
        <v>6277.163333333332</v>
      </c>
      <c r="I49">
        <f t="shared" si="6"/>
        <v>6096.163333333332</v>
      </c>
      <c r="J49">
        <f t="shared" si="6"/>
        <v>5724.7633333333324</v>
      </c>
      <c r="K49">
        <f t="shared" si="6"/>
        <v>5962.7533333333322</v>
      </c>
      <c r="L49">
        <f t="shared" si="6"/>
        <v>5948.4233333333323</v>
      </c>
      <c r="M49">
        <f t="shared" si="6"/>
        <v>5266.9333333333325</v>
      </c>
      <c r="N49">
        <f t="shared" si="6"/>
        <v>6204.8433333333323</v>
      </c>
      <c r="O49">
        <f t="shared" si="6"/>
        <v>164549.19333333333</v>
      </c>
    </row>
    <row r="50" spans="4:16" x14ac:dyDescent="0.25">
      <c r="H50">
        <f t="shared" si="6"/>
        <v>7208.913333333332</v>
      </c>
      <c r="I50">
        <f t="shared" si="6"/>
        <v>7045.1033333333326</v>
      </c>
      <c r="J50">
        <f t="shared" si="6"/>
        <v>5789.5833333333339</v>
      </c>
      <c r="K50">
        <f t="shared" si="6"/>
        <v>5691.6033333333326</v>
      </c>
      <c r="L50">
        <f t="shared" si="6"/>
        <v>5240.3133333333335</v>
      </c>
      <c r="M50">
        <f t="shared" si="6"/>
        <v>6427.2133333333331</v>
      </c>
      <c r="N50">
        <f t="shared" si="6"/>
        <v>6843.1533333333318</v>
      </c>
      <c r="O50">
        <f t="shared" si="6"/>
        <v>118499.19333333333</v>
      </c>
    </row>
    <row r="53" spans="4:16" x14ac:dyDescent="0.25">
      <c r="F53" s="4"/>
      <c r="G53" s="4"/>
      <c r="H53" s="4" t="s">
        <v>20</v>
      </c>
      <c r="I53" s="4" t="s">
        <v>21</v>
      </c>
      <c r="J53" s="4" t="s">
        <v>22</v>
      </c>
      <c r="K53" s="4" t="s">
        <v>23</v>
      </c>
      <c r="L53" s="4" t="s">
        <v>24</v>
      </c>
      <c r="M53" s="4" t="s">
        <v>25</v>
      </c>
      <c r="N53" s="4" t="s">
        <v>26</v>
      </c>
      <c r="O53" s="4" t="s">
        <v>27</v>
      </c>
      <c r="P53" s="4"/>
    </row>
    <row r="54" spans="4:16" x14ac:dyDescent="0.25">
      <c r="F54" t="s">
        <v>36</v>
      </c>
      <c r="H54">
        <f>AVERAGE(H47:H50)</f>
        <v>6358.5483333333323</v>
      </c>
      <c r="I54">
        <f>AVERAGE(I47:I50)</f>
        <v>6282.3283333333329</v>
      </c>
      <c r="J54">
        <f t="shared" ref="J54:N54" si="7">AVERAGE(J47:J50)</f>
        <v>5741.748333333333</v>
      </c>
      <c r="K54">
        <f t="shared" si="7"/>
        <v>6103.8183333333327</v>
      </c>
      <c r="L54">
        <f t="shared" si="7"/>
        <v>5888.4608333333326</v>
      </c>
      <c r="M54">
        <f t="shared" si="7"/>
        <v>5679.5533333333333</v>
      </c>
      <c r="N54">
        <f t="shared" si="7"/>
        <v>6148.2683333333325</v>
      </c>
      <c r="O54">
        <f>AVERAGE(O47:O50)</f>
        <v>192670.19333333333</v>
      </c>
    </row>
    <row r="55" spans="4:16" x14ac:dyDescent="0.25">
      <c r="F55" t="s">
        <v>37</v>
      </c>
      <c r="H55">
        <f>H54/1000</f>
        <v>6.3585483333333324</v>
      </c>
      <c r="I55">
        <f t="shared" ref="I55:O55" si="8">I54/1000</f>
        <v>6.2823283333333331</v>
      </c>
      <c r="J55">
        <f t="shared" si="8"/>
        <v>5.7417483333333328</v>
      </c>
      <c r="K55">
        <f t="shared" si="8"/>
        <v>6.1038183333333329</v>
      </c>
      <c r="L55">
        <f t="shared" si="8"/>
        <v>5.8884608333333324</v>
      </c>
      <c r="M55">
        <f t="shared" si="8"/>
        <v>5.6795533333333337</v>
      </c>
      <c r="N55">
        <f t="shared" si="8"/>
        <v>6.1482683333333323</v>
      </c>
      <c r="O55">
        <f t="shared" si="8"/>
        <v>192.67019333333332</v>
      </c>
    </row>
    <row r="56" spans="4:16" x14ac:dyDescent="0.25">
      <c r="F56" t="s">
        <v>38</v>
      </c>
      <c r="H56">
        <f>MEDIAN(H47:H50)</f>
        <v>6467.3433333333323</v>
      </c>
      <c r="I56">
        <f t="shared" ref="I56:N56" si="9">MEDIAN(I47:I50)</f>
        <v>6084.9283333333324</v>
      </c>
      <c r="J56">
        <f>MEDIAN(J47:J50)</f>
        <v>5757.1733333333332</v>
      </c>
      <c r="K56">
        <f t="shared" si="9"/>
        <v>5956.7733333333326</v>
      </c>
      <c r="L56">
        <f t="shared" si="9"/>
        <v>5886.1833333333325</v>
      </c>
      <c r="M56">
        <f t="shared" si="9"/>
        <v>5512.0333333333328</v>
      </c>
      <c r="N56">
        <f t="shared" si="9"/>
        <v>6026.6483333333326</v>
      </c>
      <c r="O56">
        <f>MEDIAN(O47:O50)</f>
        <v>200396.19333333333</v>
      </c>
    </row>
    <row r="57" spans="4:16" x14ac:dyDescent="0.25">
      <c r="F57" t="s">
        <v>39</v>
      </c>
      <c r="H57">
        <f>H56/1000</f>
        <v>6.4673433333333321</v>
      </c>
      <c r="I57">
        <f t="shared" ref="I57:O57" si="10">I56/1000</f>
        <v>6.0849283333333322</v>
      </c>
      <c r="J57">
        <f t="shared" si="10"/>
        <v>5.7571733333333333</v>
      </c>
      <c r="K57">
        <f t="shared" si="10"/>
        <v>5.9567733333333326</v>
      </c>
      <c r="L57">
        <f t="shared" si="10"/>
        <v>5.8861833333333324</v>
      </c>
      <c r="M57">
        <f t="shared" si="10"/>
        <v>5.5120333333333331</v>
      </c>
      <c r="N57">
        <f t="shared" si="10"/>
        <v>6.0266483333333323</v>
      </c>
      <c r="O57">
        <f t="shared" si="10"/>
        <v>200.39619333333331</v>
      </c>
    </row>
    <row r="58" spans="4:16" x14ac:dyDescent="0.25">
      <c r="F58" t="s">
        <v>40</v>
      </c>
      <c r="H58">
        <f>STDEV(H47:H50)</f>
        <v>808.21987192017821</v>
      </c>
      <c r="I58">
        <f t="shared" ref="I58:O58" si="11">STDEV(I47:I50)</f>
        <v>514.91658602793791</v>
      </c>
      <c r="J58">
        <f t="shared" si="11"/>
        <v>84.157050605797252</v>
      </c>
      <c r="K58">
        <f t="shared" si="11"/>
        <v>487.20425015250726</v>
      </c>
      <c r="L58">
        <f t="shared" si="11"/>
        <v>533.50218508612124</v>
      </c>
      <c r="M58">
        <f t="shared" si="11"/>
        <v>512.51124085233505</v>
      </c>
      <c r="N58">
        <f t="shared" si="11"/>
        <v>509.88172945628554</v>
      </c>
      <c r="O58">
        <f t="shared" si="11"/>
        <v>62286.047586919412</v>
      </c>
    </row>
    <row r="59" spans="4:16" x14ac:dyDescent="0.25">
      <c r="F59" t="s">
        <v>41</v>
      </c>
      <c r="H59">
        <f>H58/H54*100</f>
        <v>12.7107608458877</v>
      </c>
      <c r="I59">
        <f t="shared" ref="I59:O59" si="12">I58/I54*100</f>
        <v>8.1962698971947709</v>
      </c>
      <c r="J59">
        <f t="shared" si="12"/>
        <v>1.4657042719415125</v>
      </c>
      <c r="K59">
        <f t="shared" si="12"/>
        <v>7.9819585634102905</v>
      </c>
      <c r="L59">
        <f t="shared" si="12"/>
        <v>9.0601296363572317</v>
      </c>
      <c r="M59">
        <f t="shared" si="12"/>
        <v>9.0237948439431577</v>
      </c>
      <c r="N59">
        <f t="shared" si="12"/>
        <v>8.2930949303549522</v>
      </c>
      <c r="O59">
        <f t="shared" si="12"/>
        <v>32.327806657234234</v>
      </c>
    </row>
    <row r="62" spans="4:16" x14ac:dyDescent="0.25">
      <c r="D62" t="s">
        <v>57</v>
      </c>
    </row>
    <row r="63" spans="4:16" x14ac:dyDescent="0.25">
      <c r="H63">
        <f t="shared" ref="H63:O64" si="13">H47/$O$54*100</f>
        <v>2.7459324360464126</v>
      </c>
      <c r="I63">
        <f t="shared" si="13"/>
        <v>3.1523782834563336</v>
      </c>
      <c r="J63">
        <f t="shared" si="13"/>
        <v>2.922581451709759</v>
      </c>
      <c r="K63">
        <f t="shared" si="13"/>
        <v>3.0885905237236315</v>
      </c>
      <c r="L63">
        <f t="shared" si="13"/>
        <v>3.0227526285072495</v>
      </c>
      <c r="M63">
        <f t="shared" si="13"/>
        <v>2.8796739326120981</v>
      </c>
      <c r="N63">
        <f t="shared" si="13"/>
        <v>3.0354738489388895</v>
      </c>
      <c r="O63">
        <f t="shared" si="13"/>
        <v>130.47643176358469</v>
      </c>
    </row>
    <row r="64" spans="4:16" x14ac:dyDescent="0.25">
      <c r="H64">
        <f>H48/$O$54*100</f>
        <v>3.4553986883769499</v>
      </c>
      <c r="I64">
        <f t="shared" si="13"/>
        <v>3.0696773751096385</v>
      </c>
      <c r="J64">
        <f t="shared" si="13"/>
        <v>3.0215900200304291</v>
      </c>
      <c r="K64">
        <f t="shared" si="13"/>
        <v>3.5346013908603542</v>
      </c>
      <c r="L64">
        <f t="shared" si="13"/>
        <v>3.3950053301792495</v>
      </c>
      <c r="M64">
        <f t="shared" si="13"/>
        <v>2.8420552440406888</v>
      </c>
      <c r="N64">
        <f t="shared" si="13"/>
        <v>2.9566707931193923</v>
      </c>
      <c r="O64">
        <f t="shared" si="13"/>
        <v>122.61532998236815</v>
      </c>
    </row>
    <row r="65" spans="4:16" x14ac:dyDescent="0.25">
      <c r="H65">
        <f t="shared" ref="H65:O66" si="14">H49/$O$54*100</f>
        <v>3.2579836168396779</v>
      </c>
      <c r="I65">
        <f t="shared" si="14"/>
        <v>3.1640406997394397</v>
      </c>
      <c r="J65">
        <f t="shared" si="14"/>
        <v>2.9712760621094509</v>
      </c>
      <c r="K65">
        <f t="shared" si="14"/>
        <v>3.094798022555227</v>
      </c>
      <c r="L65">
        <f t="shared" si="14"/>
        <v>3.0873604424334236</v>
      </c>
      <c r="M65">
        <f t="shared" si="14"/>
        <v>2.7336523840099947</v>
      </c>
      <c r="N65">
        <f t="shared" si="14"/>
        <v>3.2204479717308976</v>
      </c>
      <c r="O65">
        <f t="shared" si="14"/>
        <v>85.404592421128342</v>
      </c>
    </row>
    <row r="66" spans="4:16" x14ac:dyDescent="0.25">
      <c r="H66">
        <f t="shared" si="14"/>
        <v>3.7415820312493233</v>
      </c>
      <c r="I66">
        <f t="shared" si="14"/>
        <v>3.6565610961654018</v>
      </c>
      <c r="J66">
        <f t="shared" si="14"/>
        <v>3.0049190449074481</v>
      </c>
      <c r="K66">
        <f t="shared" si="14"/>
        <v>2.9540653044793745</v>
      </c>
      <c r="L66">
        <f t="shared" si="14"/>
        <v>2.7198360279149214</v>
      </c>
      <c r="M66">
        <f t="shared" si="14"/>
        <v>3.3358628141374158</v>
      </c>
      <c r="N66">
        <f t="shared" si="14"/>
        <v>3.5517446756770434</v>
      </c>
      <c r="O66">
        <f t="shared" si="14"/>
        <v>61.503645832918842</v>
      </c>
    </row>
    <row r="69" spans="4:16" x14ac:dyDescent="0.25">
      <c r="F69" s="4"/>
      <c r="G69" s="4"/>
      <c r="H69" s="4" t="s">
        <v>20</v>
      </c>
      <c r="I69" s="4" t="s">
        <v>21</v>
      </c>
      <c r="J69" s="4" t="s">
        <v>22</v>
      </c>
      <c r="K69" s="4" t="s">
        <v>23</v>
      </c>
      <c r="L69" s="4" t="s">
        <v>24</v>
      </c>
      <c r="M69" s="4" t="s">
        <v>25</v>
      </c>
      <c r="N69" s="4" t="s">
        <v>26</v>
      </c>
      <c r="O69" s="4" t="s">
        <v>27</v>
      </c>
      <c r="P69" s="4"/>
    </row>
    <row r="70" spans="4:16" x14ac:dyDescent="0.25">
      <c r="F70" t="s">
        <v>36</v>
      </c>
      <c r="H70">
        <f>AVERAGE(H63:H66)</f>
        <v>3.3002241931280905</v>
      </c>
      <c r="I70">
        <f>AVERAGE(I63:I66)</f>
        <v>3.2606643636177033</v>
      </c>
      <c r="J70">
        <f t="shared" ref="J70:N70" si="15">AVERAGE(J63:J66)</f>
        <v>2.9800916446892716</v>
      </c>
      <c r="K70">
        <f t="shared" si="15"/>
        <v>3.1680138104046467</v>
      </c>
      <c r="L70">
        <f t="shared" si="15"/>
        <v>3.0562386072587109</v>
      </c>
      <c r="M70">
        <f t="shared" si="15"/>
        <v>2.9478110937000492</v>
      </c>
      <c r="N70">
        <f t="shared" si="15"/>
        <v>3.1910843223665557</v>
      </c>
      <c r="O70">
        <f>AVERAGE(O63:O66)</f>
        <v>100.00000000000001</v>
      </c>
    </row>
    <row r="71" spans="4:16" x14ac:dyDescent="0.25">
      <c r="F71" t="s">
        <v>38</v>
      </c>
      <c r="H71">
        <f>MEDIAN(H63:H66)</f>
        <v>3.3566911526083141</v>
      </c>
      <c r="I71">
        <f>MEDIAN(I63:I66)</f>
        <v>3.1582094915978867</v>
      </c>
      <c r="J71">
        <f t="shared" ref="J71:O71" si="16">MEDIAN(J63:J66)</f>
        <v>2.9880975535084495</v>
      </c>
      <c r="K71">
        <f t="shared" si="16"/>
        <v>3.0916942731394292</v>
      </c>
      <c r="L71">
        <f t="shared" si="16"/>
        <v>3.0550565354703365</v>
      </c>
      <c r="M71">
        <f t="shared" si="16"/>
        <v>2.8608645883263932</v>
      </c>
      <c r="N71">
        <f t="shared" si="16"/>
        <v>3.1279609103348935</v>
      </c>
      <c r="O71">
        <f t="shared" si="16"/>
        <v>104.00996120174824</v>
      </c>
    </row>
    <row r="72" spans="4:16" x14ac:dyDescent="0.25">
      <c r="F72" t="s">
        <v>40</v>
      </c>
      <c r="H72">
        <f>STDEV(H63:H66)</f>
        <v>0.41948360456663913</v>
      </c>
      <c r="I72">
        <f t="shared" ref="I72:O72" si="17">STDEV(I63:I66)</f>
        <v>0.26725285168375529</v>
      </c>
      <c r="J72">
        <f t="shared" si="17"/>
        <v>4.3679330543982757E-2</v>
      </c>
      <c r="K72">
        <f t="shared" si="17"/>
        <v>0.25286954962961433</v>
      </c>
      <c r="L72">
        <f t="shared" si="17"/>
        <v>0.27689917981403805</v>
      </c>
      <c r="M72">
        <f t="shared" si="17"/>
        <v>0.26600442548248943</v>
      </c>
      <c r="N72">
        <f t="shared" si="17"/>
        <v>0.26463965216153268</v>
      </c>
      <c r="O72">
        <f t="shared" si="17"/>
        <v>32.327806657234241</v>
      </c>
    </row>
    <row r="73" spans="4:16" x14ac:dyDescent="0.25">
      <c r="F73" t="s">
        <v>41</v>
      </c>
      <c r="H73">
        <f t="shared" ref="H73:O73" si="18">H72/H70*100</f>
        <v>12.710760845887718</v>
      </c>
      <c r="I73">
        <f t="shared" si="18"/>
        <v>8.1962698971947709</v>
      </c>
      <c r="J73">
        <f t="shared" si="18"/>
        <v>1.4657042719415134</v>
      </c>
      <c r="K73">
        <f t="shared" si="18"/>
        <v>7.9819585634102905</v>
      </c>
      <c r="L73">
        <f t="shared" si="18"/>
        <v>9.0601296363572352</v>
      </c>
      <c r="M73">
        <f t="shared" si="18"/>
        <v>9.0237948439431577</v>
      </c>
      <c r="N73">
        <f t="shared" si="18"/>
        <v>8.2930949303549575</v>
      </c>
      <c r="O73">
        <f t="shared" si="18"/>
        <v>32.327806657234234</v>
      </c>
    </row>
    <row r="76" spans="4:16" x14ac:dyDescent="0.25">
      <c r="D76" t="s">
        <v>58</v>
      </c>
      <c r="H76">
        <f>H47/$H$54*100</f>
        <v>83.204421134907889</v>
      </c>
      <c r="I76">
        <f>I47/$H$54*100</f>
        <v>95.520125269682893</v>
      </c>
      <c r="J76">
        <f t="shared" ref="H76:O79" si="19">J47/$H$54*100</f>
        <v>88.557057965798805</v>
      </c>
      <c r="K76">
        <f t="shared" si="19"/>
        <v>93.587294164889329</v>
      </c>
      <c r="L76">
        <f t="shared" si="19"/>
        <v>91.592341962748833</v>
      </c>
      <c r="M76">
        <f t="shared" si="19"/>
        <v>87.256918442338389</v>
      </c>
      <c r="N76">
        <f t="shared" si="19"/>
        <v>91.977807303501407</v>
      </c>
      <c r="O76">
        <f t="shared" si="19"/>
        <v>3953.5626711442787</v>
      </c>
    </row>
    <row r="77" spans="4:16" x14ac:dyDescent="0.25">
      <c r="H77">
        <f t="shared" si="19"/>
        <v>104.7019379947572</v>
      </c>
      <c r="I77">
        <f t="shared" si="19"/>
        <v>93.014207383289005</v>
      </c>
      <c r="J77">
        <f t="shared" si="19"/>
        <v>91.557113796152123</v>
      </c>
      <c r="K77">
        <f t="shared" si="19"/>
        <v>107.10185684415914</v>
      </c>
      <c r="L77">
        <f t="shared" si="19"/>
        <v>102.87196055493798</v>
      </c>
      <c r="M77">
        <f t="shared" si="19"/>
        <v>86.11703562317291</v>
      </c>
      <c r="N77">
        <f t="shared" si="19"/>
        <v>89.589998136367086</v>
      </c>
      <c r="O77">
        <f t="shared" si="19"/>
        <v>3715.363648254096</v>
      </c>
    </row>
    <row r="78" spans="4:16" x14ac:dyDescent="0.25">
      <c r="H78">
        <f t="shared" si="19"/>
        <v>98.72006949175244</v>
      </c>
      <c r="I78">
        <f t="shared" si="19"/>
        <v>95.873507815856286</v>
      </c>
      <c r="J78">
        <f t="shared" si="19"/>
        <v>90.032551979238448</v>
      </c>
      <c r="K78">
        <f t="shared" si="19"/>
        <v>93.775387411539697</v>
      </c>
      <c r="L78">
        <f t="shared" si="19"/>
        <v>93.550021506481173</v>
      </c>
      <c r="M78">
        <f t="shared" si="19"/>
        <v>82.832323625229975</v>
      </c>
      <c r="N78">
        <f t="shared" si="19"/>
        <v>97.582702970201012</v>
      </c>
      <c r="O78">
        <f t="shared" si="19"/>
        <v>2587.84214111764</v>
      </c>
    </row>
    <row r="79" spans="4:16" x14ac:dyDescent="0.25">
      <c r="H79">
        <f t="shared" si="19"/>
        <v>113.37357137858248</v>
      </c>
      <c r="I79">
        <f t="shared" si="19"/>
        <v>110.79735442759603</v>
      </c>
      <c r="J79">
        <f t="shared" si="19"/>
        <v>91.051967050131225</v>
      </c>
      <c r="K79">
        <f t="shared" si="19"/>
        <v>89.511049298726206</v>
      </c>
      <c r="L79">
        <f t="shared" si="19"/>
        <v>82.413674609692109</v>
      </c>
      <c r="M79">
        <f t="shared" si="19"/>
        <v>101.07988484793044</v>
      </c>
      <c r="N79">
        <f t="shared" si="19"/>
        <v>107.62131503285997</v>
      </c>
      <c r="O79">
        <f t="shared" si="19"/>
        <v>1863.6202340733435</v>
      </c>
    </row>
    <row r="82" spans="6:16" x14ac:dyDescent="0.25">
      <c r="F82" s="4"/>
      <c r="G82" s="4"/>
      <c r="H82" s="4" t="s">
        <v>20</v>
      </c>
      <c r="I82" s="4" t="s">
        <v>21</v>
      </c>
      <c r="J82" s="4" t="s">
        <v>22</v>
      </c>
      <c r="K82" s="4" t="s">
        <v>23</v>
      </c>
      <c r="L82" s="4" t="s">
        <v>24</v>
      </c>
      <c r="M82" s="4" t="s">
        <v>25</v>
      </c>
      <c r="N82" s="4" t="s">
        <v>26</v>
      </c>
      <c r="O82" s="4" t="s">
        <v>27</v>
      </c>
      <c r="P82" s="4"/>
    </row>
    <row r="83" spans="6:16" x14ac:dyDescent="0.25">
      <c r="F83" t="s">
        <v>36</v>
      </c>
      <c r="H83">
        <f>AVERAGE(H76:H79)</f>
        <v>100</v>
      </c>
      <c r="I83">
        <f t="shared" ref="I83:N83" si="20">AVERAGE(I76:I79)</f>
        <v>98.801298724106047</v>
      </c>
      <c r="J83">
        <f t="shared" si="20"/>
        <v>90.299672697830147</v>
      </c>
      <c r="K83">
        <f t="shared" si="20"/>
        <v>95.993896929828594</v>
      </c>
      <c r="L83">
        <f t="shared" si="20"/>
        <v>92.606999658465028</v>
      </c>
      <c r="M83">
        <f t="shared" si="20"/>
        <v>89.321540634667926</v>
      </c>
      <c r="N83">
        <f t="shared" si="20"/>
        <v>96.692955860732368</v>
      </c>
      <c r="O83">
        <f>AVERAGE(O76:O79)</f>
        <v>3030.0971736473398</v>
      </c>
    </row>
    <row r="84" spans="6:16" x14ac:dyDescent="0.25">
      <c r="F84" t="s">
        <v>38</v>
      </c>
      <c r="H84">
        <f>MEDIAN(H76:H79)</f>
        <v>101.71100374325482</v>
      </c>
      <c r="I84">
        <f>MEDIAN(I76:I79)</f>
        <v>95.696816542769596</v>
      </c>
      <c r="J84">
        <f t="shared" ref="J84:O84" si="21">MEDIAN(J76:J79)</f>
        <v>90.542259514684844</v>
      </c>
      <c r="K84">
        <f t="shared" si="21"/>
        <v>93.681340788214513</v>
      </c>
      <c r="L84">
        <f t="shared" si="21"/>
        <v>92.57118173461501</v>
      </c>
      <c r="M84">
        <f t="shared" si="21"/>
        <v>86.686977032755649</v>
      </c>
      <c r="N84">
        <f t="shared" si="21"/>
        <v>94.78025513685121</v>
      </c>
      <c r="O84">
        <f t="shared" si="21"/>
        <v>3151.6028946858678</v>
      </c>
    </row>
    <row r="85" spans="6:16" x14ac:dyDescent="0.25">
      <c r="F85" t="s">
        <v>40</v>
      </c>
      <c r="H85">
        <f>STDEV(H76:H79)</f>
        <v>12.710760845887725</v>
      </c>
      <c r="I85">
        <f t="shared" ref="I85:O85" si="22">STDEV(I76:I79)</f>
        <v>8.0980211053613864</v>
      </c>
      <c r="J85">
        <f t="shared" si="22"/>
        <v>1.3235261602813004</v>
      </c>
      <c r="K85">
        <f t="shared" si="22"/>
        <v>7.6621930763416977</v>
      </c>
      <c r="L85">
        <f t="shared" si="22"/>
        <v>8.3903142213978334</v>
      </c>
      <c r="M85">
        <f t="shared" si="22"/>
        <v>8.0601925783217538</v>
      </c>
      <c r="N85">
        <f t="shared" si="22"/>
        <v>8.018838620496755</v>
      </c>
      <c r="O85">
        <f t="shared" si="22"/>
        <v>979.56395582303105</v>
      </c>
    </row>
    <row r="86" spans="6:16" x14ac:dyDescent="0.25">
      <c r="F86" t="s">
        <v>41</v>
      </c>
      <c r="H86">
        <f t="shared" ref="H86:O86" si="23">H85/H83*100</f>
        <v>12.710760845887725</v>
      </c>
      <c r="I86">
        <f t="shared" si="23"/>
        <v>8.1962698971947709</v>
      </c>
      <c r="J86">
        <f t="shared" si="23"/>
        <v>1.4657042719415128</v>
      </c>
      <c r="K86">
        <f t="shared" si="23"/>
        <v>7.981958563410287</v>
      </c>
      <c r="L86">
        <f t="shared" si="23"/>
        <v>9.0601296363572352</v>
      </c>
      <c r="M86">
        <f t="shared" si="23"/>
        <v>9.0237948439431541</v>
      </c>
      <c r="N86">
        <f t="shared" si="23"/>
        <v>8.2930949303549593</v>
      </c>
      <c r="O86">
        <f t="shared" si="23"/>
        <v>32.327806657234234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CF8F-F0FD-407B-A942-D2BFB6FAFC2C}">
  <dimension ref="A1:N58"/>
  <sheetViews>
    <sheetView tabSelected="1" workbookViewId="0"/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61</v>
      </c>
    </row>
    <row r="2" spans="1:3" x14ac:dyDescent="0.25">
      <c r="A2" t="s">
        <v>29</v>
      </c>
      <c r="C2" t="s">
        <v>45</v>
      </c>
    </row>
    <row r="3" spans="1:3" x14ac:dyDescent="0.25">
      <c r="A3" t="s">
        <v>30</v>
      </c>
      <c r="C3" s="3">
        <v>43808</v>
      </c>
    </row>
    <row r="4" spans="1:3" x14ac:dyDescent="0.25">
      <c r="A4" t="s">
        <v>31</v>
      </c>
      <c r="C4" t="s">
        <v>32</v>
      </c>
    </row>
    <row r="5" spans="1:3" x14ac:dyDescent="0.25">
      <c r="A5" t="s">
        <v>33</v>
      </c>
      <c r="C5" t="s">
        <v>34</v>
      </c>
    </row>
    <row r="6" spans="1:3" x14ac:dyDescent="0.25">
      <c r="A6" t="s">
        <v>17</v>
      </c>
      <c r="C6" s="2">
        <v>43821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3"/>
    </row>
    <row r="14" spans="1:3" x14ac:dyDescent="0.25">
      <c r="A14" s="1"/>
      <c r="C14" s="18"/>
    </row>
    <row r="21" spans="1:13" x14ac:dyDescent="0.25">
      <c r="A21" s="1" t="s">
        <v>46</v>
      </c>
    </row>
    <row r="22" spans="1:13" x14ac:dyDescent="0.25">
      <c r="A22" s="1" t="s">
        <v>42</v>
      </c>
    </row>
    <row r="23" spans="1:13" x14ac:dyDescent="0.25">
      <c r="E23" t="s">
        <v>20</v>
      </c>
      <c r="F23" t="s">
        <v>21</v>
      </c>
      <c r="G23" t="s">
        <v>22</v>
      </c>
      <c r="H23" t="s">
        <v>23</v>
      </c>
      <c r="I23" t="s">
        <v>24</v>
      </c>
      <c r="J23" t="s">
        <v>25</v>
      </c>
      <c r="K23" t="s">
        <v>26</v>
      </c>
      <c r="L23" t="s">
        <v>27</v>
      </c>
      <c r="M23" t="s">
        <v>28</v>
      </c>
    </row>
    <row r="26" spans="1:13" x14ac:dyDescent="0.25">
      <c r="E26">
        <v>0.18006776666666666</v>
      </c>
      <c r="F26">
        <v>0.22812696666666663</v>
      </c>
      <c r="G26">
        <v>0.20529696666666666</v>
      </c>
      <c r="H26">
        <v>0.21353556666666665</v>
      </c>
      <c r="I26">
        <v>0.20695536666666667</v>
      </c>
      <c r="J26">
        <v>0.20271066666666668</v>
      </c>
      <c r="K26">
        <v>0.17055276666666666</v>
      </c>
      <c r="L26">
        <v>8.5150666666666541E-3</v>
      </c>
    </row>
    <row r="27" spans="1:13" x14ac:dyDescent="0.25">
      <c r="E27">
        <v>0.18750646666666668</v>
      </c>
      <c r="F27">
        <v>0.20498266666666667</v>
      </c>
      <c r="G27">
        <v>0.20076846666666667</v>
      </c>
      <c r="H27">
        <v>0.22552506666666663</v>
      </c>
      <c r="I27">
        <v>0.19709146666666663</v>
      </c>
      <c r="J27">
        <v>0.20306476666666665</v>
      </c>
      <c r="K27">
        <v>0.16646596666666666</v>
      </c>
      <c r="L27">
        <v>2.6414666666666475E-3</v>
      </c>
    </row>
    <row r="28" spans="1:13" x14ac:dyDescent="0.25">
      <c r="E28">
        <v>0.18770406666666664</v>
      </c>
      <c r="F28">
        <v>0.20088296666666663</v>
      </c>
      <c r="G28">
        <v>0.21487586666666667</v>
      </c>
      <c r="H28">
        <v>0.22031736666666665</v>
      </c>
      <c r="I28">
        <v>0.22378216666666664</v>
      </c>
      <c r="J28">
        <v>0.21165696666666664</v>
      </c>
      <c r="K28">
        <v>0.16779786666666666</v>
      </c>
      <c r="L28">
        <v>4.2697666666666467E-3</v>
      </c>
    </row>
    <row r="29" spans="1:13" x14ac:dyDescent="0.25">
      <c r="E29">
        <v>0.16758156666666665</v>
      </c>
      <c r="F29">
        <v>0.20366316666666665</v>
      </c>
      <c r="G29">
        <v>0.21035226666666665</v>
      </c>
      <c r="H29">
        <v>0.20674196666666664</v>
      </c>
      <c r="I29">
        <v>0.20919366666666664</v>
      </c>
      <c r="J29">
        <v>0.20371386666666666</v>
      </c>
      <c r="K29">
        <v>0.16824126666666664</v>
      </c>
      <c r="L29">
        <v>1.2438766666666656E-2</v>
      </c>
    </row>
    <row r="31" spans="1:13" x14ac:dyDescent="0.25">
      <c r="A31" s="1" t="s">
        <v>56</v>
      </c>
    </row>
    <row r="32" spans="1:13" x14ac:dyDescent="0.25">
      <c r="A32" s="1" t="s">
        <v>42</v>
      </c>
    </row>
    <row r="33" spans="1:14" x14ac:dyDescent="0.25">
      <c r="E33" t="s">
        <v>20</v>
      </c>
      <c r="F33" t="s">
        <v>21</v>
      </c>
      <c r="G33" t="s">
        <v>22</v>
      </c>
      <c r="H33" t="s">
        <v>23</v>
      </c>
      <c r="I33" t="s">
        <v>24</v>
      </c>
      <c r="J33" t="s">
        <v>25</v>
      </c>
      <c r="K33" t="s">
        <v>26</v>
      </c>
      <c r="L33" t="s">
        <v>27</v>
      </c>
      <c r="M33" t="s">
        <v>28</v>
      </c>
    </row>
    <row r="36" spans="1:14" x14ac:dyDescent="0.25">
      <c r="E36">
        <v>5290.5933333333323</v>
      </c>
      <c r="F36">
        <v>6073.6933333333327</v>
      </c>
      <c r="G36">
        <v>5630.9433333333327</v>
      </c>
      <c r="H36">
        <v>5950.7933333333331</v>
      </c>
      <c r="I36">
        <v>5823.9433333333327</v>
      </c>
      <c r="J36">
        <v>5548.2733333333326</v>
      </c>
      <c r="K36">
        <v>5848.4533333333329</v>
      </c>
      <c r="L36">
        <v>251389.19333333333</v>
      </c>
    </row>
    <row r="37" spans="1:14" x14ac:dyDescent="0.25">
      <c r="E37">
        <v>6657.5233333333326</v>
      </c>
      <c r="F37">
        <v>5914.3533333333326</v>
      </c>
      <c r="G37">
        <v>5821.7033333333329</v>
      </c>
      <c r="H37">
        <v>6810.123333333333</v>
      </c>
      <c r="I37">
        <v>6541.163333333332</v>
      </c>
      <c r="J37">
        <v>5475.7933333333331</v>
      </c>
      <c r="K37">
        <v>5696.623333333333</v>
      </c>
      <c r="L37">
        <v>236243.19333333333</v>
      </c>
    </row>
    <row r="38" spans="1:14" x14ac:dyDescent="0.25">
      <c r="E38">
        <v>6277.163333333332</v>
      </c>
      <c r="F38">
        <v>6096.163333333332</v>
      </c>
      <c r="G38">
        <v>5724.7633333333324</v>
      </c>
      <c r="H38">
        <v>5962.7533333333322</v>
      </c>
      <c r="I38">
        <v>5948.4233333333323</v>
      </c>
      <c r="J38">
        <v>5266.9333333333325</v>
      </c>
      <c r="K38">
        <v>6204.8433333333323</v>
      </c>
      <c r="L38">
        <v>164549.19333333333</v>
      </c>
    </row>
    <row r="39" spans="1:14" x14ac:dyDescent="0.25">
      <c r="E39">
        <v>7208.913333333332</v>
      </c>
      <c r="F39">
        <v>7045.1033333333326</v>
      </c>
      <c r="G39">
        <v>5789.5833333333339</v>
      </c>
      <c r="H39">
        <v>5691.6033333333326</v>
      </c>
      <c r="I39">
        <v>5240.3133333333335</v>
      </c>
      <c r="J39">
        <v>6427.2133333333331</v>
      </c>
      <c r="K39">
        <v>6843.1533333333318</v>
      </c>
      <c r="L39">
        <v>118499.19333333333</v>
      </c>
    </row>
    <row r="41" spans="1:14" x14ac:dyDescent="0.25">
      <c r="A41" s="1" t="s">
        <v>59</v>
      </c>
    </row>
    <row r="42" spans="1:14" x14ac:dyDescent="0.25">
      <c r="E42">
        <f>E26/E36</f>
        <v>3.4035457900752155E-5</v>
      </c>
      <c r="F42">
        <f t="shared" ref="F42:L42" si="0">F26/F36</f>
        <v>3.7559842775510557E-5</v>
      </c>
      <c r="G42">
        <f t="shared" si="0"/>
        <v>3.6458716508719973E-5</v>
      </c>
      <c r="H42">
        <f t="shared" si="0"/>
        <v>3.5883546059404964E-5</v>
      </c>
      <c r="I42">
        <f t="shared" si="0"/>
        <v>3.553526448002299E-5</v>
      </c>
      <c r="J42">
        <f t="shared" si="0"/>
        <v>3.653581114124395E-5</v>
      </c>
      <c r="K42">
        <f t="shared" si="0"/>
        <v>2.9162029163265959E-5</v>
      </c>
      <c r="L42">
        <f t="shared" si="0"/>
        <v>3.3872047377056385E-8</v>
      </c>
      <c r="N42" t="s">
        <v>20</v>
      </c>
    </row>
    <row r="43" spans="1:14" x14ac:dyDescent="0.25">
      <c r="E43">
        <f t="shared" ref="E43:L43" si="1">E27/E37</f>
        <v>2.816459774580838E-5</v>
      </c>
      <c r="F43">
        <f t="shared" si="1"/>
        <v>3.4658508735246352E-5</v>
      </c>
      <c r="G43">
        <f t="shared" si="1"/>
        <v>3.4486207072271522E-5</v>
      </c>
      <c r="H43">
        <f t="shared" si="1"/>
        <v>3.3116150123566044E-5</v>
      </c>
      <c r="I43">
        <f t="shared" si="1"/>
        <v>3.0130950203047472E-5</v>
      </c>
      <c r="J43">
        <f t="shared" si="1"/>
        <v>3.7084081576002991E-5</v>
      </c>
      <c r="K43">
        <f t="shared" si="1"/>
        <v>2.9221866520927312E-5</v>
      </c>
      <c r="L43">
        <f t="shared" si="1"/>
        <v>1.1181133430327464E-8</v>
      </c>
      <c r="N43">
        <f>AVERAGE(E42:E45)</f>
        <v>2.8837296149720739E-5</v>
      </c>
    </row>
    <row r="44" spans="1:14" x14ac:dyDescent="0.25">
      <c r="E44">
        <f t="shared" ref="E44:L44" si="2">E28/E38</f>
        <v>2.9902689590680293E-5</v>
      </c>
      <c r="F44">
        <f t="shared" si="2"/>
        <v>3.2952359653530718E-5</v>
      </c>
      <c r="G44">
        <f t="shared" si="2"/>
        <v>3.7534454117171659E-5</v>
      </c>
      <c r="H44">
        <f t="shared" si="2"/>
        <v>3.6948931869281866E-5</v>
      </c>
      <c r="I44">
        <f t="shared" si="2"/>
        <v>3.762041706289678E-5</v>
      </c>
      <c r="J44">
        <f t="shared" si="2"/>
        <v>4.0185996911548784E-5</v>
      </c>
      <c r="K44">
        <f t="shared" si="2"/>
        <v>2.7043046480357014E-5</v>
      </c>
      <c r="L44">
        <f t="shared" si="2"/>
        <v>2.5948268600850714E-8</v>
      </c>
    </row>
    <row r="45" spans="1:14" x14ac:dyDescent="0.25">
      <c r="E45">
        <f t="shared" ref="E45:L45" si="3">E29/E39</f>
        <v>2.3246439361642118E-5</v>
      </c>
      <c r="F45">
        <f t="shared" si="3"/>
        <v>2.8908471179272978E-5</v>
      </c>
      <c r="G45">
        <f t="shared" si="3"/>
        <v>3.633288521050737E-5</v>
      </c>
      <c r="H45">
        <f t="shared" si="3"/>
        <v>3.6324029374265363E-5</v>
      </c>
      <c r="I45">
        <f t="shared" si="3"/>
        <v>3.9920068392856907E-5</v>
      </c>
      <c r="J45">
        <f t="shared" si="3"/>
        <v>3.1695519675712233E-5</v>
      </c>
      <c r="K45">
        <f t="shared" si="3"/>
        <v>2.4585342235012515E-5</v>
      </c>
      <c r="L45">
        <f t="shared" si="3"/>
        <v>1.0496920963568857E-7</v>
      </c>
    </row>
    <row r="47" spans="1:14" x14ac:dyDescent="0.25">
      <c r="A47" s="1" t="s">
        <v>60</v>
      </c>
    </row>
    <row r="48" spans="1:14" x14ac:dyDescent="0.25">
      <c r="E48">
        <f>E42/$N$43*100</f>
        <v>118.02582920410781</v>
      </c>
      <c r="F48">
        <f>F42/$N$43*100</f>
        <v>130.24744962392839</v>
      </c>
      <c r="G48">
        <f>G42/$N$43*100</f>
        <v>126.42903939200639</v>
      </c>
      <c r="H48">
        <f>H42/$N$43*100</f>
        <v>124.43450271169914</v>
      </c>
      <c r="I48">
        <f>I42/$N$43*100</f>
        <v>123.22675571082317</v>
      </c>
      <c r="J48">
        <f>J42/$N$43*100</f>
        <v>126.69638287706721</v>
      </c>
      <c r="K48">
        <f>K42/$N$43*100</f>
        <v>101.12608689753448</v>
      </c>
      <c r="L48">
        <f>L42/$N$43*100</f>
        <v>0.11745916538497803</v>
      </c>
    </row>
    <row r="49" spans="3:13" x14ac:dyDescent="0.25">
      <c r="E49">
        <f>E43/$N$43*100</f>
        <v>97.667262560193691</v>
      </c>
      <c r="F49">
        <f>F43/$N$43*100</f>
        <v>120.18640220394583</v>
      </c>
      <c r="G49">
        <f>G43/$N$43*100</f>
        <v>119.58890630113908</v>
      </c>
      <c r="H49">
        <f>H43/$N$43*100</f>
        <v>114.83791667439924</v>
      </c>
      <c r="I49">
        <f>I43/$N$43*100</f>
        <v>104.48604490036163</v>
      </c>
      <c r="J49">
        <f>J43/$N$43*100</f>
        <v>128.59763752976582</v>
      </c>
      <c r="K49">
        <f>K43/$N$43*100</f>
        <v>101.33358678708959</v>
      </c>
      <c r="L49">
        <f>L43/$N$43*100</f>
        <v>3.8773168511624635E-2</v>
      </c>
    </row>
    <row r="50" spans="3:13" x14ac:dyDescent="0.25">
      <c r="E50">
        <f>E44/$N$43*100</f>
        <v>103.6944983864927</v>
      </c>
      <c r="F50">
        <f>F44/$N$43*100</f>
        <v>114.26993530338257</v>
      </c>
      <c r="G50">
        <f>G44/$N$43*100</f>
        <v>130.15940857386917</v>
      </c>
      <c r="H50">
        <f>H44/$N$43*100</f>
        <v>128.12897463564622</v>
      </c>
      <c r="I50">
        <f>I44/$N$43*100</f>
        <v>130.45750498789778</v>
      </c>
      <c r="J50">
        <f>J44/$N$43*100</f>
        <v>139.35424702408497</v>
      </c>
      <c r="K50">
        <f>K44/$N$43*100</f>
        <v>93.778023917193423</v>
      </c>
      <c r="L50">
        <f>L44/$N$43*100</f>
        <v>8.9981628187779994E-2</v>
      </c>
    </row>
    <row r="51" spans="3:13" x14ac:dyDescent="0.25">
      <c r="E51">
        <f>E45/$N$43*100</f>
        <v>80.612409849205761</v>
      </c>
      <c r="F51">
        <f>F45/$N$43*100</f>
        <v>100.24681589141613</v>
      </c>
      <c r="G51">
        <f>G45/$N$43*100</f>
        <v>125.99269023652629</v>
      </c>
      <c r="H51">
        <f>H45/$N$43*100</f>
        <v>125.96198057430266</v>
      </c>
      <c r="I51">
        <f>I45/$N$43*100</f>
        <v>138.43207832521944</v>
      </c>
      <c r="J51">
        <f>J45/$N$43*100</f>
        <v>109.9115517320065</v>
      </c>
      <c r="K51">
        <f>K45/$N$43*100</f>
        <v>85.255365507804726</v>
      </c>
      <c r="L51">
        <f>L45/$N$43*100</f>
        <v>0.36400503393486527</v>
      </c>
    </row>
    <row r="54" spans="3:13" x14ac:dyDescent="0.25">
      <c r="C54" s="4"/>
      <c r="D54" s="4"/>
      <c r="E54" s="4" t="s">
        <v>20</v>
      </c>
      <c r="F54" s="4" t="s">
        <v>21</v>
      </c>
      <c r="G54" s="4" t="s">
        <v>22</v>
      </c>
      <c r="H54" s="4" t="s">
        <v>23</v>
      </c>
      <c r="I54" s="4" t="s">
        <v>24</v>
      </c>
      <c r="J54" s="4" t="s">
        <v>25</v>
      </c>
      <c r="K54" s="4" t="s">
        <v>26</v>
      </c>
      <c r="L54" s="4" t="s">
        <v>27</v>
      </c>
      <c r="M54" s="4"/>
    </row>
    <row r="55" spans="3:13" x14ac:dyDescent="0.25">
      <c r="C55" t="s">
        <v>36</v>
      </c>
      <c r="E55">
        <f>AVERAGE(E48:E51)</f>
        <v>100</v>
      </c>
      <c r="F55">
        <f>AVERAGE(F48:F51)</f>
        <v>116.23765075566823</v>
      </c>
      <c r="G55">
        <f t="shared" ref="G55:K55" si="4">AVERAGE(G48:G51)</f>
        <v>125.54251112588523</v>
      </c>
      <c r="H55">
        <f t="shared" si="4"/>
        <v>123.34084364901182</v>
      </c>
      <c r="I55">
        <f t="shared" si="4"/>
        <v>124.1505959810755</v>
      </c>
      <c r="J55">
        <f t="shared" si="4"/>
        <v>126.13995479073112</v>
      </c>
      <c r="K55">
        <f t="shared" si="4"/>
        <v>95.37326577740555</v>
      </c>
      <c r="L55">
        <f>AVERAGE(L48:L51)</f>
        <v>0.15255474900481197</v>
      </c>
    </row>
    <row r="56" spans="3:13" x14ac:dyDescent="0.25">
      <c r="C56" t="s">
        <v>38</v>
      </c>
      <c r="E56">
        <f>MEDIAN(E48:E51)</f>
        <v>100.68088047334319</v>
      </c>
      <c r="F56">
        <f>MEDIAN(F48:F51)</f>
        <v>117.22816875366419</v>
      </c>
      <c r="G56">
        <f t="shared" ref="G56:L56" si="5">MEDIAN(G48:G51)</f>
        <v>126.21086481426633</v>
      </c>
      <c r="H56">
        <f t="shared" si="5"/>
        <v>125.1982416430009</v>
      </c>
      <c r="I56">
        <f t="shared" si="5"/>
        <v>126.84213034936047</v>
      </c>
      <c r="J56">
        <f t="shared" si="5"/>
        <v>127.64701020341651</v>
      </c>
      <c r="K56">
        <f t="shared" si="5"/>
        <v>97.452055407363957</v>
      </c>
      <c r="L56">
        <f t="shared" si="5"/>
        <v>0.10372039678637901</v>
      </c>
    </row>
    <row r="57" spans="3:13" x14ac:dyDescent="0.25">
      <c r="C57" t="s">
        <v>40</v>
      </c>
      <c r="E57">
        <f>STDEV(E48:E51)</f>
        <v>15.490859161041799</v>
      </c>
      <c r="F57">
        <f t="shared" ref="F57:L57" si="6">STDEV(F48:F51)</f>
        <v>12.535892550144728</v>
      </c>
      <c r="G57">
        <f t="shared" si="6"/>
        <v>4.3874725470263884</v>
      </c>
      <c r="H57">
        <f t="shared" si="6"/>
        <v>5.8677768194119304</v>
      </c>
      <c r="I57">
        <f t="shared" si="6"/>
        <v>14.506158338413556</v>
      </c>
      <c r="J57">
        <f t="shared" si="6"/>
        <v>12.170023304906625</v>
      </c>
      <c r="K57">
        <f t="shared" si="6"/>
        <v>7.6056356262279587</v>
      </c>
      <c r="L57">
        <f t="shared" si="6"/>
        <v>0.14468882299026883</v>
      </c>
    </row>
    <row r="58" spans="3:13" x14ac:dyDescent="0.25">
      <c r="C58" t="s">
        <v>41</v>
      </c>
      <c r="E58">
        <f t="shared" ref="E58:L58" si="7">E57/E55*100</f>
        <v>15.490859161041797</v>
      </c>
      <c r="F58">
        <f t="shared" si="7"/>
        <v>10.784709144281658</v>
      </c>
      <c r="G58">
        <f t="shared" si="7"/>
        <v>3.4948102500729319</v>
      </c>
      <c r="H58">
        <f t="shared" si="7"/>
        <v>4.7573671833393059</v>
      </c>
      <c r="I58">
        <f t="shared" si="7"/>
        <v>11.684324367339126</v>
      </c>
      <c r="J58">
        <f t="shared" si="7"/>
        <v>9.6480320807922855</v>
      </c>
      <c r="K58">
        <f t="shared" si="7"/>
        <v>7.9745991334500115</v>
      </c>
      <c r="L58">
        <f t="shared" si="7"/>
        <v>94.843866830854921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676275</xdr:colOff>
                <xdr:row>2</xdr:row>
                <xdr:rowOff>38100</xdr:rowOff>
              </from>
              <to>
                <xdr:col>16</xdr:col>
                <xdr:colOff>657225</xdr:colOff>
                <xdr:row>20</xdr:row>
                <xdr:rowOff>19050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2020-01-02T22:02:02Z</dcterms:created>
  <dcterms:modified xsi:type="dcterms:W3CDTF">2021-07-18T11:00:59Z</dcterms:modified>
</cp:coreProperties>
</file>