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A3515407-8D1C-4A07-8B7A-4D60AC21BC1E}" xr6:coauthVersionLast="45" xr6:coauthVersionMax="45" xr10:uidLastSave="{F6A38CE1-0174-4032-BE64-B8EC9681DF1A}"/>
  <bookViews>
    <workbookView xWindow="-289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4" i="3" l="1"/>
  <c r="N44" i="3"/>
  <c r="M44" i="3"/>
  <c r="L44" i="3"/>
  <c r="K44" i="3"/>
  <c r="J44" i="3"/>
  <c r="I44" i="3"/>
  <c r="H44" i="3"/>
  <c r="O43" i="3"/>
  <c r="N43" i="3"/>
  <c r="M43" i="3"/>
  <c r="L43" i="3"/>
  <c r="K43" i="3"/>
  <c r="J43" i="3"/>
  <c r="I43" i="3"/>
  <c r="H43" i="3"/>
  <c r="O42" i="3"/>
  <c r="N42" i="3"/>
  <c r="M42" i="3"/>
  <c r="L42" i="3"/>
  <c r="K42" i="3"/>
  <c r="J42" i="3"/>
  <c r="I42" i="3"/>
  <c r="H42" i="3"/>
  <c r="O41" i="3"/>
  <c r="N41" i="3"/>
  <c r="M41" i="3"/>
  <c r="L41" i="3"/>
  <c r="K41" i="3"/>
  <c r="J41" i="3"/>
  <c r="I41" i="3"/>
  <c r="H41" i="3"/>
  <c r="Q42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H50" i="3" l="1"/>
  <c r="I50" i="3"/>
  <c r="J47" i="3"/>
  <c r="J48" i="3"/>
  <c r="J49" i="3"/>
  <c r="J50" i="3"/>
  <c r="K47" i="3"/>
  <c r="K48" i="3"/>
  <c r="K49" i="3"/>
  <c r="K50" i="3"/>
  <c r="H49" i="3"/>
  <c r="I49" i="3"/>
  <c r="I48" i="3"/>
  <c r="I47" i="3"/>
  <c r="L48" i="3"/>
  <c r="L50" i="3"/>
  <c r="M48" i="3"/>
  <c r="M50" i="3"/>
  <c r="N47" i="3"/>
  <c r="N48" i="3"/>
  <c r="N49" i="3"/>
  <c r="N50" i="3"/>
  <c r="H48" i="3"/>
  <c r="L47" i="3"/>
  <c r="L49" i="3"/>
  <c r="M47" i="3"/>
  <c r="M49" i="3"/>
  <c r="O47" i="3"/>
  <c r="O48" i="3"/>
  <c r="O49" i="3"/>
  <c r="O50" i="3"/>
  <c r="J40" i="2"/>
  <c r="H47" i="3"/>
  <c r="K40" i="2"/>
  <c r="L40" i="2"/>
  <c r="M40" i="2"/>
  <c r="N40" i="2"/>
  <c r="O40" i="2"/>
  <c r="H40" i="2"/>
  <c r="P40" i="2"/>
  <c r="I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K56" i="3" l="1"/>
  <c r="K57" i="3" s="1"/>
  <c r="K55" i="3"/>
  <c r="K54" i="3"/>
  <c r="I56" i="3"/>
  <c r="I57" i="3" s="1"/>
  <c r="I55" i="3"/>
  <c r="I54" i="3"/>
  <c r="N56" i="3"/>
  <c r="N57" i="3" s="1"/>
  <c r="N55" i="3"/>
  <c r="N54" i="3"/>
  <c r="J56" i="3"/>
  <c r="J55" i="3"/>
  <c r="J54" i="3"/>
  <c r="L56" i="3"/>
  <c r="L55" i="3"/>
  <c r="L54" i="3"/>
  <c r="O56" i="3"/>
  <c r="O57" i="3" s="1"/>
  <c r="O55" i="3"/>
  <c r="O54" i="3"/>
  <c r="M56" i="3"/>
  <c r="M57" i="3" s="1"/>
  <c r="M55" i="3"/>
  <c r="M54" i="3"/>
  <c r="H56" i="3"/>
  <c r="H55" i="3"/>
  <c r="H54" i="3"/>
  <c r="M58" i="2"/>
  <c r="M56" i="2"/>
  <c r="M57" i="2" s="1"/>
  <c r="M54" i="2"/>
  <c r="M55" i="2" s="1"/>
  <c r="I58" i="2"/>
  <c r="I56" i="2"/>
  <c r="I57" i="2" s="1"/>
  <c r="I54" i="2"/>
  <c r="I55" i="2" s="1"/>
  <c r="N58" i="2"/>
  <c r="N56" i="2"/>
  <c r="N57" i="2" s="1"/>
  <c r="N54" i="2"/>
  <c r="N55" i="2" s="1"/>
  <c r="J58" i="2"/>
  <c r="J56" i="2"/>
  <c r="J57" i="2" s="1"/>
  <c r="J54" i="2"/>
  <c r="J55" i="2" s="1"/>
  <c r="O58" i="2"/>
  <c r="O56" i="2"/>
  <c r="O57" i="2" s="1"/>
  <c r="O54" i="2"/>
  <c r="M66" i="2" s="1"/>
  <c r="K63" i="2"/>
  <c r="K58" i="2"/>
  <c r="K56" i="2"/>
  <c r="K57" i="2" s="1"/>
  <c r="K54" i="2"/>
  <c r="K55" i="2" s="1"/>
  <c r="L64" i="2"/>
  <c r="L58" i="2"/>
  <c r="L56" i="2"/>
  <c r="L57" i="2" s="1"/>
  <c r="L54" i="2"/>
  <c r="L55" i="2" s="1"/>
  <c r="H58" i="2"/>
  <c r="H59" i="2" s="1"/>
  <c r="H56" i="2"/>
  <c r="H57" i="2" s="1"/>
  <c r="H54" i="2"/>
  <c r="I76" i="2" s="1"/>
  <c r="H65" i="2" l="1"/>
  <c r="H63" i="2"/>
  <c r="L65" i="2"/>
  <c r="H57" i="3"/>
  <c r="H66" i="2"/>
  <c r="L57" i="3"/>
  <c r="L66" i="2"/>
  <c r="L63" i="2"/>
  <c r="L72" i="2" s="1"/>
  <c r="J57" i="3"/>
  <c r="H64" i="2"/>
  <c r="H76" i="2"/>
  <c r="K59" i="2"/>
  <c r="K76" i="2"/>
  <c r="O63" i="2"/>
  <c r="K64" i="2"/>
  <c r="O64" i="2"/>
  <c r="K65" i="2"/>
  <c r="K71" i="2" s="1"/>
  <c r="O65" i="2"/>
  <c r="K66" i="2"/>
  <c r="I65" i="2"/>
  <c r="I66" i="2"/>
  <c r="J59" i="2"/>
  <c r="J76" i="2"/>
  <c r="N63" i="2"/>
  <c r="J64" i="2"/>
  <c r="N64" i="2"/>
  <c r="J65" i="2"/>
  <c r="N65" i="2"/>
  <c r="J66" i="2"/>
  <c r="N66" i="2"/>
  <c r="I59" i="2"/>
  <c r="M63" i="2"/>
  <c r="I64" i="2"/>
  <c r="M64" i="2"/>
  <c r="M65" i="2"/>
  <c r="H55" i="2"/>
  <c r="O79" i="2"/>
  <c r="H72" i="2"/>
  <c r="H71" i="2"/>
  <c r="H70" i="2"/>
  <c r="L59" i="2"/>
  <c r="L76" i="2"/>
  <c r="H77" i="2"/>
  <c r="L77" i="2"/>
  <c r="H78" i="2"/>
  <c r="L78" i="2"/>
  <c r="H79" i="2"/>
  <c r="L79" i="2"/>
  <c r="K72" i="2"/>
  <c r="O55" i="2"/>
  <c r="O66" i="2"/>
  <c r="O59" i="2"/>
  <c r="O76" i="2"/>
  <c r="K77" i="2"/>
  <c r="O77" i="2"/>
  <c r="K78" i="2"/>
  <c r="O78" i="2"/>
  <c r="K79" i="2"/>
  <c r="I78" i="2"/>
  <c r="I79" i="2"/>
  <c r="J63" i="2"/>
  <c r="N59" i="2"/>
  <c r="N76" i="2"/>
  <c r="J77" i="2"/>
  <c r="N77" i="2"/>
  <c r="J78" i="2"/>
  <c r="N78" i="2"/>
  <c r="J79" i="2"/>
  <c r="N79" i="2"/>
  <c r="I63" i="2"/>
  <c r="M59" i="2"/>
  <c r="M76" i="2"/>
  <c r="I77" i="2"/>
  <c r="M77" i="2"/>
  <c r="M78" i="2"/>
  <c r="M79" i="2"/>
  <c r="I85" i="2" l="1"/>
  <c r="K70" i="2"/>
  <c r="L70" i="2"/>
  <c r="L71" i="2"/>
  <c r="M85" i="2"/>
  <c r="M84" i="2"/>
  <c r="M83" i="2"/>
  <c r="L85" i="2"/>
  <c r="L84" i="2"/>
  <c r="L83" i="2"/>
  <c r="H73" i="2"/>
  <c r="M72" i="2"/>
  <c r="M71" i="2"/>
  <c r="M70" i="2"/>
  <c r="N72" i="2"/>
  <c r="N71" i="2"/>
  <c r="N70" i="2"/>
  <c r="O72" i="2"/>
  <c r="O71" i="2"/>
  <c r="O70" i="2"/>
  <c r="H85" i="2"/>
  <c r="H84" i="2"/>
  <c r="H83" i="2"/>
  <c r="I84" i="2"/>
  <c r="I72" i="2"/>
  <c r="I71" i="2"/>
  <c r="I70" i="2"/>
  <c r="N85" i="2"/>
  <c r="N84" i="2"/>
  <c r="N83" i="2"/>
  <c r="J72" i="2"/>
  <c r="J71" i="2"/>
  <c r="J70" i="2"/>
  <c r="O85" i="2"/>
  <c r="O84" i="2"/>
  <c r="O83" i="2"/>
  <c r="K73" i="2"/>
  <c r="J85" i="2"/>
  <c r="J84" i="2"/>
  <c r="J83" i="2"/>
  <c r="K85" i="2"/>
  <c r="K84" i="2"/>
  <c r="K83" i="2"/>
  <c r="L73" i="2"/>
  <c r="I83" i="2"/>
  <c r="I86" i="2" s="1"/>
  <c r="K86" i="2" l="1"/>
  <c r="J73" i="2"/>
  <c r="I73" i="2"/>
  <c r="H86" i="2"/>
  <c r="N73" i="2"/>
  <c r="M86" i="2"/>
  <c r="J86" i="2"/>
  <c r="O86" i="2"/>
  <c r="N86" i="2"/>
  <c r="O73" i="2"/>
  <c r="M73" i="2"/>
  <c r="L86" i="2"/>
  <c r="P39" i="1" l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K40" i="1" l="1"/>
  <c r="O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O58" i="1" l="1"/>
  <c r="O56" i="1"/>
  <c r="O57" i="1" s="1"/>
  <c r="O54" i="1"/>
  <c r="H63" i="1" s="1"/>
  <c r="K54" i="1"/>
  <c r="K55" i="1" s="1"/>
  <c r="K58" i="1"/>
  <c r="K56" i="1"/>
  <c r="K57" i="1" s="1"/>
  <c r="L58" i="1"/>
  <c r="L56" i="1"/>
  <c r="L57" i="1" s="1"/>
  <c r="L54" i="1"/>
  <c r="L55" i="1" s="1"/>
  <c r="H58" i="1"/>
  <c r="H56" i="1"/>
  <c r="H57" i="1" s="1"/>
  <c r="H54" i="1"/>
  <c r="O78" i="1" s="1"/>
  <c r="M58" i="1"/>
  <c r="M56" i="1"/>
  <c r="M57" i="1" s="1"/>
  <c r="M54" i="1"/>
  <c r="M55" i="1" s="1"/>
  <c r="I63" i="1"/>
  <c r="I58" i="1"/>
  <c r="I56" i="1"/>
  <c r="I57" i="1" s="1"/>
  <c r="I54" i="1"/>
  <c r="I55" i="1" s="1"/>
  <c r="N78" i="1"/>
  <c r="N77" i="1"/>
  <c r="N76" i="1"/>
  <c r="N58" i="1"/>
  <c r="N56" i="1"/>
  <c r="N57" i="1" s="1"/>
  <c r="N54" i="1"/>
  <c r="N55" i="1" s="1"/>
  <c r="J76" i="1"/>
  <c r="J58" i="1"/>
  <c r="J56" i="1"/>
  <c r="J57" i="1" s="1"/>
  <c r="J54" i="1"/>
  <c r="J55" i="1" s="1"/>
  <c r="N79" i="1" l="1"/>
  <c r="I78" i="1"/>
  <c r="K59" i="1"/>
  <c r="I77" i="1"/>
  <c r="I79" i="1"/>
  <c r="H77" i="1"/>
  <c r="H78" i="1"/>
  <c r="H79" i="1"/>
  <c r="K76" i="1"/>
  <c r="K77" i="1"/>
  <c r="K78" i="1"/>
  <c r="K79" i="1"/>
  <c r="J63" i="1"/>
  <c r="J77" i="1"/>
  <c r="J78" i="1"/>
  <c r="J84" i="1" s="1"/>
  <c r="J79" i="1"/>
  <c r="I76" i="1"/>
  <c r="M76" i="1"/>
  <c r="M77" i="1"/>
  <c r="M78" i="1"/>
  <c r="M84" i="1" s="1"/>
  <c r="M79" i="1"/>
  <c r="L76" i="1"/>
  <c r="L84" i="1" s="1"/>
  <c r="L77" i="1"/>
  <c r="L78" i="1"/>
  <c r="L79" i="1"/>
  <c r="O76" i="1"/>
  <c r="O77" i="1"/>
  <c r="N59" i="1"/>
  <c r="N85" i="1"/>
  <c r="N84" i="1"/>
  <c r="N83" i="1"/>
  <c r="M59" i="1"/>
  <c r="L59" i="1"/>
  <c r="K85" i="1"/>
  <c r="K84" i="1"/>
  <c r="K83" i="1"/>
  <c r="O55" i="1"/>
  <c r="O66" i="1"/>
  <c r="O59" i="1"/>
  <c r="J59" i="1"/>
  <c r="N63" i="1"/>
  <c r="J64" i="1"/>
  <c r="N64" i="1"/>
  <c r="J65" i="1"/>
  <c r="N65" i="1"/>
  <c r="J66" i="1"/>
  <c r="N66" i="1"/>
  <c r="I59" i="1"/>
  <c r="I85" i="1"/>
  <c r="I84" i="1"/>
  <c r="I83" i="1"/>
  <c r="M63" i="1"/>
  <c r="I64" i="1"/>
  <c r="M64" i="1"/>
  <c r="I65" i="1"/>
  <c r="M65" i="1"/>
  <c r="I66" i="1"/>
  <c r="M66" i="1"/>
  <c r="H55" i="1"/>
  <c r="O79" i="1"/>
  <c r="O85" i="1" s="1"/>
  <c r="H59" i="1"/>
  <c r="H76" i="1"/>
  <c r="L63" i="1"/>
  <c r="H64" i="1"/>
  <c r="L64" i="1"/>
  <c r="H65" i="1"/>
  <c r="L65" i="1"/>
  <c r="H66" i="1"/>
  <c r="L66" i="1"/>
  <c r="K63" i="1"/>
  <c r="O63" i="1"/>
  <c r="K64" i="1"/>
  <c r="O64" i="1"/>
  <c r="K65" i="1"/>
  <c r="O65" i="1"/>
  <c r="K66" i="1"/>
  <c r="J83" i="1" l="1"/>
  <c r="J85" i="1"/>
  <c r="H70" i="1"/>
  <c r="J70" i="1"/>
  <c r="I72" i="1"/>
  <c r="H71" i="1"/>
  <c r="J71" i="1"/>
  <c r="O84" i="1"/>
  <c r="H72" i="1"/>
  <c r="J72" i="1"/>
  <c r="L85" i="1"/>
  <c r="M85" i="1"/>
  <c r="M86" i="1" s="1"/>
  <c r="L83" i="1"/>
  <c r="M83" i="1"/>
  <c r="O72" i="1"/>
  <c r="O71" i="1"/>
  <c r="O70" i="1"/>
  <c r="L72" i="1"/>
  <c r="L71" i="1"/>
  <c r="L70" i="1"/>
  <c r="I86" i="1"/>
  <c r="N72" i="1"/>
  <c r="N71" i="1"/>
  <c r="N70" i="1"/>
  <c r="H73" i="1"/>
  <c r="I71" i="1"/>
  <c r="N86" i="1"/>
  <c r="J73" i="1"/>
  <c r="K72" i="1"/>
  <c r="K71" i="1"/>
  <c r="K70" i="1"/>
  <c r="H85" i="1"/>
  <c r="H84" i="1"/>
  <c r="H83" i="1"/>
  <c r="M72" i="1"/>
  <c r="M71" i="1"/>
  <c r="M70" i="1"/>
  <c r="J86" i="1"/>
  <c r="O83" i="1"/>
  <c r="O86" i="1" s="1"/>
  <c r="K86" i="1"/>
  <c r="I70" i="1"/>
  <c r="I73" i="1" s="1"/>
  <c r="L86" i="1" l="1"/>
  <c r="H86" i="1"/>
  <c r="O73" i="1"/>
  <c r="M73" i="1"/>
  <c r="K73" i="1"/>
  <c r="N73" i="1"/>
  <c r="L73" i="1"/>
</calcChain>
</file>

<file path=xl/sharedStrings.xml><?xml version="1.0" encoding="utf-8"?>
<sst xmlns="http://schemas.openxmlformats.org/spreadsheetml/2006/main" count="237" uniqueCount="62">
  <si>
    <t>version,4</t>
  </si>
  <si>
    <t>ProtocolHeader</t>
  </si>
  <si>
    <t>,Version,1.0,Label,MTT_005A_20191209,ReaderType,0,DateRead,12/27/2019 1:30:29 AM,InstrumentSN,SN: 512734004,</t>
  </si>
  <si>
    <t xml:space="preserve">,Result,0,Prefix,05A_4_1_Cis,WellMap,0007FE7FE7FE7FE7FE7FE000,RefWellMap,000000000000000000000000,RunCount,1,Kinetics,False,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</si>
  <si>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</si>
  <si>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</si>
  <si>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</si>
  <si>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</si>
  <si>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</si>
  <si>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</si>
  <si>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,B,X,0.05008414,0.05419988,0.05505328,0.05474285,0.0542268,0.05487753,0.0552338,0.05428529,0.05363773,0.05368093,X</t>
  </si>
  <si>
    <t>,C,X,0.05236766,0.4295956,0.4671692,0.387506,0.3658081,0.3930155,0.3542275,0.2183565,0.1508924,0.1404477,X</t>
  </si>
  <si>
    <t>,D,X,0.05188345,0.3895186,0.3474342,0.3800028,0.3734459,0.378152,0.3565862,0.2242606,0.1535539,0.1376524,X</t>
  </si>
  <si>
    <t>,E,X,0.05183228,0.3761398,0.3715548,0.3657098,0.3767415,0.3781496,0.3658944,0.2174256,0.1550443,0.140953,X</t>
  </si>
  <si>
    <t>,F,X,0.05153348,0.3692223,0.3928931,0.3798543,0.3697203,0.3826357,0.3635992,0.2262825,0.1533232,0.05379894,X</t>
  </si>
  <si>
    <t>,G,X,0.05260296,0.05247599,0.05348124,0.05399409,0.05476162,0.05475689,0.05452861,0.05408297,0.05424082,0.05360387,X</t>
  </si>
  <si>
    <t>,H,X,X,X,X,X,X,X,X,X,X,X,X</t>
  </si>
  <si>
    <t>Cytotox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</si>
  <si>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</si>
  <si>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</si>
  <si>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</si>
  <si>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</si>
  <si>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</si>
  <si>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</si>
  <si>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</si>
  <si>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</si>
  <si>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</si>
  <si>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</si>
  <si>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</si>
  <si>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</si>
  <si>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</si>
  <si>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</si>
  <si>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</si>
  <si>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</si>
  <si>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</si>
  <si>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Cisplatin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</si>
  <si>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</si>
  <si>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</si>
  <si>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</si>
  <si>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</si>
  <si>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</si>
  <si>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</si>
  <si>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</si>
  <si>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</si>
  <si>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</si>
  <si>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</si>
  <si>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iPSC_DSN_005A_20191209_1_d13</t>
  </si>
  <si>
    <t>,Version,1,Label,CytoTox-Fluor,ReaderType,2,DateRead,12/23/2019 8:45:54 PM,InstrumentSN,SN: 512734004,FluoOpticalKitID,PN:9300-046 SN:31000001DD35142D SIG:BLUE,</t>
  </si>
  <si>
    <t xml:space="preserve">,Result,0,Prefix,05A_4_1_Cis,WellMap,0007FE7FE7FE7FE7FE7FE000,RunCount,1,Kinetics,False, </t>
  </si>
  <si>
    <t>,Read 1</t>
  </si>
  <si>
    <t>,B,X,567.976,568.073,565.612,568.11,567.947,566.156,565.956,566.028,563.718,564.364,X</t>
  </si>
  <si>
    <t>,C,X,566.785,7030.27,7474.35,6904.91,6849.52,6682.15,7522.59,9071.11,215631,2536.65,X</t>
  </si>
  <si>
    <t>,D,X,566.255,7210.72,7109.29,7140.25,7400.1,7060.07,7621.96,8985.7,218745,2707.86,X</t>
  </si>
  <si>
    <t>,E,X,567.139,7706.2,7696.94,6871.78,6886.61,7151.39,7732.45,10005.5,209616,2668.3,X</t>
  </si>
  <si>
    <t>,F,X,565.5,7447.71,7469.37,7656.82,7077.36,6720.95,7279.81,8431.03,126267,567.046,X</t>
  </si>
  <si>
    <t>,G,X,566.438,564.167,565.461,565.642,566.683,566.433,566.121,565.027,565.6,563.771,X</t>
  </si>
  <si>
    <t>Proteases [% of full kill]</t>
  </si>
  <si>
    <t>Proteases [% of vehicle]</t>
  </si>
  <si>
    <t>MTT</t>
  </si>
  <si>
    <t>Live/Dead</t>
  </si>
  <si>
    <t>% of Vehicle</t>
  </si>
  <si>
    <t>65) Exp_20191223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</si>
</sst>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274384</xdr:colOff>
      <xdr:row>4</xdr:row>
      <xdr:rowOff>54430</xdr:rowOff>
    </xdr:from>
    <xdr:to>
      <xdr:col>17</xdr:col>
      <xdr:colOff>598715</xdr:colOff>
      <xdr:row>23</xdr:row>
      <xdr:rowOff>107179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6384" y="816430"/>
          <a:ext cx="4896331" cy="3672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714375</xdr:colOff>
      <xdr:row>4</xdr:row>
      <xdr:rowOff>38099</xdr:rowOff>
    </xdr:from>
    <xdr:to>
      <xdr:col>12</xdr:col>
      <xdr:colOff>117475</xdr:colOff>
      <xdr:row>19</xdr:row>
      <xdr:rowOff>161924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75" y="800099"/>
          <a:ext cx="3975100" cy="2981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266701</xdr:colOff>
      <xdr:row>1</xdr:row>
      <xdr:rowOff>57150</xdr:rowOff>
    </xdr:from>
    <xdr:to>
      <xdr:col>10</xdr:col>
      <xdr:colOff>622301</xdr:colOff>
      <xdr:row>17</xdr:row>
      <xdr:rowOff>161926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701" y="247650"/>
          <a:ext cx="4203700" cy="315277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704850</xdr:colOff>
          <xdr:row>1</xdr:row>
          <xdr:rowOff>66675</xdr:rowOff>
        </xdr:from>
        <xdr:to>
          <xdr:col>16</xdr:col>
          <xdr:colOff>161925</xdr:colOff>
          <xdr:row>17</xdr:row>
          <xdr:rowOff>152400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opLeftCell="A10" zoomScale="85" zoomScaleNormal="85" workbookViewId="0">
      <selection activeCell="A25" sqref="A25:C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46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43808</v>
      </c>
      <c r="F27" s="5"/>
      <c r="G27" s="5">
        <v>5.0084139999999999E-2</v>
      </c>
      <c r="H27" s="5">
        <v>5.4199879999999999E-2</v>
      </c>
      <c r="I27" s="5">
        <v>5.5053280000000003E-2</v>
      </c>
      <c r="J27" s="5">
        <v>5.4742850000000003E-2</v>
      </c>
      <c r="K27" s="5">
        <v>5.4226799999999999E-2</v>
      </c>
      <c r="L27" s="5">
        <v>5.4877530000000001E-2</v>
      </c>
      <c r="M27" s="5">
        <v>5.52338E-2</v>
      </c>
      <c r="N27" s="5">
        <v>5.428529E-2</v>
      </c>
      <c r="O27" s="5">
        <v>5.3637730000000002E-2</v>
      </c>
      <c r="P27" s="5">
        <v>5.3680930000000002E-2</v>
      </c>
      <c r="Q27" s="5"/>
    </row>
    <row r="28" spans="1:17" x14ac:dyDescent="0.25">
      <c r="A28" t="s">
        <v>32</v>
      </c>
      <c r="C28" t="s">
        <v>33</v>
      </c>
      <c r="F28" s="6"/>
      <c r="G28" s="6">
        <v>5.2367660000000003E-2</v>
      </c>
      <c r="H28" s="7">
        <v>0.42959560000000002</v>
      </c>
      <c r="I28" s="8">
        <v>0.46716920000000001</v>
      </c>
      <c r="J28" s="8">
        <v>0.38750600000000002</v>
      </c>
      <c r="K28" s="8">
        <v>0.36580810000000002</v>
      </c>
      <c r="L28" s="8">
        <v>0.39301550000000002</v>
      </c>
      <c r="M28" s="8">
        <v>0.35422749999999997</v>
      </c>
      <c r="N28" s="8">
        <v>0.21835650000000001</v>
      </c>
      <c r="O28" s="8">
        <v>0.15089240000000001</v>
      </c>
      <c r="P28" s="9">
        <v>0.14044770000000001</v>
      </c>
      <c r="Q28" s="6"/>
    </row>
    <row r="29" spans="1:17" x14ac:dyDescent="0.25">
      <c r="A29" t="s">
        <v>34</v>
      </c>
      <c r="C29" t="s">
        <v>35</v>
      </c>
      <c r="F29" s="6"/>
      <c r="G29" s="6">
        <v>5.1883449999999998E-2</v>
      </c>
      <c r="H29" s="10">
        <v>0.38951859999999999</v>
      </c>
      <c r="I29" s="11">
        <v>0.34743420000000003</v>
      </c>
      <c r="J29" s="11">
        <v>0.38000279999999997</v>
      </c>
      <c r="K29" s="11">
        <v>0.3734459</v>
      </c>
      <c r="L29" s="11">
        <v>0.37815199999999999</v>
      </c>
      <c r="M29" s="11">
        <v>0.35658620000000002</v>
      </c>
      <c r="N29" s="11">
        <v>0.2242606</v>
      </c>
      <c r="O29" s="11">
        <v>0.15355389999999999</v>
      </c>
      <c r="P29" s="12">
        <v>0.13765240000000001</v>
      </c>
      <c r="Q29" s="6"/>
    </row>
    <row r="30" spans="1:17" x14ac:dyDescent="0.25">
      <c r="A30" t="s">
        <v>18</v>
      </c>
      <c r="C30" s="2">
        <v>43821</v>
      </c>
      <c r="F30" s="6"/>
      <c r="G30" s="6">
        <v>5.1832280000000001E-2</v>
      </c>
      <c r="H30" s="10">
        <v>0.37613980000000002</v>
      </c>
      <c r="I30" s="11">
        <v>0.37155480000000002</v>
      </c>
      <c r="J30" s="11">
        <v>0.36570979999999997</v>
      </c>
      <c r="K30" s="11">
        <v>0.37674150000000001</v>
      </c>
      <c r="L30" s="11">
        <v>0.37814959999999997</v>
      </c>
      <c r="M30" s="11">
        <v>0.36589440000000001</v>
      </c>
      <c r="N30" s="11">
        <v>0.2174256</v>
      </c>
      <c r="O30" s="11">
        <v>0.1550443</v>
      </c>
      <c r="P30" s="12">
        <v>0.14095299999999999</v>
      </c>
      <c r="Q30" s="6"/>
    </row>
    <row r="31" spans="1:17" x14ac:dyDescent="0.25">
      <c r="A31" t="s">
        <v>19</v>
      </c>
      <c r="C31" t="s">
        <v>20</v>
      </c>
      <c r="F31" s="6"/>
      <c r="G31" s="6">
        <v>5.153348E-2</v>
      </c>
      <c r="H31" s="13">
        <v>0.3692223</v>
      </c>
      <c r="I31" s="14">
        <v>0.3928931</v>
      </c>
      <c r="J31" s="14">
        <v>0.37985429999999998</v>
      </c>
      <c r="K31" s="14">
        <v>0.3697203</v>
      </c>
      <c r="L31" s="14">
        <v>0.38263570000000002</v>
      </c>
      <c r="M31" s="14">
        <v>0.36359920000000001</v>
      </c>
      <c r="N31" s="14">
        <v>0.2262825</v>
      </c>
      <c r="O31" s="14">
        <v>0.15332319999999999</v>
      </c>
      <c r="P31" s="15">
        <v>5.3798940000000003E-2</v>
      </c>
      <c r="Q31" s="6"/>
    </row>
    <row r="32" spans="1:17" x14ac:dyDescent="0.25">
      <c r="A32" s="1" t="s">
        <v>36</v>
      </c>
      <c r="C32" s="16"/>
      <c r="G32">
        <v>5.2602959999999997E-2</v>
      </c>
      <c r="H32">
        <v>5.247599E-2</v>
      </c>
      <c r="I32">
        <v>5.3481239999999999E-2</v>
      </c>
      <c r="J32">
        <v>5.3994090000000002E-2</v>
      </c>
      <c r="K32">
        <v>5.4761619999999997E-2</v>
      </c>
      <c r="L32">
        <v>5.4756890000000003E-2</v>
      </c>
      <c r="M32">
        <v>5.4528609999999998E-2</v>
      </c>
      <c r="N32">
        <v>5.4082970000000001E-2</v>
      </c>
      <c r="O32">
        <v>5.4240820000000002E-2</v>
      </c>
      <c r="P32">
        <v>5.3603869999999998E-2</v>
      </c>
    </row>
    <row r="35" spans="4:17" x14ac:dyDescent="0.25">
      <c r="F35" t="s">
        <v>37</v>
      </c>
      <c r="H35">
        <f>AVERAGE(H28:H31)</f>
        <v>0.39111907499999998</v>
      </c>
      <c r="I35">
        <f>AVERAGE(I28:I31)</f>
        <v>0.39476282499999998</v>
      </c>
      <c r="J35">
        <f>AVERAGE(J28:J31)</f>
        <v>0.37826822500000001</v>
      </c>
      <c r="K35">
        <f t="shared" ref="K35:M35" si="0">AVERAGE(K28:K31)</f>
        <v>0.37142895000000004</v>
      </c>
      <c r="L35">
        <f t="shared" si="0"/>
        <v>0.3829882</v>
      </c>
      <c r="M35">
        <f t="shared" si="0"/>
        <v>0.36007682500000004</v>
      </c>
      <c r="N35">
        <f>AVERAGE(N28:N31)</f>
        <v>0.22158129999999998</v>
      </c>
      <c r="O35">
        <f>AVERAGE(O28:O31)</f>
        <v>0.15320344999999999</v>
      </c>
      <c r="P35">
        <f>AVERAGE(P28:P30)</f>
        <v>0.13968436666666667</v>
      </c>
    </row>
    <row r="36" spans="4:17" x14ac:dyDescent="0.25">
      <c r="F36" t="s">
        <v>38</v>
      </c>
      <c r="H36">
        <f>H35/1000</f>
        <v>3.9111907499999996E-4</v>
      </c>
      <c r="I36">
        <f t="shared" ref="I36:P36" si="1">I35/1000</f>
        <v>3.9476282500000001E-4</v>
      </c>
      <c r="J36">
        <f t="shared" si="1"/>
        <v>3.7826822500000004E-4</v>
      </c>
      <c r="K36">
        <f t="shared" si="1"/>
        <v>3.7142895000000003E-4</v>
      </c>
      <c r="L36">
        <f t="shared" si="1"/>
        <v>3.8298820000000003E-4</v>
      </c>
      <c r="M36">
        <f t="shared" si="1"/>
        <v>3.6007682500000004E-4</v>
      </c>
      <c r="N36">
        <f t="shared" si="1"/>
        <v>2.2158129999999999E-4</v>
      </c>
      <c r="O36">
        <f t="shared" si="1"/>
        <v>1.5320344999999999E-4</v>
      </c>
      <c r="P36">
        <f t="shared" si="1"/>
        <v>1.3968436666666667E-4</v>
      </c>
    </row>
    <row r="37" spans="4:17" x14ac:dyDescent="0.25">
      <c r="F37" t="s">
        <v>39</v>
      </c>
      <c r="H37">
        <f>MEDIAN(H28:H31)</f>
        <v>0.38282919999999998</v>
      </c>
      <c r="I37">
        <f t="shared" ref="I37:O37" si="2">MEDIAN(I28:I31)</f>
        <v>0.38222394999999998</v>
      </c>
      <c r="J37">
        <f t="shared" si="2"/>
        <v>0.37992854999999998</v>
      </c>
      <c r="K37">
        <f t="shared" si="2"/>
        <v>0.3715831</v>
      </c>
      <c r="L37">
        <f t="shared" si="2"/>
        <v>0.38039385000000003</v>
      </c>
      <c r="M37">
        <f t="shared" si="2"/>
        <v>0.36009270000000004</v>
      </c>
      <c r="N37">
        <f t="shared" si="2"/>
        <v>0.22130854999999999</v>
      </c>
      <c r="O37">
        <f t="shared" si="2"/>
        <v>0.15343855000000001</v>
      </c>
      <c r="P37">
        <f>MEDIAN(P28:P30)</f>
        <v>0.14044770000000001</v>
      </c>
    </row>
    <row r="38" spans="4:17" x14ac:dyDescent="0.25">
      <c r="F38" t="s">
        <v>40</v>
      </c>
      <c r="H38">
        <f>H37/1000</f>
        <v>3.8282919999999996E-4</v>
      </c>
      <c r="I38">
        <f t="shared" ref="I38:P38" si="3">I37/1000</f>
        <v>3.8222395E-4</v>
      </c>
      <c r="J38">
        <f t="shared" si="3"/>
        <v>3.7992855E-4</v>
      </c>
      <c r="K38">
        <f t="shared" si="3"/>
        <v>3.7158310000000002E-4</v>
      </c>
      <c r="L38">
        <f t="shared" si="3"/>
        <v>3.8039385000000005E-4</v>
      </c>
      <c r="M38">
        <f t="shared" si="3"/>
        <v>3.6009270000000003E-4</v>
      </c>
      <c r="N38">
        <f t="shared" si="3"/>
        <v>2.2130855E-4</v>
      </c>
      <c r="O38">
        <f t="shared" si="3"/>
        <v>1.5343855000000002E-4</v>
      </c>
      <c r="P38">
        <f t="shared" si="3"/>
        <v>1.404477E-4</v>
      </c>
    </row>
    <row r="39" spans="4:17" x14ac:dyDescent="0.25">
      <c r="F39" t="s">
        <v>41</v>
      </c>
      <c r="H39">
        <f>STDEV(H28:H31)</f>
        <v>2.6999085979760504E-2</v>
      </c>
      <c r="I39">
        <f t="shared" ref="I39:O39" si="4">STDEV(I28:I31)</f>
        <v>5.1719726027269791E-2</v>
      </c>
      <c r="J39">
        <f t="shared" si="4"/>
        <v>9.1026536381339715E-3</v>
      </c>
      <c r="K39">
        <f t="shared" si="4"/>
        <v>4.7189234065268103E-3</v>
      </c>
      <c r="L39">
        <f t="shared" si="4"/>
        <v>7.0112262821848959E-3</v>
      </c>
      <c r="M39">
        <f t="shared" si="4"/>
        <v>5.5572886184871474E-3</v>
      </c>
      <c r="N39">
        <f t="shared" si="4"/>
        <v>4.3569525840890201E-3</v>
      </c>
      <c r="O39">
        <f t="shared" si="4"/>
        <v>1.7191893525728857E-3</v>
      </c>
      <c r="P39">
        <f>STDEV(P28:P30)</f>
        <v>1.7777790704509144E-3</v>
      </c>
    </row>
    <row r="40" spans="4:17" x14ac:dyDescent="0.25">
      <c r="F40" t="s">
        <v>42</v>
      </c>
      <c r="H40">
        <f>H39/H35*100</f>
        <v>6.9030348314667354</v>
      </c>
      <c r="I40">
        <f t="shared" ref="I40:O40" si="5">I39/I35*100</f>
        <v>13.101468211265788</v>
      </c>
      <c r="J40">
        <f t="shared" si="5"/>
        <v>2.4064018695025129</v>
      </c>
      <c r="K40">
        <f t="shared" si="5"/>
        <v>1.2704780837699403</v>
      </c>
      <c r="L40">
        <f t="shared" si="5"/>
        <v>1.8306637860343726</v>
      </c>
      <c r="M40">
        <f t="shared" si="5"/>
        <v>1.5433619251911441</v>
      </c>
      <c r="N40">
        <f t="shared" si="5"/>
        <v>1.9662997663110651</v>
      </c>
      <c r="O40">
        <f t="shared" si="5"/>
        <v>1.1221609908738255</v>
      </c>
      <c r="P40">
        <f>P39/P35*100</f>
        <v>1.2727115516751322</v>
      </c>
    </row>
    <row r="43" spans="4:17" x14ac:dyDescent="0.25">
      <c r="D43" t="s">
        <v>43</v>
      </c>
    </row>
    <row r="44" spans="4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4:17" x14ac:dyDescent="0.25">
      <c r="H47">
        <f>H28-$P$35</f>
        <v>0.28991123333333335</v>
      </c>
      <c r="I47">
        <f t="shared" ref="H47:O50" si="6">I28-$P$35</f>
        <v>0.32748483333333334</v>
      </c>
      <c r="J47">
        <f t="shared" si="6"/>
        <v>0.24782163333333335</v>
      </c>
      <c r="K47">
        <f t="shared" si="6"/>
        <v>0.22612373333333335</v>
      </c>
      <c r="L47">
        <f t="shared" si="6"/>
        <v>0.25333113333333335</v>
      </c>
      <c r="M47">
        <f t="shared" si="6"/>
        <v>0.2145431333333333</v>
      </c>
      <c r="N47">
        <f t="shared" si="6"/>
        <v>7.8672133333333338E-2</v>
      </c>
      <c r="O47">
        <f t="shared" si="6"/>
        <v>1.1208033333333339E-2</v>
      </c>
    </row>
    <row r="48" spans="4:17" x14ac:dyDescent="0.25">
      <c r="H48">
        <f t="shared" si="6"/>
        <v>0.24983423333333332</v>
      </c>
      <c r="I48">
        <f t="shared" si="6"/>
        <v>0.20774983333333336</v>
      </c>
      <c r="J48">
        <f t="shared" si="6"/>
        <v>0.2403184333333333</v>
      </c>
      <c r="K48">
        <f t="shared" si="6"/>
        <v>0.23376153333333333</v>
      </c>
      <c r="L48">
        <f t="shared" si="6"/>
        <v>0.23846763333333332</v>
      </c>
      <c r="M48">
        <f t="shared" si="6"/>
        <v>0.21690183333333335</v>
      </c>
      <c r="N48">
        <f t="shared" si="6"/>
        <v>8.4576233333333334E-2</v>
      </c>
      <c r="O48">
        <f t="shared" si="6"/>
        <v>1.3869533333333323E-2</v>
      </c>
    </row>
    <row r="49" spans="4:17" x14ac:dyDescent="0.25">
      <c r="H49">
        <f t="shared" si="6"/>
        <v>0.23645543333333335</v>
      </c>
      <c r="I49">
        <f t="shared" si="6"/>
        <v>0.23187043333333335</v>
      </c>
      <c r="J49">
        <f t="shared" si="6"/>
        <v>0.2260254333333333</v>
      </c>
      <c r="K49">
        <f t="shared" si="6"/>
        <v>0.23705713333333334</v>
      </c>
      <c r="L49">
        <f t="shared" si="6"/>
        <v>0.2384652333333333</v>
      </c>
      <c r="M49">
        <f t="shared" si="6"/>
        <v>0.22621003333333334</v>
      </c>
      <c r="N49">
        <f t="shared" si="6"/>
        <v>7.7741233333333326E-2</v>
      </c>
      <c r="O49">
        <f t="shared" si="6"/>
        <v>1.5359933333333325E-2</v>
      </c>
    </row>
    <row r="50" spans="4:17" x14ac:dyDescent="0.25">
      <c r="H50">
        <f t="shared" si="6"/>
        <v>0.22953793333333333</v>
      </c>
      <c r="I50">
        <f t="shared" si="6"/>
        <v>0.25320873333333332</v>
      </c>
      <c r="J50">
        <f t="shared" si="6"/>
        <v>0.24016993333333331</v>
      </c>
      <c r="K50">
        <f t="shared" si="6"/>
        <v>0.23003593333333333</v>
      </c>
      <c r="L50">
        <f t="shared" si="6"/>
        <v>0.24295133333333335</v>
      </c>
      <c r="M50">
        <f t="shared" si="6"/>
        <v>0.22391483333333334</v>
      </c>
      <c r="N50">
        <f t="shared" si="6"/>
        <v>8.6598133333333327E-2</v>
      </c>
      <c r="O50">
        <f t="shared" si="6"/>
        <v>1.3638833333333322E-2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37</v>
      </c>
      <c r="H54">
        <f>AVERAGE(H47:H50)</f>
        <v>0.25143470833333337</v>
      </c>
      <c r="I54">
        <f>AVERAGE(I47:I50)</f>
        <v>0.25507845833333337</v>
      </c>
      <c r="J54">
        <f t="shared" ref="J54:N54" si="7">AVERAGE(J47:J50)</f>
        <v>0.23858385833333334</v>
      </c>
      <c r="K54">
        <f t="shared" si="7"/>
        <v>0.23174458333333331</v>
      </c>
      <c r="L54">
        <f t="shared" si="7"/>
        <v>0.24330383333333333</v>
      </c>
      <c r="M54">
        <f t="shared" si="7"/>
        <v>0.22039245833333332</v>
      </c>
      <c r="N54">
        <f t="shared" si="7"/>
        <v>8.1896933333333338E-2</v>
      </c>
      <c r="O54">
        <f>AVERAGE(O47:O50)</f>
        <v>1.3519083333333327E-2</v>
      </c>
    </row>
    <row r="55" spans="4:17" x14ac:dyDescent="0.25">
      <c r="F55" t="s">
        <v>38</v>
      </c>
      <c r="H55">
        <f>H54/1000</f>
        <v>2.5143470833333337E-4</v>
      </c>
      <c r="I55">
        <f t="shared" ref="I55:O55" si="8">I54/1000</f>
        <v>2.5507845833333336E-4</v>
      </c>
      <c r="J55">
        <f t="shared" si="8"/>
        <v>2.3858385833333334E-4</v>
      </c>
      <c r="K55">
        <f t="shared" si="8"/>
        <v>2.3174458333333331E-4</v>
      </c>
      <c r="L55">
        <f t="shared" si="8"/>
        <v>2.4330383333333333E-4</v>
      </c>
      <c r="M55">
        <f t="shared" si="8"/>
        <v>2.2039245833333331E-4</v>
      </c>
      <c r="N55">
        <f t="shared" si="8"/>
        <v>8.1896933333333339E-5</v>
      </c>
      <c r="O55">
        <f t="shared" si="8"/>
        <v>1.3519083333333327E-5</v>
      </c>
    </row>
    <row r="56" spans="4:17" x14ac:dyDescent="0.25">
      <c r="F56" t="s">
        <v>39</v>
      </c>
      <c r="H56">
        <f>MEDIAN(H47:H50)</f>
        <v>0.24314483333333334</v>
      </c>
      <c r="I56">
        <f t="shared" ref="I56:N56" si="9">MEDIAN(I47:I50)</f>
        <v>0.24253958333333334</v>
      </c>
      <c r="J56">
        <f>MEDIAN(J47:J50)</f>
        <v>0.24024418333333331</v>
      </c>
      <c r="K56">
        <f t="shared" si="9"/>
        <v>0.23189873333333333</v>
      </c>
      <c r="L56">
        <f t="shared" si="9"/>
        <v>0.24070948333333334</v>
      </c>
      <c r="M56">
        <f t="shared" si="9"/>
        <v>0.22040833333333334</v>
      </c>
      <c r="N56">
        <f t="shared" si="9"/>
        <v>8.1624183333333336E-2</v>
      </c>
      <c r="O56">
        <f>MEDIAN(O47:O50)</f>
        <v>1.3754183333333322E-2</v>
      </c>
    </row>
    <row r="57" spans="4:17" x14ac:dyDescent="0.25">
      <c r="F57" t="s">
        <v>40</v>
      </c>
      <c r="H57">
        <f>H56/1000</f>
        <v>2.4314483333333334E-4</v>
      </c>
      <c r="I57">
        <f t="shared" ref="I57:O57" si="10">I56/1000</f>
        <v>2.4253958333333333E-4</v>
      </c>
      <c r="J57">
        <f t="shared" si="10"/>
        <v>2.402441833333333E-4</v>
      </c>
      <c r="K57">
        <f t="shared" si="10"/>
        <v>2.3189873333333332E-4</v>
      </c>
      <c r="L57">
        <f t="shared" si="10"/>
        <v>2.4070948333333335E-4</v>
      </c>
      <c r="M57">
        <f t="shared" si="10"/>
        <v>2.2040833333333336E-4</v>
      </c>
      <c r="N57">
        <f t="shared" si="10"/>
        <v>8.162418333333334E-5</v>
      </c>
      <c r="O57">
        <f t="shared" si="10"/>
        <v>1.3754183333333323E-5</v>
      </c>
    </row>
    <row r="58" spans="4:17" x14ac:dyDescent="0.25">
      <c r="F58" t="s">
        <v>41</v>
      </c>
      <c r="H58">
        <f>STDEV(H47:H50)</f>
        <v>2.6999085979760504E-2</v>
      </c>
      <c r="I58">
        <f t="shared" ref="I58:O58" si="11">STDEV(I47:I50)</f>
        <v>5.1719726027269437E-2</v>
      </c>
      <c r="J58">
        <f t="shared" si="11"/>
        <v>9.1026536381339715E-3</v>
      </c>
      <c r="K58">
        <f t="shared" si="11"/>
        <v>4.7189234065268103E-3</v>
      </c>
      <c r="L58">
        <f t="shared" si="11"/>
        <v>7.0112262821848959E-3</v>
      </c>
      <c r="M58">
        <f t="shared" si="11"/>
        <v>5.5572886184871474E-3</v>
      </c>
      <c r="N58">
        <f t="shared" si="11"/>
        <v>4.3569525840890201E-3</v>
      </c>
      <c r="O58">
        <f t="shared" si="11"/>
        <v>1.7191893525728855E-3</v>
      </c>
    </row>
    <row r="59" spans="4:17" x14ac:dyDescent="0.25">
      <c r="F59" t="s">
        <v>42</v>
      </c>
      <c r="H59">
        <f>H58/H54*100</f>
        <v>10.738010737947576</v>
      </c>
      <c r="I59">
        <f t="shared" ref="I59:O59" si="12">I58/I54*100</f>
        <v>20.276006984361942</v>
      </c>
      <c r="J59">
        <f t="shared" si="12"/>
        <v>3.8152847815112265</v>
      </c>
      <c r="K59">
        <f t="shared" si="12"/>
        <v>2.0362604979376262</v>
      </c>
      <c r="L59">
        <f t="shared" si="12"/>
        <v>2.8816752231681084</v>
      </c>
      <c r="M59">
        <f t="shared" si="12"/>
        <v>2.5215420983607379</v>
      </c>
      <c r="N59">
        <f t="shared" si="12"/>
        <v>5.3200436289299633</v>
      </c>
      <c r="O59">
        <f t="shared" si="12"/>
        <v>12.716759784548159</v>
      </c>
    </row>
    <row r="62" spans="4:17" x14ac:dyDescent="0.25">
      <c r="D62" t="s">
        <v>44</v>
      </c>
    </row>
    <row r="63" spans="4:17" x14ac:dyDescent="0.25">
      <c r="H63">
        <f t="shared" ref="H63:O64" si="13">H47/$O$54*100</f>
        <v>2144.4592520449501</v>
      </c>
      <c r="I63">
        <f t="shared" si="13"/>
        <v>2422.3893385276378</v>
      </c>
      <c r="J63">
        <f t="shared" si="13"/>
        <v>1833.1245338379706</v>
      </c>
      <c r="K63">
        <f t="shared" si="13"/>
        <v>1672.6262258905631</v>
      </c>
      <c r="L63">
        <f t="shared" si="13"/>
        <v>1873.878036602581</v>
      </c>
      <c r="M63">
        <f t="shared" si="13"/>
        <v>1586.9650925543526</v>
      </c>
      <c r="N63">
        <f t="shared" si="13"/>
        <v>581.93393289732444</v>
      </c>
      <c r="O63">
        <f t="shared" si="13"/>
        <v>82.905275875460077</v>
      </c>
    </row>
    <row r="64" spans="4:17" x14ac:dyDescent="0.25">
      <c r="H64">
        <f>H48/$O$54*100</f>
        <v>1848.0116378699254</v>
      </c>
      <c r="I64">
        <f t="shared" si="13"/>
        <v>1536.7153838093075</v>
      </c>
      <c r="J64">
        <f t="shared" si="13"/>
        <v>1777.6237294195248</v>
      </c>
      <c r="K64">
        <f t="shared" si="13"/>
        <v>1729.1226599436604</v>
      </c>
      <c r="L64">
        <f t="shared" si="13"/>
        <v>1763.9334520954953</v>
      </c>
      <c r="M64">
        <f t="shared" si="13"/>
        <v>1604.4122814046818</v>
      </c>
      <c r="N64">
        <f t="shared" si="13"/>
        <v>625.60627261463765</v>
      </c>
      <c r="O64">
        <f t="shared" si="13"/>
        <v>102.59226155619523</v>
      </c>
    </row>
    <row r="65" spans="4:17" x14ac:dyDescent="0.25">
      <c r="H65">
        <f t="shared" ref="H65:O66" si="14">H49/$O$54*100</f>
        <v>1749.0493068440301</v>
      </c>
      <c r="I65">
        <f t="shared" si="14"/>
        <v>1715.1342854853333</v>
      </c>
      <c r="J65">
        <f t="shared" si="14"/>
        <v>1671.8991055853153</v>
      </c>
      <c r="K65">
        <f t="shared" si="14"/>
        <v>1753.5000523950721</v>
      </c>
      <c r="L65">
        <f t="shared" si="14"/>
        <v>1763.9156994125592</v>
      </c>
      <c r="M65">
        <f t="shared" si="14"/>
        <v>1673.2645827811311</v>
      </c>
      <c r="N65">
        <f t="shared" si="14"/>
        <v>575.04811100358154</v>
      </c>
      <c r="O65">
        <f t="shared" si="14"/>
        <v>113.61667765935806</v>
      </c>
    </row>
    <row r="66" spans="4:17" x14ac:dyDescent="0.25">
      <c r="H66">
        <f t="shared" si="14"/>
        <v>1697.880896757054</v>
      </c>
      <c r="I66">
        <f t="shared" si="14"/>
        <v>1872.9726497728527</v>
      </c>
      <c r="J66">
        <f t="shared" si="14"/>
        <v>1776.5252821628692</v>
      </c>
      <c r="K66">
        <f t="shared" si="14"/>
        <v>1701.5645784662429</v>
      </c>
      <c r="L66">
        <f t="shared" si="14"/>
        <v>1797.0991622952749</v>
      </c>
      <c r="M66">
        <f t="shared" si="14"/>
        <v>1656.2871003334799</v>
      </c>
      <c r="N66">
        <f t="shared" si="14"/>
        <v>640.56216829296875</v>
      </c>
      <c r="O66">
        <f t="shared" si="14"/>
        <v>100.88578490898664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37</v>
      </c>
      <c r="H70">
        <f>AVERAGE(H63:H66)</f>
        <v>1859.8502733789899</v>
      </c>
      <c r="I70">
        <f>AVERAGE(I63:I66)</f>
        <v>1886.8029143987826</v>
      </c>
      <c r="J70">
        <f t="shared" ref="J70:N70" si="15">AVERAGE(J63:J66)</f>
        <v>1764.7931627514199</v>
      </c>
      <c r="K70">
        <f t="shared" si="15"/>
        <v>1714.2033791738845</v>
      </c>
      <c r="L70">
        <f t="shared" si="15"/>
        <v>1799.7065876014776</v>
      </c>
      <c r="M70">
        <f t="shared" si="15"/>
        <v>1630.2322642684112</v>
      </c>
      <c r="N70">
        <f t="shared" si="15"/>
        <v>605.78762120212809</v>
      </c>
      <c r="O70">
        <f>AVERAGE(O63:O66)</f>
        <v>100</v>
      </c>
    </row>
    <row r="71" spans="4:17" x14ac:dyDescent="0.25">
      <c r="F71" t="s">
        <v>39</v>
      </c>
      <c r="H71">
        <f>MEDIAN(H63:H66)</f>
        <v>1798.5304723569777</v>
      </c>
      <c r="I71">
        <f>MEDIAN(I63:I66)</f>
        <v>1794.0534676290931</v>
      </c>
      <c r="J71">
        <f t="shared" ref="J71:O71" si="16">MEDIAN(J63:J66)</f>
        <v>1777.074505791197</v>
      </c>
      <c r="K71">
        <f t="shared" si="16"/>
        <v>1715.3436192049517</v>
      </c>
      <c r="L71">
        <f t="shared" si="16"/>
        <v>1780.5163071953853</v>
      </c>
      <c r="M71">
        <f t="shared" si="16"/>
        <v>1630.3496908690809</v>
      </c>
      <c r="N71">
        <f t="shared" si="16"/>
        <v>603.77010275598104</v>
      </c>
      <c r="O71">
        <f t="shared" si="16"/>
        <v>101.73902323259094</v>
      </c>
    </row>
    <row r="72" spans="4:17" x14ac:dyDescent="0.25">
      <c r="F72" t="s">
        <v>41</v>
      </c>
      <c r="H72">
        <f>STDEV(H63:H66)</f>
        <v>199.71092206518341</v>
      </c>
      <c r="I72">
        <f t="shared" ref="I72:O72" si="17">STDEV(I63:I66)</f>
        <v>382.56829070464511</v>
      </c>
      <c r="J72">
        <f t="shared" si="17"/>
        <v>67.331884963605461</v>
      </c>
      <c r="K72">
        <f t="shared" si="17"/>
        <v>34.905646264429741</v>
      </c>
      <c r="L72">
        <f t="shared" si="17"/>
        <v>51.861698824635951</v>
      </c>
      <c r="M72">
        <f t="shared" si="17"/>
        <v>41.106992844587452</v>
      </c>
      <c r="N72">
        <f t="shared" si="17"/>
        <v>32.228165746610195</v>
      </c>
      <c r="O72">
        <f t="shared" si="17"/>
        <v>12.716759784548202</v>
      </c>
    </row>
    <row r="73" spans="4:17" x14ac:dyDescent="0.25">
      <c r="F73" t="s">
        <v>42</v>
      </c>
      <c r="H73">
        <f t="shared" ref="H73:O73" si="18">H72/H70*100</f>
        <v>10.738010737947583</v>
      </c>
      <c r="I73">
        <f t="shared" si="18"/>
        <v>20.276006984362116</v>
      </c>
      <c r="J73">
        <f t="shared" si="18"/>
        <v>3.8152847815112203</v>
      </c>
      <c r="K73">
        <f t="shared" si="18"/>
        <v>2.0362604979376253</v>
      </c>
      <c r="L73">
        <f t="shared" si="18"/>
        <v>2.881675223168104</v>
      </c>
      <c r="M73">
        <f t="shared" si="18"/>
        <v>2.5215420983607371</v>
      </c>
      <c r="N73">
        <f t="shared" si="18"/>
        <v>5.3200436289299633</v>
      </c>
      <c r="O73">
        <f t="shared" si="18"/>
        <v>12.7167597845482</v>
      </c>
    </row>
    <row r="76" spans="4:17" x14ac:dyDescent="0.25">
      <c r="D76" t="s">
        <v>45</v>
      </c>
      <c r="H76">
        <f>H47/$H$54*100</f>
        <v>115.30278983957565</v>
      </c>
      <c r="I76">
        <f>I47/$H$54*100</f>
        <v>130.24647054661139</v>
      </c>
      <c r="J76">
        <f t="shared" ref="H76:O79" si="19">J47/$H$54*100</f>
        <v>98.563016608188363</v>
      </c>
      <c r="K76">
        <f t="shared" si="19"/>
        <v>89.933380650675872</v>
      </c>
      <c r="L76">
        <f t="shared" si="19"/>
        <v>100.75424153354588</v>
      </c>
      <c r="M76">
        <f t="shared" si="19"/>
        <v>85.327572615355891</v>
      </c>
      <c r="N76">
        <f t="shared" si="19"/>
        <v>31.28928931682562</v>
      </c>
      <c r="O76">
        <f t="shared" si="19"/>
        <v>4.4576317277861914</v>
      </c>
    </row>
    <row r="77" spans="4:17" x14ac:dyDescent="0.25">
      <c r="H77">
        <f t="shared" si="19"/>
        <v>99.363462979869013</v>
      </c>
      <c r="I77">
        <f t="shared" si="19"/>
        <v>82.625757879820682</v>
      </c>
      <c r="J77">
        <f t="shared" si="19"/>
        <v>95.578862173132066</v>
      </c>
      <c r="K77">
        <f t="shared" si="19"/>
        <v>92.971067870005328</v>
      </c>
      <c r="L77">
        <f t="shared" si="19"/>
        <v>94.842766503497486</v>
      </c>
      <c r="M77">
        <f t="shared" si="19"/>
        <v>86.265669036345244</v>
      </c>
      <c r="N77">
        <f t="shared" si="19"/>
        <v>33.637453593403052</v>
      </c>
      <c r="O77">
        <f t="shared" si="19"/>
        <v>5.5161570275119418</v>
      </c>
    </row>
    <row r="78" spans="4:17" x14ac:dyDescent="0.25">
      <c r="H78">
        <f t="shared" si="19"/>
        <v>94.042479218842928</v>
      </c>
      <c r="I78">
        <f t="shared" si="19"/>
        <v>92.218944182494027</v>
      </c>
      <c r="J78">
        <f t="shared" si="19"/>
        <v>89.894285014018692</v>
      </c>
      <c r="K78">
        <f t="shared" si="19"/>
        <v>94.281785877811544</v>
      </c>
      <c r="L78">
        <f t="shared" si="19"/>
        <v>94.841811981341053</v>
      </c>
      <c r="M78">
        <f t="shared" si="19"/>
        <v>89.967703676550883</v>
      </c>
      <c r="N78">
        <f t="shared" si="19"/>
        <v>30.919054035399839</v>
      </c>
      <c r="O78">
        <f t="shared" si="19"/>
        <v>6.1089152866557601</v>
      </c>
    </row>
    <row r="79" spans="4:17" x14ac:dyDescent="0.25">
      <c r="H79">
        <f t="shared" si="19"/>
        <v>91.291267961712379</v>
      </c>
      <c r="I79">
        <f t="shared" si="19"/>
        <v>100.70556090356789</v>
      </c>
      <c r="J79">
        <f t="shared" si="19"/>
        <v>95.519801114702886</v>
      </c>
      <c r="K79">
        <f t="shared" si="19"/>
        <v>91.489331309171874</v>
      </c>
      <c r="L79">
        <f t="shared" si="19"/>
        <v>96.6260127504937</v>
      </c>
      <c r="M79">
        <f t="shared" si="19"/>
        <v>89.054862320950448</v>
      </c>
      <c r="N79">
        <f t="shared" si="19"/>
        <v>34.441598738439879</v>
      </c>
      <c r="O79">
        <f t="shared" si="19"/>
        <v>5.4244035852249866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  <c r="Q82" s="3"/>
    </row>
    <row r="83" spans="6:17" x14ac:dyDescent="0.25">
      <c r="F83" t="s">
        <v>37</v>
      </c>
      <c r="H83">
        <f>AVERAGE(H76:H79)</f>
        <v>99.999999999999986</v>
      </c>
      <c r="I83">
        <f t="shared" ref="I83:N83" si="20">AVERAGE(I76:I79)</f>
        <v>101.44918337812348</v>
      </c>
      <c r="J83">
        <f t="shared" si="20"/>
        <v>94.888991227510502</v>
      </c>
      <c r="K83">
        <f t="shared" si="20"/>
        <v>92.168891426916147</v>
      </c>
      <c r="L83">
        <f t="shared" si="20"/>
        <v>96.766208192219537</v>
      </c>
      <c r="M83">
        <f t="shared" si="20"/>
        <v>87.653951912300627</v>
      </c>
      <c r="N83">
        <f t="shared" si="20"/>
        <v>32.571848921017093</v>
      </c>
      <c r="O83">
        <f>AVERAGE(O76:O79)</f>
        <v>5.3767769067947206</v>
      </c>
    </row>
    <row r="84" spans="6:17" x14ac:dyDescent="0.25">
      <c r="F84" t="s">
        <v>39</v>
      </c>
      <c r="H84">
        <f>MEDIAN(H76:H79)</f>
        <v>96.702971099355977</v>
      </c>
      <c r="I84">
        <f>MEDIAN(I76:I79)</f>
        <v>96.462252543030957</v>
      </c>
      <c r="J84">
        <f t="shared" ref="J84:O84" si="21">MEDIAN(J76:J79)</f>
        <v>95.549331643917469</v>
      </c>
      <c r="K84">
        <f t="shared" si="21"/>
        <v>92.230199589588608</v>
      </c>
      <c r="L84">
        <f t="shared" si="21"/>
        <v>95.734389626995593</v>
      </c>
      <c r="M84">
        <f t="shared" si="21"/>
        <v>87.660265678647846</v>
      </c>
      <c r="N84">
        <f t="shared" si="21"/>
        <v>32.463371455114334</v>
      </c>
      <c r="O84">
        <f t="shared" si="21"/>
        <v>5.4702803063684637</v>
      </c>
    </row>
    <row r="85" spans="6:17" x14ac:dyDescent="0.25">
      <c r="F85" t="s">
        <v>41</v>
      </c>
      <c r="H85">
        <f>STDEV(H76:H79)</f>
        <v>10.738010737947583</v>
      </c>
      <c r="I85">
        <f t="shared" ref="I85:O85" si="22">STDEV(I76:I79)</f>
        <v>20.569843507326638</v>
      </c>
      <c r="J85">
        <f t="shared" si="22"/>
        <v>3.6202852416327298</v>
      </c>
      <c r="K85">
        <f t="shared" si="22"/>
        <v>1.8767987275133133</v>
      </c>
      <c r="L85">
        <f t="shared" si="22"/>
        <v>2.788487845874454</v>
      </c>
      <c r="M85">
        <f t="shared" si="22"/>
        <v>2.2102312983455388</v>
      </c>
      <c r="N85">
        <f t="shared" si="22"/>
        <v>1.7328365733472646</v>
      </c>
      <c r="O85">
        <f t="shared" si="22"/>
        <v>0.68375180338813901</v>
      </c>
    </row>
    <row r="86" spans="6:17" x14ac:dyDescent="0.25">
      <c r="F86" t="s">
        <v>42</v>
      </c>
      <c r="H86">
        <f t="shared" ref="H86:O86" si="23">H85/H83*100</f>
        <v>10.738010737947585</v>
      </c>
      <c r="I86">
        <f t="shared" si="23"/>
        <v>20.276006984362109</v>
      </c>
      <c r="J86">
        <f t="shared" si="23"/>
        <v>3.8152847815112252</v>
      </c>
      <c r="K86">
        <f t="shared" si="23"/>
        <v>2.0362604979376266</v>
      </c>
      <c r="L86">
        <f t="shared" si="23"/>
        <v>2.8816752231681035</v>
      </c>
      <c r="M86">
        <f t="shared" si="23"/>
        <v>2.5215420983607397</v>
      </c>
      <c r="N86">
        <f t="shared" si="23"/>
        <v>5.3200436289299686</v>
      </c>
      <c r="O86">
        <f t="shared" si="23"/>
        <v>12.716759784548076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EE459-3750-4D55-9C11-99059A652B27}">
  <dimension ref="A1:R86"/>
  <sheetViews>
    <sheetView topLeftCell="A13" workbookViewId="0">
      <selection activeCell="A25" sqref="A25:C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47</v>
      </c>
    </row>
    <row r="4" spans="1:2" x14ac:dyDescent="0.25">
      <c r="A4" t="s">
        <v>48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49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50</v>
      </c>
    </row>
    <row r="14" spans="1:2" x14ac:dyDescent="0.25">
      <c r="A14" t="s">
        <v>51</v>
      </c>
    </row>
    <row r="15" spans="1:2" x14ac:dyDescent="0.25">
      <c r="A15" t="s">
        <v>52</v>
      </c>
    </row>
    <row r="16" spans="1:2" x14ac:dyDescent="0.25">
      <c r="A16" t="s">
        <v>53</v>
      </c>
    </row>
    <row r="17" spans="1:18" x14ac:dyDescent="0.25">
      <c r="A17" t="s">
        <v>54</v>
      </c>
      <c r="R17" s="17"/>
    </row>
    <row r="18" spans="1:18" x14ac:dyDescent="0.25">
      <c r="A18" t="s">
        <v>55</v>
      </c>
      <c r="R18" s="17"/>
    </row>
    <row r="19" spans="1:18" x14ac:dyDescent="0.25">
      <c r="A19" t="s">
        <v>16</v>
      </c>
      <c r="R19" s="17"/>
    </row>
    <row r="20" spans="1:18" x14ac:dyDescent="0.25">
      <c r="R20" s="17"/>
    </row>
    <row r="21" spans="1:18" x14ac:dyDescent="0.25">
      <c r="R21" s="17"/>
    </row>
    <row r="22" spans="1:18" x14ac:dyDescent="0.25">
      <c r="A22" s="1"/>
    </row>
    <row r="23" spans="1:18" x14ac:dyDescent="0.25">
      <c r="C23" s="2"/>
    </row>
    <row r="24" spans="1:18" x14ac:dyDescent="0.25">
      <c r="C24" s="2"/>
    </row>
    <row r="25" spans="1:18" x14ac:dyDescent="0.25">
      <c r="A25" s="1" t="s">
        <v>61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8" x14ac:dyDescent="0.25">
      <c r="A26" t="s">
        <v>30</v>
      </c>
      <c r="C26" t="s">
        <v>46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8" x14ac:dyDescent="0.25">
      <c r="A27" t="s">
        <v>31</v>
      </c>
      <c r="C27" s="2">
        <v>43808</v>
      </c>
      <c r="F27" s="5"/>
      <c r="G27" s="5">
        <v>567.976</v>
      </c>
      <c r="H27" s="5">
        <v>568.07299999999998</v>
      </c>
      <c r="I27" s="5">
        <v>565.61199999999997</v>
      </c>
      <c r="J27" s="5">
        <v>568.11</v>
      </c>
      <c r="K27" s="5">
        <v>567.947</v>
      </c>
      <c r="L27" s="5">
        <v>566.15599999999995</v>
      </c>
      <c r="M27" s="5">
        <v>565.95600000000002</v>
      </c>
      <c r="N27" s="5">
        <v>566.02800000000002</v>
      </c>
      <c r="O27" s="5">
        <v>563.71799999999996</v>
      </c>
      <c r="P27" s="5">
        <v>564.36400000000003</v>
      </c>
      <c r="Q27" s="5"/>
    </row>
    <row r="28" spans="1:18" x14ac:dyDescent="0.25">
      <c r="A28" t="s">
        <v>32</v>
      </c>
      <c r="C28" t="s">
        <v>33</v>
      </c>
      <c r="F28" s="6"/>
      <c r="G28" s="6">
        <v>566.78499999999997</v>
      </c>
      <c r="H28" s="7">
        <v>7030.27</v>
      </c>
      <c r="I28" s="8">
        <v>7474.35</v>
      </c>
      <c r="J28" s="8">
        <v>6904.91</v>
      </c>
      <c r="K28" s="8">
        <v>6849.52</v>
      </c>
      <c r="L28" s="8">
        <v>6682.15</v>
      </c>
      <c r="M28" s="8">
        <v>7522.59</v>
      </c>
      <c r="N28" s="8">
        <v>9071.11</v>
      </c>
      <c r="O28" s="8">
        <v>215631</v>
      </c>
      <c r="P28" s="9">
        <v>2536.65</v>
      </c>
      <c r="Q28" s="6"/>
    </row>
    <row r="29" spans="1:18" x14ac:dyDescent="0.25">
      <c r="A29" t="s">
        <v>34</v>
      </c>
      <c r="C29" t="s">
        <v>35</v>
      </c>
      <c r="F29" s="6"/>
      <c r="G29" s="6">
        <v>566.255</v>
      </c>
      <c r="H29" s="10">
        <v>7210.72</v>
      </c>
      <c r="I29" s="4">
        <v>7109.29</v>
      </c>
      <c r="J29" s="4">
        <v>7140.25</v>
      </c>
      <c r="K29" s="4">
        <v>7400.1</v>
      </c>
      <c r="L29" s="4">
        <v>7060.07</v>
      </c>
      <c r="M29" s="4">
        <v>7621.96</v>
      </c>
      <c r="N29" s="4">
        <v>8985.7000000000007</v>
      </c>
      <c r="O29" s="4">
        <v>218745</v>
      </c>
      <c r="P29" s="12">
        <v>2707.86</v>
      </c>
      <c r="Q29" s="6"/>
    </row>
    <row r="30" spans="1:18" x14ac:dyDescent="0.25">
      <c r="A30" t="s">
        <v>18</v>
      </c>
      <c r="C30" s="2">
        <v>43821</v>
      </c>
      <c r="F30" s="6"/>
      <c r="G30" s="6">
        <v>567.13900000000001</v>
      </c>
      <c r="H30" s="10">
        <v>7706.2</v>
      </c>
      <c r="I30" s="4">
        <v>7696.94</v>
      </c>
      <c r="J30" s="4">
        <v>6871.78</v>
      </c>
      <c r="K30" s="4">
        <v>6886.61</v>
      </c>
      <c r="L30" s="4">
        <v>7151.39</v>
      </c>
      <c r="M30" s="4">
        <v>7732.45</v>
      </c>
      <c r="N30" s="4">
        <v>10005.5</v>
      </c>
      <c r="O30" s="4">
        <v>209616</v>
      </c>
      <c r="P30" s="12">
        <v>2668.3</v>
      </c>
      <c r="Q30" s="6"/>
    </row>
    <row r="31" spans="1:18" x14ac:dyDescent="0.25">
      <c r="A31" t="s">
        <v>19</v>
      </c>
      <c r="C31" t="s">
        <v>20</v>
      </c>
      <c r="F31" s="6"/>
      <c r="G31" s="6">
        <v>565.5</v>
      </c>
      <c r="H31" s="13">
        <v>7447.71</v>
      </c>
      <c r="I31" s="14">
        <v>7469.37</v>
      </c>
      <c r="J31" s="14">
        <v>7656.82</v>
      </c>
      <c r="K31" s="14">
        <v>7077.36</v>
      </c>
      <c r="L31" s="14">
        <v>6720.95</v>
      </c>
      <c r="M31" s="14">
        <v>7279.81</v>
      </c>
      <c r="N31" s="14">
        <v>8431.0300000000007</v>
      </c>
      <c r="O31" s="14">
        <v>126267</v>
      </c>
      <c r="P31" s="15">
        <v>567.04600000000005</v>
      </c>
      <c r="Q31" s="6"/>
    </row>
    <row r="32" spans="1:18" x14ac:dyDescent="0.25">
      <c r="A32" s="1" t="s">
        <v>36</v>
      </c>
      <c r="C32" s="16"/>
      <c r="G32">
        <v>566.43799999999999</v>
      </c>
      <c r="H32">
        <v>564.16700000000003</v>
      </c>
      <c r="I32">
        <v>565.46100000000001</v>
      </c>
      <c r="J32">
        <v>565.64200000000005</v>
      </c>
      <c r="K32">
        <v>566.68299999999999</v>
      </c>
      <c r="L32">
        <v>566.43299999999999</v>
      </c>
      <c r="M32">
        <v>566.12099999999998</v>
      </c>
      <c r="N32">
        <v>565.02700000000004</v>
      </c>
      <c r="O32">
        <v>565.6</v>
      </c>
      <c r="P32">
        <v>563.77099999999996</v>
      </c>
    </row>
    <row r="35" spans="1:17" x14ac:dyDescent="0.25">
      <c r="A35" s="1"/>
      <c r="C35" s="16"/>
      <c r="F35" t="s">
        <v>37</v>
      </c>
      <c r="H35">
        <f>AVERAGE(H28:H31)</f>
        <v>7348.7250000000004</v>
      </c>
      <c r="I35">
        <f>AVERAGE(I28:I31)</f>
        <v>7437.4874999999993</v>
      </c>
      <c r="J35">
        <f>AVERAGE(J28:J31)</f>
        <v>7143.44</v>
      </c>
      <c r="K35">
        <f t="shared" ref="K35:M35" si="0">AVERAGE(K28:K31)</f>
        <v>7053.3975</v>
      </c>
      <c r="L35">
        <f t="shared" si="0"/>
        <v>6903.64</v>
      </c>
      <c r="M35">
        <f t="shared" si="0"/>
        <v>7539.2025000000003</v>
      </c>
      <c r="N35">
        <f>AVERAGE(N28:N31)</f>
        <v>9123.3350000000009</v>
      </c>
      <c r="O35">
        <f>AVERAGE(O28:O31)</f>
        <v>192564.75</v>
      </c>
      <c r="P35">
        <f>AVERAGE(P28:P30)</f>
        <v>2637.6033333333335</v>
      </c>
    </row>
    <row r="36" spans="1:17" x14ac:dyDescent="0.25">
      <c r="F36" t="s">
        <v>38</v>
      </c>
      <c r="H36">
        <f>H35/1000</f>
        <v>7.348725</v>
      </c>
      <c r="I36">
        <f t="shared" ref="I36:P36" si="1">I35/1000</f>
        <v>7.4374874999999996</v>
      </c>
      <c r="J36">
        <f t="shared" si="1"/>
        <v>7.14344</v>
      </c>
      <c r="K36">
        <f t="shared" si="1"/>
        <v>7.0533975</v>
      </c>
      <c r="L36">
        <f t="shared" si="1"/>
        <v>6.9036400000000002</v>
      </c>
      <c r="M36">
        <f t="shared" si="1"/>
        <v>7.5392025</v>
      </c>
      <c r="N36">
        <f t="shared" si="1"/>
        <v>9.1233350000000009</v>
      </c>
      <c r="O36">
        <f t="shared" si="1"/>
        <v>192.56475</v>
      </c>
      <c r="P36">
        <f t="shared" si="1"/>
        <v>2.6376033333333333</v>
      </c>
    </row>
    <row r="37" spans="1:17" x14ac:dyDescent="0.25">
      <c r="F37" t="s">
        <v>39</v>
      </c>
      <c r="H37">
        <f>MEDIAN(H28:H31)</f>
        <v>7329.2150000000001</v>
      </c>
      <c r="I37">
        <f t="shared" ref="I37:O37" si="2">MEDIAN(I28:I31)</f>
        <v>7471.8600000000006</v>
      </c>
      <c r="J37">
        <f t="shared" si="2"/>
        <v>7022.58</v>
      </c>
      <c r="K37">
        <f t="shared" si="2"/>
        <v>6981.9849999999997</v>
      </c>
      <c r="L37">
        <f t="shared" si="2"/>
        <v>6890.51</v>
      </c>
      <c r="M37">
        <f t="shared" si="2"/>
        <v>7572.2749999999996</v>
      </c>
      <c r="N37">
        <f t="shared" si="2"/>
        <v>9028.4050000000007</v>
      </c>
      <c r="O37">
        <f t="shared" si="2"/>
        <v>212623.5</v>
      </c>
      <c r="P37">
        <f>MEDIAN(P28:P30)</f>
        <v>2668.3</v>
      </c>
    </row>
    <row r="38" spans="1:17" x14ac:dyDescent="0.25">
      <c r="F38" t="s">
        <v>40</v>
      </c>
      <c r="H38">
        <f>H37/1000</f>
        <v>7.3292150000000005</v>
      </c>
      <c r="I38">
        <f t="shared" ref="I38:P38" si="3">I37/1000</f>
        <v>7.4718600000000004</v>
      </c>
      <c r="J38">
        <f t="shared" si="3"/>
        <v>7.0225799999999996</v>
      </c>
      <c r="K38">
        <f t="shared" si="3"/>
        <v>6.9819849999999999</v>
      </c>
      <c r="L38">
        <f t="shared" si="3"/>
        <v>6.8905099999999999</v>
      </c>
      <c r="M38">
        <f t="shared" si="3"/>
        <v>7.5722749999999994</v>
      </c>
      <c r="N38">
        <f t="shared" si="3"/>
        <v>9.0284050000000011</v>
      </c>
      <c r="O38">
        <f t="shared" si="3"/>
        <v>212.62350000000001</v>
      </c>
      <c r="P38">
        <f t="shared" si="3"/>
        <v>2.6683000000000003</v>
      </c>
    </row>
    <row r="39" spans="1:17" x14ac:dyDescent="0.25">
      <c r="F39" t="s">
        <v>41</v>
      </c>
      <c r="H39">
        <f>STDEV(H28:H31)</f>
        <v>293.28335155613564</v>
      </c>
      <c r="I39">
        <f t="shared" ref="I39:O39" si="4">STDEV(I28:I31)</f>
        <v>243.17657266206098</v>
      </c>
      <c r="J39">
        <f t="shared" si="4"/>
        <v>362.52122558548206</v>
      </c>
      <c r="K39">
        <f t="shared" si="4"/>
        <v>251.76770382967456</v>
      </c>
      <c r="L39">
        <f t="shared" si="4"/>
        <v>236.84303071865992</v>
      </c>
      <c r="M39">
        <f t="shared" si="4"/>
        <v>193.00591033696327</v>
      </c>
      <c r="N39">
        <f t="shared" si="4"/>
        <v>652.98599885449278</v>
      </c>
      <c r="O39">
        <f t="shared" si="4"/>
        <v>44360.621278900049</v>
      </c>
      <c r="P39">
        <f>STDEV(P28:P30)</f>
        <v>89.637771242559012</v>
      </c>
    </row>
    <row r="40" spans="1:17" x14ac:dyDescent="0.25">
      <c r="F40" t="s">
        <v>42</v>
      </c>
      <c r="H40">
        <f>H39/H35*100</f>
        <v>3.990941987298962</v>
      </c>
      <c r="I40">
        <f t="shared" ref="I40:O40" si="5">I39/I35*100</f>
        <v>3.2696064721058153</v>
      </c>
      <c r="J40">
        <f t="shared" si="5"/>
        <v>5.0748830477400535</v>
      </c>
      <c r="K40">
        <f t="shared" si="5"/>
        <v>3.5694529314372905</v>
      </c>
      <c r="L40">
        <f t="shared" si="5"/>
        <v>3.4306978741455216</v>
      </c>
      <c r="M40">
        <f t="shared" si="5"/>
        <v>2.5600308565390471</v>
      </c>
      <c r="N40">
        <f t="shared" si="5"/>
        <v>7.1573169115733748</v>
      </c>
      <c r="O40">
        <f t="shared" si="5"/>
        <v>23.036729868213186</v>
      </c>
      <c r="P40">
        <f>P39/P35*100</f>
        <v>3.3984553366967867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4392.666666666667</v>
      </c>
      <c r="I47">
        <f t="shared" ref="H47:O50" si="6">I28-$P$35</f>
        <v>4836.7466666666669</v>
      </c>
      <c r="J47">
        <f t="shared" si="6"/>
        <v>4267.3066666666664</v>
      </c>
      <c r="K47">
        <f t="shared" si="6"/>
        <v>4211.916666666667</v>
      </c>
      <c r="L47">
        <f t="shared" si="6"/>
        <v>4044.5466666666662</v>
      </c>
      <c r="M47">
        <f t="shared" si="6"/>
        <v>4884.9866666666667</v>
      </c>
      <c r="N47">
        <f t="shared" si="6"/>
        <v>6433.5066666666671</v>
      </c>
      <c r="O47">
        <f t="shared" si="6"/>
        <v>212993.39666666667</v>
      </c>
    </row>
    <row r="48" spans="1:17" x14ac:dyDescent="0.25">
      <c r="H48">
        <f t="shared" si="6"/>
        <v>4573.1166666666668</v>
      </c>
      <c r="I48">
        <f t="shared" si="6"/>
        <v>4471.6866666666665</v>
      </c>
      <c r="J48">
        <f t="shared" si="6"/>
        <v>4502.6466666666665</v>
      </c>
      <c r="K48">
        <f t="shared" si="6"/>
        <v>4762.4966666666669</v>
      </c>
      <c r="L48">
        <f t="shared" si="6"/>
        <v>4422.4666666666662</v>
      </c>
      <c r="M48">
        <f t="shared" si="6"/>
        <v>4984.3566666666666</v>
      </c>
      <c r="N48">
        <f t="shared" si="6"/>
        <v>6348.0966666666673</v>
      </c>
      <c r="O48">
        <f t="shared" si="6"/>
        <v>216107.39666666667</v>
      </c>
    </row>
    <row r="49" spans="4:17" x14ac:dyDescent="0.25">
      <c r="H49">
        <f t="shared" si="6"/>
        <v>5068.5966666666664</v>
      </c>
      <c r="I49">
        <f t="shared" si="6"/>
        <v>5059.3366666666661</v>
      </c>
      <c r="J49">
        <f t="shared" si="6"/>
        <v>4234.1766666666663</v>
      </c>
      <c r="K49">
        <f t="shared" si="6"/>
        <v>4249.0066666666662</v>
      </c>
      <c r="L49">
        <f t="shared" si="6"/>
        <v>4513.7866666666669</v>
      </c>
      <c r="M49">
        <f t="shared" si="6"/>
        <v>5094.8466666666664</v>
      </c>
      <c r="N49">
        <f t="shared" si="6"/>
        <v>7367.8966666666665</v>
      </c>
      <c r="O49">
        <f t="shared" si="6"/>
        <v>206978.39666666667</v>
      </c>
    </row>
    <row r="50" spans="4:17" x14ac:dyDescent="0.25">
      <c r="H50">
        <f t="shared" si="6"/>
        <v>4810.1066666666666</v>
      </c>
      <c r="I50">
        <f t="shared" si="6"/>
        <v>4831.7666666666664</v>
      </c>
      <c r="J50">
        <f t="shared" si="6"/>
        <v>5019.2166666666662</v>
      </c>
      <c r="K50">
        <f t="shared" si="6"/>
        <v>4439.7566666666662</v>
      </c>
      <c r="L50">
        <f t="shared" si="6"/>
        <v>4083.3466666666664</v>
      </c>
      <c r="M50">
        <f t="shared" si="6"/>
        <v>4642.2066666666669</v>
      </c>
      <c r="N50">
        <f t="shared" si="6"/>
        <v>5793.4266666666672</v>
      </c>
      <c r="O50">
        <f t="shared" si="6"/>
        <v>123629.39666666667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37</v>
      </c>
      <c r="H54">
        <f>AVERAGE(H47:H50)</f>
        <v>4711.121666666666</v>
      </c>
      <c r="I54">
        <f>AVERAGE(I47:I50)</f>
        <v>4799.8841666666667</v>
      </c>
      <c r="J54">
        <f t="shared" ref="J54:N54" si="7">AVERAGE(J47:J50)</f>
        <v>4505.8366666666661</v>
      </c>
      <c r="K54">
        <f t="shared" si="7"/>
        <v>4415.7941666666666</v>
      </c>
      <c r="L54">
        <f t="shared" si="7"/>
        <v>4266.0366666666669</v>
      </c>
      <c r="M54">
        <f t="shared" si="7"/>
        <v>4901.5991666666669</v>
      </c>
      <c r="N54">
        <f t="shared" si="7"/>
        <v>6485.7316666666666</v>
      </c>
      <c r="O54">
        <f>AVERAGE(O47:O50)</f>
        <v>189927.14666666667</v>
      </c>
    </row>
    <row r="55" spans="4:17" x14ac:dyDescent="0.25">
      <c r="F55" t="s">
        <v>38</v>
      </c>
      <c r="H55">
        <f>H54/1000</f>
        <v>4.7111216666666662</v>
      </c>
      <c r="I55">
        <f t="shared" ref="I55:O55" si="8">I54/1000</f>
        <v>4.7998841666666667</v>
      </c>
      <c r="J55">
        <f t="shared" si="8"/>
        <v>4.5058366666666663</v>
      </c>
      <c r="K55">
        <f t="shared" si="8"/>
        <v>4.4157941666666662</v>
      </c>
      <c r="L55">
        <f t="shared" si="8"/>
        <v>4.2660366666666665</v>
      </c>
      <c r="M55">
        <f t="shared" si="8"/>
        <v>4.9015991666666672</v>
      </c>
      <c r="N55">
        <f t="shared" si="8"/>
        <v>6.4857316666666662</v>
      </c>
      <c r="O55">
        <f t="shared" si="8"/>
        <v>189.92714666666666</v>
      </c>
    </row>
    <row r="56" spans="4:17" x14ac:dyDescent="0.25">
      <c r="F56" t="s">
        <v>39</v>
      </c>
      <c r="H56">
        <f>MEDIAN(H47:H50)</f>
        <v>4691.6116666666667</v>
      </c>
      <c r="I56">
        <f t="shared" ref="I56:N56" si="9">MEDIAN(I47:I50)</f>
        <v>4834.2566666666662</v>
      </c>
      <c r="J56">
        <f>MEDIAN(J47:J50)</f>
        <v>4384.9766666666665</v>
      </c>
      <c r="K56">
        <f t="shared" si="9"/>
        <v>4344.3816666666662</v>
      </c>
      <c r="L56">
        <f t="shared" si="9"/>
        <v>4252.9066666666658</v>
      </c>
      <c r="M56">
        <f t="shared" si="9"/>
        <v>4934.6716666666671</v>
      </c>
      <c r="N56">
        <f t="shared" si="9"/>
        <v>6390.8016666666672</v>
      </c>
      <c r="O56">
        <f>MEDIAN(O47:O50)</f>
        <v>209985.89666666667</v>
      </c>
    </row>
    <row r="57" spans="4:17" x14ac:dyDescent="0.25">
      <c r="F57" t="s">
        <v>40</v>
      </c>
      <c r="H57">
        <f>H56/1000</f>
        <v>4.6916116666666667</v>
      </c>
      <c r="I57">
        <f t="shared" ref="I57:O57" si="10">I56/1000</f>
        <v>4.8342566666666666</v>
      </c>
      <c r="J57">
        <f t="shared" si="10"/>
        <v>4.3849766666666667</v>
      </c>
      <c r="K57">
        <f t="shared" si="10"/>
        <v>4.3443816666666661</v>
      </c>
      <c r="L57">
        <f t="shared" si="10"/>
        <v>4.2529066666666662</v>
      </c>
      <c r="M57">
        <f t="shared" si="10"/>
        <v>4.9346716666666675</v>
      </c>
      <c r="N57">
        <f t="shared" si="10"/>
        <v>6.3908016666666674</v>
      </c>
      <c r="O57">
        <f t="shared" si="10"/>
        <v>209.98589666666666</v>
      </c>
    </row>
    <row r="58" spans="4:17" x14ac:dyDescent="0.25">
      <c r="F58" t="s">
        <v>41</v>
      </c>
      <c r="H58">
        <f>STDEV(H47:H50)</f>
        <v>293.28335155613564</v>
      </c>
      <c r="I58">
        <f t="shared" ref="I58:O58" si="11">STDEV(I47:I50)</f>
        <v>243.17657266206095</v>
      </c>
      <c r="J58">
        <f t="shared" si="11"/>
        <v>362.52122558548206</v>
      </c>
      <c r="K58">
        <f t="shared" si="11"/>
        <v>251.76770382967456</v>
      </c>
      <c r="L58">
        <f t="shared" si="11"/>
        <v>236.84303071865992</v>
      </c>
      <c r="M58">
        <f t="shared" si="11"/>
        <v>193.00591033696327</v>
      </c>
      <c r="N58">
        <f t="shared" si="11"/>
        <v>652.98599885449278</v>
      </c>
      <c r="O58">
        <f t="shared" si="11"/>
        <v>44360.621278900049</v>
      </c>
    </row>
    <row r="59" spans="4:17" x14ac:dyDescent="0.25">
      <c r="F59" t="s">
        <v>42</v>
      </c>
      <c r="H59">
        <f>H58/H54*100</f>
        <v>6.2253402121038199</v>
      </c>
      <c r="I59">
        <f t="shared" ref="I59:O59" si="12">I58/I54*100</f>
        <v>5.0663008568170849</v>
      </c>
      <c r="J59">
        <f t="shared" si="12"/>
        <v>8.0455918046773878</v>
      </c>
      <c r="K59">
        <f t="shared" si="12"/>
        <v>5.7015271619810459</v>
      </c>
      <c r="L59">
        <f t="shared" si="12"/>
        <v>5.5518282946152189</v>
      </c>
      <c r="M59">
        <f t="shared" si="12"/>
        <v>3.9376110484410942</v>
      </c>
      <c r="N59">
        <f t="shared" si="12"/>
        <v>10.068039080471149</v>
      </c>
      <c r="O59">
        <f t="shared" si="12"/>
        <v>23.356651251522013</v>
      </c>
    </row>
    <row r="62" spans="4:17" x14ac:dyDescent="0.25">
      <c r="D62" t="s">
        <v>56</v>
      </c>
    </row>
    <row r="63" spans="4:17" x14ac:dyDescent="0.25">
      <c r="H63">
        <f t="shared" ref="H63:O64" si="13">H47/$O$54*100</f>
        <v>2.312816647730751</v>
      </c>
      <c r="I63">
        <f t="shared" si="13"/>
        <v>2.546632617587544</v>
      </c>
      <c r="J63">
        <f t="shared" si="13"/>
        <v>2.2468123917830667</v>
      </c>
      <c r="K63">
        <f t="shared" si="13"/>
        <v>2.2176485776721688</v>
      </c>
      <c r="L63">
        <f t="shared" si="13"/>
        <v>2.1295253141274659</v>
      </c>
      <c r="M63">
        <f t="shared" si="13"/>
        <v>2.5720318303102325</v>
      </c>
      <c r="N63">
        <f t="shared" si="13"/>
        <v>3.3873549829913729</v>
      </c>
      <c r="O63">
        <f t="shared" si="13"/>
        <v>112.14478835955065</v>
      </c>
    </row>
    <row r="64" spans="4:17" x14ac:dyDescent="0.25">
      <c r="H64">
        <f>H48/$O$54*100</f>
        <v>2.4078267624863319</v>
      </c>
      <c r="I64">
        <f t="shared" si="13"/>
        <v>2.3544220745414242</v>
      </c>
      <c r="J64">
        <f t="shared" si="13"/>
        <v>2.3707230618112094</v>
      </c>
      <c r="K64">
        <f t="shared" si="13"/>
        <v>2.5075386800945991</v>
      </c>
      <c r="L64">
        <f t="shared" si="13"/>
        <v>2.3285068744955959</v>
      </c>
      <c r="M64">
        <f t="shared" si="13"/>
        <v>2.6243518918411946</v>
      </c>
      <c r="N64">
        <f t="shared" si="13"/>
        <v>3.3423851082267619</v>
      </c>
      <c r="O64">
        <f t="shared" si="13"/>
        <v>113.78436440470929</v>
      </c>
    </row>
    <row r="65" spans="4:17" x14ac:dyDescent="0.25">
      <c r="H65">
        <f t="shared" ref="H65:O66" si="14">H49/$O$54*100</f>
        <v>2.6687057409240991</v>
      </c>
      <c r="I65">
        <f t="shared" si="14"/>
        <v>2.6638301872381098</v>
      </c>
      <c r="J65">
        <f t="shared" si="14"/>
        <v>2.2293688611549016</v>
      </c>
      <c r="K65">
        <f t="shared" si="14"/>
        <v>2.2371771182999569</v>
      </c>
      <c r="L65">
        <f t="shared" si="14"/>
        <v>2.3765884687293433</v>
      </c>
      <c r="M65">
        <f t="shared" si="14"/>
        <v>2.682526829936756</v>
      </c>
      <c r="N65">
        <f t="shared" si="14"/>
        <v>3.8793278348975355</v>
      </c>
      <c r="O65">
        <f t="shared" si="14"/>
        <v>108.97778453436462</v>
      </c>
    </row>
    <row r="66" spans="4:17" x14ac:dyDescent="0.25">
      <c r="H66">
        <f t="shared" si="14"/>
        <v>2.5326061866809844</v>
      </c>
      <c r="I66">
        <f t="shared" si="14"/>
        <v>2.5440105595577136</v>
      </c>
      <c r="J66">
        <f t="shared" si="14"/>
        <v>2.6427062980500029</v>
      </c>
      <c r="K66">
        <f t="shared" si="14"/>
        <v>2.3376103651252662</v>
      </c>
      <c r="L66">
        <f t="shared" si="14"/>
        <v>2.149954199982365</v>
      </c>
      <c r="M66">
        <f t="shared" si="14"/>
        <v>2.4442038687676453</v>
      </c>
      <c r="N66">
        <f t="shared" si="14"/>
        <v>3.05034154850674</v>
      </c>
      <c r="O66">
        <f t="shared" si="14"/>
        <v>65.093062701375459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37</v>
      </c>
      <c r="H70">
        <f>AVERAGE(H63:H66)</f>
        <v>2.4804888344555414</v>
      </c>
      <c r="I70">
        <f>AVERAGE(I63:I66)</f>
        <v>2.527223859731198</v>
      </c>
      <c r="J70">
        <f t="shared" ref="J70:N70" si="15">AVERAGE(J63:J66)</f>
        <v>2.3724026531997953</v>
      </c>
      <c r="K70">
        <f t="shared" si="15"/>
        <v>2.324993685297998</v>
      </c>
      <c r="L70">
        <f t="shared" si="15"/>
        <v>2.2461437143336926</v>
      </c>
      <c r="M70">
        <f t="shared" si="15"/>
        <v>2.5807786052139572</v>
      </c>
      <c r="N70">
        <f t="shared" si="15"/>
        <v>3.4148523686556027</v>
      </c>
      <c r="O70">
        <f>AVERAGE(O63:O66)</f>
        <v>100</v>
      </c>
    </row>
    <row r="71" spans="4:17" x14ac:dyDescent="0.25">
      <c r="F71" t="s">
        <v>39</v>
      </c>
      <c r="H71">
        <f>MEDIAN(H63:H66)</f>
        <v>2.4702164745836583</v>
      </c>
      <c r="I71">
        <f>MEDIAN(I63:I66)</f>
        <v>2.5453215885726288</v>
      </c>
      <c r="J71">
        <f t="shared" ref="J71:O71" si="16">MEDIAN(J63:J66)</f>
        <v>2.308767726797138</v>
      </c>
      <c r="K71">
        <f t="shared" si="16"/>
        <v>2.2873937417126116</v>
      </c>
      <c r="L71">
        <f t="shared" si="16"/>
        <v>2.2392305372389805</v>
      </c>
      <c r="M71">
        <f t="shared" si="16"/>
        <v>2.5981918610757138</v>
      </c>
      <c r="N71">
        <f t="shared" si="16"/>
        <v>3.3648700456090674</v>
      </c>
      <c r="O71">
        <f t="shared" si="16"/>
        <v>110.56128644695764</v>
      </c>
    </row>
    <row r="72" spans="4:17" x14ac:dyDescent="0.25">
      <c r="F72" t="s">
        <v>41</v>
      </c>
      <c r="H72">
        <f>STDEV(H63:H66)</f>
        <v>0.1544188688681063</v>
      </c>
      <c r="I72">
        <f t="shared" ref="I72:O72" si="17">STDEV(I63:I66)</f>
        <v>0.12803676405924747</v>
      </c>
      <c r="J72">
        <f t="shared" si="17"/>
        <v>0.19087383343979158</v>
      </c>
      <c r="K72">
        <f t="shared" si="17"/>
        <v>0.13256014648160941</v>
      </c>
      <c r="L72">
        <f t="shared" si="17"/>
        <v>0.12470204227009926</v>
      </c>
      <c r="M72">
        <f t="shared" si="17"/>
        <v>0.10162102349470889</v>
      </c>
      <c r="N72">
        <f t="shared" si="17"/>
        <v>0.34380867101664081</v>
      </c>
      <c r="O72">
        <f t="shared" si="17"/>
        <v>23.356651251522035</v>
      </c>
    </row>
    <row r="73" spans="4:17" x14ac:dyDescent="0.25">
      <c r="F73" t="s">
        <v>42</v>
      </c>
      <c r="H73">
        <f t="shared" ref="H73:O73" si="18">H72/H70*100</f>
        <v>6.2253402121038253</v>
      </c>
      <c r="I73">
        <f t="shared" si="18"/>
        <v>5.066300856817084</v>
      </c>
      <c r="J73">
        <f t="shared" si="18"/>
        <v>8.0455918046773842</v>
      </c>
      <c r="K73">
        <f t="shared" si="18"/>
        <v>5.7015271619810433</v>
      </c>
      <c r="L73">
        <f t="shared" si="18"/>
        <v>5.5518282946152224</v>
      </c>
      <c r="M73">
        <f t="shared" si="18"/>
        <v>3.9376110484410995</v>
      </c>
      <c r="N73">
        <f t="shared" si="18"/>
        <v>10.06803908047115</v>
      </c>
      <c r="O73">
        <f t="shared" si="18"/>
        <v>23.356651251522035</v>
      </c>
    </row>
    <row r="76" spans="4:17" x14ac:dyDescent="0.25">
      <c r="D76" t="s">
        <v>57</v>
      </c>
      <c r="H76">
        <f>H47/$H$54*100</f>
        <v>93.240357126558351</v>
      </c>
      <c r="I76">
        <f>I47/$H$54*100</f>
        <v>102.66656242161723</v>
      </c>
      <c r="J76">
        <f t="shared" ref="H76:O79" si="19">J47/$H$54*100</f>
        <v>90.579419692337964</v>
      </c>
      <c r="K76">
        <f t="shared" si="19"/>
        <v>89.40369119455984</v>
      </c>
      <c r="L76">
        <f t="shared" si="19"/>
        <v>85.851034060183125</v>
      </c>
      <c r="M76">
        <f t="shared" si="19"/>
        <v>103.69052239151824</v>
      </c>
      <c r="N76">
        <f t="shared" si="19"/>
        <v>136.55997704722128</v>
      </c>
      <c r="O76">
        <f t="shared" si="19"/>
        <v>4521.0761202303911</v>
      </c>
    </row>
    <row r="77" spans="4:17" x14ac:dyDescent="0.25">
      <c r="H77">
        <f t="shared" si="19"/>
        <v>97.070655148296268</v>
      </c>
      <c r="I77">
        <f t="shared" si="19"/>
        <v>94.917664689194694</v>
      </c>
      <c r="J77">
        <f t="shared" si="19"/>
        <v>95.574833028086374</v>
      </c>
      <c r="K77">
        <f t="shared" si="19"/>
        <v>101.09050463212408</v>
      </c>
      <c r="L77">
        <f t="shared" si="19"/>
        <v>93.87290287910912</v>
      </c>
      <c r="M77">
        <f t="shared" si="19"/>
        <v>105.79978653349717</v>
      </c>
      <c r="N77">
        <f t="shared" si="19"/>
        <v>134.74703299603459</v>
      </c>
      <c r="O77">
        <f t="shared" si="19"/>
        <v>4587.1750287351961</v>
      </c>
    </row>
    <row r="78" spans="4:17" x14ac:dyDescent="0.25">
      <c r="H78">
        <f t="shared" si="19"/>
        <v>107.58789573466758</v>
      </c>
      <c r="I78">
        <f t="shared" si="19"/>
        <v>107.39133957129106</v>
      </c>
      <c r="J78">
        <f t="shared" si="19"/>
        <v>89.876190135894745</v>
      </c>
      <c r="K78">
        <f t="shared" si="19"/>
        <v>90.190977166442678</v>
      </c>
      <c r="L78">
        <f t="shared" si="19"/>
        <v>95.811294762429213</v>
      </c>
      <c r="M78">
        <f t="shared" si="19"/>
        <v>108.14508788246819</v>
      </c>
      <c r="N78">
        <f t="shared" si="19"/>
        <v>156.39368260849417</v>
      </c>
      <c r="O78">
        <f t="shared" si="19"/>
        <v>4393.3995195057942</v>
      </c>
    </row>
    <row r="79" spans="4:17" x14ac:dyDescent="0.25">
      <c r="H79">
        <f t="shared" si="19"/>
        <v>102.10109199047785</v>
      </c>
      <c r="I79">
        <f t="shared" si="19"/>
        <v>102.56085511129163</v>
      </c>
      <c r="J79">
        <f t="shared" si="19"/>
        <v>106.53973770577639</v>
      </c>
      <c r="K79">
        <f t="shared" si="19"/>
        <v>94.239906773793791</v>
      </c>
      <c r="L79">
        <f t="shared" si="19"/>
        <v>86.674617120551261</v>
      </c>
      <c r="M79">
        <f t="shared" si="19"/>
        <v>98.537184881307482</v>
      </c>
      <c r="N79">
        <f t="shared" si="19"/>
        <v>122.97340371525114</v>
      </c>
      <c r="O79">
        <f t="shared" si="19"/>
        <v>2624.2030118092898</v>
      </c>
    </row>
    <row r="82" spans="6:16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</row>
    <row r="83" spans="6:16" x14ac:dyDescent="0.25">
      <c r="F83" t="s">
        <v>37</v>
      </c>
      <c r="H83">
        <f>AVERAGE(H76:H79)</f>
        <v>100.00000000000001</v>
      </c>
      <c r="I83">
        <f t="shared" ref="I83:N83" si="20">AVERAGE(I76:I79)</f>
        <v>101.88410544834865</v>
      </c>
      <c r="J83">
        <f t="shared" si="20"/>
        <v>95.64254514052385</v>
      </c>
      <c r="K83">
        <f t="shared" si="20"/>
        <v>93.731269941730091</v>
      </c>
      <c r="L83">
        <f t="shared" si="20"/>
        <v>90.552462205568176</v>
      </c>
      <c r="M83">
        <f t="shared" si="20"/>
        <v>104.04314542219778</v>
      </c>
      <c r="N83">
        <f t="shared" si="20"/>
        <v>137.6685240917503</v>
      </c>
      <c r="O83">
        <f>AVERAGE(O76:O79)</f>
        <v>4031.463420070168</v>
      </c>
    </row>
    <row r="84" spans="6:16" x14ac:dyDescent="0.25">
      <c r="F84" t="s">
        <v>39</v>
      </c>
      <c r="H84">
        <f>MEDIAN(H76:H79)</f>
        <v>99.585873569387061</v>
      </c>
      <c r="I84">
        <f>MEDIAN(I76:I79)</f>
        <v>102.61370876645444</v>
      </c>
      <c r="J84">
        <f t="shared" ref="J84:O84" si="21">MEDIAN(J76:J79)</f>
        <v>93.077126360212162</v>
      </c>
      <c r="K84">
        <f t="shared" si="21"/>
        <v>92.215441970118235</v>
      </c>
      <c r="L84">
        <f t="shared" si="21"/>
        <v>90.27375999983019</v>
      </c>
      <c r="M84">
        <f t="shared" si="21"/>
        <v>104.74515446250771</v>
      </c>
      <c r="N84">
        <f t="shared" si="21"/>
        <v>135.65350502162795</v>
      </c>
      <c r="O84">
        <f t="shared" si="21"/>
        <v>4457.2378198680926</v>
      </c>
    </row>
    <row r="85" spans="6:16" x14ac:dyDescent="0.25">
      <c r="F85" t="s">
        <v>41</v>
      </c>
      <c r="H85">
        <f>STDEV(H76:H79)</f>
        <v>6.2253402121038155</v>
      </c>
      <c r="I85">
        <f t="shared" ref="I85:O85" si="22">STDEV(I76:I79)</f>
        <v>5.1617553072901083</v>
      </c>
      <c r="J85">
        <f t="shared" si="22"/>
        <v>7.6950087736108665</v>
      </c>
      <c r="K85">
        <f t="shared" si="22"/>
        <v>5.3441138149975185</v>
      </c>
      <c r="L85">
        <f t="shared" si="22"/>
        <v>5.0273172181994905</v>
      </c>
      <c r="M85">
        <f t="shared" si="22"/>
        <v>4.0968143892900901</v>
      </c>
      <c r="N85">
        <f t="shared" si="22"/>
        <v>13.860520807065255</v>
      </c>
      <c r="O85">
        <f t="shared" si="22"/>
        <v>941.61485135846817</v>
      </c>
    </row>
    <row r="86" spans="6:16" x14ac:dyDescent="0.25">
      <c r="F86" t="s">
        <v>42</v>
      </c>
      <c r="H86">
        <f t="shared" ref="H86:O86" si="23">H85/H83*100</f>
        <v>6.2253402121038146</v>
      </c>
      <c r="I86">
        <f t="shared" si="23"/>
        <v>5.0663008568170831</v>
      </c>
      <c r="J86">
        <f t="shared" si="23"/>
        <v>8.0455918046773967</v>
      </c>
      <c r="K86">
        <f t="shared" si="23"/>
        <v>5.7015271619810477</v>
      </c>
      <c r="L86">
        <f t="shared" si="23"/>
        <v>5.5518282946152233</v>
      </c>
      <c r="M86">
        <f t="shared" si="23"/>
        <v>3.9376110484410898</v>
      </c>
      <c r="N86">
        <f t="shared" si="23"/>
        <v>10.068039080471145</v>
      </c>
      <c r="O86">
        <f t="shared" si="23"/>
        <v>23.356651251521942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9FA84-678C-4399-ACBF-0993E57924FD}">
  <dimension ref="A1:Q57"/>
  <sheetViews>
    <sheetView tabSelected="1" workbookViewId="0"/>
  </sheetViews>
  <sheetFormatPr baseColWidth="10" defaultRowHeight="15" x14ac:dyDescent="0.25"/>
  <cols>
    <col min="8" max="8" width="12" bestFit="1" customWidth="1"/>
    <col min="17" max="17" width="12" bestFit="1" customWidth="1"/>
  </cols>
  <sheetData>
    <row r="1" spans="1:3" x14ac:dyDescent="0.25">
      <c r="A1" s="1" t="s">
        <v>61</v>
      </c>
    </row>
    <row r="2" spans="1:3" x14ac:dyDescent="0.25">
      <c r="A2" t="s">
        <v>30</v>
      </c>
      <c r="C2" t="s">
        <v>46</v>
      </c>
    </row>
    <row r="3" spans="1:3" x14ac:dyDescent="0.25">
      <c r="A3" t="s">
        <v>31</v>
      </c>
      <c r="C3" s="2">
        <v>43808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2">
        <v>43821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36</v>
      </c>
      <c r="C8" s="16"/>
    </row>
    <row r="9" spans="1:3" x14ac:dyDescent="0.25">
      <c r="C9" s="2"/>
    </row>
    <row r="14" spans="1:3" x14ac:dyDescent="0.25">
      <c r="A14" s="1"/>
      <c r="C14" s="16"/>
    </row>
    <row r="20" spans="4:16" x14ac:dyDescent="0.25">
      <c r="D20" s="1" t="s">
        <v>58</v>
      </c>
    </row>
    <row r="21" spans="4:16" x14ac:dyDescent="0.25">
      <c r="D21" s="1" t="s">
        <v>43</v>
      </c>
    </row>
    <row r="22" spans="4:16" x14ac:dyDescent="0.25">
      <c r="H22" t="s">
        <v>21</v>
      </c>
      <c r="I22" t="s">
        <v>22</v>
      </c>
      <c r="J22" t="s">
        <v>23</v>
      </c>
      <c r="K22" t="s">
        <v>24</v>
      </c>
      <c r="L22" t="s">
        <v>25</v>
      </c>
      <c r="M22" t="s">
        <v>26</v>
      </c>
      <c r="N22" t="s">
        <v>27</v>
      </c>
      <c r="O22" t="s">
        <v>28</v>
      </c>
      <c r="P22" t="s">
        <v>29</v>
      </c>
    </row>
    <row r="25" spans="4:16" x14ac:dyDescent="0.25">
      <c r="H25">
        <v>0.28991123333333335</v>
      </c>
      <c r="I25">
        <v>0.32748483333333334</v>
      </c>
      <c r="J25">
        <v>0.24782163333333335</v>
      </c>
      <c r="K25">
        <v>0.22612373333333335</v>
      </c>
      <c r="L25">
        <v>0.25333113333333335</v>
      </c>
      <c r="M25">
        <v>0.2145431333333333</v>
      </c>
      <c r="N25">
        <v>7.8672133333333338E-2</v>
      </c>
      <c r="O25">
        <v>1.1208033333333339E-2</v>
      </c>
    </row>
    <row r="26" spans="4:16" x14ac:dyDescent="0.25">
      <c r="H26">
        <v>0.24983423333333332</v>
      </c>
      <c r="I26">
        <v>0.20774983333333336</v>
      </c>
      <c r="J26">
        <v>0.2403184333333333</v>
      </c>
      <c r="K26">
        <v>0.23376153333333333</v>
      </c>
      <c r="L26">
        <v>0.23846763333333332</v>
      </c>
      <c r="M26">
        <v>0.21690183333333335</v>
      </c>
      <c r="N26">
        <v>8.4576233333333334E-2</v>
      </c>
      <c r="O26">
        <v>1.3869533333333323E-2</v>
      </c>
    </row>
    <row r="27" spans="4:16" x14ac:dyDescent="0.25">
      <c r="H27">
        <v>0.23645543333333335</v>
      </c>
      <c r="I27">
        <v>0.23187043333333335</v>
      </c>
      <c r="J27">
        <v>0.2260254333333333</v>
      </c>
      <c r="K27">
        <v>0.23705713333333334</v>
      </c>
      <c r="L27">
        <v>0.2384652333333333</v>
      </c>
      <c r="M27">
        <v>0.22621003333333334</v>
      </c>
      <c r="N27">
        <v>7.7741233333333326E-2</v>
      </c>
      <c r="O27">
        <v>1.5359933333333325E-2</v>
      </c>
    </row>
    <row r="28" spans="4:16" x14ac:dyDescent="0.25">
      <c r="H28">
        <v>0.22953793333333333</v>
      </c>
      <c r="I28">
        <v>0.25320873333333332</v>
      </c>
      <c r="J28">
        <v>0.24016993333333331</v>
      </c>
      <c r="K28">
        <v>0.23003593333333333</v>
      </c>
      <c r="L28">
        <v>0.24295133333333335</v>
      </c>
      <c r="M28">
        <v>0.22391483333333334</v>
      </c>
      <c r="N28">
        <v>8.6598133333333327E-2</v>
      </c>
      <c r="O28">
        <v>1.3638833333333322E-2</v>
      </c>
    </row>
    <row r="30" spans="4:16" x14ac:dyDescent="0.25">
      <c r="D30" s="1" t="s">
        <v>17</v>
      </c>
    </row>
    <row r="31" spans="4:16" x14ac:dyDescent="0.25">
      <c r="D31" s="1" t="s">
        <v>43</v>
      </c>
    </row>
    <row r="32" spans="4:16" x14ac:dyDescent="0.25">
      <c r="H32" t="s">
        <v>21</v>
      </c>
      <c r="I32" t="s">
        <v>22</v>
      </c>
      <c r="J32" t="s">
        <v>23</v>
      </c>
      <c r="K32" t="s">
        <v>24</v>
      </c>
      <c r="L32" t="s">
        <v>25</v>
      </c>
      <c r="M32" t="s">
        <v>26</v>
      </c>
      <c r="N32" t="s">
        <v>27</v>
      </c>
      <c r="O32" t="s">
        <v>28</v>
      </c>
      <c r="P32" t="s">
        <v>29</v>
      </c>
    </row>
    <row r="35" spans="4:17" x14ac:dyDescent="0.25">
      <c r="H35">
        <v>4392.666666666667</v>
      </c>
      <c r="I35">
        <v>4836.7466666666669</v>
      </c>
      <c r="J35">
        <v>4267.3066666666664</v>
      </c>
      <c r="K35">
        <v>4211.916666666667</v>
      </c>
      <c r="L35">
        <v>4044.5466666666662</v>
      </c>
      <c r="M35">
        <v>4884.9866666666667</v>
      </c>
      <c r="N35">
        <v>6433.5066666666671</v>
      </c>
      <c r="O35">
        <v>212993.39666666667</v>
      </c>
    </row>
    <row r="36" spans="4:17" x14ac:dyDescent="0.25">
      <c r="H36">
        <v>4573.1166666666668</v>
      </c>
      <c r="I36">
        <v>4471.6866666666665</v>
      </c>
      <c r="J36">
        <v>4502.6466666666665</v>
      </c>
      <c r="K36">
        <v>4762.4966666666669</v>
      </c>
      <c r="L36">
        <v>4422.4666666666662</v>
      </c>
      <c r="M36">
        <v>4984.3566666666666</v>
      </c>
      <c r="N36">
        <v>6348.0966666666673</v>
      </c>
      <c r="O36">
        <v>216107.39666666667</v>
      </c>
    </row>
    <row r="37" spans="4:17" x14ac:dyDescent="0.25">
      <c r="H37">
        <v>5068.5966666666664</v>
      </c>
      <c r="I37">
        <v>5059.3366666666661</v>
      </c>
      <c r="J37">
        <v>4234.1766666666663</v>
      </c>
      <c r="K37">
        <v>4249.0066666666662</v>
      </c>
      <c r="L37">
        <v>4513.7866666666669</v>
      </c>
      <c r="M37">
        <v>5094.8466666666664</v>
      </c>
      <c r="N37">
        <v>7367.8966666666665</v>
      </c>
      <c r="O37">
        <v>206978.39666666667</v>
      </c>
    </row>
    <row r="38" spans="4:17" x14ac:dyDescent="0.25">
      <c r="H38">
        <v>4810.1066666666666</v>
      </c>
      <c r="I38">
        <v>4831.7666666666664</v>
      </c>
      <c r="J38">
        <v>5019.2166666666662</v>
      </c>
      <c r="K38">
        <v>4439.7566666666662</v>
      </c>
      <c r="L38">
        <v>4083.3466666666664</v>
      </c>
      <c r="M38">
        <v>4642.2066666666669</v>
      </c>
      <c r="N38">
        <v>5793.4266666666672</v>
      </c>
      <c r="O38">
        <v>123629.39666666667</v>
      </c>
    </row>
    <row r="40" spans="4:17" x14ac:dyDescent="0.25">
      <c r="D40" s="1" t="s">
        <v>59</v>
      </c>
    </row>
    <row r="41" spans="4:17" x14ac:dyDescent="0.25">
      <c r="H41">
        <f>H25/H35</f>
        <v>6.5998914858096832E-5</v>
      </c>
      <c r="I41">
        <f t="shared" ref="I41:O41" si="0">I25/I35</f>
        <v>6.770766713713901E-5</v>
      </c>
      <c r="J41">
        <f t="shared" si="0"/>
        <v>5.8074484139879025E-5</v>
      </c>
      <c r="K41">
        <f t="shared" si="0"/>
        <v>5.3686658884514176E-5</v>
      </c>
      <c r="L41">
        <f t="shared" si="0"/>
        <v>6.2635235592946558E-5</v>
      </c>
      <c r="M41">
        <f t="shared" si="0"/>
        <v>4.3918877977149027E-5</v>
      </c>
      <c r="N41">
        <f t="shared" si="0"/>
        <v>1.2228499543017493E-5</v>
      </c>
      <c r="O41">
        <f t="shared" si="0"/>
        <v>5.2621506153422404E-8</v>
      </c>
      <c r="Q41" s="1" t="s">
        <v>21</v>
      </c>
    </row>
    <row r="42" spans="4:17" x14ac:dyDescent="0.25">
      <c r="H42">
        <f t="shared" ref="H42:O42" si="1">H26/H36</f>
        <v>5.4631064882811498E-5</v>
      </c>
      <c r="I42">
        <f t="shared" si="1"/>
        <v>4.6458942412482695E-5</v>
      </c>
      <c r="J42">
        <f t="shared" si="1"/>
        <v>5.337270523854858E-5</v>
      </c>
      <c r="K42">
        <f t="shared" si="1"/>
        <v>4.9083820881064482E-5</v>
      </c>
      <c r="L42">
        <f t="shared" si="1"/>
        <v>5.3921861103155104E-5</v>
      </c>
      <c r="M42">
        <f t="shared" si="1"/>
        <v>4.3516515337653073E-5</v>
      </c>
      <c r="N42">
        <f t="shared" si="1"/>
        <v>1.3323085292231949E-5</v>
      </c>
      <c r="O42">
        <f t="shared" si="1"/>
        <v>6.4178892288107498E-8</v>
      </c>
      <c r="Q42">
        <f>AVERAGE(H41:H44)</f>
        <v>5.3750242679307563E-5</v>
      </c>
    </row>
    <row r="43" spans="4:17" x14ac:dyDescent="0.25">
      <c r="H43">
        <f t="shared" ref="H43:O43" si="2">H27/H37</f>
        <v>4.6651065153471151E-5</v>
      </c>
      <c r="I43">
        <f t="shared" si="2"/>
        <v>4.583020435485285E-5</v>
      </c>
      <c r="J43">
        <f t="shared" si="2"/>
        <v>5.3381200438022973E-5</v>
      </c>
      <c r="K43">
        <f t="shared" si="2"/>
        <v>5.57911888425687E-5</v>
      </c>
      <c r="L43">
        <f t="shared" si="2"/>
        <v>5.2830417328835498E-5</v>
      </c>
      <c r="M43">
        <f t="shared" si="2"/>
        <v>4.4399772580659942E-5</v>
      </c>
      <c r="N43">
        <f t="shared" si="2"/>
        <v>1.0551346856565577E-5</v>
      </c>
      <c r="O43">
        <f t="shared" si="2"/>
        <v>7.4210321370254394E-8</v>
      </c>
    </row>
    <row r="44" spans="4:17" x14ac:dyDescent="0.25">
      <c r="H44">
        <f t="shared" ref="H44:O44" si="3">H28/H38</f>
        <v>4.7719925822850779E-5</v>
      </c>
      <c r="I44">
        <f t="shared" si="3"/>
        <v>5.2405000241457574E-5</v>
      </c>
      <c r="J44">
        <f t="shared" si="3"/>
        <v>4.7850082848253212E-5</v>
      </c>
      <c r="K44">
        <f t="shared" si="3"/>
        <v>5.1812734481694572E-5</v>
      </c>
      <c r="L44">
        <f t="shared" si="3"/>
        <v>5.9498091434803487E-5</v>
      </c>
      <c r="M44">
        <f t="shared" si="3"/>
        <v>4.8234568043071469E-5</v>
      </c>
      <c r="N44">
        <f t="shared" si="3"/>
        <v>1.4947653317437922E-5</v>
      </c>
      <c r="O44">
        <f t="shared" si="3"/>
        <v>1.1032030974078728E-7</v>
      </c>
    </row>
    <row r="46" spans="4:17" x14ac:dyDescent="0.25">
      <c r="D46" s="1" t="s">
        <v>60</v>
      </c>
    </row>
    <row r="47" spans="4:17" x14ac:dyDescent="0.25">
      <c r="H47">
        <f>H41/$Q$42*100</f>
        <v>122.78812442181714</v>
      </c>
      <c r="I47">
        <f t="shared" ref="I47:O47" si="4">I41/$Q$42*100</f>
        <v>125.96718407599803</v>
      </c>
      <c r="J47">
        <f t="shared" si="4"/>
        <v>108.04506406858732</v>
      </c>
      <c r="K47">
        <f t="shared" si="4"/>
        <v>99.881705101923444</v>
      </c>
      <c r="L47">
        <f t="shared" si="4"/>
        <v>116.53014474120596</v>
      </c>
      <c r="M47">
        <f t="shared" si="4"/>
        <v>81.709171508646321</v>
      </c>
      <c r="N47">
        <f t="shared" si="4"/>
        <v>22.750594106108373</v>
      </c>
      <c r="O47">
        <f t="shared" si="4"/>
        <v>9.790003454938874E-2</v>
      </c>
    </row>
    <row r="48" spans="4:17" x14ac:dyDescent="0.25">
      <c r="H48">
        <f t="shared" ref="H48:O48" si="5">H42/$Q$42*100</f>
        <v>101.63873158444925</v>
      </c>
      <c r="I48">
        <f t="shared" si="5"/>
        <v>86.43485144741156</v>
      </c>
      <c r="J48">
        <f t="shared" si="5"/>
        <v>99.297607932653435</v>
      </c>
      <c r="K48">
        <f t="shared" si="5"/>
        <v>91.318324223976887</v>
      </c>
      <c r="L48">
        <f t="shared" si="5"/>
        <v>100.31928864930244</v>
      </c>
      <c r="M48">
        <f t="shared" si="5"/>
        <v>80.960593233573988</v>
      </c>
      <c r="N48">
        <f t="shared" si="5"/>
        <v>24.787023514892869</v>
      </c>
      <c r="O48">
        <f t="shared" si="5"/>
        <v>0.11940205120750959</v>
      </c>
    </row>
    <row r="49" spans="6:16" x14ac:dyDescent="0.25">
      <c r="H49">
        <f t="shared" ref="H49:O49" si="6">H43/$Q$42*100</f>
        <v>86.792287491253674</v>
      </c>
      <c r="I49">
        <f t="shared" si="6"/>
        <v>85.265111505247731</v>
      </c>
      <c r="J49">
        <f t="shared" si="6"/>
        <v>99.313412883572596</v>
      </c>
      <c r="K49">
        <f t="shared" si="6"/>
        <v>103.79709199721781</v>
      </c>
      <c r="L49">
        <f t="shared" si="6"/>
        <v>98.288704748813771</v>
      </c>
      <c r="M49">
        <f t="shared" si="6"/>
        <v>82.603855103621129</v>
      </c>
      <c r="N49">
        <f t="shared" si="6"/>
        <v>19.630324126197053</v>
      </c>
      <c r="O49">
        <f t="shared" si="6"/>
        <v>0.13806509081832188</v>
      </c>
    </row>
    <row r="50" spans="6:16" x14ac:dyDescent="0.25">
      <c r="H50">
        <f>H44/$Q$42*100</f>
        <v>88.780856502479949</v>
      </c>
      <c r="I50">
        <f t="shared" ref="I50:O50" si="7">I44/$Q$42*100</f>
        <v>97.497234671336898</v>
      </c>
      <c r="J50">
        <f t="shared" si="7"/>
        <v>89.023008014574486</v>
      </c>
      <c r="K50">
        <f t="shared" si="7"/>
        <v>96.395349860701401</v>
      </c>
      <c r="L50">
        <f t="shared" si="7"/>
        <v>110.69362382192311</v>
      </c>
      <c r="M50">
        <f t="shared" si="7"/>
        <v>89.738326077624421</v>
      </c>
      <c r="N50">
        <f t="shared" si="7"/>
        <v>27.809462008610385</v>
      </c>
      <c r="O50">
        <f t="shared" si="7"/>
        <v>0.20524616121083619</v>
      </c>
    </row>
    <row r="53" spans="6:16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</row>
    <row r="54" spans="6:16" x14ac:dyDescent="0.25">
      <c r="F54" t="s">
        <v>37</v>
      </c>
      <c r="H54">
        <f>AVERAGE(H47:H50)</f>
        <v>100</v>
      </c>
      <c r="I54">
        <f t="shared" ref="I54:N54" si="8">AVERAGE(I47:I50)</f>
        <v>98.791095424998559</v>
      </c>
      <c r="J54">
        <f t="shared" si="8"/>
        <v>98.919773224846963</v>
      </c>
      <c r="K54">
        <f t="shared" si="8"/>
        <v>97.848117795954892</v>
      </c>
      <c r="L54">
        <f t="shared" si="8"/>
        <v>106.45794049031132</v>
      </c>
      <c r="M54">
        <f t="shared" si="8"/>
        <v>83.752986480866468</v>
      </c>
      <c r="N54">
        <f t="shared" si="8"/>
        <v>23.74435093895217</v>
      </c>
      <c r="O54">
        <f>AVERAGE(O47:O50)</f>
        <v>0.14015333444651409</v>
      </c>
    </row>
    <row r="55" spans="6:16" x14ac:dyDescent="0.25">
      <c r="F55" t="s">
        <v>39</v>
      </c>
      <c r="H55">
        <f>MEDIAN(H47:H50)</f>
        <v>95.209794043464598</v>
      </c>
      <c r="I55">
        <f>MEDIAN(I47:I50)</f>
        <v>91.966043059374229</v>
      </c>
      <c r="J55">
        <f t="shared" ref="J55:O55" si="9">MEDIAN(J47:J50)</f>
        <v>99.305510408113008</v>
      </c>
      <c r="K55">
        <f t="shared" si="9"/>
        <v>98.138527481312423</v>
      </c>
      <c r="L55">
        <f t="shared" si="9"/>
        <v>105.50645623561277</v>
      </c>
      <c r="M55">
        <f t="shared" si="9"/>
        <v>82.156513306133718</v>
      </c>
      <c r="N55">
        <f t="shared" si="9"/>
        <v>23.768808810500623</v>
      </c>
      <c r="O55">
        <f t="shared" si="9"/>
        <v>0.12873357101291574</v>
      </c>
    </row>
    <row r="56" spans="6:16" x14ac:dyDescent="0.25">
      <c r="F56" t="s">
        <v>41</v>
      </c>
      <c r="H56">
        <f>STDEV(H47:H50)</f>
        <v>16.555934549296193</v>
      </c>
      <c r="I56">
        <f t="shared" ref="I56:O56" si="10">STDEV(I47:I50)</f>
        <v>18.937114143464925</v>
      </c>
      <c r="J56">
        <f t="shared" si="10"/>
        <v>7.7784875534484224</v>
      </c>
      <c r="K56">
        <f t="shared" si="10"/>
        <v>5.3001418265499938</v>
      </c>
      <c r="L56">
        <f t="shared" si="10"/>
        <v>8.637317692870413</v>
      </c>
      <c r="M56">
        <f t="shared" si="10"/>
        <v>4.0463742082216569</v>
      </c>
      <c r="N56">
        <f t="shared" si="10"/>
        <v>3.4411753499915552</v>
      </c>
      <c r="O56">
        <f t="shared" si="10"/>
        <v>4.6394661926714993E-2</v>
      </c>
    </row>
    <row r="57" spans="6:16" x14ac:dyDescent="0.25">
      <c r="F57" t="s">
        <v>42</v>
      </c>
      <c r="H57">
        <f t="shared" ref="H57:O57" si="11">H56/H54*100</f>
        <v>16.555934549296193</v>
      </c>
      <c r="I57">
        <f t="shared" si="11"/>
        <v>19.168847214415024</v>
      </c>
      <c r="J57">
        <f t="shared" si="11"/>
        <v>7.8634304344468493</v>
      </c>
      <c r="K57">
        <f t="shared" si="11"/>
        <v>5.4167028921317746</v>
      </c>
      <c r="L57">
        <f t="shared" si="11"/>
        <v>8.1133616272207423</v>
      </c>
      <c r="M57">
        <f t="shared" si="11"/>
        <v>4.8313193096058242</v>
      </c>
      <c r="N57">
        <f t="shared" si="11"/>
        <v>14.492606510234696</v>
      </c>
      <c r="O57">
        <f t="shared" si="11"/>
        <v>33.102788535095698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704850</xdr:colOff>
                <xdr:row>1</xdr:row>
                <xdr:rowOff>66675</xdr:rowOff>
              </from>
              <to>
                <xdr:col>16</xdr:col>
                <xdr:colOff>161925</xdr:colOff>
                <xdr:row>17</xdr:row>
                <xdr:rowOff>152400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2019-12-31T16:36:04Z</dcterms:created>
  <dcterms:modified xsi:type="dcterms:W3CDTF">2021-07-18T07:52:04Z</dcterms:modified>
</cp:coreProperties>
</file>