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EF558468-3925-4CAB-9386-167B586B57EC}" xr6:coauthVersionLast="45" xr6:coauthVersionMax="45" xr10:uidLastSave="{9AF6154C-09FB-46E4-9612-22BE9878017B}"/>
  <bookViews>
    <workbookView xWindow="-120" yWindow="-120" windowWidth="29040" windowHeight="15840" activeTab="3" xr2:uid="{00000000-000D-0000-FFFF-FFFF00000000}"/>
  </bookViews>
  <sheets>
    <sheet name="MTT" sheetId="1" r:id="rId1"/>
    <sheet name="Luminometer" sheetId="2" r:id="rId2"/>
    <sheet name="Combined" sheetId="3" r:id="rId3"/>
    <sheet name="Combined corrected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5" i="4" l="1"/>
  <c r="K45" i="4"/>
  <c r="J45" i="4"/>
  <c r="I45" i="4"/>
  <c r="H45" i="4"/>
  <c r="G45" i="4"/>
  <c r="F45" i="4"/>
  <c r="E45" i="4"/>
  <c r="L44" i="4"/>
  <c r="K44" i="4"/>
  <c r="J44" i="4"/>
  <c r="I44" i="4"/>
  <c r="H44" i="4"/>
  <c r="G44" i="4"/>
  <c r="F44" i="4"/>
  <c r="E44" i="4"/>
  <c r="L43" i="4"/>
  <c r="K43" i="4"/>
  <c r="J43" i="4"/>
  <c r="I43" i="4"/>
  <c r="H43" i="4"/>
  <c r="G43" i="4"/>
  <c r="F43" i="4"/>
  <c r="E43" i="4"/>
  <c r="L42" i="4"/>
  <c r="K42" i="4"/>
  <c r="J42" i="4"/>
  <c r="I42" i="4"/>
  <c r="H42" i="4"/>
  <c r="G42" i="4"/>
  <c r="F42" i="4"/>
  <c r="L45" i="3"/>
  <c r="K45" i="3"/>
  <c r="J45" i="3"/>
  <c r="I45" i="3"/>
  <c r="H45" i="3"/>
  <c r="G45" i="3"/>
  <c r="F45" i="3"/>
  <c r="E45" i="3"/>
  <c r="L44" i="3"/>
  <c r="K44" i="3"/>
  <c r="J44" i="3"/>
  <c r="I44" i="3"/>
  <c r="H44" i="3"/>
  <c r="G44" i="3"/>
  <c r="F44" i="3"/>
  <c r="E44" i="3"/>
  <c r="L43" i="3"/>
  <c r="K43" i="3"/>
  <c r="J43" i="3"/>
  <c r="I43" i="3"/>
  <c r="H43" i="3"/>
  <c r="G43" i="3"/>
  <c r="F43" i="3"/>
  <c r="E43" i="3"/>
  <c r="L42" i="3"/>
  <c r="K42" i="3"/>
  <c r="J42" i="3"/>
  <c r="I42" i="3"/>
  <c r="H42" i="3"/>
  <c r="G42" i="3"/>
  <c r="F42" i="3"/>
  <c r="E42" i="3"/>
  <c r="P35" i="2"/>
  <c r="O50" i="2" s="1"/>
  <c r="K47" i="2"/>
  <c r="P39" i="2"/>
  <c r="O39" i="2"/>
  <c r="N39" i="2"/>
  <c r="M39" i="2"/>
  <c r="L39" i="2"/>
  <c r="K39" i="2"/>
  <c r="J39" i="2"/>
  <c r="I39" i="2"/>
  <c r="H39" i="2"/>
  <c r="H40" i="2" s="1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M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H50" i="2" l="1"/>
  <c r="N43" i="4"/>
  <c r="E50" i="4" s="1"/>
  <c r="J40" i="2"/>
  <c r="O47" i="2"/>
  <c r="N43" i="3"/>
  <c r="E50" i="3" s="1"/>
  <c r="L40" i="2"/>
  <c r="E51" i="4"/>
  <c r="F51" i="4"/>
  <c r="F52" i="4"/>
  <c r="G49" i="4"/>
  <c r="G50" i="4"/>
  <c r="G51" i="4"/>
  <c r="H51" i="4"/>
  <c r="I52" i="4"/>
  <c r="F49" i="4"/>
  <c r="I49" i="4"/>
  <c r="J49" i="4"/>
  <c r="J50" i="4"/>
  <c r="J52" i="4"/>
  <c r="H49" i="4"/>
  <c r="I50" i="4"/>
  <c r="K49" i="4"/>
  <c r="K50" i="4"/>
  <c r="K51" i="4"/>
  <c r="H50" i="4"/>
  <c r="L49" i="4"/>
  <c r="L50" i="4"/>
  <c r="L51" i="4"/>
  <c r="L52" i="4"/>
  <c r="P40" i="2"/>
  <c r="K48" i="2"/>
  <c r="I47" i="2"/>
  <c r="I48" i="2"/>
  <c r="M40" i="2"/>
  <c r="O48" i="2"/>
  <c r="O49" i="2"/>
  <c r="O56" i="2" s="1"/>
  <c r="O57" i="2" s="1"/>
  <c r="I50" i="2"/>
  <c r="P36" i="2"/>
  <c r="K40" i="2"/>
  <c r="I49" i="2"/>
  <c r="I40" i="2"/>
  <c r="K49" i="2"/>
  <c r="N40" i="2"/>
  <c r="O40" i="2"/>
  <c r="K50" i="2"/>
  <c r="J47" i="2"/>
  <c r="J48" i="2"/>
  <c r="J49" i="2"/>
  <c r="J50" i="2"/>
  <c r="L47" i="2"/>
  <c r="L48" i="2"/>
  <c r="L49" i="2"/>
  <c r="L50" i="2"/>
  <c r="M47" i="2"/>
  <c r="M48" i="2"/>
  <c r="M49" i="2"/>
  <c r="M50" i="2"/>
  <c r="N47" i="2"/>
  <c r="N48" i="2"/>
  <c r="N49" i="2"/>
  <c r="N50" i="2"/>
  <c r="H47" i="2"/>
  <c r="H48" i="2"/>
  <c r="H49" i="2"/>
  <c r="K40" i="1"/>
  <c r="P36" i="1"/>
  <c r="O40" i="1"/>
  <c r="I47" i="1"/>
  <c r="I58" i="1" s="1"/>
  <c r="I49" i="1"/>
  <c r="J40" i="1"/>
  <c r="H47" i="1"/>
  <c r="H49" i="1"/>
  <c r="L40" i="1"/>
  <c r="N47" i="1"/>
  <c r="N49" i="1"/>
  <c r="M40" i="1"/>
  <c r="O47" i="1"/>
  <c r="O49" i="1"/>
  <c r="N40" i="1"/>
  <c r="H48" i="1"/>
  <c r="H50" i="1"/>
  <c r="I48" i="1"/>
  <c r="I50" i="1"/>
  <c r="H40" i="1"/>
  <c r="P40" i="1"/>
  <c r="N48" i="1"/>
  <c r="N56" i="1" s="1"/>
  <c r="N57" i="1" s="1"/>
  <c r="N50" i="1"/>
  <c r="I40" i="1"/>
  <c r="O48" i="1"/>
  <c r="O50" i="1"/>
  <c r="J47" i="1"/>
  <c r="J48" i="1"/>
  <c r="J49" i="1"/>
  <c r="J50" i="1"/>
  <c r="K47" i="1"/>
  <c r="K48" i="1"/>
  <c r="K49" i="1"/>
  <c r="K50" i="1"/>
  <c r="L47" i="1"/>
  <c r="L48" i="1"/>
  <c r="L49" i="1"/>
  <c r="L50" i="1"/>
  <c r="M47" i="1"/>
  <c r="M48" i="1"/>
  <c r="M49" i="1"/>
  <c r="O56" i="1" l="1"/>
  <c r="O57" i="1" s="1"/>
  <c r="K51" i="3"/>
  <c r="I51" i="4"/>
  <c r="F50" i="4"/>
  <c r="H52" i="4"/>
  <c r="E52" i="4"/>
  <c r="E57" i="4" s="1"/>
  <c r="G50" i="3"/>
  <c r="S54" i="1"/>
  <c r="M79" i="1" s="1"/>
  <c r="K52" i="4"/>
  <c r="J51" i="4"/>
  <c r="G52" i="4"/>
  <c r="I56" i="1"/>
  <c r="I57" i="1" s="1"/>
  <c r="N54" i="1"/>
  <c r="N55" i="1" s="1"/>
  <c r="K52" i="3"/>
  <c r="G51" i="3"/>
  <c r="K50" i="3"/>
  <c r="E51" i="3"/>
  <c r="K56" i="2"/>
  <c r="K57" i="2" s="1"/>
  <c r="K49" i="3"/>
  <c r="E49" i="3"/>
  <c r="O54" i="2"/>
  <c r="O55" i="2" s="1"/>
  <c r="I56" i="2"/>
  <c r="I57" i="2" s="1"/>
  <c r="J52" i="3"/>
  <c r="G52" i="3"/>
  <c r="J51" i="3"/>
  <c r="G49" i="3"/>
  <c r="O58" i="2"/>
  <c r="J50" i="3"/>
  <c r="L52" i="3"/>
  <c r="L51" i="3"/>
  <c r="L50" i="3"/>
  <c r="L49" i="3"/>
  <c r="I51" i="3"/>
  <c r="I52" i="3"/>
  <c r="I50" i="3"/>
  <c r="I49" i="3"/>
  <c r="H52" i="3"/>
  <c r="H51" i="3"/>
  <c r="H50" i="3"/>
  <c r="H49" i="3"/>
  <c r="F52" i="3"/>
  <c r="F51" i="3"/>
  <c r="F50" i="3"/>
  <c r="F49" i="3"/>
  <c r="H56" i="1"/>
  <c r="H57" i="1" s="1"/>
  <c r="H76" i="1"/>
  <c r="K54" i="2"/>
  <c r="K55" i="2" s="1"/>
  <c r="F56" i="4"/>
  <c r="J49" i="3"/>
  <c r="E52" i="3"/>
  <c r="K58" i="4"/>
  <c r="K57" i="4"/>
  <c r="K56" i="4"/>
  <c r="I58" i="4"/>
  <c r="I57" i="4"/>
  <c r="I56" i="4"/>
  <c r="G58" i="4"/>
  <c r="G57" i="4"/>
  <c r="G56" i="4"/>
  <c r="F58" i="4"/>
  <c r="F57" i="4"/>
  <c r="L58" i="4"/>
  <c r="L57" i="4"/>
  <c r="L56" i="4"/>
  <c r="H58" i="4"/>
  <c r="H57" i="4"/>
  <c r="H56" i="4"/>
  <c r="J58" i="4"/>
  <c r="J57" i="4"/>
  <c r="J56" i="4"/>
  <c r="E58" i="4"/>
  <c r="O59" i="2"/>
  <c r="S54" i="2"/>
  <c r="N79" i="2" s="1"/>
  <c r="I54" i="2"/>
  <c r="I55" i="2" s="1"/>
  <c r="I58" i="2"/>
  <c r="I59" i="2" s="1"/>
  <c r="K58" i="2"/>
  <c r="K59" i="2" s="1"/>
  <c r="L58" i="2"/>
  <c r="L56" i="2"/>
  <c r="L57" i="2" s="1"/>
  <c r="L54" i="2"/>
  <c r="L55" i="2" s="1"/>
  <c r="J58" i="2"/>
  <c r="J56" i="2"/>
  <c r="J57" i="2" s="1"/>
  <c r="J54" i="2"/>
  <c r="J55" i="2" s="1"/>
  <c r="N58" i="2"/>
  <c r="N56" i="2"/>
  <c r="N57" i="2" s="1"/>
  <c r="N54" i="2"/>
  <c r="N55" i="2" s="1"/>
  <c r="H54" i="2"/>
  <c r="L64" i="2" s="1"/>
  <c r="H58" i="2"/>
  <c r="H56" i="2"/>
  <c r="H57" i="2" s="1"/>
  <c r="M58" i="2"/>
  <c r="M56" i="2"/>
  <c r="M57" i="2" s="1"/>
  <c r="M54" i="2"/>
  <c r="M55" i="2" s="1"/>
  <c r="H58" i="1"/>
  <c r="H54" i="1"/>
  <c r="I63" i="1" s="1"/>
  <c r="I54" i="1"/>
  <c r="I55" i="1" s="1"/>
  <c r="N58" i="1"/>
  <c r="N59" i="1" s="1"/>
  <c r="O58" i="1"/>
  <c r="I77" i="1"/>
  <c r="H77" i="1"/>
  <c r="H64" i="1"/>
  <c r="N65" i="1"/>
  <c r="N78" i="1"/>
  <c r="H78" i="1"/>
  <c r="O54" i="1"/>
  <c r="O55" i="1" s="1"/>
  <c r="L79" i="1"/>
  <c r="L66" i="1"/>
  <c r="K76" i="1"/>
  <c r="K58" i="1"/>
  <c r="K59" i="1" s="1"/>
  <c r="K56" i="1"/>
  <c r="K57" i="1" s="1"/>
  <c r="K54" i="1"/>
  <c r="K55" i="1" s="1"/>
  <c r="M77" i="1"/>
  <c r="M64" i="1"/>
  <c r="L65" i="1"/>
  <c r="J65" i="1"/>
  <c r="M66" i="1"/>
  <c r="M54" i="1"/>
  <c r="M55" i="1" s="1"/>
  <c r="M63" i="1"/>
  <c r="M56" i="1"/>
  <c r="M57" i="1" s="1"/>
  <c r="M58" i="1"/>
  <c r="L64" i="1"/>
  <c r="I66" i="1"/>
  <c r="J64" i="1"/>
  <c r="H66" i="1"/>
  <c r="K64" i="1"/>
  <c r="M65" i="1"/>
  <c r="J79" i="1"/>
  <c r="J66" i="1"/>
  <c r="H65" i="1"/>
  <c r="L63" i="1"/>
  <c r="L58" i="1"/>
  <c r="L56" i="1"/>
  <c r="L57" i="1" s="1"/>
  <c r="L54" i="1"/>
  <c r="L55" i="1" s="1"/>
  <c r="I65" i="1"/>
  <c r="J63" i="1"/>
  <c r="J58" i="1"/>
  <c r="J56" i="1"/>
  <c r="J57" i="1" s="1"/>
  <c r="J54" i="1"/>
  <c r="J55" i="1" s="1"/>
  <c r="N66" i="1"/>
  <c r="K79" i="1"/>
  <c r="K66" i="1"/>
  <c r="K65" i="1"/>
  <c r="N63" i="1"/>
  <c r="I64" i="1"/>
  <c r="H63" i="1"/>
  <c r="K78" i="1" l="1"/>
  <c r="J76" i="1"/>
  <c r="J77" i="1"/>
  <c r="L78" i="1"/>
  <c r="O78" i="1"/>
  <c r="O77" i="1"/>
  <c r="O84" i="1" s="1"/>
  <c r="E56" i="4"/>
  <c r="M78" i="1"/>
  <c r="M83" i="1" s="1"/>
  <c r="L77" i="1"/>
  <c r="N79" i="1"/>
  <c r="I78" i="1"/>
  <c r="F59" i="4"/>
  <c r="H79" i="1"/>
  <c r="O65" i="1"/>
  <c r="K59" i="4"/>
  <c r="N77" i="1"/>
  <c r="N85" i="1" s="1"/>
  <c r="I79" i="1"/>
  <c r="O76" i="1"/>
  <c r="O79" i="1"/>
  <c r="K77" i="1"/>
  <c r="M76" i="1"/>
  <c r="J78" i="1"/>
  <c r="J85" i="1" s="1"/>
  <c r="L76" i="1"/>
  <c r="I76" i="1"/>
  <c r="I85" i="1" s="1"/>
  <c r="K63" i="1"/>
  <c r="N76" i="1"/>
  <c r="I59" i="1"/>
  <c r="K58" i="3"/>
  <c r="K59" i="3" s="1"/>
  <c r="K57" i="3"/>
  <c r="K56" i="3"/>
  <c r="H83" i="1"/>
  <c r="J57" i="3"/>
  <c r="J58" i="3"/>
  <c r="J59" i="3" s="1"/>
  <c r="J56" i="3"/>
  <c r="H58" i="3"/>
  <c r="H59" i="3" s="1"/>
  <c r="H57" i="3"/>
  <c r="H56" i="3"/>
  <c r="L58" i="3"/>
  <c r="L57" i="3"/>
  <c r="L56" i="3"/>
  <c r="G58" i="3"/>
  <c r="G57" i="3"/>
  <c r="G56" i="3"/>
  <c r="O59" i="1"/>
  <c r="I72" i="1"/>
  <c r="F58" i="3"/>
  <c r="F57" i="3"/>
  <c r="F56" i="3"/>
  <c r="I58" i="3"/>
  <c r="I57" i="3"/>
  <c r="I56" i="3"/>
  <c r="E56" i="3"/>
  <c r="E58" i="3"/>
  <c r="E57" i="3"/>
  <c r="E59" i="4"/>
  <c r="G59" i="4"/>
  <c r="I59" i="4"/>
  <c r="H59" i="4"/>
  <c r="L59" i="4"/>
  <c r="J59" i="4"/>
  <c r="M65" i="2"/>
  <c r="N59" i="2"/>
  <c r="M66" i="2"/>
  <c r="L65" i="2"/>
  <c r="M59" i="2"/>
  <c r="H64" i="2"/>
  <c r="M63" i="2"/>
  <c r="J65" i="2"/>
  <c r="N63" i="2"/>
  <c r="L59" i="2"/>
  <c r="M64" i="2"/>
  <c r="J66" i="2"/>
  <c r="L63" i="2"/>
  <c r="M79" i="2"/>
  <c r="M77" i="2"/>
  <c r="H77" i="2"/>
  <c r="J79" i="2"/>
  <c r="L76" i="2"/>
  <c r="L66" i="2"/>
  <c r="H59" i="2"/>
  <c r="M78" i="2"/>
  <c r="J78" i="2"/>
  <c r="N64" i="2"/>
  <c r="J63" i="2"/>
  <c r="N66" i="2"/>
  <c r="N78" i="2"/>
  <c r="L78" i="2"/>
  <c r="M76" i="2"/>
  <c r="L79" i="2"/>
  <c r="H63" i="2"/>
  <c r="H65" i="2"/>
  <c r="N77" i="2"/>
  <c r="J59" i="2"/>
  <c r="I78" i="2"/>
  <c r="O76" i="2"/>
  <c r="K78" i="2"/>
  <c r="I76" i="2"/>
  <c r="O79" i="2"/>
  <c r="K79" i="2"/>
  <c r="K77" i="2"/>
  <c r="I79" i="2"/>
  <c r="H79" i="2"/>
  <c r="O77" i="2"/>
  <c r="K76" i="2"/>
  <c r="I77" i="2"/>
  <c r="O78" i="2"/>
  <c r="N76" i="2"/>
  <c r="H76" i="2"/>
  <c r="H78" i="2"/>
  <c r="J76" i="2"/>
  <c r="J77" i="2"/>
  <c r="H55" i="2"/>
  <c r="I63" i="2"/>
  <c r="O66" i="2"/>
  <c r="K64" i="2"/>
  <c r="I64" i="2"/>
  <c r="H66" i="2"/>
  <c r="O65" i="2"/>
  <c r="I65" i="2"/>
  <c r="K66" i="2"/>
  <c r="O64" i="2"/>
  <c r="I66" i="2"/>
  <c r="K63" i="2"/>
  <c r="K65" i="2"/>
  <c r="O63" i="2"/>
  <c r="N65" i="2"/>
  <c r="L77" i="2"/>
  <c r="J64" i="2"/>
  <c r="H84" i="1"/>
  <c r="H85" i="1"/>
  <c r="H86" i="1" s="1"/>
  <c r="H55" i="1"/>
  <c r="N64" i="1"/>
  <c r="N70" i="1" s="1"/>
  <c r="O64" i="1"/>
  <c r="O66" i="1"/>
  <c r="O63" i="1"/>
  <c r="H59" i="1"/>
  <c r="I84" i="1"/>
  <c r="K85" i="1"/>
  <c r="K84" i="1"/>
  <c r="K83" i="1"/>
  <c r="J72" i="1"/>
  <c r="J71" i="1"/>
  <c r="J70" i="1"/>
  <c r="L59" i="1"/>
  <c r="M59" i="1"/>
  <c r="J59" i="1"/>
  <c r="L72" i="1"/>
  <c r="L71" i="1"/>
  <c r="L70" i="1"/>
  <c r="M84" i="1"/>
  <c r="I70" i="1"/>
  <c r="I73" i="1" s="1"/>
  <c r="K72" i="1"/>
  <c r="K71" i="1"/>
  <c r="K70" i="1"/>
  <c r="L85" i="1"/>
  <c r="L84" i="1"/>
  <c r="L83" i="1"/>
  <c r="I71" i="1"/>
  <c r="H70" i="1"/>
  <c r="H72" i="1"/>
  <c r="H71" i="1"/>
  <c r="M71" i="1"/>
  <c r="M70" i="1"/>
  <c r="M72" i="1"/>
  <c r="M85" i="1" l="1"/>
  <c r="I83" i="1"/>
  <c r="N71" i="1"/>
  <c r="O83" i="1"/>
  <c r="N83" i="1"/>
  <c r="N86" i="1" s="1"/>
  <c r="N72" i="1"/>
  <c r="J83" i="1"/>
  <c r="I59" i="3"/>
  <c r="G59" i="3"/>
  <c r="J84" i="1"/>
  <c r="N84" i="1"/>
  <c r="O85" i="1"/>
  <c r="O86" i="1" s="1"/>
  <c r="M72" i="2"/>
  <c r="F59" i="3"/>
  <c r="L59" i="3"/>
  <c r="H73" i="1"/>
  <c r="E59" i="3"/>
  <c r="M70" i="2"/>
  <c r="M71" i="2"/>
  <c r="N72" i="2"/>
  <c r="N70" i="2"/>
  <c r="L71" i="2"/>
  <c r="M85" i="2"/>
  <c r="M84" i="2"/>
  <c r="M83" i="2"/>
  <c r="H85" i="2"/>
  <c r="H84" i="2"/>
  <c r="H83" i="2"/>
  <c r="N71" i="2"/>
  <c r="J72" i="2"/>
  <c r="J71" i="2"/>
  <c r="J70" i="2"/>
  <c r="L70" i="2"/>
  <c r="K85" i="2"/>
  <c r="K84" i="2"/>
  <c r="K83" i="2"/>
  <c r="I72" i="2"/>
  <c r="I71" i="2"/>
  <c r="I70" i="2"/>
  <c r="O85" i="2"/>
  <c r="O84" i="2"/>
  <c r="O83" i="2"/>
  <c r="M73" i="2"/>
  <c r="H72" i="2"/>
  <c r="H71" i="2"/>
  <c r="H70" i="2"/>
  <c r="L72" i="2"/>
  <c r="N85" i="2"/>
  <c r="N84" i="2"/>
  <c r="N83" i="2"/>
  <c r="L85" i="2"/>
  <c r="L84" i="2"/>
  <c r="L83" i="2"/>
  <c r="O72" i="2"/>
  <c r="O71" i="2"/>
  <c r="O70" i="2"/>
  <c r="K72" i="2"/>
  <c r="K71" i="2"/>
  <c r="K70" i="2"/>
  <c r="J84" i="2"/>
  <c r="J85" i="2"/>
  <c r="J83" i="2"/>
  <c r="I85" i="2"/>
  <c r="I84" i="2"/>
  <c r="I83" i="2"/>
  <c r="K73" i="1"/>
  <c r="J73" i="1"/>
  <c r="O71" i="1"/>
  <c r="O70" i="1"/>
  <c r="O72" i="1"/>
  <c r="J86" i="1"/>
  <c r="M86" i="1"/>
  <c r="L86" i="1"/>
  <c r="K86" i="1"/>
  <c r="L73" i="1"/>
  <c r="I86" i="1"/>
  <c r="M73" i="1"/>
  <c r="N73" i="1"/>
  <c r="N73" i="2" l="1"/>
  <c r="I73" i="2"/>
  <c r="N86" i="2"/>
  <c r="O86" i="2"/>
  <c r="O73" i="2"/>
  <c r="J73" i="2"/>
  <c r="K86" i="2"/>
  <c r="I86" i="2"/>
  <c r="L73" i="2"/>
  <c r="M86" i="2"/>
  <c r="H73" i="2"/>
  <c r="L86" i="2"/>
  <c r="H86" i="2"/>
  <c r="K73" i="2"/>
  <c r="J86" i="2"/>
  <c r="O73" i="1"/>
</calcChain>
</file>

<file path=xl/sharedStrings.xml><?xml version="1.0" encoding="utf-8"?>
<sst xmlns="http://schemas.openxmlformats.org/spreadsheetml/2006/main" count="281" uniqueCount="56">
  <si>
    <t>version,4</t>
  </si>
  <si>
    <t>ProtocolHeader</t>
  </si>
  <si>
    <t>,Version,1.0,Label,MTT_d43,ReaderType,0,DateRead,4/27/2020 11:32:55 PM,InstrumentSN,SN: 512734004,</t>
  </si>
  <si>
    <t xml:space="preserve">,Result,0,Prefix,5a_Dox,WellMap,0007FE7FE7FE7FE7FE7FE000,RefWellMap,000000000000000000000000,RunCount,1,Kinetics,False,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</si>
  <si>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</si>
  <si>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</si>
  <si>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</si>
  <si>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</si>
  <si>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</si>
  <si>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</si>
  <si>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,B,X,0.05645939,0.05856241,0.07646957,0.06102121,0.06285732,0.0634216,0.06424809,0.06494276,0.06915966,0.06318677,X</t>
  </si>
  <si>
    <t>,C,X,0.05579793,0.2635045,0.2749274,0.3733759,0.3538527,0.3410152,0.3569315,0.36209,0.3708981,0.1548757,X</t>
  </si>
  <si>
    <t>,D,X,0.05721308,0.316604,0.3616442,0.3654515,0.3579237,0.360714,0.3579354,0.3422061,0.3811196,0.1532722,X</t>
  </si>
  <si>
    <t>,E,X,0.05700609,0.3235921,0.3265044,0.3148416,0.3184974,0.3383617,0.3267871,0.3517968,0.319151,0.1044618,X</t>
  </si>
  <si>
    <t>,F,X,0.05646871,0.2855555,0.3183906,0.338659,0.359455,0.3467357,0.389637,0.3937853,0.3936558,0.05991243,X</t>
  </si>
  <si>
    <t>,G,X,0.0587173,0.06089026,0.05928563,0.06206302,0.05903073,0.05785677,0.06144024,0.06068273,0.06111324,0.05888281,X</t>
  </si>
  <si>
    <t>,H,X,X,X,X,X,X,X,X,X,X,X,X</t>
  </si>
  <si>
    <t>MTT</t>
  </si>
  <si>
    <t>Date of intoxication:</t>
  </si>
  <si>
    <t>Reader:</t>
  </si>
  <si>
    <t>Promega GloMax</t>
  </si>
  <si>
    <t>Vehicle</t>
  </si>
  <si>
    <t>Vehicle 2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</si>
  <si>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</si>
  <si>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</si>
  <si>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</si>
  <si>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</si>
  <si>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</si>
  <si>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</si>
  <si>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</si>
  <si>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</si>
  <si>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Differentiation started</t>
  </si>
  <si>
    <t>Age of cells</t>
  </si>
  <si>
    <t>43d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</si>
  <si>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</si>
  <si>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</si>
  <si>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</si>
  <si>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</si>
  <si>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</si>
  <si>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</si>
  <si>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</si>
  <si>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</si>
  <si>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</si>
  <si>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</si>
  <si>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</si>
  <si>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vehicles pooled]</t>
  </si>
  <si>
    <t>iPSC_DSN_005a_2020313(2)</t>
  </si>
  <si>
    <t>Doxorubicin in water</t>
  </si>
  <si>
    <t>Luminometer</t>
  </si>
  <si>
    <t>Luminescence</t>
  </si>
  <si>
    <t>Live/Dead</t>
  </si>
  <si>
    <t>Vehicle combined</t>
  </si>
  <si>
    <t>% of Vehicle</t>
  </si>
  <si>
    <t>37) Exp_20200425</t>
  </si>
  <si>
    <t>Berthold Luminescence Reader</t>
  </si>
  <si>
    <t>One outlier excluded.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</si>
</sst>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#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8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165" fontId="0" fillId="0" borderId="18" xfId="0" applyNumberFormat="1" applyBorder="1"/>
    <xf numFmtId="0" fontId="0" fillId="0" borderId="0" xfId="0" applyBorder="1"/>
    <xf numFmtId="0" fontId="18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361950</xdr:colOff>
      <xdr:row>4</xdr:row>
      <xdr:rowOff>76200</xdr:rowOff>
    </xdr:from>
    <xdr:to>
      <xdr:col>15</xdr:col>
      <xdr:colOff>666750</xdr:colOff>
      <xdr:row>23</xdr:row>
      <xdr:rowOff>114300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7829550" y="228600"/>
          <a:ext cx="3657600" cy="4876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466725</xdr:colOff>
      <xdr:row>9</xdr:row>
      <xdr:rowOff>69057</xdr:rowOff>
    </xdr:from>
    <xdr:to>
      <xdr:col>8</xdr:col>
      <xdr:colOff>323850</xdr:colOff>
      <xdr:row>23</xdr:row>
      <xdr:rowOff>152401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3211116" y="1325166"/>
          <a:ext cx="2750344" cy="36671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781051</xdr:colOff>
      <xdr:row>0</xdr:row>
      <xdr:rowOff>142872</xdr:rowOff>
    </xdr:from>
    <xdr:to>
      <xdr:col>11</xdr:col>
      <xdr:colOff>6353</xdr:colOff>
      <xdr:row>18</xdr:row>
      <xdr:rowOff>161924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4403726" y="-431803"/>
          <a:ext cx="3448052" cy="459740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66674</xdr:colOff>
      <xdr:row>0</xdr:row>
      <xdr:rowOff>180975</xdr:rowOff>
    </xdr:from>
    <xdr:to>
      <xdr:col>10</xdr:col>
      <xdr:colOff>600073</xdr:colOff>
      <xdr:row>18</xdr:row>
      <xdr:rowOff>9525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93FC6FCA-301C-43E1-B6EF-8299B663AF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4419599" y="-361950"/>
          <a:ext cx="3257550" cy="434339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685799</xdr:colOff>
          <xdr:row>1</xdr:row>
          <xdr:rowOff>9525</xdr:rowOff>
        </xdr:from>
        <xdr:to>
          <xdr:col>16</xdr:col>
          <xdr:colOff>456214</xdr:colOff>
          <xdr:row>18</xdr:row>
          <xdr:rowOff>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1DCBCC60-12EF-4FBA-8644-496B129DB2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6"/>
  <sheetViews>
    <sheetView topLeftCell="A16" workbookViewId="0">
      <selection activeCell="A25" sqref="A25:D32"/>
    </sheetView>
  </sheetViews>
  <sheetFormatPr baseColWidth="10" defaultRowHeight="15" x14ac:dyDescent="0.25"/>
  <sheetData>
    <row r="1" spans="1:31" x14ac:dyDescent="0.25">
      <c r="B1" t="s">
        <v>0</v>
      </c>
    </row>
    <row r="2" spans="1:31" x14ac:dyDescent="0.25">
      <c r="A2" t="s">
        <v>1</v>
      </c>
    </row>
    <row r="3" spans="1:31" x14ac:dyDescent="0.25">
      <c r="A3" t="s">
        <v>2</v>
      </c>
    </row>
    <row r="4" spans="1:31" x14ac:dyDescent="0.25">
      <c r="A4" t="s">
        <v>3</v>
      </c>
    </row>
    <row r="6" spans="1:31" x14ac:dyDescent="0.25">
      <c r="A6" t="s">
        <v>4</v>
      </c>
    </row>
    <row r="7" spans="1:31" x14ac:dyDescent="0.25">
      <c r="A7" t="s">
        <v>5</v>
      </c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</row>
    <row r="8" spans="1:31" x14ac:dyDescent="0.25"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</row>
    <row r="9" spans="1:31" x14ac:dyDescent="0.25">
      <c r="A9" t="s">
        <v>6</v>
      </c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</row>
    <row r="10" spans="1:31" x14ac:dyDescent="0.25">
      <c r="A10" t="s">
        <v>7</v>
      </c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</row>
    <row r="11" spans="1:31" x14ac:dyDescent="0.25">
      <c r="A11" t="s">
        <v>8</v>
      </c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</row>
    <row r="12" spans="1:31" x14ac:dyDescent="0.25">
      <c r="A12" t="s">
        <v>9</v>
      </c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</row>
    <row r="13" spans="1:31" x14ac:dyDescent="0.25">
      <c r="A13" t="s">
        <v>10</v>
      </c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</row>
    <row r="14" spans="1:31" x14ac:dyDescent="0.25">
      <c r="A14" t="s">
        <v>11</v>
      </c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</row>
    <row r="15" spans="1:31" x14ac:dyDescent="0.25">
      <c r="A15" t="s">
        <v>12</v>
      </c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</row>
    <row r="16" spans="1:31" x14ac:dyDescent="0.25">
      <c r="A16" t="s">
        <v>13</v>
      </c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pans="1:31" x14ac:dyDescent="0.25">
      <c r="A17" t="s">
        <v>14</v>
      </c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</row>
    <row r="18" spans="1:31" x14ac:dyDescent="0.25">
      <c r="A18" t="s">
        <v>15</v>
      </c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</row>
    <row r="19" spans="1:31" x14ac:dyDescent="0.25">
      <c r="A19" t="s">
        <v>16</v>
      </c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</row>
    <row r="20" spans="1:31" x14ac:dyDescent="0.25"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</row>
    <row r="21" spans="1:31" x14ac:dyDescent="0.25"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</row>
    <row r="22" spans="1:31" x14ac:dyDescent="0.25">
      <c r="A22" s="1"/>
      <c r="R22" s="23"/>
      <c r="S22" s="24"/>
      <c r="T22" s="24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</row>
    <row r="23" spans="1:31" x14ac:dyDescent="0.25">
      <c r="C23" s="4"/>
      <c r="R23" s="23"/>
      <c r="S23" s="24"/>
      <c r="T23" s="24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</row>
    <row r="24" spans="1:31" x14ac:dyDescent="0.25">
      <c r="C24" s="4"/>
      <c r="R24" s="23"/>
      <c r="S24" s="24"/>
      <c r="T24" s="24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</row>
    <row r="25" spans="1:31" x14ac:dyDescent="0.25">
      <c r="A25" s="1" t="s">
        <v>53</v>
      </c>
      <c r="D25" s="3"/>
      <c r="E25" s="3"/>
      <c r="F25" s="2"/>
      <c r="G25" s="2"/>
      <c r="H25" s="2" t="s">
        <v>21</v>
      </c>
      <c r="I25" s="2" t="s">
        <v>22</v>
      </c>
      <c r="J25" s="2" t="s">
        <v>23</v>
      </c>
      <c r="K25" s="2" t="s">
        <v>24</v>
      </c>
      <c r="L25" s="2" t="s">
        <v>25</v>
      </c>
      <c r="M25" s="2" t="s">
        <v>26</v>
      </c>
      <c r="N25" s="2" t="s">
        <v>27</v>
      </c>
      <c r="O25" s="2" t="s">
        <v>28</v>
      </c>
      <c r="P25" s="2" t="s">
        <v>29</v>
      </c>
      <c r="Q25" s="2"/>
      <c r="R25" s="24"/>
      <c r="S25" s="24"/>
      <c r="T25" s="24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</row>
    <row r="26" spans="1:31" x14ac:dyDescent="0.25">
      <c r="A26" t="s">
        <v>30</v>
      </c>
      <c r="C26" t="s">
        <v>46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24"/>
      <c r="S26" s="24"/>
      <c r="T26" s="24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</row>
    <row r="27" spans="1:31" x14ac:dyDescent="0.25">
      <c r="A27" t="s">
        <v>31</v>
      </c>
      <c r="C27" s="4">
        <v>43855</v>
      </c>
      <c r="D27" s="3"/>
      <c r="E27" s="3"/>
      <c r="F27" s="5"/>
      <c r="G27" s="5">
        <v>5.6459389999999998E-2</v>
      </c>
      <c r="H27" s="5">
        <v>5.8562410000000002E-2</v>
      </c>
      <c r="I27" s="5">
        <v>7.6469570000000001E-2</v>
      </c>
      <c r="J27" s="5">
        <v>6.1021209999999999E-2</v>
      </c>
      <c r="K27" s="5">
        <v>6.2857319999999994E-2</v>
      </c>
      <c r="L27" s="5">
        <v>6.3421599999999995E-2</v>
      </c>
      <c r="M27" s="5">
        <v>6.4248089999999994E-2</v>
      </c>
      <c r="N27" s="5">
        <v>6.4942760000000002E-2</v>
      </c>
      <c r="O27" s="5">
        <v>6.9159659999999998E-2</v>
      </c>
      <c r="P27" s="5">
        <v>6.3186770000000003E-2</v>
      </c>
      <c r="Q27" s="5"/>
      <c r="R27" s="24"/>
      <c r="S27" s="24"/>
      <c r="T27" s="24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x14ac:dyDescent="0.25">
      <c r="A28" t="s">
        <v>32</v>
      </c>
      <c r="C28" t="s">
        <v>33</v>
      </c>
      <c r="D28" s="3"/>
      <c r="E28" s="3"/>
      <c r="F28" s="5"/>
      <c r="G28" s="5">
        <v>5.5797930000000003E-2</v>
      </c>
      <c r="H28" s="6">
        <v>0.26350449999999997</v>
      </c>
      <c r="I28" s="7">
        <v>0.27492739999999999</v>
      </c>
      <c r="J28" s="7">
        <v>0.37337589999999998</v>
      </c>
      <c r="K28" s="7">
        <v>0.35385270000000002</v>
      </c>
      <c r="L28" s="7">
        <v>0.34101520000000002</v>
      </c>
      <c r="M28" s="7">
        <v>0.35693150000000001</v>
      </c>
      <c r="N28" s="7">
        <v>0.36209000000000002</v>
      </c>
      <c r="O28" s="7">
        <v>0.37089810000000001</v>
      </c>
      <c r="P28" s="8">
        <v>0.15487570000000001</v>
      </c>
      <c r="Q28" s="5"/>
      <c r="R28" s="3"/>
    </row>
    <row r="29" spans="1:31" x14ac:dyDescent="0.25">
      <c r="A29" t="s">
        <v>34</v>
      </c>
      <c r="C29" t="s">
        <v>47</v>
      </c>
      <c r="D29" s="3"/>
      <c r="E29" s="3"/>
      <c r="F29" s="5"/>
      <c r="G29" s="5">
        <v>5.7213079999999999E-2</v>
      </c>
      <c r="H29" s="9">
        <v>0.316604</v>
      </c>
      <c r="I29" s="5">
        <v>0.36164420000000003</v>
      </c>
      <c r="J29" s="5">
        <v>0.36545149999999998</v>
      </c>
      <c r="K29" s="5">
        <v>0.35792370000000001</v>
      </c>
      <c r="L29" s="5">
        <v>0.36071399999999998</v>
      </c>
      <c r="M29" s="5">
        <v>0.35793540000000001</v>
      </c>
      <c r="N29" s="5">
        <v>0.34220610000000001</v>
      </c>
      <c r="O29" s="5">
        <v>0.3811196</v>
      </c>
      <c r="P29" s="10">
        <v>0.1532722</v>
      </c>
      <c r="Q29" s="5"/>
      <c r="R29" s="3"/>
    </row>
    <row r="30" spans="1:31" x14ac:dyDescent="0.25">
      <c r="A30" t="s">
        <v>18</v>
      </c>
      <c r="C30" s="4">
        <v>43946</v>
      </c>
      <c r="D30" s="3"/>
      <c r="E30" s="3"/>
      <c r="F30" s="5"/>
      <c r="G30" s="5">
        <v>5.7006090000000002E-2</v>
      </c>
      <c r="H30" s="9">
        <v>0.32359209999999999</v>
      </c>
      <c r="I30" s="5">
        <v>0.32650439999999997</v>
      </c>
      <c r="J30" s="5">
        <v>0.3148416</v>
      </c>
      <c r="K30" s="5">
        <v>0.31849739999999999</v>
      </c>
      <c r="L30" s="5">
        <v>0.33836169999999999</v>
      </c>
      <c r="M30" s="5">
        <v>0.3267871</v>
      </c>
      <c r="N30" s="5">
        <v>0.35179680000000002</v>
      </c>
      <c r="O30" s="5">
        <v>0.31915100000000002</v>
      </c>
      <c r="P30" s="10">
        <v>0.10446179999999999</v>
      </c>
      <c r="Q30" s="5"/>
      <c r="R30" s="3"/>
    </row>
    <row r="31" spans="1:31" x14ac:dyDescent="0.25">
      <c r="A31" t="s">
        <v>19</v>
      </c>
      <c r="C31" t="s">
        <v>20</v>
      </c>
      <c r="D31" s="3"/>
      <c r="E31" s="3"/>
      <c r="F31" s="5"/>
      <c r="G31" s="5">
        <v>5.6468709999999998E-2</v>
      </c>
      <c r="H31" s="11">
        <v>0.28555550000000002</v>
      </c>
      <c r="I31" s="12">
        <v>0.31839060000000002</v>
      </c>
      <c r="J31" s="12">
        <v>0.33865899999999999</v>
      </c>
      <c r="K31" s="12">
        <v>0.35945500000000002</v>
      </c>
      <c r="L31" s="12">
        <v>0.34673569999999998</v>
      </c>
      <c r="M31" s="12">
        <v>0.38963700000000001</v>
      </c>
      <c r="N31" s="12">
        <v>0.3937853</v>
      </c>
      <c r="O31" s="12">
        <v>0.3936558</v>
      </c>
      <c r="P31" s="13">
        <v>5.9912430000000003E-2</v>
      </c>
      <c r="Q31" s="5"/>
      <c r="R31" s="3"/>
    </row>
    <row r="32" spans="1:31" x14ac:dyDescent="0.25">
      <c r="A32" s="1" t="s">
        <v>35</v>
      </c>
      <c r="D32" s="3"/>
      <c r="E32" s="3"/>
      <c r="F32" s="3"/>
      <c r="G32" s="3">
        <v>5.87173E-2</v>
      </c>
      <c r="H32" s="3">
        <v>6.0890260000000002E-2</v>
      </c>
      <c r="I32" s="3">
        <v>5.9285629999999999E-2</v>
      </c>
      <c r="J32" s="3">
        <v>6.2063020000000003E-2</v>
      </c>
      <c r="K32" s="3">
        <v>5.9030729999999997E-2</v>
      </c>
      <c r="L32" s="3">
        <v>5.7856770000000002E-2</v>
      </c>
      <c r="M32" s="3">
        <v>6.144024E-2</v>
      </c>
      <c r="N32" s="3">
        <v>6.0682729999999997E-2</v>
      </c>
      <c r="O32" s="3">
        <v>6.1113239999999999E-2</v>
      </c>
      <c r="P32" s="3">
        <v>5.8882810000000001E-2</v>
      </c>
      <c r="Q32" s="3"/>
      <c r="R32" s="3"/>
    </row>
    <row r="33" spans="2:18" x14ac:dyDescent="0.25"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2:18" x14ac:dyDescent="0.25"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2:18" x14ac:dyDescent="0.25">
      <c r="B35" s="14"/>
      <c r="C35" s="15"/>
      <c r="D35" s="3"/>
      <c r="E35" s="3"/>
      <c r="F35" s="3" t="s">
        <v>36</v>
      </c>
      <c r="G35" s="3"/>
      <c r="H35" s="16">
        <f t="shared" ref="H35:M35" si="0">AVERAGE(H28:H31)</f>
        <v>0.29731402499999998</v>
      </c>
      <c r="I35" s="3">
        <f t="shared" si="0"/>
        <v>0.32036665000000003</v>
      </c>
      <c r="J35" s="3">
        <f t="shared" si="0"/>
        <v>0.348082</v>
      </c>
      <c r="K35" s="3">
        <f t="shared" si="0"/>
        <v>0.34743220000000002</v>
      </c>
      <c r="L35" s="3">
        <f t="shared" si="0"/>
        <v>0.34670665000000001</v>
      </c>
      <c r="M35" s="3">
        <f t="shared" si="0"/>
        <v>0.35782275000000002</v>
      </c>
      <c r="N35" s="3">
        <f>AVERAGE(N28:N31)</f>
        <v>0.36246955000000003</v>
      </c>
      <c r="O35" s="3">
        <f>AVERAGE(O28:O31)</f>
        <v>0.36620612500000005</v>
      </c>
      <c r="P35" s="3">
        <f>AVERAGE(P28:P30)</f>
        <v>0.13753656666666667</v>
      </c>
      <c r="Q35" s="3"/>
      <c r="R35" s="3"/>
    </row>
    <row r="36" spans="2:18" x14ac:dyDescent="0.25">
      <c r="B36" s="14"/>
      <c r="D36" s="3"/>
      <c r="E36" s="3"/>
      <c r="F36" s="3" t="s">
        <v>37</v>
      </c>
      <c r="G36" s="3"/>
      <c r="H36" s="3">
        <f>H35/1000</f>
        <v>2.9731402499999997E-4</v>
      </c>
      <c r="I36" s="3">
        <f t="shared" ref="I36:P36" si="1">I35/1000</f>
        <v>3.2036665000000005E-4</v>
      </c>
      <c r="J36" s="3">
        <f t="shared" si="1"/>
        <v>3.4808199999999999E-4</v>
      </c>
      <c r="K36" s="3">
        <f t="shared" si="1"/>
        <v>3.4743220000000002E-4</v>
      </c>
      <c r="L36" s="3">
        <f t="shared" si="1"/>
        <v>3.4670665000000002E-4</v>
      </c>
      <c r="M36" s="3">
        <f t="shared" si="1"/>
        <v>3.5782275000000003E-4</v>
      </c>
      <c r="N36" s="3">
        <f t="shared" si="1"/>
        <v>3.6246955000000005E-4</v>
      </c>
      <c r="O36" s="3">
        <f t="shared" si="1"/>
        <v>3.6620612500000004E-4</v>
      </c>
      <c r="P36" s="3">
        <f t="shared" si="1"/>
        <v>1.3753656666666667E-4</v>
      </c>
      <c r="Q36" s="3"/>
      <c r="R36" s="3"/>
    </row>
    <row r="37" spans="2:18" x14ac:dyDescent="0.25">
      <c r="B37" s="14"/>
      <c r="D37" s="3"/>
      <c r="E37" s="3"/>
      <c r="F37" s="3" t="s">
        <v>38</v>
      </c>
      <c r="G37" s="3"/>
      <c r="H37" s="3">
        <f>MEDIAN(H28:H31)</f>
        <v>0.30107974999999998</v>
      </c>
      <c r="I37" s="3">
        <f t="shared" ref="I37:P37" si="2">MEDIAN(I28:I31)</f>
        <v>0.3224475</v>
      </c>
      <c r="J37" s="3">
        <f t="shared" si="2"/>
        <v>0.35205524999999999</v>
      </c>
      <c r="K37" s="3">
        <f t="shared" si="2"/>
        <v>0.35588819999999999</v>
      </c>
      <c r="L37" s="3">
        <f t="shared" si="2"/>
        <v>0.34387544999999997</v>
      </c>
      <c r="M37" s="3">
        <f t="shared" si="2"/>
        <v>0.35743345000000004</v>
      </c>
      <c r="N37" s="3">
        <f t="shared" si="2"/>
        <v>0.35694340000000002</v>
      </c>
      <c r="O37" s="3">
        <f t="shared" si="2"/>
        <v>0.37600885000000001</v>
      </c>
      <c r="P37" s="3">
        <f t="shared" si="2"/>
        <v>0.12886700000000001</v>
      </c>
      <c r="Q37" s="3"/>
      <c r="R37" s="3"/>
    </row>
    <row r="38" spans="2:18" x14ac:dyDescent="0.25">
      <c r="B38" s="17"/>
      <c r="D38" s="3"/>
      <c r="E38" s="3"/>
      <c r="F38" s="3" t="s">
        <v>39</v>
      </c>
      <c r="G38" s="3"/>
      <c r="H38" s="3">
        <f>H37/1000</f>
        <v>3.0107974999999998E-4</v>
      </c>
      <c r="I38" s="3">
        <f t="shared" ref="I38:P38" si="3">I37/1000</f>
        <v>3.2244750000000002E-4</v>
      </c>
      <c r="J38" s="3">
        <f t="shared" si="3"/>
        <v>3.5205524999999997E-4</v>
      </c>
      <c r="K38" s="3">
        <f t="shared" si="3"/>
        <v>3.5588819999999996E-4</v>
      </c>
      <c r="L38" s="3">
        <f t="shared" si="3"/>
        <v>3.4387544999999999E-4</v>
      </c>
      <c r="M38" s="3">
        <f t="shared" si="3"/>
        <v>3.5743345000000004E-4</v>
      </c>
      <c r="N38" s="3">
        <f t="shared" si="3"/>
        <v>3.569434E-4</v>
      </c>
      <c r="O38" s="3">
        <f t="shared" si="3"/>
        <v>3.7600885000000001E-4</v>
      </c>
      <c r="P38" s="3">
        <f t="shared" si="3"/>
        <v>1.2886700000000001E-4</v>
      </c>
      <c r="Q38" s="3"/>
      <c r="R38" s="3"/>
    </row>
    <row r="39" spans="2:18" x14ac:dyDescent="0.25">
      <c r="B39" s="14"/>
      <c r="C39" s="14"/>
      <c r="D39" s="3"/>
      <c r="E39" s="3"/>
      <c r="F39" s="3" t="s">
        <v>40</v>
      </c>
      <c r="G39" s="3"/>
      <c r="H39" s="3">
        <f>STDEV(H28:H31)</f>
        <v>2.7952264381188044E-2</v>
      </c>
      <c r="I39" s="3">
        <f t="shared" ref="I39:P39" si="4">STDEV(I28:I31)</f>
        <v>3.5637706263778178E-2</v>
      </c>
      <c r="J39" s="3">
        <f t="shared" si="4"/>
        <v>2.667831846662503E-2</v>
      </c>
      <c r="K39" s="3">
        <f t="shared" si="4"/>
        <v>1.9434203211348814E-2</v>
      </c>
      <c r="L39" s="3">
        <f t="shared" si="4"/>
        <v>9.970581586681215E-3</v>
      </c>
      <c r="M39" s="3">
        <f t="shared" si="4"/>
        <v>2.5665574157939016E-2</v>
      </c>
      <c r="N39" s="3">
        <f t="shared" si="4"/>
        <v>2.2400411117730255E-2</v>
      </c>
      <c r="O39" s="3">
        <f t="shared" si="4"/>
        <v>3.2721531200661021E-2</v>
      </c>
      <c r="P39" s="3">
        <f t="shared" si="4"/>
        <v>4.5318597492790477E-2</v>
      </c>
      <c r="Q39" s="3"/>
      <c r="R39" s="3"/>
    </row>
    <row r="40" spans="2:18" x14ac:dyDescent="0.25">
      <c r="D40" s="3"/>
      <c r="E40" s="3"/>
      <c r="F40" s="3" t="s">
        <v>41</v>
      </c>
      <c r="G40" s="3"/>
      <c r="H40" s="3">
        <f>H39/H35*100</f>
        <v>9.4015963024912956</v>
      </c>
      <c r="I40" s="3">
        <f t="shared" ref="I40:P40" si="5">I39/I35*100</f>
        <v>11.124037493845934</v>
      </c>
      <c r="J40" s="3">
        <f t="shared" si="5"/>
        <v>7.6643774934139168</v>
      </c>
      <c r="K40" s="3">
        <f t="shared" si="5"/>
        <v>5.5936678325580687</v>
      </c>
      <c r="L40" s="3">
        <f t="shared" si="5"/>
        <v>2.8757976193076238</v>
      </c>
      <c r="M40" s="3">
        <f t="shared" si="5"/>
        <v>7.1727060836514767</v>
      </c>
      <c r="N40" s="3">
        <f t="shared" si="5"/>
        <v>6.1799428718164746</v>
      </c>
      <c r="O40" s="3">
        <f t="shared" si="5"/>
        <v>8.9352768746456697</v>
      </c>
      <c r="P40" s="3">
        <f t="shared" si="5"/>
        <v>32.950217233955343</v>
      </c>
      <c r="Q40" s="3"/>
      <c r="R40" s="3"/>
    </row>
    <row r="41" spans="2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2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2:18" x14ac:dyDescent="0.25">
      <c r="D43" s="3" t="s">
        <v>42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2:18" x14ac:dyDescent="0.25">
      <c r="D44" s="3"/>
      <c r="E44" s="3"/>
      <c r="F44" s="2"/>
      <c r="G44" s="2"/>
      <c r="H44" s="2" t="s">
        <v>21</v>
      </c>
      <c r="I44" s="2" t="s">
        <v>22</v>
      </c>
      <c r="J44" s="2" t="s">
        <v>23</v>
      </c>
      <c r="K44" s="2" t="s">
        <v>24</v>
      </c>
      <c r="L44" s="2" t="s">
        <v>25</v>
      </c>
      <c r="M44" s="2" t="s">
        <v>26</v>
      </c>
      <c r="N44" s="2" t="s">
        <v>27</v>
      </c>
      <c r="O44" s="2" t="s">
        <v>28</v>
      </c>
      <c r="P44" s="2" t="s">
        <v>29</v>
      </c>
      <c r="Q44" s="2"/>
      <c r="R44" s="3"/>
    </row>
    <row r="45" spans="2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2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2:18" x14ac:dyDescent="0.25">
      <c r="D47" s="3"/>
      <c r="E47" s="3"/>
      <c r="F47" s="3"/>
      <c r="G47" s="3"/>
      <c r="H47" s="3">
        <f>H28-$P$35</f>
        <v>0.12596793333333331</v>
      </c>
      <c r="I47" s="3">
        <f t="shared" ref="I47:N47" si="6">I28-$P$35</f>
        <v>0.13739083333333332</v>
      </c>
      <c r="J47" s="3">
        <f t="shared" si="6"/>
        <v>0.23583933333333332</v>
      </c>
      <c r="K47" s="3">
        <f t="shared" si="6"/>
        <v>0.21631613333333335</v>
      </c>
      <c r="L47" s="3">
        <f t="shared" si="6"/>
        <v>0.20347863333333335</v>
      </c>
      <c r="M47" s="3">
        <f t="shared" si="6"/>
        <v>0.21939493333333335</v>
      </c>
      <c r="N47" s="3">
        <f t="shared" si="6"/>
        <v>0.22455343333333336</v>
      </c>
      <c r="O47" s="3">
        <f>O28-$P$35</f>
        <v>0.23336153333333334</v>
      </c>
      <c r="P47" s="3"/>
      <c r="Q47" s="3"/>
      <c r="R47" s="3"/>
    </row>
    <row r="48" spans="2:18" x14ac:dyDescent="0.25">
      <c r="D48" s="3"/>
      <c r="E48" s="3"/>
      <c r="F48" s="3"/>
      <c r="G48" s="3"/>
      <c r="H48" s="3">
        <f t="shared" ref="H48:O50" si="7">H29-$P$35</f>
        <v>0.17906743333333333</v>
      </c>
      <c r="I48" s="3">
        <f t="shared" si="7"/>
        <v>0.22410763333333336</v>
      </c>
      <c r="J48" s="3">
        <f t="shared" si="7"/>
        <v>0.22791493333333332</v>
      </c>
      <c r="K48" s="3">
        <f t="shared" si="7"/>
        <v>0.22038713333333335</v>
      </c>
      <c r="L48" s="3">
        <f t="shared" si="7"/>
        <v>0.22317743333333331</v>
      </c>
      <c r="M48" s="3">
        <f t="shared" si="7"/>
        <v>0.22039883333333335</v>
      </c>
      <c r="N48" s="3">
        <f t="shared" si="7"/>
        <v>0.20466953333333335</v>
      </c>
      <c r="O48" s="3">
        <f t="shared" si="7"/>
        <v>0.24358303333333334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0.18605553333333333</v>
      </c>
      <c r="I49" s="3">
        <f t="shared" si="7"/>
        <v>0.18896783333333331</v>
      </c>
      <c r="J49" s="3">
        <f t="shared" si="7"/>
        <v>0.17730503333333333</v>
      </c>
      <c r="K49" s="3">
        <f t="shared" si="7"/>
        <v>0.18096083333333332</v>
      </c>
      <c r="L49" s="3">
        <f>L30-$P$35</f>
        <v>0.20082513333333332</v>
      </c>
      <c r="M49" s="3">
        <f t="shared" si="7"/>
        <v>0.18925053333333333</v>
      </c>
      <c r="N49" s="3">
        <f t="shared" si="7"/>
        <v>0.21426023333333336</v>
      </c>
      <c r="O49" s="3">
        <f>O30-$P$35</f>
        <v>0.18161443333333335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0.14801893333333335</v>
      </c>
      <c r="I50" s="3">
        <f t="shared" si="7"/>
        <v>0.18085403333333336</v>
      </c>
      <c r="J50" s="3">
        <f t="shared" si="7"/>
        <v>0.20112243333333332</v>
      </c>
      <c r="K50" s="3">
        <f t="shared" si="7"/>
        <v>0.22191843333333336</v>
      </c>
      <c r="L50" s="3">
        <f t="shared" si="7"/>
        <v>0.20919913333333331</v>
      </c>
      <c r="M50" s="3">
        <f t="shared" si="7"/>
        <v>0.25210043333333332</v>
      </c>
      <c r="N50" s="3">
        <f t="shared" si="7"/>
        <v>0.25624873333333331</v>
      </c>
      <c r="O50" s="3">
        <f t="shared" si="7"/>
        <v>0.25611923333333331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21</v>
      </c>
      <c r="I53" s="2" t="s">
        <v>22</v>
      </c>
      <c r="J53" s="2" t="s">
        <v>23</v>
      </c>
      <c r="K53" s="2" t="s">
        <v>24</v>
      </c>
      <c r="L53" s="2" t="s">
        <v>25</v>
      </c>
      <c r="M53" s="2" t="s">
        <v>26</v>
      </c>
      <c r="N53" s="2" t="s">
        <v>27</v>
      </c>
      <c r="O53" s="2" t="s">
        <v>28</v>
      </c>
      <c r="P53" s="2" t="s">
        <v>29</v>
      </c>
      <c r="Q53" s="2"/>
      <c r="R53" s="3"/>
      <c r="S53" s="18" t="s">
        <v>43</v>
      </c>
      <c r="T53" s="19"/>
    </row>
    <row r="54" spans="4:20" x14ac:dyDescent="0.25">
      <c r="D54" s="3"/>
      <c r="E54" s="3"/>
      <c r="F54" s="3" t="s">
        <v>36</v>
      </c>
      <c r="G54" s="3"/>
      <c r="H54" s="3">
        <f>AVERAGE(H47:H50)</f>
        <v>0.15977745833333334</v>
      </c>
      <c r="I54" s="3">
        <f>AVERAGE(I47:I50)</f>
        <v>0.18283008333333334</v>
      </c>
      <c r="J54" s="3">
        <f t="shared" ref="J54:N54" si="8">AVERAGE(J47:J50)</f>
        <v>0.21054543333333334</v>
      </c>
      <c r="K54" s="3">
        <f t="shared" si="8"/>
        <v>0.20989563333333336</v>
      </c>
      <c r="L54" s="3">
        <f t="shared" si="8"/>
        <v>0.20917008333333331</v>
      </c>
      <c r="M54" s="3">
        <f t="shared" si="8"/>
        <v>0.22028618333333333</v>
      </c>
      <c r="N54" s="3">
        <f t="shared" si="8"/>
        <v>0.22493298333333334</v>
      </c>
      <c r="O54" s="3">
        <f>AVERAGE(O47:O50)</f>
        <v>0.22866955833333333</v>
      </c>
      <c r="P54" s="3"/>
      <c r="Q54" s="3"/>
      <c r="R54" s="3"/>
      <c r="S54" s="20">
        <f>AVERAGE(H47:I50)</f>
        <v>0.17130377083333331</v>
      </c>
      <c r="T54" s="21"/>
    </row>
    <row r="55" spans="4:20" x14ac:dyDescent="0.25">
      <c r="D55" s="3"/>
      <c r="E55" s="3"/>
      <c r="F55" s="3" t="s">
        <v>37</v>
      </c>
      <c r="G55" s="3"/>
      <c r="H55" s="3">
        <f>H54/1000</f>
        <v>1.5977745833333333E-4</v>
      </c>
      <c r="I55" s="3">
        <f t="shared" ref="I55:O55" si="9">I54/1000</f>
        <v>1.8283008333333333E-4</v>
      </c>
      <c r="J55" s="3">
        <f t="shared" si="9"/>
        <v>2.1054543333333333E-4</v>
      </c>
      <c r="K55" s="3">
        <f t="shared" si="9"/>
        <v>2.0989563333333335E-4</v>
      </c>
      <c r="L55" s="3">
        <f t="shared" si="9"/>
        <v>2.0917008333333332E-4</v>
      </c>
      <c r="M55" s="3">
        <f t="shared" si="9"/>
        <v>2.2028618333333334E-4</v>
      </c>
      <c r="N55" s="3">
        <f t="shared" si="9"/>
        <v>2.2493298333333333E-4</v>
      </c>
      <c r="O55" s="3">
        <f t="shared" si="9"/>
        <v>2.2866955833333332E-4</v>
      </c>
      <c r="P55" s="3"/>
      <c r="Q55" s="3"/>
      <c r="R55" s="3"/>
    </row>
    <row r="56" spans="4:20" x14ac:dyDescent="0.25">
      <c r="D56" s="3"/>
      <c r="E56" s="3"/>
      <c r="F56" s="3" t="s">
        <v>38</v>
      </c>
      <c r="G56" s="3"/>
      <c r="H56" s="3">
        <f>MEDIAN(H47:H50)</f>
        <v>0.16354318333333334</v>
      </c>
      <c r="I56" s="3">
        <f t="shared" ref="I56:N56" si="10">MEDIAN(I47:I50)</f>
        <v>0.18491093333333333</v>
      </c>
      <c r="J56" s="3">
        <f>MEDIAN(J47:J50)</f>
        <v>0.21451868333333332</v>
      </c>
      <c r="K56" s="3">
        <f t="shared" si="10"/>
        <v>0.21835163333333335</v>
      </c>
      <c r="L56" s="3">
        <f t="shared" si="10"/>
        <v>0.20633888333333333</v>
      </c>
      <c r="M56" s="3">
        <f t="shared" si="10"/>
        <v>0.21989688333333335</v>
      </c>
      <c r="N56" s="3">
        <f t="shared" si="10"/>
        <v>0.21940683333333336</v>
      </c>
      <c r="O56" s="3">
        <f>MEDIAN(O47:O50)</f>
        <v>0.23847228333333334</v>
      </c>
      <c r="P56" s="3"/>
      <c r="Q56" s="3"/>
      <c r="R56" s="3"/>
    </row>
    <row r="57" spans="4:20" x14ac:dyDescent="0.25">
      <c r="D57" s="3"/>
      <c r="E57" s="3"/>
      <c r="F57" s="3" t="s">
        <v>39</v>
      </c>
      <c r="G57" s="3"/>
      <c r="H57" s="3">
        <f>H56/1000</f>
        <v>1.6354318333333334E-4</v>
      </c>
      <c r="I57" s="3">
        <f t="shared" ref="I57:O57" si="11">I56/1000</f>
        <v>1.8491093333333333E-4</v>
      </c>
      <c r="J57" s="3">
        <f t="shared" si="11"/>
        <v>2.1451868333333333E-4</v>
      </c>
      <c r="K57" s="3">
        <f t="shared" si="11"/>
        <v>2.1835163333333335E-4</v>
      </c>
      <c r="L57" s="3">
        <f t="shared" si="11"/>
        <v>2.0633888333333332E-4</v>
      </c>
      <c r="M57" s="3">
        <f t="shared" si="11"/>
        <v>2.1989688333333334E-4</v>
      </c>
      <c r="N57" s="3">
        <f t="shared" si="11"/>
        <v>2.1940683333333336E-4</v>
      </c>
      <c r="O57" s="3">
        <f t="shared" si="11"/>
        <v>2.3847228333333335E-4</v>
      </c>
      <c r="P57" s="3"/>
      <c r="Q57" s="3"/>
      <c r="R57" s="3"/>
    </row>
    <row r="58" spans="4:20" x14ac:dyDescent="0.25">
      <c r="D58" s="3"/>
      <c r="E58" s="3"/>
      <c r="F58" s="3" t="s">
        <v>40</v>
      </c>
      <c r="G58" s="3"/>
      <c r="H58" s="3">
        <f>STDEV(H47:H50)</f>
        <v>2.7952264381187995E-2</v>
      </c>
      <c r="I58" s="3">
        <f t="shared" ref="I58:O58" si="12">STDEV(I47:I50)</f>
        <v>3.5637706263778109E-2</v>
      </c>
      <c r="J58" s="3">
        <f t="shared" si="12"/>
        <v>2.667831846662504E-2</v>
      </c>
      <c r="K58" s="3">
        <f t="shared" si="12"/>
        <v>1.9434203211348814E-2</v>
      </c>
      <c r="L58" s="3">
        <f t="shared" si="12"/>
        <v>9.9705815866812132E-3</v>
      </c>
      <c r="M58" s="3">
        <f t="shared" si="12"/>
        <v>2.5665574157938995E-2</v>
      </c>
      <c r="N58" s="3">
        <f t="shared" si="12"/>
        <v>2.2400411117730237E-2</v>
      </c>
      <c r="O58" s="3">
        <f t="shared" si="12"/>
        <v>3.2721531200661139E-2</v>
      </c>
      <c r="P58" s="3"/>
      <c r="Q58" s="3"/>
      <c r="R58" s="3"/>
    </row>
    <row r="59" spans="4:20" x14ac:dyDescent="0.25">
      <c r="D59" s="3"/>
      <c r="E59" s="3"/>
      <c r="F59" s="3" t="s">
        <v>41</v>
      </c>
      <c r="G59" s="3"/>
      <c r="H59" s="3">
        <f>H58/H54*100</f>
        <v>17.494498080494559</v>
      </c>
      <c r="I59" s="3">
        <f t="shared" ref="I59:O59" si="13">I58/I54*100</f>
        <v>19.492255111432577</v>
      </c>
      <c r="J59" s="3">
        <f t="shared" si="13"/>
        <v>12.671050634657178</v>
      </c>
      <c r="K59" s="3">
        <f t="shared" si="13"/>
        <v>9.2589840496993716</v>
      </c>
      <c r="L59" s="3">
        <f t="shared" si="13"/>
        <v>4.7667340509646881</v>
      </c>
      <c r="M59" s="3">
        <f t="shared" si="13"/>
        <v>11.651014044354421</v>
      </c>
      <c r="N59" s="3">
        <f t="shared" si="13"/>
        <v>9.9587044931220934</v>
      </c>
      <c r="O59" s="3">
        <f t="shared" si="13"/>
        <v>14.30952656713611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44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78.839615204376685</v>
      </c>
      <c r="I63" s="3">
        <f t="shared" ref="H63:O66" si="14">I47/$H$54*100</f>
        <v>85.988871500699275</v>
      </c>
      <c r="J63" s="3">
        <f t="shared" si="14"/>
        <v>147.60488481505135</v>
      </c>
      <c r="K63" s="3">
        <f t="shared" si="14"/>
        <v>135.38588959279039</v>
      </c>
      <c r="L63" s="3">
        <f t="shared" si="14"/>
        <v>127.35127686712168</v>
      </c>
      <c r="M63" s="3">
        <f t="shared" si="14"/>
        <v>137.3128197318197</v>
      </c>
      <c r="N63" s="3">
        <f t="shared" si="14"/>
        <v>140.54137277917022</v>
      </c>
      <c r="O63" s="3">
        <f>O47/$H$54*100</f>
        <v>146.05410285503874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112.07302657159346</v>
      </c>
      <c r="I64" s="3">
        <f t="shared" si="14"/>
        <v>140.26235970395282</v>
      </c>
      <c r="J64" s="3">
        <f t="shared" si="14"/>
        <v>142.64523651255561</v>
      </c>
      <c r="K64" s="3">
        <f t="shared" si="14"/>
        <v>137.93380845598006</v>
      </c>
      <c r="L64" s="3">
        <f t="shared" si="14"/>
        <v>139.68017495167103</v>
      </c>
      <c r="M64" s="3">
        <f t="shared" si="14"/>
        <v>137.94113114099585</v>
      </c>
      <c r="N64" s="3">
        <f t="shared" si="14"/>
        <v>128.0966260624478</v>
      </c>
      <c r="O64" s="3">
        <f t="shared" si="14"/>
        <v>152.45143831563641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116.44667231167098</v>
      </c>
      <c r="I65" s="3">
        <f t="shared" si="14"/>
        <v>118.26939501009083</v>
      </c>
      <c r="J65" s="3">
        <f t="shared" si="14"/>
        <v>110.96999237741869</v>
      </c>
      <c r="K65" s="3">
        <f t="shared" si="14"/>
        <v>113.25804980312459</v>
      </c>
      <c r="L65" s="3">
        <f t="shared" si="14"/>
        <v>125.69052945776924</v>
      </c>
      <c r="M65" s="3">
        <f t="shared" si="14"/>
        <v>118.44632860444695</v>
      </c>
      <c r="N65" s="3">
        <f t="shared" si="14"/>
        <v>134.09916240270647</v>
      </c>
      <c r="O65" s="3">
        <f t="shared" si="14"/>
        <v>113.66711877118669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92.640685912358833</v>
      </c>
      <c r="I66" s="3">
        <f t="shared" si="14"/>
        <v>113.19120683221115</v>
      </c>
      <c r="J66" s="3">
        <f t="shared" si="14"/>
        <v>125.87660076163225</v>
      </c>
      <c r="K66" s="3">
        <f t="shared" si="14"/>
        <v>138.89220397432993</v>
      </c>
      <c r="L66" s="3">
        <f t="shared" si="14"/>
        <v>130.93156914343621</v>
      </c>
      <c r="M66" s="3">
        <f t="shared" si="14"/>
        <v>157.78222783303545</v>
      </c>
      <c r="N66" s="3">
        <f t="shared" si="14"/>
        <v>160.37852648697054</v>
      </c>
      <c r="O66" s="3">
        <f t="shared" si="14"/>
        <v>160.29747625538539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21</v>
      </c>
      <c r="I69" s="2" t="s">
        <v>22</v>
      </c>
      <c r="J69" s="2" t="s">
        <v>23</v>
      </c>
      <c r="K69" s="2" t="s">
        <v>24</v>
      </c>
      <c r="L69" s="2" t="s">
        <v>25</v>
      </c>
      <c r="M69" s="2" t="s">
        <v>26</v>
      </c>
      <c r="N69" s="2" t="s">
        <v>27</v>
      </c>
      <c r="O69" s="2" t="s">
        <v>28</v>
      </c>
      <c r="P69" s="2" t="s">
        <v>29</v>
      </c>
      <c r="Q69" s="2"/>
      <c r="R69" s="3"/>
    </row>
    <row r="70" spans="4:18" x14ac:dyDescent="0.25">
      <c r="D70" s="3"/>
      <c r="E70" s="3"/>
      <c r="F70" s="3" t="s">
        <v>36</v>
      </c>
      <c r="G70" s="3"/>
      <c r="H70" s="3">
        <f>AVERAGE(H63:H66)</f>
        <v>99.999999999999986</v>
      </c>
      <c r="I70" s="3">
        <f t="shared" ref="I70:N70" si="15">AVERAGE(I63:I66)</f>
        <v>114.42795826173852</v>
      </c>
      <c r="J70" s="3">
        <f>AVERAGE(J63:J66)</f>
        <v>131.77417861666447</v>
      </c>
      <c r="K70" s="3">
        <f t="shared" si="15"/>
        <v>131.36748795655623</v>
      </c>
      <c r="L70" s="3">
        <f t="shared" si="15"/>
        <v>130.91338760499954</v>
      </c>
      <c r="M70" s="3">
        <f t="shared" si="15"/>
        <v>137.87062682757448</v>
      </c>
      <c r="N70" s="3">
        <f t="shared" si="15"/>
        <v>140.77892193282378</v>
      </c>
      <c r="O70" s="3">
        <f>AVERAGE(O63:O66)</f>
        <v>143.11753404931181</v>
      </c>
      <c r="P70" s="3"/>
      <c r="Q70" s="3"/>
      <c r="R70" s="3"/>
    </row>
    <row r="71" spans="4:18" x14ac:dyDescent="0.25">
      <c r="D71" s="3"/>
      <c r="E71" s="3"/>
      <c r="F71" s="3" t="s">
        <v>38</v>
      </c>
      <c r="G71" s="3"/>
      <c r="H71" s="3">
        <f>MEDIAN(H63:H66)</f>
        <v>102.35685624197615</v>
      </c>
      <c r="I71" s="3">
        <f t="shared" ref="I71:O71" si="16">MEDIAN(I63:I66)</f>
        <v>115.73030092115098</v>
      </c>
      <c r="J71" s="3">
        <f t="shared" si="16"/>
        <v>134.26091863709394</v>
      </c>
      <c r="K71" s="3">
        <f t="shared" si="16"/>
        <v>136.65984902438521</v>
      </c>
      <c r="L71" s="3">
        <f t="shared" si="16"/>
        <v>129.14142300527894</v>
      </c>
      <c r="M71" s="3">
        <f t="shared" si="16"/>
        <v>137.62697543640778</v>
      </c>
      <c r="N71" s="3">
        <f t="shared" si="16"/>
        <v>137.32026759093833</v>
      </c>
      <c r="O71" s="3">
        <f t="shared" si="16"/>
        <v>149.25277058533757</v>
      </c>
      <c r="P71" s="3"/>
      <c r="Q71" s="3"/>
      <c r="R71" s="3"/>
    </row>
    <row r="72" spans="4:18" x14ac:dyDescent="0.25">
      <c r="D72" s="3"/>
      <c r="E72" s="3"/>
      <c r="F72" s="3" t="s">
        <v>40</v>
      </c>
      <c r="G72" s="3"/>
      <c r="H72" s="3">
        <f>STDEV(H63:H66)</f>
        <v>17.494498080494672</v>
      </c>
      <c r="I72" s="3">
        <f t="shared" ref="I72:O72" si="17">STDEV(I63:I66)</f>
        <v>22.304589543181738</v>
      </c>
      <c r="J72" s="3">
        <f t="shared" si="17"/>
        <v>16.697172895921192</v>
      </c>
      <c r="K72" s="3">
        <f t="shared" si="17"/>
        <v>12.163294756388289</v>
      </c>
      <c r="L72" s="3">
        <f t="shared" si="17"/>
        <v>6.2402930242388983</v>
      </c>
      <c r="M72" s="3">
        <f t="shared" si="17"/>
        <v>16.063326094720338</v>
      </c>
      <c r="N72" s="3">
        <f t="shared" si="17"/>
        <v>14.019756823892974</v>
      </c>
      <c r="O72" s="3">
        <f t="shared" si="17"/>
        <v>20.479441557016198</v>
      </c>
      <c r="P72" s="3"/>
      <c r="Q72" s="3"/>
      <c r="R72" s="3"/>
    </row>
    <row r="73" spans="4:18" x14ac:dyDescent="0.25">
      <c r="D73" s="3"/>
      <c r="E73" s="3"/>
      <c r="F73" s="3" t="s">
        <v>41</v>
      </c>
      <c r="G73" s="3"/>
      <c r="H73" s="3">
        <f t="shared" ref="H73:O73" si="18">H72/H70*100</f>
        <v>17.494498080494676</v>
      </c>
      <c r="I73" s="3">
        <f t="shared" si="18"/>
        <v>19.492255111432641</v>
      </c>
      <c r="J73" s="3">
        <f t="shared" si="18"/>
        <v>12.671050634657213</v>
      </c>
      <c r="K73" s="3">
        <f t="shared" si="18"/>
        <v>9.2589840496993752</v>
      </c>
      <c r="L73" s="3">
        <f t="shared" si="18"/>
        <v>4.7667340509646872</v>
      </c>
      <c r="M73" s="3">
        <f t="shared" si="18"/>
        <v>11.651014044354538</v>
      </c>
      <c r="N73" s="3">
        <f t="shared" si="18"/>
        <v>9.9587044931220987</v>
      </c>
      <c r="O73" s="3">
        <f t="shared" si="18"/>
        <v>14.309526567136011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45</v>
      </c>
      <c r="E76" s="3"/>
      <c r="F76" s="3"/>
      <c r="G76" s="3"/>
      <c r="H76" s="3">
        <f>H47/$S$54*100</f>
        <v>73.53482805459744</v>
      </c>
      <c r="I76" s="3">
        <f t="shared" ref="I76:N76" si="19">I47/$S$54*100</f>
        <v>80.203040870013936</v>
      </c>
      <c r="J76" s="3">
        <f t="shared" si="19"/>
        <v>137.67317099095771</v>
      </c>
      <c r="K76" s="3">
        <f t="shared" si="19"/>
        <v>126.27634072561891</v>
      </c>
      <c r="L76" s="3">
        <f t="shared" si="19"/>
        <v>118.78234340288046</v>
      </c>
      <c r="M76" s="3">
        <f t="shared" si="19"/>
        <v>128.07361581479103</v>
      </c>
      <c r="N76" s="3">
        <f t="shared" si="19"/>
        <v>131.08493306420456</v>
      </c>
      <c r="O76" s="3">
        <f>O47/$S$54*100</f>
        <v>136.22673464694358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104.53210251136476</v>
      </c>
      <c r="I77" s="3">
        <f t="shared" si="20"/>
        <v>130.82469360897755</v>
      </c>
      <c r="J77" s="3">
        <f t="shared" si="20"/>
        <v>133.04723662801254</v>
      </c>
      <c r="K77" s="3">
        <f t="shared" si="20"/>
        <v>128.652820811373</v>
      </c>
      <c r="L77" s="3">
        <f t="shared" si="20"/>
        <v>130.28168162770305</v>
      </c>
      <c r="M77" s="3">
        <f t="shared" si="20"/>
        <v>128.65965078361648</v>
      </c>
      <c r="N77" s="3">
        <f t="shared" si="20"/>
        <v>119.47754117593978</v>
      </c>
      <c r="O77" s="3">
        <f t="shared" si="20"/>
        <v>142.19362022703092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108.61146396733581</v>
      </c>
      <c r="I78" s="3">
        <f t="shared" si="20"/>
        <v>110.31154329765801</v>
      </c>
      <c r="J78" s="3">
        <f t="shared" si="20"/>
        <v>103.50328686333405</v>
      </c>
      <c r="K78" s="3">
        <f t="shared" si="20"/>
        <v>105.6373904981903</v>
      </c>
      <c r="L78" s="3">
        <f t="shared" si="20"/>
        <v>117.23334072355141</v>
      </c>
      <c r="M78" s="3">
        <f t="shared" si="20"/>
        <v>110.47657177229388</v>
      </c>
      <c r="N78" s="3">
        <f t="shared" si="20"/>
        <v>125.07619201318907</v>
      </c>
      <c r="O78" s="3">
        <f t="shared" si="20"/>
        <v>106.01893493052852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86.407282579520967</v>
      </c>
      <c r="I79" s="3">
        <f t="shared" si="20"/>
        <v>105.57504511053162</v>
      </c>
      <c r="J79" s="3">
        <f t="shared" si="20"/>
        <v>117.4068920695339</v>
      </c>
      <c r="K79" s="3">
        <f t="shared" si="20"/>
        <v>129.54672991363663</v>
      </c>
      <c r="L79" s="3">
        <f t="shared" si="20"/>
        <v>122.12173282330694</v>
      </c>
      <c r="M79" s="3">
        <f t="shared" si="20"/>
        <v>147.16572326864278</v>
      </c>
      <c r="N79" s="3">
        <f t="shared" si="20"/>
        <v>149.58732787186895</v>
      </c>
      <c r="O79" s="3">
        <f t="shared" si="20"/>
        <v>149.51173117054122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21</v>
      </c>
      <c r="I82" s="2" t="s">
        <v>22</v>
      </c>
      <c r="J82" s="2" t="s">
        <v>23</v>
      </c>
      <c r="K82" s="2" t="s">
        <v>24</v>
      </c>
      <c r="L82" s="2" t="s">
        <v>25</v>
      </c>
      <c r="M82" s="2" t="s">
        <v>26</v>
      </c>
      <c r="N82" s="2" t="s">
        <v>27</v>
      </c>
      <c r="O82" s="2" t="s">
        <v>28</v>
      </c>
      <c r="P82" s="2" t="s">
        <v>29</v>
      </c>
      <c r="Q82" s="2"/>
      <c r="R82" s="3"/>
    </row>
    <row r="83" spans="4:18" x14ac:dyDescent="0.25">
      <c r="D83" s="3"/>
      <c r="E83" s="3"/>
      <c r="F83" s="3" t="s">
        <v>36</v>
      </c>
      <c r="G83" s="3"/>
      <c r="H83" s="3">
        <f>AVERAGE(H76:H79)</f>
        <v>93.271419278204746</v>
      </c>
      <c r="I83" s="3">
        <f t="shared" ref="I83:N83" si="21">AVERAGE(I76:I79)</f>
        <v>106.72858072179528</v>
      </c>
      <c r="J83" s="3">
        <f>AVERAGE(J76:J79)</f>
        <v>122.90764663795956</v>
      </c>
      <c r="K83" s="3">
        <f t="shared" si="21"/>
        <v>122.52832048720471</v>
      </c>
      <c r="L83" s="3">
        <f t="shared" si="21"/>
        <v>122.10477464436048</v>
      </c>
      <c r="M83" s="3">
        <f t="shared" si="21"/>
        <v>128.59389040983604</v>
      </c>
      <c r="N83" s="3">
        <f t="shared" si="21"/>
        <v>131.3064985313006</v>
      </c>
      <c r="O83" s="3">
        <f>AVERAGE(O76:O79)</f>
        <v>133.48775524376106</v>
      </c>
      <c r="P83" s="3"/>
      <c r="Q83" s="3"/>
      <c r="R83" s="3"/>
    </row>
    <row r="84" spans="4:18" x14ac:dyDescent="0.25">
      <c r="D84" s="3"/>
      <c r="E84" s="3"/>
      <c r="F84" s="3" t="s">
        <v>38</v>
      </c>
      <c r="G84" s="3"/>
      <c r="H84" s="3">
        <f t="shared" ref="H84:O84" si="22">MEDIAN(H76:H79)</f>
        <v>95.469692545442854</v>
      </c>
      <c r="I84" s="3">
        <f t="shared" si="22"/>
        <v>107.94329420409481</v>
      </c>
      <c r="J84" s="3">
        <f t="shared" si="22"/>
        <v>125.22706434877321</v>
      </c>
      <c r="K84" s="3">
        <f t="shared" si="22"/>
        <v>127.46458076849595</v>
      </c>
      <c r="L84" s="3">
        <f t="shared" si="22"/>
        <v>120.45203811309369</v>
      </c>
      <c r="M84" s="3">
        <f t="shared" si="22"/>
        <v>128.36663329920376</v>
      </c>
      <c r="N84" s="3">
        <f t="shared" si="22"/>
        <v>128.08056253869682</v>
      </c>
      <c r="O84" s="3">
        <f t="shared" si="22"/>
        <v>139.21017743698724</v>
      </c>
      <c r="P84" s="3"/>
      <c r="Q84" s="3"/>
      <c r="R84" s="3"/>
    </row>
    <row r="85" spans="4:18" x14ac:dyDescent="0.25">
      <c r="D85" s="3"/>
      <c r="E85" s="3"/>
      <c r="F85" s="3" t="s">
        <v>40</v>
      </c>
      <c r="G85" s="3"/>
      <c r="H85" s="3">
        <f t="shared" ref="H85:O85" si="23">STDEV(H76:H79)</f>
        <v>16.317366655275539</v>
      </c>
      <c r="I85" s="3">
        <f t="shared" si="23"/>
        <v>20.803807231103651</v>
      </c>
      <c r="J85" s="3">
        <f t="shared" si="23"/>
        <v>15.573690139361341</v>
      </c>
      <c r="K85" s="3">
        <f t="shared" si="23"/>
        <v>11.34487765027481</v>
      </c>
      <c r="L85" s="3">
        <f t="shared" si="23"/>
        <v>5.8204098708264356</v>
      </c>
      <c r="M85" s="3">
        <f t="shared" si="23"/>
        <v>14.982492231831767</v>
      </c>
      <c r="N85" s="3">
        <f t="shared" si="23"/>
        <v>13.076426168997935</v>
      </c>
      <c r="O85" s="3">
        <f t="shared" si="23"/>
        <v>19.10146580047962</v>
      </c>
      <c r="P85" s="3"/>
      <c r="Q85" s="3"/>
      <c r="R85" s="3"/>
    </row>
    <row r="86" spans="4:18" x14ac:dyDescent="0.25">
      <c r="D86" s="3"/>
      <c r="E86" s="3"/>
      <c r="F86" s="3" t="s">
        <v>41</v>
      </c>
      <c r="G86" s="3"/>
      <c r="H86" s="3">
        <f t="shared" ref="H86:O86" si="24">H85/H83*100</f>
        <v>17.494498080494534</v>
      </c>
      <c r="I86" s="3">
        <f t="shared" si="24"/>
        <v>19.492255111432637</v>
      </c>
      <c r="J86" s="3">
        <f t="shared" si="24"/>
        <v>12.671050634657149</v>
      </c>
      <c r="K86" s="3">
        <f t="shared" si="24"/>
        <v>9.2589840496993698</v>
      </c>
      <c r="L86" s="3">
        <f t="shared" si="24"/>
        <v>4.7667340509646943</v>
      </c>
      <c r="M86" s="3">
        <f t="shared" si="24"/>
        <v>11.651014044354451</v>
      </c>
      <c r="N86" s="3">
        <f t="shared" si="24"/>
        <v>9.9587044931220987</v>
      </c>
      <c r="O86" s="3">
        <f t="shared" si="24"/>
        <v>14.309526567136114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6"/>
  <sheetViews>
    <sheetView topLeftCell="A19" workbookViewId="0">
      <selection activeCell="A27" sqref="A27:C34"/>
    </sheetView>
  </sheetViews>
  <sheetFormatPr baseColWidth="10" defaultRowHeight="15" x14ac:dyDescent="0.25"/>
  <sheetData>
    <row r="1" spans="1:12" x14ac:dyDescent="0.25">
      <c r="A1" s="1" t="s">
        <v>48</v>
      </c>
    </row>
    <row r="2" spans="1:12" x14ac:dyDescent="0.25">
      <c r="A2" s="22">
        <v>40</v>
      </c>
      <c r="B2" s="22">
        <v>32</v>
      </c>
      <c r="C2" s="22">
        <v>56.000000000000007</v>
      </c>
      <c r="D2" s="22">
        <v>72</v>
      </c>
      <c r="E2" s="22">
        <v>52</v>
      </c>
      <c r="F2" s="22">
        <v>84</v>
      </c>
      <c r="G2" s="22">
        <v>64</v>
      </c>
      <c r="H2" s="22">
        <v>76</v>
      </c>
      <c r="I2" s="22">
        <v>76</v>
      </c>
      <c r="J2" s="22">
        <v>48</v>
      </c>
      <c r="K2" s="22">
        <v>72</v>
      </c>
      <c r="L2" s="22">
        <v>64</v>
      </c>
    </row>
    <row r="3" spans="1:12" x14ac:dyDescent="0.25">
      <c r="A3" s="22">
        <v>40</v>
      </c>
      <c r="B3" s="22">
        <v>52</v>
      </c>
      <c r="C3" s="22">
        <v>76</v>
      </c>
      <c r="D3" s="22">
        <v>72</v>
      </c>
      <c r="E3" s="22">
        <v>84</v>
      </c>
      <c r="F3" s="22">
        <v>136</v>
      </c>
      <c r="G3" s="22">
        <v>115.99999999999999</v>
      </c>
      <c r="H3" s="22">
        <v>115.99999999999999</v>
      </c>
      <c r="I3" s="22">
        <v>108</v>
      </c>
      <c r="J3" s="22">
        <v>124</v>
      </c>
      <c r="K3" s="22">
        <v>96</v>
      </c>
      <c r="L3" s="22">
        <v>104</v>
      </c>
    </row>
    <row r="4" spans="1:12" x14ac:dyDescent="0.25">
      <c r="A4" s="22">
        <v>28.000000000000004</v>
      </c>
      <c r="B4" s="22">
        <v>68</v>
      </c>
      <c r="C4" s="22">
        <v>19988</v>
      </c>
      <c r="D4" s="22">
        <v>15263.999999999998</v>
      </c>
      <c r="E4" s="22">
        <v>14144</v>
      </c>
      <c r="F4" s="22">
        <v>14656</v>
      </c>
      <c r="G4" s="22">
        <v>13984</v>
      </c>
      <c r="H4" s="22">
        <v>12648</v>
      </c>
      <c r="I4" s="22">
        <v>18536</v>
      </c>
      <c r="J4" s="22">
        <v>42568</v>
      </c>
      <c r="K4" s="22">
        <v>932</v>
      </c>
      <c r="L4" s="22">
        <v>115.99999999999999</v>
      </c>
    </row>
    <row r="5" spans="1:12" x14ac:dyDescent="0.25">
      <c r="A5" s="22">
        <v>36</v>
      </c>
      <c r="B5" s="22">
        <v>68</v>
      </c>
      <c r="C5" s="22">
        <v>15312</v>
      </c>
      <c r="D5" s="22">
        <v>15296</v>
      </c>
      <c r="E5" s="22">
        <v>15160</v>
      </c>
      <c r="F5" s="22">
        <v>13608.000000000002</v>
      </c>
      <c r="G5" s="22">
        <v>13916</v>
      </c>
      <c r="H5" s="22">
        <v>13828</v>
      </c>
      <c r="I5" s="22">
        <v>16384</v>
      </c>
      <c r="J5" s="22">
        <v>36082</v>
      </c>
      <c r="K5" s="22">
        <v>952</v>
      </c>
      <c r="L5" s="22">
        <v>144</v>
      </c>
    </row>
    <row r="6" spans="1:12" x14ac:dyDescent="0.25">
      <c r="A6" s="22">
        <v>44</v>
      </c>
      <c r="B6" s="22">
        <v>68</v>
      </c>
      <c r="C6" s="22">
        <v>16780</v>
      </c>
      <c r="D6" s="22">
        <v>14472</v>
      </c>
      <c r="E6" s="22">
        <v>12919.999999999998</v>
      </c>
      <c r="F6" s="22">
        <v>13347.999999999998</v>
      </c>
      <c r="G6" s="22">
        <v>13640</v>
      </c>
      <c r="H6" s="22">
        <v>12460</v>
      </c>
      <c r="I6" s="22">
        <v>14584</v>
      </c>
      <c r="J6" s="22">
        <v>34064</v>
      </c>
      <c r="K6" s="22">
        <v>1019.9999999999999</v>
      </c>
      <c r="L6" s="22">
        <v>112.00000000000001</v>
      </c>
    </row>
    <row r="7" spans="1:12" x14ac:dyDescent="0.25">
      <c r="A7" s="22">
        <v>48</v>
      </c>
      <c r="B7" s="22">
        <v>36</v>
      </c>
      <c r="C7" s="22">
        <v>14732</v>
      </c>
      <c r="D7" s="22">
        <v>14252.000000000002</v>
      </c>
      <c r="E7" s="22">
        <v>13944</v>
      </c>
      <c r="F7" s="22">
        <v>13672</v>
      </c>
      <c r="G7" s="22">
        <v>13980.000000000002</v>
      </c>
      <c r="H7" s="22">
        <v>13176</v>
      </c>
      <c r="I7" s="22">
        <v>15376</v>
      </c>
      <c r="J7" s="22">
        <v>37822</v>
      </c>
      <c r="K7" s="22">
        <v>120</v>
      </c>
      <c r="L7" s="22">
        <v>104</v>
      </c>
    </row>
    <row r="8" spans="1:12" x14ac:dyDescent="0.25">
      <c r="A8" s="22">
        <v>28.000000000000004</v>
      </c>
      <c r="B8" s="22">
        <v>48</v>
      </c>
      <c r="C8" s="22">
        <v>80</v>
      </c>
      <c r="D8" s="22">
        <v>92</v>
      </c>
      <c r="E8" s="22">
        <v>96</v>
      </c>
      <c r="F8" s="22">
        <v>112.00000000000001</v>
      </c>
      <c r="G8" s="22">
        <v>120</v>
      </c>
      <c r="H8" s="22">
        <v>140</v>
      </c>
      <c r="I8" s="22">
        <v>120</v>
      </c>
      <c r="J8" s="22">
        <v>115.99999999999999</v>
      </c>
      <c r="K8" s="22">
        <v>100</v>
      </c>
      <c r="L8" s="22">
        <v>76</v>
      </c>
    </row>
    <row r="9" spans="1:12" x14ac:dyDescent="0.25">
      <c r="A9" s="22">
        <v>48</v>
      </c>
      <c r="B9" s="22">
        <v>40</v>
      </c>
      <c r="C9" s="22">
        <v>60</v>
      </c>
      <c r="D9" s="22">
        <v>52</v>
      </c>
      <c r="E9" s="22">
        <v>72</v>
      </c>
      <c r="F9" s="22">
        <v>56.000000000000007</v>
      </c>
      <c r="G9" s="22">
        <v>72</v>
      </c>
      <c r="H9" s="22">
        <v>88</v>
      </c>
      <c r="I9" s="22">
        <v>56.000000000000007</v>
      </c>
      <c r="J9" s="22">
        <v>52</v>
      </c>
      <c r="K9" s="22">
        <v>84</v>
      </c>
      <c r="L9" s="22">
        <v>48</v>
      </c>
    </row>
    <row r="22" spans="1:20" x14ac:dyDescent="0.25">
      <c r="A22" s="1"/>
      <c r="S22" s="2"/>
      <c r="T22" s="3"/>
    </row>
    <row r="23" spans="1:20" x14ac:dyDescent="0.25">
      <c r="C23" s="4"/>
      <c r="S23" s="2"/>
      <c r="T23" s="3"/>
    </row>
    <row r="24" spans="1:20" x14ac:dyDescent="0.25">
      <c r="C24" s="4"/>
      <c r="S24" s="2"/>
      <c r="T24" s="3"/>
    </row>
    <row r="25" spans="1:20" x14ac:dyDescent="0.25">
      <c r="D25" s="3"/>
      <c r="E25" s="3"/>
      <c r="F25" s="2"/>
      <c r="G25" s="2"/>
      <c r="H25" s="2" t="s">
        <v>21</v>
      </c>
      <c r="I25" s="2" t="s">
        <v>22</v>
      </c>
      <c r="J25" s="2" t="s">
        <v>23</v>
      </c>
      <c r="K25" s="2" t="s">
        <v>24</v>
      </c>
      <c r="L25" s="2" t="s">
        <v>25</v>
      </c>
      <c r="M25" s="2" t="s">
        <v>26</v>
      </c>
      <c r="N25" s="2" t="s">
        <v>27</v>
      </c>
      <c r="O25" s="2" t="s">
        <v>28</v>
      </c>
      <c r="P25" s="2" t="s">
        <v>29</v>
      </c>
      <c r="Q25" s="2"/>
      <c r="R25" s="3"/>
      <c r="S25" s="2"/>
      <c r="T25" s="3"/>
    </row>
    <row r="26" spans="1:20" x14ac:dyDescent="0.25"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"/>
      <c r="T26" s="3"/>
    </row>
    <row r="27" spans="1:20" x14ac:dyDescent="0.25">
      <c r="A27" s="1" t="s">
        <v>53</v>
      </c>
      <c r="D27" s="3"/>
      <c r="E27" s="3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3"/>
      <c r="S27" s="2"/>
      <c r="T27" s="3"/>
    </row>
    <row r="28" spans="1:20" x14ac:dyDescent="0.25">
      <c r="A28" t="s">
        <v>30</v>
      </c>
      <c r="C28" t="s">
        <v>46</v>
      </c>
      <c r="D28" s="3"/>
      <c r="E28" s="3"/>
      <c r="F28" s="5"/>
      <c r="G28" s="5"/>
      <c r="H28" s="6">
        <v>19988</v>
      </c>
      <c r="I28" s="7">
        <v>15263.999999999998</v>
      </c>
      <c r="J28" s="7">
        <v>14144</v>
      </c>
      <c r="K28" s="7">
        <v>14656</v>
      </c>
      <c r="L28" s="7">
        <v>13984</v>
      </c>
      <c r="M28" s="7">
        <v>12648</v>
      </c>
      <c r="N28" s="7">
        <v>18536</v>
      </c>
      <c r="O28" s="7">
        <v>42568</v>
      </c>
      <c r="P28" s="8">
        <v>932</v>
      </c>
      <c r="Q28" s="5"/>
      <c r="R28" s="3"/>
    </row>
    <row r="29" spans="1:20" x14ac:dyDescent="0.25">
      <c r="A29" t="s">
        <v>31</v>
      </c>
      <c r="C29" s="4">
        <v>43855</v>
      </c>
      <c r="D29" s="3"/>
      <c r="E29" s="3"/>
      <c r="F29" s="5"/>
      <c r="G29" s="5"/>
      <c r="H29" s="9">
        <v>15312</v>
      </c>
      <c r="I29" s="5">
        <v>15296</v>
      </c>
      <c r="J29" s="5">
        <v>15160</v>
      </c>
      <c r="K29" s="5">
        <v>13608.000000000002</v>
      </c>
      <c r="L29" s="5">
        <v>13916</v>
      </c>
      <c r="M29" s="5">
        <v>13828</v>
      </c>
      <c r="N29" s="5">
        <v>16384</v>
      </c>
      <c r="O29" s="5">
        <v>36082</v>
      </c>
      <c r="P29" s="10">
        <v>952</v>
      </c>
      <c r="Q29" s="5"/>
      <c r="R29" s="3"/>
    </row>
    <row r="30" spans="1:20" x14ac:dyDescent="0.25">
      <c r="A30" t="s">
        <v>32</v>
      </c>
      <c r="C30" t="s">
        <v>33</v>
      </c>
      <c r="D30" s="3"/>
      <c r="E30" s="3"/>
      <c r="F30" s="5"/>
      <c r="G30" s="5"/>
      <c r="H30" s="9">
        <v>16780</v>
      </c>
      <c r="I30" s="5">
        <v>14472</v>
      </c>
      <c r="J30" s="5">
        <v>12919.999999999998</v>
      </c>
      <c r="K30" s="5">
        <v>13347.999999999998</v>
      </c>
      <c r="L30" s="5">
        <v>13640</v>
      </c>
      <c r="M30" s="5">
        <v>12460</v>
      </c>
      <c r="N30" s="5">
        <v>14584</v>
      </c>
      <c r="O30" s="5">
        <v>34064</v>
      </c>
      <c r="P30" s="10">
        <v>1019.9999999999999</v>
      </c>
      <c r="Q30" s="5"/>
      <c r="R30" s="3"/>
    </row>
    <row r="31" spans="1:20" x14ac:dyDescent="0.25">
      <c r="A31" t="s">
        <v>34</v>
      </c>
      <c r="C31" t="s">
        <v>47</v>
      </c>
      <c r="D31" s="3"/>
      <c r="E31" s="3"/>
      <c r="F31" s="5"/>
      <c r="G31" s="5"/>
      <c r="H31" s="11">
        <v>14732</v>
      </c>
      <c r="I31" s="12">
        <v>14252.000000000002</v>
      </c>
      <c r="J31" s="12">
        <v>13944</v>
      </c>
      <c r="K31" s="12">
        <v>13672</v>
      </c>
      <c r="L31" s="12">
        <v>13980.000000000002</v>
      </c>
      <c r="M31" s="12">
        <v>13176</v>
      </c>
      <c r="N31" s="12">
        <v>15376</v>
      </c>
      <c r="O31" s="12">
        <v>37822</v>
      </c>
      <c r="P31" s="13">
        <v>120</v>
      </c>
      <c r="Q31" s="5"/>
      <c r="R31" s="3"/>
    </row>
    <row r="32" spans="1:20" x14ac:dyDescent="0.25">
      <c r="A32" t="s">
        <v>18</v>
      </c>
      <c r="C32" s="4">
        <v>43946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x14ac:dyDescent="0.25">
      <c r="A33" t="s">
        <v>19</v>
      </c>
      <c r="C33" t="s">
        <v>54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A34" s="1" t="s">
        <v>35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14"/>
      <c r="C35" s="15"/>
      <c r="D35" s="3"/>
      <c r="E35" s="3"/>
      <c r="F35" s="3" t="s">
        <v>36</v>
      </c>
      <c r="G35" s="3"/>
      <c r="H35" s="16">
        <f t="shared" ref="H35:M35" si="0">AVERAGE(H28:H31)</f>
        <v>16703</v>
      </c>
      <c r="I35" s="3">
        <f t="shared" si="0"/>
        <v>14821</v>
      </c>
      <c r="J35" s="3">
        <f t="shared" si="0"/>
        <v>14042</v>
      </c>
      <c r="K35" s="3">
        <f t="shared" si="0"/>
        <v>13821</v>
      </c>
      <c r="L35" s="3">
        <f t="shared" si="0"/>
        <v>13880</v>
      </c>
      <c r="M35" s="3">
        <f t="shared" si="0"/>
        <v>13028</v>
      </c>
      <c r="N35" s="3">
        <f>AVERAGE(N28:N31)</f>
        <v>16220</v>
      </c>
      <c r="O35" s="3">
        <f>AVERAGE(O28:O31)</f>
        <v>37634</v>
      </c>
      <c r="P35" s="3">
        <f>AVERAGE(P28:P30)</f>
        <v>968</v>
      </c>
      <c r="Q35" s="3"/>
      <c r="R35" s="3"/>
    </row>
    <row r="36" spans="1:18" x14ac:dyDescent="0.25">
      <c r="B36" s="14"/>
      <c r="D36" s="3"/>
      <c r="E36" s="3"/>
      <c r="F36" s="3" t="s">
        <v>37</v>
      </c>
      <c r="G36" s="3"/>
      <c r="H36" s="3">
        <f>H35/1000</f>
        <v>16.702999999999999</v>
      </c>
      <c r="I36" s="3">
        <f t="shared" ref="I36:P36" si="1">I35/1000</f>
        <v>14.821</v>
      </c>
      <c r="J36" s="3">
        <f t="shared" si="1"/>
        <v>14.042</v>
      </c>
      <c r="K36" s="3">
        <f t="shared" si="1"/>
        <v>13.821</v>
      </c>
      <c r="L36" s="3">
        <f t="shared" si="1"/>
        <v>13.88</v>
      </c>
      <c r="M36" s="3">
        <f t="shared" si="1"/>
        <v>13.028</v>
      </c>
      <c r="N36" s="3">
        <f t="shared" si="1"/>
        <v>16.22</v>
      </c>
      <c r="O36" s="3">
        <f t="shared" si="1"/>
        <v>37.634</v>
      </c>
      <c r="P36" s="3">
        <f t="shared" si="1"/>
        <v>0.96799999999999997</v>
      </c>
      <c r="Q36" s="3"/>
      <c r="R36" s="3"/>
    </row>
    <row r="37" spans="1:18" x14ac:dyDescent="0.25">
      <c r="B37" s="14"/>
      <c r="D37" s="3"/>
      <c r="E37" s="3"/>
      <c r="F37" s="3" t="s">
        <v>38</v>
      </c>
      <c r="G37" s="3"/>
      <c r="H37" s="3">
        <f>MEDIAN(H28:H31)</f>
        <v>16046</v>
      </c>
      <c r="I37" s="3">
        <f t="shared" ref="I37:P37" si="2">MEDIAN(I28:I31)</f>
        <v>14868</v>
      </c>
      <c r="J37" s="3">
        <f t="shared" si="2"/>
        <v>14044</v>
      </c>
      <c r="K37" s="3">
        <f t="shared" si="2"/>
        <v>13640</v>
      </c>
      <c r="L37" s="3">
        <f t="shared" si="2"/>
        <v>13948</v>
      </c>
      <c r="M37" s="3">
        <f t="shared" si="2"/>
        <v>12912</v>
      </c>
      <c r="N37" s="3">
        <f t="shared" si="2"/>
        <v>15880</v>
      </c>
      <c r="O37" s="3">
        <f t="shared" si="2"/>
        <v>36952</v>
      </c>
      <c r="P37" s="3">
        <f t="shared" si="2"/>
        <v>942</v>
      </c>
      <c r="Q37" s="3"/>
      <c r="R37" s="3"/>
    </row>
    <row r="38" spans="1:18" x14ac:dyDescent="0.25">
      <c r="B38" s="17"/>
      <c r="D38" s="3"/>
      <c r="E38" s="3"/>
      <c r="F38" s="3" t="s">
        <v>39</v>
      </c>
      <c r="G38" s="3"/>
      <c r="H38" s="3">
        <f>H37/1000</f>
        <v>16.045999999999999</v>
      </c>
      <c r="I38" s="3">
        <f t="shared" ref="I38:P38" si="3">I37/1000</f>
        <v>14.868</v>
      </c>
      <c r="J38" s="3">
        <f t="shared" si="3"/>
        <v>14.044</v>
      </c>
      <c r="K38" s="3">
        <f t="shared" si="3"/>
        <v>13.64</v>
      </c>
      <c r="L38" s="3">
        <f t="shared" si="3"/>
        <v>13.948</v>
      </c>
      <c r="M38" s="3">
        <f t="shared" si="3"/>
        <v>12.912000000000001</v>
      </c>
      <c r="N38" s="3">
        <f t="shared" si="3"/>
        <v>15.88</v>
      </c>
      <c r="O38" s="3">
        <f t="shared" si="3"/>
        <v>36.951999999999998</v>
      </c>
      <c r="P38" s="3">
        <f t="shared" si="3"/>
        <v>0.94199999999999995</v>
      </c>
      <c r="Q38" s="3"/>
      <c r="R38" s="3"/>
    </row>
    <row r="39" spans="1:18" x14ac:dyDescent="0.25">
      <c r="B39" s="14"/>
      <c r="C39" s="14"/>
      <c r="D39" s="3"/>
      <c r="E39" s="3"/>
      <c r="F39" s="3" t="s">
        <v>40</v>
      </c>
      <c r="G39" s="3"/>
      <c r="H39" s="3">
        <f>STDEV(H28:H31)</f>
        <v>2353.4992387223469</v>
      </c>
      <c r="I39" s="3">
        <f t="shared" ref="I39:P39" si="4">STDEV(I28:I31)</f>
        <v>537.72235710758025</v>
      </c>
      <c r="J39" s="3">
        <f t="shared" si="4"/>
        <v>918.11691339756294</v>
      </c>
      <c r="K39" s="3">
        <f t="shared" si="4"/>
        <v>574.02787388767138</v>
      </c>
      <c r="L39" s="3">
        <f t="shared" si="4"/>
        <v>163.00511239426444</v>
      </c>
      <c r="M39" s="3">
        <f t="shared" si="4"/>
        <v>613.44057033532863</v>
      </c>
      <c r="N39" s="3">
        <f t="shared" si="4"/>
        <v>1710.7097942082403</v>
      </c>
      <c r="O39" s="3">
        <f t="shared" si="4"/>
        <v>3630.1195572597881</v>
      </c>
      <c r="P39" s="3">
        <f t="shared" si="4"/>
        <v>425.66966848328138</v>
      </c>
      <c r="Q39" s="3"/>
      <c r="R39" s="3"/>
    </row>
    <row r="40" spans="1:18" x14ac:dyDescent="0.25">
      <c r="D40" s="3"/>
      <c r="E40" s="3"/>
      <c r="F40" s="3" t="s">
        <v>41</v>
      </c>
      <c r="G40" s="3"/>
      <c r="H40" s="3">
        <f>H39/H35*100</f>
        <v>14.090278624931729</v>
      </c>
      <c r="I40" s="3">
        <f t="shared" ref="I40:P40" si="5">I39/I35*100</f>
        <v>3.6281111740609959</v>
      </c>
      <c r="J40" s="3">
        <f t="shared" si="5"/>
        <v>6.5383628642469933</v>
      </c>
      <c r="K40" s="3">
        <f t="shared" si="5"/>
        <v>4.1533020323252394</v>
      </c>
      <c r="L40" s="3">
        <f t="shared" si="5"/>
        <v>1.1743884178261128</v>
      </c>
      <c r="M40" s="3">
        <f t="shared" si="5"/>
        <v>4.7086319491505115</v>
      </c>
      <c r="N40" s="3">
        <f t="shared" si="5"/>
        <v>10.546916117190138</v>
      </c>
      <c r="O40" s="3">
        <f t="shared" si="5"/>
        <v>9.6458509785294897</v>
      </c>
      <c r="P40" s="3">
        <f t="shared" si="5"/>
        <v>43.974139306124108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42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21</v>
      </c>
      <c r="I44" s="2" t="s">
        <v>22</v>
      </c>
      <c r="J44" s="2" t="s">
        <v>23</v>
      </c>
      <c r="K44" s="2" t="s">
        <v>24</v>
      </c>
      <c r="L44" s="2" t="s">
        <v>25</v>
      </c>
      <c r="M44" s="2" t="s">
        <v>26</v>
      </c>
      <c r="N44" s="2" t="s">
        <v>27</v>
      </c>
      <c r="O44" s="2" t="s">
        <v>28</v>
      </c>
      <c r="P44" s="2" t="s">
        <v>29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19020</v>
      </c>
      <c r="I47" s="3">
        <f t="shared" ref="I47:N47" si="6">I28-$P$35</f>
        <v>14295.999999999998</v>
      </c>
      <c r="J47" s="3">
        <f t="shared" si="6"/>
        <v>13176</v>
      </c>
      <c r="K47" s="3">
        <f t="shared" si="6"/>
        <v>13688</v>
      </c>
      <c r="L47" s="3">
        <f t="shared" si="6"/>
        <v>13016</v>
      </c>
      <c r="M47" s="3">
        <f t="shared" si="6"/>
        <v>11680</v>
      </c>
      <c r="N47" s="3">
        <f t="shared" si="6"/>
        <v>17568</v>
      </c>
      <c r="O47" s="3">
        <f>O28-$P$35</f>
        <v>41600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14344</v>
      </c>
      <c r="I48" s="3">
        <f t="shared" si="7"/>
        <v>14328</v>
      </c>
      <c r="J48" s="3">
        <f t="shared" si="7"/>
        <v>14192</v>
      </c>
      <c r="K48" s="3">
        <f t="shared" si="7"/>
        <v>12640.000000000002</v>
      </c>
      <c r="L48" s="3">
        <f t="shared" si="7"/>
        <v>12948</v>
      </c>
      <c r="M48" s="3">
        <f t="shared" si="7"/>
        <v>12860</v>
      </c>
      <c r="N48" s="3">
        <f t="shared" si="7"/>
        <v>15416</v>
      </c>
      <c r="O48" s="3">
        <f t="shared" si="7"/>
        <v>35114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15812</v>
      </c>
      <c r="I49" s="3">
        <f t="shared" si="7"/>
        <v>13504</v>
      </c>
      <c r="J49" s="3">
        <f t="shared" si="7"/>
        <v>11951.999999999998</v>
      </c>
      <c r="K49" s="3">
        <f t="shared" si="7"/>
        <v>12379.999999999998</v>
      </c>
      <c r="L49" s="3">
        <f>L30-$P$35</f>
        <v>12672</v>
      </c>
      <c r="M49" s="3">
        <f t="shared" si="7"/>
        <v>11492</v>
      </c>
      <c r="N49" s="3">
        <f t="shared" si="7"/>
        <v>13616</v>
      </c>
      <c r="O49" s="3">
        <f>O30-$P$35</f>
        <v>33096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13764</v>
      </c>
      <c r="I50" s="3">
        <f t="shared" si="7"/>
        <v>13284.000000000002</v>
      </c>
      <c r="J50" s="3">
        <f t="shared" si="7"/>
        <v>12976</v>
      </c>
      <c r="K50" s="3">
        <f t="shared" si="7"/>
        <v>12704</v>
      </c>
      <c r="L50" s="3">
        <f t="shared" si="7"/>
        <v>13012.000000000002</v>
      </c>
      <c r="M50" s="3">
        <f t="shared" si="7"/>
        <v>12208</v>
      </c>
      <c r="N50" s="3">
        <f t="shared" si="7"/>
        <v>14408</v>
      </c>
      <c r="O50" s="3">
        <f t="shared" si="7"/>
        <v>36854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21</v>
      </c>
      <c r="I53" s="2" t="s">
        <v>22</v>
      </c>
      <c r="J53" s="2" t="s">
        <v>23</v>
      </c>
      <c r="K53" s="2" t="s">
        <v>24</v>
      </c>
      <c r="L53" s="2" t="s">
        <v>25</v>
      </c>
      <c r="M53" s="2" t="s">
        <v>26</v>
      </c>
      <c r="N53" s="2" t="s">
        <v>27</v>
      </c>
      <c r="O53" s="2" t="s">
        <v>28</v>
      </c>
      <c r="P53" s="2" t="s">
        <v>29</v>
      </c>
      <c r="Q53" s="2"/>
      <c r="R53" s="3"/>
      <c r="S53" s="18" t="s">
        <v>43</v>
      </c>
      <c r="T53" s="19"/>
    </row>
    <row r="54" spans="4:20" x14ac:dyDescent="0.25">
      <c r="D54" s="3"/>
      <c r="E54" s="3"/>
      <c r="F54" s="3" t="s">
        <v>36</v>
      </c>
      <c r="G54" s="3"/>
      <c r="H54" s="3">
        <f>AVERAGE(H47:H50)</f>
        <v>15735</v>
      </c>
      <c r="I54" s="3">
        <f>AVERAGE(I47:I50)</f>
        <v>13853</v>
      </c>
      <c r="J54" s="3">
        <f t="shared" ref="J54:N54" si="8">AVERAGE(J47:J50)</f>
        <v>13074</v>
      </c>
      <c r="K54" s="3">
        <f t="shared" si="8"/>
        <v>12853</v>
      </c>
      <c r="L54" s="3">
        <f t="shared" si="8"/>
        <v>12912</v>
      </c>
      <c r="M54" s="3">
        <f t="shared" si="8"/>
        <v>12060</v>
      </c>
      <c r="N54" s="3">
        <f t="shared" si="8"/>
        <v>15252</v>
      </c>
      <c r="O54" s="3">
        <f>AVERAGE(O47:O50)</f>
        <v>36666</v>
      </c>
      <c r="P54" s="3"/>
      <c r="Q54" s="3"/>
      <c r="R54" s="3"/>
      <c r="S54" s="20">
        <f>AVERAGE(H47:I50)</f>
        <v>14794</v>
      </c>
      <c r="T54" s="21"/>
    </row>
    <row r="55" spans="4:20" x14ac:dyDescent="0.25">
      <c r="D55" s="3"/>
      <c r="E55" s="3"/>
      <c r="F55" s="3" t="s">
        <v>37</v>
      </c>
      <c r="G55" s="3"/>
      <c r="H55" s="3">
        <f>H54/1000</f>
        <v>15.734999999999999</v>
      </c>
      <c r="I55" s="3">
        <f t="shared" ref="I55:O55" si="9">I54/1000</f>
        <v>13.853</v>
      </c>
      <c r="J55" s="3">
        <f t="shared" si="9"/>
        <v>13.074</v>
      </c>
      <c r="K55" s="3">
        <f t="shared" si="9"/>
        <v>12.853</v>
      </c>
      <c r="L55" s="3">
        <f t="shared" si="9"/>
        <v>12.912000000000001</v>
      </c>
      <c r="M55" s="3">
        <f t="shared" si="9"/>
        <v>12.06</v>
      </c>
      <c r="N55" s="3">
        <f t="shared" si="9"/>
        <v>15.252000000000001</v>
      </c>
      <c r="O55" s="3">
        <f t="shared" si="9"/>
        <v>36.665999999999997</v>
      </c>
      <c r="P55" s="3"/>
      <c r="Q55" s="3"/>
      <c r="R55" s="3"/>
    </row>
    <row r="56" spans="4:20" x14ac:dyDescent="0.25">
      <c r="D56" s="3"/>
      <c r="E56" s="3"/>
      <c r="F56" s="3" t="s">
        <v>38</v>
      </c>
      <c r="G56" s="3"/>
      <c r="H56" s="3">
        <f>MEDIAN(H47:H50)</f>
        <v>15078</v>
      </c>
      <c r="I56" s="3">
        <f t="shared" ref="I56:N56" si="10">MEDIAN(I47:I50)</f>
        <v>13900</v>
      </c>
      <c r="J56" s="3">
        <f>MEDIAN(J47:J50)</f>
        <v>13076</v>
      </c>
      <c r="K56" s="3">
        <f t="shared" si="10"/>
        <v>12672</v>
      </c>
      <c r="L56" s="3">
        <f t="shared" si="10"/>
        <v>12980</v>
      </c>
      <c r="M56" s="3">
        <f t="shared" si="10"/>
        <v>11944</v>
      </c>
      <c r="N56" s="3">
        <f t="shared" si="10"/>
        <v>14912</v>
      </c>
      <c r="O56" s="3">
        <f>MEDIAN(O47:O50)</f>
        <v>35984</v>
      </c>
      <c r="P56" s="3"/>
      <c r="Q56" s="3"/>
      <c r="R56" s="3"/>
    </row>
    <row r="57" spans="4:20" x14ac:dyDescent="0.25">
      <c r="D57" s="3"/>
      <c r="E57" s="3"/>
      <c r="F57" s="3" t="s">
        <v>39</v>
      </c>
      <c r="G57" s="3"/>
      <c r="H57" s="3">
        <f>H56/1000</f>
        <v>15.077999999999999</v>
      </c>
      <c r="I57" s="3">
        <f t="shared" ref="I57:O57" si="11">I56/1000</f>
        <v>13.9</v>
      </c>
      <c r="J57" s="3">
        <f t="shared" si="11"/>
        <v>13.076000000000001</v>
      </c>
      <c r="K57" s="3">
        <f t="shared" si="11"/>
        <v>12.672000000000001</v>
      </c>
      <c r="L57" s="3">
        <f t="shared" si="11"/>
        <v>12.98</v>
      </c>
      <c r="M57" s="3">
        <f t="shared" si="11"/>
        <v>11.944000000000001</v>
      </c>
      <c r="N57" s="3">
        <f t="shared" si="11"/>
        <v>14.912000000000001</v>
      </c>
      <c r="O57" s="3">
        <f t="shared" si="11"/>
        <v>35.984000000000002</v>
      </c>
      <c r="P57" s="3"/>
      <c r="Q57" s="3"/>
      <c r="R57" s="3"/>
    </row>
    <row r="58" spans="4:20" x14ac:dyDescent="0.25">
      <c r="D58" s="3"/>
      <c r="E58" s="3"/>
      <c r="F58" s="3" t="s">
        <v>40</v>
      </c>
      <c r="G58" s="3"/>
      <c r="H58" s="3">
        <f>STDEV(H47:H50)</f>
        <v>2353.4992387223469</v>
      </c>
      <c r="I58" s="3">
        <f t="shared" ref="I58:O58" si="12">STDEV(I47:I50)</f>
        <v>537.72235710758025</v>
      </c>
      <c r="J58" s="3">
        <f t="shared" si="12"/>
        <v>918.11691339756294</v>
      </c>
      <c r="K58" s="3">
        <f t="shared" si="12"/>
        <v>574.02787388767138</v>
      </c>
      <c r="L58" s="3">
        <f t="shared" si="12"/>
        <v>163.00511239426444</v>
      </c>
      <c r="M58" s="3">
        <f t="shared" si="12"/>
        <v>613.44057033532863</v>
      </c>
      <c r="N58" s="3">
        <f t="shared" si="12"/>
        <v>1710.7097942082403</v>
      </c>
      <c r="O58" s="3">
        <f t="shared" si="12"/>
        <v>3630.1195572597881</v>
      </c>
      <c r="P58" s="3"/>
      <c r="Q58" s="3"/>
      <c r="R58" s="3"/>
    </row>
    <row r="59" spans="4:20" x14ac:dyDescent="0.25">
      <c r="D59" s="3"/>
      <c r="E59" s="3"/>
      <c r="F59" s="3" t="s">
        <v>41</v>
      </c>
      <c r="G59" s="3"/>
      <c r="H59" s="3">
        <f>H58/H54*100</f>
        <v>14.957097163789939</v>
      </c>
      <c r="I59" s="3">
        <f t="shared" ref="I59:O59" si="13">I58/I54*100</f>
        <v>3.8816311059523585</v>
      </c>
      <c r="J59" s="3">
        <f t="shared" si="13"/>
        <v>7.0224637708242543</v>
      </c>
      <c r="K59" s="3">
        <f t="shared" si="13"/>
        <v>4.4661003181177268</v>
      </c>
      <c r="L59" s="3">
        <f t="shared" si="13"/>
        <v>1.2624311678614037</v>
      </c>
      <c r="M59" s="3">
        <f t="shared" si="13"/>
        <v>5.0865718933277657</v>
      </c>
      <c r="N59" s="3">
        <f t="shared" si="13"/>
        <v>11.216298152427488</v>
      </c>
      <c r="O59" s="3">
        <f t="shared" si="13"/>
        <v>9.9005060744553219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44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120.87702573879886</v>
      </c>
      <c r="I63" s="3">
        <f t="shared" ref="H63:O66" si="14">I47/$H$54*100</f>
        <v>90.85478233238004</v>
      </c>
      <c r="J63" s="3">
        <f t="shared" si="14"/>
        <v>83.736892278360344</v>
      </c>
      <c r="K63" s="3">
        <f t="shared" si="14"/>
        <v>86.990784874483637</v>
      </c>
      <c r="L63" s="3">
        <f t="shared" si="14"/>
        <v>82.720050842071814</v>
      </c>
      <c r="M63" s="3">
        <f t="shared" si="14"/>
        <v>74.229424849062596</v>
      </c>
      <c r="N63" s="3">
        <f t="shared" si="14"/>
        <v>111.64918970448045</v>
      </c>
      <c r="O63" s="3">
        <f>O47/$H$54*100</f>
        <v>264.37877343501748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91.159834763266602</v>
      </c>
      <c r="I64" s="3">
        <f t="shared" si="14"/>
        <v>91.058150619637743</v>
      </c>
      <c r="J64" s="3">
        <f t="shared" si="14"/>
        <v>90.193835398792501</v>
      </c>
      <c r="K64" s="3">
        <f t="shared" si="14"/>
        <v>80.330473466793791</v>
      </c>
      <c r="L64" s="3">
        <f t="shared" si="14"/>
        <v>82.287893231649193</v>
      </c>
      <c r="M64" s="3">
        <f t="shared" si="14"/>
        <v>81.728630441690498</v>
      </c>
      <c r="N64" s="3">
        <f t="shared" si="14"/>
        <v>97.972672386399751</v>
      </c>
      <c r="O64" s="3">
        <f t="shared" si="14"/>
        <v>223.15856371147126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100.48935494121385</v>
      </c>
      <c r="I65" s="3">
        <f t="shared" si="14"/>
        <v>85.821417222751833</v>
      </c>
      <c r="J65" s="3">
        <f t="shared" si="14"/>
        <v>75.958055290753094</v>
      </c>
      <c r="K65" s="3">
        <f t="shared" si="14"/>
        <v>78.678106132824894</v>
      </c>
      <c r="L65" s="3">
        <f t="shared" si="14"/>
        <v>80.53384175405148</v>
      </c>
      <c r="M65" s="3">
        <f t="shared" si="14"/>
        <v>73.034636161423578</v>
      </c>
      <c r="N65" s="3">
        <f t="shared" si="14"/>
        <v>86.533206228153801</v>
      </c>
      <c r="O65" s="3">
        <f t="shared" si="14"/>
        <v>210.33365109628218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87.473784556720688</v>
      </c>
      <c r="I66" s="3">
        <f t="shared" si="14"/>
        <v>84.423260247855112</v>
      </c>
      <c r="J66" s="3">
        <f t="shared" si="14"/>
        <v>82.465840482999681</v>
      </c>
      <c r="K66" s="3">
        <f t="shared" si="14"/>
        <v>80.737210041309183</v>
      </c>
      <c r="L66" s="3">
        <f t="shared" si="14"/>
        <v>82.694629806164613</v>
      </c>
      <c r="M66" s="3">
        <f t="shared" si="14"/>
        <v>77.585001588814734</v>
      </c>
      <c r="N66" s="3">
        <f t="shared" si="14"/>
        <v>91.566571337782008</v>
      </c>
      <c r="O66" s="3">
        <f t="shared" si="14"/>
        <v>234.21671433110899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21</v>
      </c>
      <c r="I69" s="2" t="s">
        <v>22</v>
      </c>
      <c r="J69" s="2" t="s">
        <v>23</v>
      </c>
      <c r="K69" s="2" t="s">
        <v>24</v>
      </c>
      <c r="L69" s="2" t="s">
        <v>25</v>
      </c>
      <c r="M69" s="2" t="s">
        <v>26</v>
      </c>
      <c r="N69" s="2" t="s">
        <v>27</v>
      </c>
      <c r="O69" s="2" t="s">
        <v>28</v>
      </c>
      <c r="P69" s="2" t="s">
        <v>29</v>
      </c>
      <c r="Q69" s="2"/>
      <c r="R69" s="3"/>
    </row>
    <row r="70" spans="4:18" x14ac:dyDescent="0.25">
      <c r="D70" s="3"/>
      <c r="E70" s="3"/>
      <c r="F70" s="3" t="s">
        <v>36</v>
      </c>
      <c r="G70" s="3"/>
      <c r="H70" s="3">
        <f>AVERAGE(H63:H66)</f>
        <v>100</v>
      </c>
      <c r="I70" s="3">
        <f t="shared" ref="I70:N70" si="15">AVERAGE(I63:I66)</f>
        <v>88.039402605656193</v>
      </c>
      <c r="J70" s="3">
        <f>AVERAGE(J63:J66)</f>
        <v>83.088655862726398</v>
      </c>
      <c r="K70" s="3">
        <f t="shared" si="15"/>
        <v>81.68414362885288</v>
      </c>
      <c r="L70" s="3">
        <f t="shared" si="15"/>
        <v>82.059103908484275</v>
      </c>
      <c r="M70" s="3">
        <f t="shared" si="15"/>
        <v>76.644423260247848</v>
      </c>
      <c r="N70" s="3">
        <f t="shared" si="15"/>
        <v>96.930409914204006</v>
      </c>
      <c r="O70" s="3">
        <f>AVERAGE(O63:O66)</f>
        <v>233.02192564346998</v>
      </c>
      <c r="P70" s="3"/>
      <c r="Q70" s="3"/>
      <c r="R70" s="3"/>
    </row>
    <row r="71" spans="4:18" x14ac:dyDescent="0.25">
      <c r="D71" s="3"/>
      <c r="E71" s="3"/>
      <c r="F71" s="3" t="s">
        <v>38</v>
      </c>
      <c r="G71" s="3"/>
      <c r="H71" s="3">
        <f>MEDIAN(H63:H66)</f>
        <v>95.824594852240224</v>
      </c>
      <c r="I71" s="3">
        <f t="shared" ref="I71:O71" si="16">MEDIAN(I63:I66)</f>
        <v>88.33809977756593</v>
      </c>
      <c r="J71" s="3">
        <f t="shared" si="16"/>
        <v>83.10136638068002</v>
      </c>
      <c r="K71" s="3">
        <f t="shared" si="16"/>
        <v>80.53384175405148</v>
      </c>
      <c r="L71" s="3">
        <f t="shared" si="16"/>
        <v>82.491261518906896</v>
      </c>
      <c r="M71" s="3">
        <f t="shared" si="16"/>
        <v>75.907213218938665</v>
      </c>
      <c r="N71" s="3">
        <f t="shared" si="16"/>
        <v>94.769621862090872</v>
      </c>
      <c r="O71" s="3">
        <f t="shared" si="16"/>
        <v>228.68763902129012</v>
      </c>
      <c r="P71" s="3"/>
      <c r="Q71" s="3"/>
      <c r="R71" s="3"/>
    </row>
    <row r="72" spans="4:18" x14ac:dyDescent="0.25">
      <c r="D72" s="3"/>
      <c r="E72" s="3"/>
      <c r="F72" s="3" t="s">
        <v>40</v>
      </c>
      <c r="G72" s="3"/>
      <c r="H72" s="3">
        <f>STDEV(H63:H66)</f>
        <v>14.957097163789925</v>
      </c>
      <c r="I72" s="3">
        <f t="shared" ref="I72:O72" si="17">STDEV(I63:I66)</f>
        <v>3.4173648370357803</v>
      </c>
      <c r="J72" s="3">
        <f t="shared" si="17"/>
        <v>5.8348707556248014</v>
      </c>
      <c r="K72" s="3">
        <f t="shared" si="17"/>
        <v>3.6480957984599405</v>
      </c>
      <c r="L72" s="3">
        <f t="shared" si="17"/>
        <v>1.0359397038084801</v>
      </c>
      <c r="M72" s="3">
        <f t="shared" si="17"/>
        <v>3.8985736913589366</v>
      </c>
      <c r="N72" s="3">
        <f t="shared" si="17"/>
        <v>10.872003776347249</v>
      </c>
      <c r="O72" s="3">
        <f t="shared" si="17"/>
        <v>23.070349903144503</v>
      </c>
      <c r="P72" s="3"/>
      <c r="Q72" s="3"/>
      <c r="R72" s="3"/>
    </row>
    <row r="73" spans="4:18" x14ac:dyDescent="0.25">
      <c r="D73" s="3"/>
      <c r="E73" s="3"/>
      <c r="F73" s="3" t="s">
        <v>41</v>
      </c>
      <c r="G73" s="3"/>
      <c r="H73" s="3">
        <f t="shared" ref="H73:O73" si="18">H72/H70*100</f>
        <v>14.957097163789927</v>
      </c>
      <c r="I73" s="3">
        <f t="shared" si="18"/>
        <v>3.8816311059523567</v>
      </c>
      <c r="J73" s="3">
        <f t="shared" si="18"/>
        <v>7.0224637708242517</v>
      </c>
      <c r="K73" s="3">
        <f t="shared" si="18"/>
        <v>4.4661003181177277</v>
      </c>
      <c r="L73" s="3">
        <f t="shared" si="18"/>
        <v>1.2624311678614029</v>
      </c>
      <c r="M73" s="3">
        <f t="shared" si="18"/>
        <v>5.0865718933277675</v>
      </c>
      <c r="N73" s="3">
        <f t="shared" si="18"/>
        <v>11.216298152427482</v>
      </c>
      <c r="O73" s="3">
        <f t="shared" si="18"/>
        <v>9.9005060744553184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45</v>
      </c>
      <c r="E76" s="3"/>
      <c r="F76" s="3"/>
      <c r="G76" s="3"/>
      <c r="H76" s="3">
        <f>H47/$S$54*100</f>
        <v>128.56563471677705</v>
      </c>
      <c r="I76" s="3">
        <f t="shared" ref="I76:N76" si="19">I47/$S$54*100</f>
        <v>96.633770447478696</v>
      </c>
      <c r="J76" s="3">
        <f t="shared" si="19"/>
        <v>89.063133702852497</v>
      </c>
      <c r="K76" s="3">
        <f t="shared" si="19"/>
        <v>92.523996214681631</v>
      </c>
      <c r="L76" s="3">
        <f t="shared" si="19"/>
        <v>87.981614167905903</v>
      </c>
      <c r="M76" s="3">
        <f t="shared" si="19"/>
        <v>78.950926051101803</v>
      </c>
      <c r="N76" s="3">
        <f t="shared" si="19"/>
        <v>118.75084493713668</v>
      </c>
      <c r="O76" s="3">
        <f>O47/$S$54*100</f>
        <v>281.19507908611598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96.95822630796269</v>
      </c>
      <c r="I77" s="3">
        <f t="shared" si="20"/>
        <v>96.850074354468035</v>
      </c>
      <c r="J77" s="3">
        <f t="shared" si="20"/>
        <v>95.930782749763424</v>
      </c>
      <c r="K77" s="3">
        <f t="shared" si="20"/>
        <v>85.440043260781408</v>
      </c>
      <c r="L77" s="3">
        <f t="shared" si="20"/>
        <v>87.521968365553604</v>
      </c>
      <c r="M77" s="3">
        <f t="shared" si="20"/>
        <v>86.927132621332973</v>
      </c>
      <c r="N77" s="3">
        <f t="shared" si="20"/>
        <v>104.20440719210491</v>
      </c>
      <c r="O77" s="3">
        <f t="shared" si="20"/>
        <v>237.35298093821822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106.88116804109775</v>
      </c>
      <c r="I78" s="3">
        <f t="shared" si="20"/>
        <v>91.28024874949304</v>
      </c>
      <c r="J78" s="3">
        <f t="shared" si="20"/>
        <v>80.789509260511011</v>
      </c>
      <c r="K78" s="3">
        <f t="shared" si="20"/>
        <v>83.682574016493163</v>
      </c>
      <c r="L78" s="3">
        <f t="shared" si="20"/>
        <v>85.656347167770718</v>
      </c>
      <c r="M78" s="3">
        <f t="shared" si="20"/>
        <v>77.680140597539534</v>
      </c>
      <c r="N78" s="3">
        <f t="shared" si="20"/>
        <v>92.037312423955655</v>
      </c>
      <c r="O78" s="3">
        <f t="shared" si="20"/>
        <v>223.7123158037042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93.037717993781271</v>
      </c>
      <c r="I79" s="3">
        <f t="shared" si="20"/>
        <v>89.793159388941476</v>
      </c>
      <c r="J79" s="3">
        <f t="shared" si="20"/>
        <v>87.711234284169265</v>
      </c>
      <c r="K79" s="3">
        <f t="shared" si="20"/>
        <v>85.872651074760043</v>
      </c>
      <c r="L79" s="3">
        <f t="shared" si="20"/>
        <v>87.954576179532253</v>
      </c>
      <c r="M79" s="3">
        <f t="shared" si="20"/>
        <v>82.519940516425578</v>
      </c>
      <c r="N79" s="3">
        <f t="shared" si="20"/>
        <v>97.390834121941324</v>
      </c>
      <c r="O79" s="3">
        <f t="shared" si="20"/>
        <v>249.11450588076249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21</v>
      </c>
      <c r="I82" s="2" t="s">
        <v>22</v>
      </c>
      <c r="J82" s="2" t="s">
        <v>23</v>
      </c>
      <c r="K82" s="2" t="s">
        <v>24</v>
      </c>
      <c r="L82" s="2" t="s">
        <v>25</v>
      </c>
      <c r="M82" s="2" t="s">
        <v>26</v>
      </c>
      <c r="N82" s="2" t="s">
        <v>27</v>
      </c>
      <c r="O82" s="2" t="s">
        <v>28</v>
      </c>
      <c r="P82" s="2" t="s">
        <v>29</v>
      </c>
      <c r="Q82" s="2"/>
      <c r="R82" s="3"/>
    </row>
    <row r="83" spans="4:18" x14ac:dyDescent="0.25">
      <c r="D83" s="3"/>
      <c r="E83" s="3"/>
      <c r="F83" s="3" t="s">
        <v>36</v>
      </c>
      <c r="G83" s="3"/>
      <c r="H83" s="3">
        <f>AVERAGE(H76:H79)</f>
        <v>106.36068676490468</v>
      </c>
      <c r="I83" s="3">
        <f t="shared" ref="I83:N83" si="21">AVERAGE(I76:I79)</f>
        <v>93.639313235095315</v>
      </c>
      <c r="J83" s="3">
        <f>AVERAGE(J76:J79)</f>
        <v>88.373664999324049</v>
      </c>
      <c r="K83" s="3">
        <f t="shared" si="21"/>
        <v>86.879816141679058</v>
      </c>
      <c r="L83" s="3">
        <f t="shared" si="21"/>
        <v>87.278626470190616</v>
      </c>
      <c r="M83" s="3">
        <f t="shared" si="21"/>
        <v>81.519534946599975</v>
      </c>
      <c r="N83" s="3">
        <f t="shared" si="21"/>
        <v>103.09584966878464</v>
      </c>
      <c r="O83" s="3">
        <f>AVERAGE(O76:O79)</f>
        <v>247.84372042720022</v>
      </c>
      <c r="P83" s="3"/>
      <c r="Q83" s="3"/>
      <c r="R83" s="3"/>
    </row>
    <row r="84" spans="4:18" x14ac:dyDescent="0.25">
      <c r="D84" s="3"/>
      <c r="E84" s="3"/>
      <c r="F84" s="3" t="s">
        <v>38</v>
      </c>
      <c r="G84" s="3"/>
      <c r="H84" s="3">
        <f t="shared" ref="H84:O84" si="22">MEDIAN(H76:H79)</f>
        <v>101.91969717453023</v>
      </c>
      <c r="I84" s="3">
        <f t="shared" si="22"/>
        <v>93.957009598485868</v>
      </c>
      <c r="J84" s="3">
        <f t="shared" si="22"/>
        <v>88.387183993510888</v>
      </c>
      <c r="K84" s="3">
        <f t="shared" si="22"/>
        <v>85.656347167770718</v>
      </c>
      <c r="L84" s="3">
        <f t="shared" si="22"/>
        <v>87.738272272542929</v>
      </c>
      <c r="M84" s="3">
        <f t="shared" si="22"/>
        <v>80.735433283763683</v>
      </c>
      <c r="N84" s="3">
        <f t="shared" si="22"/>
        <v>100.79762065702312</v>
      </c>
      <c r="O84" s="3">
        <f t="shared" si="22"/>
        <v>243.23374340949036</v>
      </c>
      <c r="P84" s="3"/>
      <c r="Q84" s="3"/>
      <c r="R84" s="3"/>
    </row>
    <row r="85" spans="4:18" x14ac:dyDescent="0.25">
      <c r="D85" s="3"/>
      <c r="E85" s="3"/>
      <c r="F85" s="3" t="s">
        <v>40</v>
      </c>
      <c r="G85" s="3"/>
      <c r="H85" s="3">
        <f t="shared" ref="H85:O85" si="23">STDEV(H76:H79)</f>
        <v>15.908471263501081</v>
      </c>
      <c r="I85" s="3">
        <f t="shared" si="23"/>
        <v>3.6347327099336253</v>
      </c>
      <c r="J85" s="3">
        <f t="shared" si="23"/>
        <v>6.2060086075271244</v>
      </c>
      <c r="K85" s="3">
        <f t="shared" si="23"/>
        <v>3.8801397450836248</v>
      </c>
      <c r="L85" s="3">
        <f t="shared" si="23"/>
        <v>1.1018325834410181</v>
      </c>
      <c r="M85" s="3">
        <f t="shared" si="23"/>
        <v>4.1465497521652628</v>
      </c>
      <c r="N85" s="3">
        <f t="shared" si="23"/>
        <v>11.563537881629314</v>
      </c>
      <c r="O85" s="3">
        <f t="shared" si="23"/>
        <v>24.537782596051013</v>
      </c>
      <c r="P85" s="3"/>
      <c r="Q85" s="3"/>
      <c r="R85" s="3"/>
    </row>
    <row r="86" spans="4:18" x14ac:dyDescent="0.25">
      <c r="D86" s="3"/>
      <c r="E86" s="3"/>
      <c r="F86" s="3" t="s">
        <v>41</v>
      </c>
      <c r="G86" s="3"/>
      <c r="H86" s="3">
        <f t="shared" ref="H86:O86" si="24">H85/H83*100</f>
        <v>14.957097163789959</v>
      </c>
      <c r="I86" s="3">
        <f t="shared" si="24"/>
        <v>3.8816311059523607</v>
      </c>
      <c r="J86" s="3">
        <f t="shared" si="24"/>
        <v>7.0224637708242525</v>
      </c>
      <c r="K86" s="3">
        <f t="shared" si="24"/>
        <v>4.4661003181177268</v>
      </c>
      <c r="L86" s="3">
        <f t="shared" si="24"/>
        <v>1.262431167861402</v>
      </c>
      <c r="M86" s="3">
        <f t="shared" si="24"/>
        <v>5.0865718933277693</v>
      </c>
      <c r="N86" s="3">
        <f t="shared" si="24"/>
        <v>11.216298152427489</v>
      </c>
      <c r="O86" s="3">
        <f t="shared" si="24"/>
        <v>9.9005060744553184</v>
      </c>
      <c r="P86" s="3"/>
      <c r="Q86" s="3"/>
      <c r="R86" s="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9"/>
  <sheetViews>
    <sheetView workbookViewId="0">
      <selection activeCell="D8" sqref="A1:D8"/>
    </sheetView>
  </sheetViews>
  <sheetFormatPr baseColWidth="10" defaultRowHeight="15" x14ac:dyDescent="0.25"/>
  <cols>
    <col min="5" max="5" width="12" bestFit="1" customWidth="1"/>
    <col min="14" max="14" width="12" bestFit="1" customWidth="1"/>
  </cols>
  <sheetData>
    <row r="1" spans="1:5" x14ac:dyDescent="0.25">
      <c r="A1" s="1" t="s">
        <v>53</v>
      </c>
    </row>
    <row r="2" spans="1:5" x14ac:dyDescent="0.25">
      <c r="A2" t="s">
        <v>30</v>
      </c>
      <c r="C2" t="s">
        <v>46</v>
      </c>
    </row>
    <row r="3" spans="1:5" x14ac:dyDescent="0.25">
      <c r="A3" t="s">
        <v>31</v>
      </c>
      <c r="C3" s="4">
        <v>43855</v>
      </c>
    </row>
    <row r="4" spans="1:5" x14ac:dyDescent="0.25">
      <c r="A4" t="s">
        <v>32</v>
      </c>
      <c r="C4" t="s">
        <v>33</v>
      </c>
      <c r="D4" s="3"/>
      <c r="E4" s="3"/>
    </row>
    <row r="5" spans="1:5" x14ac:dyDescent="0.25">
      <c r="A5" t="s">
        <v>34</v>
      </c>
      <c r="C5" t="s">
        <v>47</v>
      </c>
      <c r="D5" s="3"/>
      <c r="E5" s="3"/>
    </row>
    <row r="6" spans="1:5" x14ac:dyDescent="0.25">
      <c r="A6" t="s">
        <v>18</v>
      </c>
      <c r="C6" s="4">
        <v>43946</v>
      </c>
      <c r="D6" s="3"/>
      <c r="E6" s="3"/>
    </row>
    <row r="7" spans="1:5" x14ac:dyDescent="0.25">
      <c r="A7" t="s">
        <v>19</v>
      </c>
      <c r="C7" t="s">
        <v>54</v>
      </c>
      <c r="D7" s="3"/>
      <c r="E7" s="3"/>
    </row>
    <row r="8" spans="1:5" x14ac:dyDescent="0.25">
      <c r="A8" s="1" t="s">
        <v>35</v>
      </c>
      <c r="D8" s="3"/>
      <c r="E8" s="3"/>
    </row>
    <row r="9" spans="1:5" x14ac:dyDescent="0.25">
      <c r="C9" s="4"/>
      <c r="D9" s="3"/>
      <c r="E9" s="3"/>
    </row>
    <row r="10" spans="1:5" x14ac:dyDescent="0.25">
      <c r="D10" s="3"/>
      <c r="E10" s="3"/>
    </row>
    <row r="11" spans="1:5" x14ac:dyDescent="0.25">
      <c r="D11" s="3"/>
      <c r="E11" s="3"/>
    </row>
    <row r="12" spans="1:5" x14ac:dyDescent="0.25">
      <c r="D12" s="3"/>
      <c r="E12" s="3"/>
    </row>
    <row r="20" spans="1:13" x14ac:dyDescent="0.25">
      <c r="A20" s="1" t="s">
        <v>17</v>
      </c>
    </row>
    <row r="21" spans="1:13" x14ac:dyDescent="0.25">
      <c r="A21" s="1" t="s">
        <v>42</v>
      </c>
    </row>
    <row r="22" spans="1:13" x14ac:dyDescent="0.25">
      <c r="E22" t="s">
        <v>21</v>
      </c>
      <c r="F22" t="s">
        <v>22</v>
      </c>
      <c r="G22" t="s">
        <v>23</v>
      </c>
      <c r="H22" t="s">
        <v>24</v>
      </c>
      <c r="I22" t="s">
        <v>25</v>
      </c>
      <c r="J22" t="s">
        <v>26</v>
      </c>
      <c r="K22" t="s">
        <v>27</v>
      </c>
      <c r="L22" t="s">
        <v>28</v>
      </c>
      <c r="M22" t="s">
        <v>29</v>
      </c>
    </row>
    <row r="25" spans="1:13" x14ac:dyDescent="0.25">
      <c r="E25">
        <v>0.12596793333333331</v>
      </c>
      <c r="F25">
        <v>0.13739083333333332</v>
      </c>
      <c r="G25">
        <v>0.23583933333333332</v>
      </c>
      <c r="H25">
        <v>0.21631613333333335</v>
      </c>
      <c r="I25">
        <v>0.20347863333333335</v>
      </c>
      <c r="J25">
        <v>0.21939493333333335</v>
      </c>
      <c r="K25">
        <v>0.22455343333333336</v>
      </c>
      <c r="L25">
        <v>0.23336153333333334</v>
      </c>
    </row>
    <row r="26" spans="1:13" x14ac:dyDescent="0.25">
      <c r="E26">
        <v>0.17906743333333333</v>
      </c>
      <c r="F26">
        <v>0.22410763333333336</v>
      </c>
      <c r="G26">
        <v>0.22791493333333332</v>
      </c>
      <c r="H26">
        <v>0.22038713333333335</v>
      </c>
      <c r="I26">
        <v>0.22317743333333331</v>
      </c>
      <c r="J26">
        <v>0.22039883333333335</v>
      </c>
      <c r="K26">
        <v>0.20466953333333335</v>
      </c>
      <c r="L26">
        <v>0.24358303333333334</v>
      </c>
    </row>
    <row r="27" spans="1:13" x14ac:dyDescent="0.25">
      <c r="E27">
        <v>0.18605553333333333</v>
      </c>
      <c r="F27">
        <v>0.18896783333333331</v>
      </c>
      <c r="G27">
        <v>0.17730503333333333</v>
      </c>
      <c r="H27">
        <v>0.18096083333333332</v>
      </c>
      <c r="I27">
        <v>0.20082513333333332</v>
      </c>
      <c r="J27">
        <v>0.18925053333333333</v>
      </c>
      <c r="K27">
        <v>0.21426023333333336</v>
      </c>
      <c r="L27">
        <v>0.18161443333333335</v>
      </c>
    </row>
    <row r="28" spans="1:13" x14ac:dyDescent="0.25">
      <c r="E28">
        <v>0.14801893333333335</v>
      </c>
      <c r="F28">
        <v>0.18085403333333336</v>
      </c>
      <c r="G28">
        <v>0.20112243333333332</v>
      </c>
      <c r="H28">
        <v>0.22191843333333336</v>
      </c>
      <c r="I28">
        <v>0.20919913333333331</v>
      </c>
      <c r="J28">
        <v>0.25210043333333332</v>
      </c>
      <c r="K28">
        <v>0.25624873333333331</v>
      </c>
      <c r="L28">
        <v>0.25611923333333331</v>
      </c>
    </row>
    <row r="30" spans="1:13" x14ac:dyDescent="0.25">
      <c r="A30" s="1" t="s">
        <v>49</v>
      </c>
    </row>
    <row r="31" spans="1:13" x14ac:dyDescent="0.25">
      <c r="A31" s="1" t="s">
        <v>42</v>
      </c>
    </row>
    <row r="32" spans="1:13" x14ac:dyDescent="0.25">
      <c r="E32" t="s">
        <v>21</v>
      </c>
      <c r="F32" t="s">
        <v>22</v>
      </c>
      <c r="G32" t="s">
        <v>23</v>
      </c>
      <c r="H32" t="s">
        <v>24</v>
      </c>
      <c r="I32" t="s">
        <v>25</v>
      </c>
      <c r="J32" t="s">
        <v>26</v>
      </c>
      <c r="K32" t="s">
        <v>27</v>
      </c>
      <c r="L32" t="s">
        <v>28</v>
      </c>
      <c r="M32" t="s">
        <v>29</v>
      </c>
    </row>
    <row r="35" spans="1:14" x14ac:dyDescent="0.25">
      <c r="E35">
        <v>19020</v>
      </c>
      <c r="F35">
        <v>14295.999999999998</v>
      </c>
      <c r="G35">
        <v>13176</v>
      </c>
      <c r="H35">
        <v>13688</v>
      </c>
      <c r="I35">
        <v>13016</v>
      </c>
      <c r="J35">
        <v>11680</v>
      </c>
      <c r="K35">
        <v>17568</v>
      </c>
      <c r="L35">
        <v>41600</v>
      </c>
    </row>
    <row r="36" spans="1:14" x14ac:dyDescent="0.25">
      <c r="E36">
        <v>14344</v>
      </c>
      <c r="F36">
        <v>14328</v>
      </c>
      <c r="G36">
        <v>14192</v>
      </c>
      <c r="H36">
        <v>12640.000000000002</v>
      </c>
      <c r="I36">
        <v>12948</v>
      </c>
      <c r="J36">
        <v>12860</v>
      </c>
      <c r="K36">
        <v>15416</v>
      </c>
      <c r="L36">
        <v>35114</v>
      </c>
    </row>
    <row r="37" spans="1:14" x14ac:dyDescent="0.25">
      <c r="E37">
        <v>15812</v>
      </c>
      <c r="F37">
        <v>13504</v>
      </c>
      <c r="G37">
        <v>11951.999999999998</v>
      </c>
      <c r="H37">
        <v>12379.999999999998</v>
      </c>
      <c r="I37">
        <v>12672</v>
      </c>
      <c r="J37">
        <v>11492</v>
      </c>
      <c r="K37">
        <v>13616</v>
      </c>
      <c r="L37">
        <v>33096</v>
      </c>
    </row>
    <row r="38" spans="1:14" x14ac:dyDescent="0.25">
      <c r="E38">
        <v>13764</v>
      </c>
      <c r="F38">
        <v>13284.000000000002</v>
      </c>
      <c r="G38">
        <v>12976</v>
      </c>
      <c r="H38">
        <v>12704</v>
      </c>
      <c r="I38">
        <v>13012.000000000002</v>
      </c>
      <c r="J38">
        <v>12208</v>
      </c>
      <c r="K38">
        <v>14408</v>
      </c>
      <c r="L38">
        <v>36854</v>
      </c>
    </row>
    <row r="40" spans="1:14" x14ac:dyDescent="0.25">
      <c r="A40" s="1" t="s">
        <v>50</v>
      </c>
    </row>
    <row r="42" spans="1:14" x14ac:dyDescent="0.25">
      <c r="E42">
        <f>E25/E35</f>
        <v>6.622919733613739E-6</v>
      </c>
      <c r="F42">
        <f t="shared" ref="F42:L42" si="0">F25/F35</f>
        <v>9.6104388173848164E-6</v>
      </c>
      <c r="G42">
        <f t="shared" si="0"/>
        <v>1.7899160089050797E-5</v>
      </c>
      <c r="H42">
        <f t="shared" si="0"/>
        <v>1.5803341126047146E-5</v>
      </c>
      <c r="I42">
        <f t="shared" si="0"/>
        <v>1.5632961995492728E-5</v>
      </c>
      <c r="J42">
        <f t="shared" si="0"/>
        <v>1.878381278538813E-5</v>
      </c>
      <c r="K42">
        <f t="shared" si="0"/>
        <v>1.2781957726168792E-5</v>
      </c>
      <c r="L42">
        <f t="shared" si="0"/>
        <v>5.6096522435897437E-6</v>
      </c>
      <c r="N42" s="1" t="s">
        <v>51</v>
      </c>
    </row>
    <row r="43" spans="1:14" x14ac:dyDescent="0.25">
      <c r="E43">
        <f t="shared" ref="E43:L43" si="1">E26/E36</f>
        <v>1.2483786484476668E-5</v>
      </c>
      <c r="F43">
        <f t="shared" si="1"/>
        <v>1.5641236273962406E-5</v>
      </c>
      <c r="G43">
        <f t="shared" si="1"/>
        <v>1.6059394964299134E-5</v>
      </c>
      <c r="H43">
        <f t="shared" si="1"/>
        <v>1.743569092827004E-5</v>
      </c>
      <c r="I43">
        <f t="shared" si="1"/>
        <v>1.7236440634332199E-5</v>
      </c>
      <c r="J43">
        <f t="shared" si="1"/>
        <v>1.7138322965266978E-5</v>
      </c>
      <c r="K43">
        <f t="shared" si="1"/>
        <v>1.3276435737761634E-5</v>
      </c>
      <c r="L43">
        <f t="shared" si="1"/>
        <v>6.9369206963983978E-6</v>
      </c>
      <c r="N43">
        <f>AVERAGE(E42:F45)</f>
        <v>1.1810883988301464E-5</v>
      </c>
    </row>
    <row r="44" spans="1:14" x14ac:dyDescent="0.25">
      <c r="E44">
        <f t="shared" ref="E44:L44" si="2">E27/E37</f>
        <v>1.1766729909773167E-5</v>
      </c>
      <c r="F44">
        <f t="shared" si="2"/>
        <v>1.3993471070300157E-5</v>
      </c>
      <c r="G44">
        <f t="shared" si="2"/>
        <v>1.4834758478357878E-5</v>
      </c>
      <c r="H44">
        <f t="shared" si="2"/>
        <v>1.461719170705439E-5</v>
      </c>
      <c r="I44">
        <f t="shared" si="2"/>
        <v>1.584794297138047E-5</v>
      </c>
      <c r="J44">
        <f t="shared" si="2"/>
        <v>1.6468024132730017E-5</v>
      </c>
      <c r="K44">
        <f t="shared" si="2"/>
        <v>1.5735916079122601E-5</v>
      </c>
      <c r="L44">
        <f t="shared" si="2"/>
        <v>5.4875040286842326E-6</v>
      </c>
    </row>
    <row r="45" spans="1:14" x14ac:dyDescent="0.25">
      <c r="E45">
        <f t="shared" ref="E45:L45" si="3">E28/E38</f>
        <v>1.0754063741160517E-5</v>
      </c>
      <c r="F45">
        <f t="shared" si="3"/>
        <v>1.3614425875740239E-5</v>
      </c>
      <c r="G45">
        <f t="shared" si="3"/>
        <v>1.5499571002877107E-5</v>
      </c>
      <c r="H45">
        <f t="shared" si="3"/>
        <v>1.746839053316541E-5</v>
      </c>
      <c r="I45">
        <f t="shared" si="3"/>
        <v>1.607740034839635E-5</v>
      </c>
      <c r="J45">
        <f t="shared" si="3"/>
        <v>2.065042868064657E-5</v>
      </c>
      <c r="K45">
        <f t="shared" si="3"/>
        <v>1.7785170275772716E-5</v>
      </c>
      <c r="L45">
        <f t="shared" si="3"/>
        <v>6.9495640455129244E-6</v>
      </c>
    </row>
    <row r="48" spans="1:14" x14ac:dyDescent="0.25">
      <c r="A48" s="1" t="s">
        <v>52</v>
      </c>
    </row>
    <row r="49" spans="3:14" x14ac:dyDescent="0.25">
      <c r="E49">
        <f>E42/$N$43*100</f>
        <v>56.074716678054415</v>
      </c>
      <c r="F49">
        <f t="shared" ref="F49:L49" si="4">F42/$N$43*100</f>
        <v>81.369343961923917</v>
      </c>
      <c r="G49">
        <f t="shared" si="4"/>
        <v>151.5480137369878</v>
      </c>
      <c r="H49">
        <f t="shared" si="4"/>
        <v>133.80320339866313</v>
      </c>
      <c r="I49">
        <f t="shared" si="4"/>
        <v>132.36064303888674</v>
      </c>
      <c r="J49">
        <f t="shared" si="4"/>
        <v>159.03816178359949</v>
      </c>
      <c r="K49">
        <f t="shared" si="4"/>
        <v>108.22185484870705</v>
      </c>
      <c r="L49">
        <f t="shared" si="4"/>
        <v>47.495617170958887</v>
      </c>
    </row>
    <row r="50" spans="3:14" x14ac:dyDescent="0.25">
      <c r="E50">
        <f t="shared" ref="E50:L50" si="5">E43/$N$43*100</f>
        <v>105.6973084897092</v>
      </c>
      <c r="F50">
        <f t="shared" si="5"/>
        <v>132.43069942482595</v>
      </c>
      <c r="G50">
        <f t="shared" si="5"/>
        <v>135.97115152604809</v>
      </c>
      <c r="H50">
        <f t="shared" si="5"/>
        <v>147.62392845057047</v>
      </c>
      <c r="I50">
        <f t="shared" si="5"/>
        <v>145.93692268423501</v>
      </c>
      <c r="J50">
        <f t="shared" si="5"/>
        <v>145.10618326487906</v>
      </c>
      <c r="K50">
        <f t="shared" si="5"/>
        <v>112.40848484255524</v>
      </c>
      <c r="L50">
        <f t="shared" si="5"/>
        <v>58.733289593474403</v>
      </c>
    </row>
    <row r="51" spans="3:14" x14ac:dyDescent="0.25">
      <c r="E51">
        <f t="shared" ref="E51:L51" si="6">E44/$N$43*100</f>
        <v>99.626157715442545</v>
      </c>
      <c r="F51">
        <f t="shared" si="6"/>
        <v>118.47945576436547</v>
      </c>
      <c r="G51">
        <f t="shared" si="6"/>
        <v>125.60244002948065</v>
      </c>
      <c r="H51">
        <f t="shared" si="6"/>
        <v>123.76035292136083</v>
      </c>
      <c r="I51">
        <f t="shared" si="6"/>
        <v>134.18083682032324</v>
      </c>
      <c r="J51">
        <f t="shared" si="6"/>
        <v>139.43091938792551</v>
      </c>
      <c r="K51">
        <f t="shared" si="6"/>
        <v>133.2323312523333</v>
      </c>
      <c r="L51">
        <f t="shared" si="6"/>
        <v>46.461416724772995</v>
      </c>
    </row>
    <row r="52" spans="3:14" x14ac:dyDescent="0.25">
      <c r="E52">
        <f t="shared" ref="E52:L52" si="7">E45/$N$43*100</f>
        <v>91.052149456486788</v>
      </c>
      <c r="F52">
        <f t="shared" si="7"/>
        <v>115.27016850919169</v>
      </c>
      <c r="G52">
        <f t="shared" si="7"/>
        <v>131.23125261605517</v>
      </c>
      <c r="H52">
        <f t="shared" si="7"/>
        <v>147.90078837847901</v>
      </c>
      <c r="I52">
        <f t="shared" si="7"/>
        <v>136.12359891368689</v>
      </c>
      <c r="J52">
        <f t="shared" si="7"/>
        <v>174.84236320584105</v>
      </c>
      <c r="K52">
        <f t="shared" si="7"/>
        <v>150.58288857454454</v>
      </c>
      <c r="L52">
        <f t="shared" si="7"/>
        <v>58.840337881536918</v>
      </c>
    </row>
    <row r="55" spans="3:14" x14ac:dyDescent="0.25">
      <c r="C55" s="2"/>
      <c r="D55" s="2"/>
      <c r="E55" s="2" t="s">
        <v>21</v>
      </c>
      <c r="F55" s="2" t="s">
        <v>22</v>
      </c>
      <c r="G55" s="2" t="s">
        <v>23</v>
      </c>
      <c r="H55" s="2" t="s">
        <v>24</v>
      </c>
      <c r="I55" s="2" t="s">
        <v>25</v>
      </c>
      <c r="J55" s="2" t="s">
        <v>26</v>
      </c>
      <c r="K55" s="2" t="s">
        <v>27</v>
      </c>
      <c r="L55" s="2" t="s">
        <v>28</v>
      </c>
      <c r="M55" s="2" t="s">
        <v>29</v>
      </c>
      <c r="N55" s="2"/>
    </row>
    <row r="56" spans="3:14" x14ac:dyDescent="0.25">
      <c r="C56" s="3" t="s">
        <v>36</v>
      </c>
      <c r="D56" s="3"/>
      <c r="E56" s="3">
        <f>AVERAGE(E49:E52)</f>
        <v>88.112583084923244</v>
      </c>
      <c r="F56" s="3">
        <f t="shared" ref="F56:K56" si="8">AVERAGE(F49:F52)</f>
        <v>111.88741691507676</v>
      </c>
      <c r="G56" s="3">
        <f>AVERAGE(G49:G52)</f>
        <v>136.08821447714294</v>
      </c>
      <c r="H56" s="3">
        <f t="shared" si="8"/>
        <v>138.27206828726835</v>
      </c>
      <c r="I56" s="3">
        <f t="shared" si="8"/>
        <v>137.15050036428298</v>
      </c>
      <c r="J56" s="3">
        <f t="shared" si="8"/>
        <v>154.60440691056127</v>
      </c>
      <c r="K56" s="3">
        <f t="shared" si="8"/>
        <v>126.11138987953504</v>
      </c>
      <c r="L56" s="3">
        <f>AVERAGE(L49:L52)</f>
        <v>52.882665342685804</v>
      </c>
      <c r="M56" s="3"/>
      <c r="N56" s="3"/>
    </row>
    <row r="57" spans="3:14" x14ac:dyDescent="0.25">
      <c r="C57" s="3" t="s">
        <v>38</v>
      </c>
      <c r="D57" s="3"/>
      <c r="E57" s="3">
        <f t="shared" ref="E57:L57" si="9">MEDIAN(E49:E52)</f>
        <v>95.339153585964667</v>
      </c>
      <c r="F57" s="3">
        <f t="shared" si="9"/>
        <v>116.87481213677859</v>
      </c>
      <c r="G57" s="3">
        <f t="shared" si="9"/>
        <v>133.60120207105163</v>
      </c>
      <c r="H57" s="3">
        <f t="shared" si="9"/>
        <v>140.7135659246168</v>
      </c>
      <c r="I57" s="3">
        <f t="shared" si="9"/>
        <v>135.15221786700505</v>
      </c>
      <c r="J57" s="3">
        <f t="shared" si="9"/>
        <v>152.07217252423928</v>
      </c>
      <c r="K57" s="3">
        <f t="shared" si="9"/>
        <v>122.82040804744426</v>
      </c>
      <c r="L57" s="3">
        <f t="shared" si="9"/>
        <v>53.114453382216645</v>
      </c>
      <c r="M57" s="3"/>
      <c r="N57" s="3"/>
    </row>
    <row r="58" spans="3:14" x14ac:dyDescent="0.25">
      <c r="C58" s="3" t="s">
        <v>40</v>
      </c>
      <c r="D58" s="3"/>
      <c r="E58" s="3">
        <f t="shared" ref="E58:L58" si="10">STDEV(E49:E52)</f>
        <v>22.187465700942187</v>
      </c>
      <c r="F58" s="3">
        <f t="shared" si="10"/>
        <v>21.666235002782148</v>
      </c>
      <c r="G58" s="3">
        <f t="shared" si="10"/>
        <v>11.143916743774415</v>
      </c>
      <c r="H58" s="3">
        <f t="shared" si="10"/>
        <v>11.70085716749797</v>
      </c>
      <c r="I58" s="3">
        <f t="shared" si="10"/>
        <v>6.0557790177582502</v>
      </c>
      <c r="J58" s="3">
        <f t="shared" si="10"/>
        <v>15.808057368599769</v>
      </c>
      <c r="K58" s="3">
        <f t="shared" si="10"/>
        <v>19.641513218066027</v>
      </c>
      <c r="L58" s="3">
        <f t="shared" si="10"/>
        <v>6.8307244130630567</v>
      </c>
      <c r="M58" s="3"/>
      <c r="N58" s="3"/>
    </row>
    <row r="59" spans="3:14" x14ac:dyDescent="0.25">
      <c r="C59" s="3" t="s">
        <v>41</v>
      </c>
      <c r="D59" s="3"/>
      <c r="E59" s="3">
        <f t="shared" ref="E59:L59" si="11">E58/E56*100</f>
        <v>25.18081404963219</v>
      </c>
      <c r="F59" s="3">
        <f t="shared" si="11"/>
        <v>19.364317811740133</v>
      </c>
      <c r="G59" s="3">
        <f t="shared" si="11"/>
        <v>8.1887449156342047</v>
      </c>
      <c r="H59" s="3">
        <f t="shared" si="11"/>
        <v>8.4621987017571421</v>
      </c>
      <c r="I59" s="3">
        <f t="shared" si="11"/>
        <v>4.4154261207021515</v>
      </c>
      <c r="J59" s="3">
        <f t="shared" si="11"/>
        <v>10.224842670716844</v>
      </c>
      <c r="K59" s="3">
        <f t="shared" si="11"/>
        <v>15.574733762611073</v>
      </c>
      <c r="L59" s="3">
        <f t="shared" si="11"/>
        <v>12.916755176387518</v>
      </c>
      <c r="M59" s="3"/>
      <c r="N59" s="3"/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59"/>
  <sheetViews>
    <sheetView tabSelected="1" workbookViewId="0">
      <selection activeCell="C8" sqref="C8"/>
    </sheetView>
  </sheetViews>
  <sheetFormatPr baseColWidth="10" defaultRowHeight="15" x14ac:dyDescent="0.25"/>
  <sheetData>
    <row r="1" spans="1:5" x14ac:dyDescent="0.25">
      <c r="A1" s="1" t="s">
        <v>53</v>
      </c>
    </row>
    <row r="2" spans="1:5" x14ac:dyDescent="0.25">
      <c r="A2" t="s">
        <v>30</v>
      </c>
      <c r="C2" t="s">
        <v>46</v>
      </c>
    </row>
    <row r="3" spans="1:5" x14ac:dyDescent="0.25">
      <c r="A3" t="s">
        <v>31</v>
      </c>
      <c r="C3" s="4">
        <v>43855</v>
      </c>
    </row>
    <row r="4" spans="1:5" x14ac:dyDescent="0.25">
      <c r="A4" t="s">
        <v>32</v>
      </c>
      <c r="C4" t="s">
        <v>33</v>
      </c>
      <c r="D4" s="3"/>
      <c r="E4" s="3"/>
    </row>
    <row r="5" spans="1:5" x14ac:dyDescent="0.25">
      <c r="A5" t="s">
        <v>34</v>
      </c>
      <c r="C5" t="s">
        <v>47</v>
      </c>
      <c r="D5" s="3"/>
      <c r="E5" s="3"/>
    </row>
    <row r="6" spans="1:5" x14ac:dyDescent="0.25">
      <c r="A6" t="s">
        <v>18</v>
      </c>
      <c r="C6" s="4">
        <v>43946</v>
      </c>
      <c r="D6" s="3"/>
      <c r="E6" s="3"/>
    </row>
    <row r="7" spans="1:5" x14ac:dyDescent="0.25">
      <c r="A7" t="s">
        <v>19</v>
      </c>
      <c r="C7" t="s">
        <v>54</v>
      </c>
      <c r="D7" s="3"/>
      <c r="E7" s="3"/>
    </row>
    <row r="8" spans="1:5" x14ac:dyDescent="0.25">
      <c r="A8" s="1" t="s">
        <v>35</v>
      </c>
      <c r="C8" t="s">
        <v>55</v>
      </c>
      <c r="D8" s="3"/>
      <c r="E8" s="3"/>
    </row>
    <row r="9" spans="1:5" x14ac:dyDescent="0.25">
      <c r="C9" s="4"/>
      <c r="D9" s="3"/>
      <c r="E9" s="3"/>
    </row>
    <row r="10" spans="1:5" x14ac:dyDescent="0.25">
      <c r="D10" s="3"/>
      <c r="E10" s="3"/>
    </row>
    <row r="11" spans="1:5" x14ac:dyDescent="0.25">
      <c r="D11" s="3"/>
      <c r="E11" s="3"/>
    </row>
    <row r="12" spans="1:5" x14ac:dyDescent="0.25">
      <c r="D12" s="3"/>
      <c r="E12" s="3"/>
    </row>
    <row r="20" spans="1:13" x14ac:dyDescent="0.25">
      <c r="A20" s="1" t="s">
        <v>17</v>
      </c>
    </row>
    <row r="21" spans="1:13" x14ac:dyDescent="0.25">
      <c r="A21" s="1" t="s">
        <v>42</v>
      </c>
    </row>
    <row r="22" spans="1:13" x14ac:dyDescent="0.25">
      <c r="E22" t="s">
        <v>21</v>
      </c>
      <c r="F22" t="s">
        <v>22</v>
      </c>
      <c r="G22" t="s">
        <v>23</v>
      </c>
      <c r="H22" t="s">
        <v>24</v>
      </c>
      <c r="I22" t="s">
        <v>25</v>
      </c>
      <c r="J22" t="s">
        <v>26</v>
      </c>
      <c r="K22" t="s">
        <v>27</v>
      </c>
      <c r="L22" t="s">
        <v>28</v>
      </c>
      <c r="M22" t="s">
        <v>29</v>
      </c>
    </row>
    <row r="25" spans="1:13" x14ac:dyDescent="0.25">
      <c r="F25">
        <v>0.13739083333333332</v>
      </c>
      <c r="G25">
        <v>0.23583933333333332</v>
      </c>
      <c r="H25">
        <v>0.21631613333333335</v>
      </c>
      <c r="I25">
        <v>0.20347863333333335</v>
      </c>
      <c r="J25">
        <v>0.21939493333333335</v>
      </c>
      <c r="K25">
        <v>0.22455343333333336</v>
      </c>
      <c r="L25">
        <v>0.23336153333333334</v>
      </c>
    </row>
    <row r="26" spans="1:13" x14ac:dyDescent="0.25">
      <c r="E26">
        <v>0.17906743333333333</v>
      </c>
      <c r="F26">
        <v>0.22410763333333336</v>
      </c>
      <c r="G26">
        <v>0.22791493333333332</v>
      </c>
      <c r="H26">
        <v>0.22038713333333335</v>
      </c>
      <c r="I26">
        <v>0.22317743333333331</v>
      </c>
      <c r="J26">
        <v>0.22039883333333335</v>
      </c>
      <c r="K26">
        <v>0.20466953333333335</v>
      </c>
      <c r="L26">
        <v>0.24358303333333334</v>
      </c>
    </row>
    <row r="27" spans="1:13" x14ac:dyDescent="0.25">
      <c r="E27">
        <v>0.18605553333333333</v>
      </c>
      <c r="F27">
        <v>0.18896783333333331</v>
      </c>
      <c r="G27">
        <v>0.17730503333333333</v>
      </c>
      <c r="H27">
        <v>0.18096083333333332</v>
      </c>
      <c r="I27">
        <v>0.20082513333333332</v>
      </c>
      <c r="J27">
        <v>0.18925053333333333</v>
      </c>
      <c r="K27">
        <v>0.21426023333333336</v>
      </c>
      <c r="L27">
        <v>0.18161443333333335</v>
      </c>
    </row>
    <row r="28" spans="1:13" x14ac:dyDescent="0.25">
      <c r="E28">
        <v>0.14801893333333335</v>
      </c>
      <c r="F28">
        <v>0.18085403333333336</v>
      </c>
      <c r="G28">
        <v>0.20112243333333332</v>
      </c>
      <c r="H28">
        <v>0.22191843333333336</v>
      </c>
      <c r="I28">
        <v>0.20919913333333331</v>
      </c>
      <c r="J28">
        <v>0.25210043333333332</v>
      </c>
      <c r="K28">
        <v>0.25624873333333331</v>
      </c>
      <c r="L28">
        <v>0.25611923333333331</v>
      </c>
    </row>
    <row r="30" spans="1:13" x14ac:dyDescent="0.25">
      <c r="A30" s="1" t="s">
        <v>49</v>
      </c>
    </row>
    <row r="31" spans="1:13" x14ac:dyDescent="0.25">
      <c r="A31" s="1" t="s">
        <v>42</v>
      </c>
    </row>
    <row r="32" spans="1:13" x14ac:dyDescent="0.25">
      <c r="E32" t="s">
        <v>21</v>
      </c>
      <c r="F32" t="s">
        <v>22</v>
      </c>
      <c r="G32" t="s">
        <v>23</v>
      </c>
      <c r="H32" t="s">
        <v>24</v>
      </c>
      <c r="I32" t="s">
        <v>25</v>
      </c>
      <c r="J32" t="s">
        <v>26</v>
      </c>
      <c r="K32" t="s">
        <v>27</v>
      </c>
      <c r="L32" t="s">
        <v>28</v>
      </c>
      <c r="M32" t="s">
        <v>29</v>
      </c>
    </row>
    <row r="35" spans="1:14" x14ac:dyDescent="0.25">
      <c r="E35">
        <v>19020</v>
      </c>
      <c r="F35">
        <v>14295.999999999998</v>
      </c>
      <c r="G35">
        <v>13176</v>
      </c>
      <c r="H35">
        <v>13688</v>
      </c>
      <c r="I35">
        <v>13016</v>
      </c>
      <c r="J35">
        <v>11680</v>
      </c>
      <c r="K35">
        <v>17568</v>
      </c>
      <c r="L35">
        <v>41600</v>
      </c>
    </row>
    <row r="36" spans="1:14" x14ac:dyDescent="0.25">
      <c r="E36">
        <v>14344</v>
      </c>
      <c r="F36">
        <v>14328</v>
      </c>
      <c r="G36">
        <v>14192</v>
      </c>
      <c r="H36">
        <v>12640.000000000002</v>
      </c>
      <c r="I36">
        <v>12948</v>
      </c>
      <c r="J36">
        <v>12860</v>
      </c>
      <c r="K36">
        <v>15416</v>
      </c>
      <c r="L36">
        <v>35114</v>
      </c>
    </row>
    <row r="37" spans="1:14" x14ac:dyDescent="0.25">
      <c r="E37">
        <v>15812</v>
      </c>
      <c r="F37">
        <v>13504</v>
      </c>
      <c r="G37">
        <v>11951.999999999998</v>
      </c>
      <c r="H37">
        <v>12379.999999999998</v>
      </c>
      <c r="I37">
        <v>12672</v>
      </c>
      <c r="J37">
        <v>11492</v>
      </c>
      <c r="K37">
        <v>13616</v>
      </c>
      <c r="L37">
        <v>33096</v>
      </c>
    </row>
    <row r="38" spans="1:14" x14ac:dyDescent="0.25">
      <c r="E38">
        <v>13764</v>
      </c>
      <c r="F38">
        <v>13284.000000000002</v>
      </c>
      <c r="G38">
        <v>12976</v>
      </c>
      <c r="H38">
        <v>12704</v>
      </c>
      <c r="I38">
        <v>13012.000000000002</v>
      </c>
      <c r="J38">
        <v>12208</v>
      </c>
      <c r="K38">
        <v>14408</v>
      </c>
      <c r="L38">
        <v>36854</v>
      </c>
    </row>
    <row r="40" spans="1:14" x14ac:dyDescent="0.25">
      <c r="A40" s="1" t="s">
        <v>50</v>
      </c>
    </row>
    <row r="42" spans="1:14" x14ac:dyDescent="0.25">
      <c r="F42">
        <f t="shared" ref="F42:L42" si="0">F25/F35</f>
        <v>9.6104388173848164E-6</v>
      </c>
      <c r="G42">
        <f t="shared" si="0"/>
        <v>1.7899160089050797E-5</v>
      </c>
      <c r="H42">
        <f t="shared" si="0"/>
        <v>1.5803341126047146E-5</v>
      </c>
      <c r="I42">
        <f t="shared" si="0"/>
        <v>1.5632961995492728E-5</v>
      </c>
      <c r="J42">
        <f t="shared" si="0"/>
        <v>1.878381278538813E-5</v>
      </c>
      <c r="K42">
        <f t="shared" si="0"/>
        <v>1.2781957726168792E-5</v>
      </c>
      <c r="L42">
        <f t="shared" si="0"/>
        <v>5.6096522435897437E-6</v>
      </c>
      <c r="N42" s="1" t="s">
        <v>51</v>
      </c>
    </row>
    <row r="43" spans="1:14" x14ac:dyDescent="0.25">
      <c r="E43">
        <f t="shared" ref="E43:L45" si="1">E26/E36</f>
        <v>1.2483786484476668E-5</v>
      </c>
      <c r="F43">
        <f t="shared" si="1"/>
        <v>1.5641236273962406E-5</v>
      </c>
      <c r="G43">
        <f t="shared" si="1"/>
        <v>1.6059394964299134E-5</v>
      </c>
      <c r="H43">
        <f t="shared" si="1"/>
        <v>1.743569092827004E-5</v>
      </c>
      <c r="I43">
        <f t="shared" si="1"/>
        <v>1.7236440634332199E-5</v>
      </c>
      <c r="J43">
        <f t="shared" si="1"/>
        <v>1.7138322965266978E-5</v>
      </c>
      <c r="K43">
        <f t="shared" si="1"/>
        <v>1.3276435737761634E-5</v>
      </c>
      <c r="L43">
        <f t="shared" si="1"/>
        <v>6.9369206963983978E-6</v>
      </c>
      <c r="N43">
        <f>AVERAGE(E42:F45)</f>
        <v>1.2552021738971139E-5</v>
      </c>
    </row>
    <row r="44" spans="1:14" x14ac:dyDescent="0.25">
      <c r="E44">
        <f t="shared" si="1"/>
        <v>1.1766729909773167E-5</v>
      </c>
      <c r="F44">
        <f t="shared" si="1"/>
        <v>1.3993471070300157E-5</v>
      </c>
      <c r="G44">
        <f t="shared" si="1"/>
        <v>1.4834758478357878E-5</v>
      </c>
      <c r="H44">
        <f t="shared" si="1"/>
        <v>1.461719170705439E-5</v>
      </c>
      <c r="I44">
        <f t="shared" si="1"/>
        <v>1.584794297138047E-5</v>
      </c>
      <c r="J44">
        <f t="shared" si="1"/>
        <v>1.6468024132730017E-5</v>
      </c>
      <c r="K44">
        <f t="shared" si="1"/>
        <v>1.5735916079122601E-5</v>
      </c>
      <c r="L44">
        <f t="shared" si="1"/>
        <v>5.4875040286842326E-6</v>
      </c>
    </row>
    <row r="45" spans="1:14" x14ac:dyDescent="0.25">
      <c r="E45">
        <f t="shared" si="1"/>
        <v>1.0754063741160517E-5</v>
      </c>
      <c r="F45">
        <f t="shared" si="1"/>
        <v>1.3614425875740239E-5</v>
      </c>
      <c r="G45">
        <f t="shared" si="1"/>
        <v>1.5499571002877107E-5</v>
      </c>
      <c r="H45">
        <f t="shared" si="1"/>
        <v>1.746839053316541E-5</v>
      </c>
      <c r="I45">
        <f t="shared" si="1"/>
        <v>1.607740034839635E-5</v>
      </c>
      <c r="J45">
        <f t="shared" si="1"/>
        <v>2.065042868064657E-5</v>
      </c>
      <c r="K45">
        <f t="shared" si="1"/>
        <v>1.7785170275772716E-5</v>
      </c>
      <c r="L45">
        <f t="shared" si="1"/>
        <v>6.9495640455129244E-6</v>
      </c>
    </row>
    <row r="48" spans="1:14" x14ac:dyDescent="0.25">
      <c r="A48" s="1" t="s">
        <v>52</v>
      </c>
    </row>
    <row r="49" spans="3:14" x14ac:dyDescent="0.25">
      <c r="F49">
        <f t="shared" ref="F49:L49" si="2">F42/$N$43*100</f>
        <v>76.564867534818035</v>
      </c>
      <c r="G49">
        <f t="shared" si="2"/>
        <v>142.59981747384984</v>
      </c>
      <c r="H49">
        <f t="shared" si="2"/>
        <v>125.90275458957667</v>
      </c>
      <c r="I49">
        <f t="shared" si="2"/>
        <v>124.54537062309237</v>
      </c>
      <c r="J49">
        <f t="shared" si="2"/>
        <v>149.64770756466038</v>
      </c>
      <c r="K49">
        <f t="shared" si="2"/>
        <v>101.83186415686131</v>
      </c>
      <c r="L49">
        <f t="shared" si="2"/>
        <v>44.691224730539339</v>
      </c>
    </row>
    <row r="50" spans="3:14" x14ac:dyDescent="0.25">
      <c r="E50">
        <f t="shared" ref="E50:L52" si="3">E43/$N$43*100</f>
        <v>99.45638036713548</v>
      </c>
      <c r="F50">
        <f t="shared" si="3"/>
        <v>124.61129050947997</v>
      </c>
      <c r="G50">
        <f t="shared" si="3"/>
        <v>127.9426955933195</v>
      </c>
      <c r="H50">
        <f t="shared" si="3"/>
        <v>138.90743093709145</v>
      </c>
      <c r="I50">
        <f t="shared" si="3"/>
        <v>137.32003491371447</v>
      </c>
      <c r="J50">
        <f t="shared" si="3"/>
        <v>136.5383467434288</v>
      </c>
      <c r="K50">
        <f t="shared" si="3"/>
        <v>105.77129337293417</v>
      </c>
      <c r="L50">
        <f t="shared" si="3"/>
        <v>55.26536553757596</v>
      </c>
    </row>
    <row r="51" spans="3:14" x14ac:dyDescent="0.25">
      <c r="E51">
        <f t="shared" si="3"/>
        <v>93.743702444684089</v>
      </c>
      <c r="F51">
        <f t="shared" si="3"/>
        <v>111.48380206236936</v>
      </c>
      <c r="G51">
        <f t="shared" si="3"/>
        <v>118.18620766325927</v>
      </c>
      <c r="H51">
        <f t="shared" si="3"/>
        <v>116.45288712073669</v>
      </c>
      <c r="I51">
        <f t="shared" si="3"/>
        <v>126.25809053673206</v>
      </c>
      <c r="J51">
        <f t="shared" si="3"/>
        <v>131.19818046204136</v>
      </c>
      <c r="K51">
        <f t="shared" si="3"/>
        <v>125.3655897540888</v>
      </c>
      <c r="L51">
        <f t="shared" si="3"/>
        <v>43.718088948545997</v>
      </c>
    </row>
    <row r="52" spans="3:14" x14ac:dyDescent="0.25">
      <c r="E52">
        <f t="shared" si="3"/>
        <v>85.675948980964748</v>
      </c>
      <c r="F52">
        <f t="shared" si="3"/>
        <v>108.4640081005483</v>
      </c>
      <c r="G52">
        <f t="shared" si="3"/>
        <v>123.48266538413095</v>
      </c>
      <c r="H52">
        <f t="shared" si="3"/>
        <v>139.16794359055385</v>
      </c>
      <c r="I52">
        <f t="shared" si="3"/>
        <v>128.08614168090327</v>
      </c>
      <c r="J52">
        <f t="shared" si="3"/>
        <v>164.5187453470682</v>
      </c>
      <c r="K52">
        <f t="shared" si="3"/>
        <v>141.6916784055102</v>
      </c>
      <c r="L52">
        <f t="shared" si="3"/>
        <v>55.36609312853664</v>
      </c>
    </row>
    <row r="55" spans="3:14" x14ac:dyDescent="0.25">
      <c r="C55" s="2"/>
      <c r="D55" s="2"/>
      <c r="E55" s="2" t="s">
        <v>21</v>
      </c>
      <c r="F55" s="2" t="s">
        <v>22</v>
      </c>
      <c r="G55" s="2" t="s">
        <v>23</v>
      </c>
      <c r="H55" s="2" t="s">
        <v>24</v>
      </c>
      <c r="I55" s="2" t="s">
        <v>25</v>
      </c>
      <c r="J55" s="2" t="s">
        <v>26</v>
      </c>
      <c r="K55" s="2" t="s">
        <v>27</v>
      </c>
      <c r="L55" s="2" t="s">
        <v>28</v>
      </c>
      <c r="M55" s="2" t="s">
        <v>29</v>
      </c>
      <c r="N55" s="2"/>
    </row>
    <row r="56" spans="3:14" x14ac:dyDescent="0.25">
      <c r="C56" s="3" t="s">
        <v>36</v>
      </c>
      <c r="D56" s="3"/>
      <c r="E56" s="3">
        <f>AVERAGE(E49:E52)</f>
        <v>92.958677264261439</v>
      </c>
      <c r="F56" s="3">
        <f>AVERAGE(F49:F52)</f>
        <v>105.28099205180392</v>
      </c>
      <c r="G56" s="3">
        <f>AVERAGE(G49:G52)</f>
        <v>128.05284652863989</v>
      </c>
      <c r="H56" s="3">
        <f t="shared" ref="H56:K56" si="4">AVERAGE(H49:H52)</f>
        <v>130.10775405948968</v>
      </c>
      <c r="I56" s="3">
        <f t="shared" si="4"/>
        <v>129.05240943861054</v>
      </c>
      <c r="J56" s="3">
        <f t="shared" si="4"/>
        <v>145.47574502929967</v>
      </c>
      <c r="K56" s="3">
        <f t="shared" si="4"/>
        <v>118.66510642234863</v>
      </c>
      <c r="L56" s="3">
        <f>AVERAGE(L49:L52)</f>
        <v>49.760193086299481</v>
      </c>
      <c r="M56" s="3"/>
      <c r="N56" s="3"/>
    </row>
    <row r="57" spans="3:14" x14ac:dyDescent="0.25">
      <c r="C57" s="3" t="s">
        <v>38</v>
      </c>
      <c r="D57" s="3"/>
      <c r="E57" s="3">
        <f t="shared" ref="E57:L57" si="5">MEDIAN(E49:E52)</f>
        <v>93.743702444684089</v>
      </c>
      <c r="F57" s="3">
        <f t="shared" si="5"/>
        <v>109.97390508145884</v>
      </c>
      <c r="G57" s="3">
        <f t="shared" si="5"/>
        <v>125.71268048872523</v>
      </c>
      <c r="H57" s="3">
        <f t="shared" si="5"/>
        <v>132.40509276333407</v>
      </c>
      <c r="I57" s="3">
        <f t="shared" si="5"/>
        <v>127.17211610881766</v>
      </c>
      <c r="J57" s="3">
        <f t="shared" si="5"/>
        <v>143.09302715404459</v>
      </c>
      <c r="K57" s="3">
        <f t="shared" si="5"/>
        <v>115.56844156351148</v>
      </c>
      <c r="L57" s="3">
        <f t="shared" si="5"/>
        <v>49.978295134057646</v>
      </c>
      <c r="M57" s="3"/>
      <c r="N57" s="3"/>
    </row>
    <row r="58" spans="3:14" x14ac:dyDescent="0.25">
      <c r="C58" s="3" t="s">
        <v>40</v>
      </c>
      <c r="D58" s="3"/>
      <c r="E58" s="3">
        <f t="shared" ref="E58:L58" si="6">STDEV(E49:E52)</f>
        <v>6.9236746527882911</v>
      </c>
      <c r="F58" s="3">
        <f t="shared" si="6"/>
        <v>20.386945896264145</v>
      </c>
      <c r="G58" s="3">
        <f t="shared" si="6"/>
        <v>10.48592095943888</v>
      </c>
      <c r="H58" s="3">
        <f t="shared" si="6"/>
        <v>11.009976674907506</v>
      </c>
      <c r="I58" s="3">
        <f t="shared" si="6"/>
        <v>5.6982137957478942</v>
      </c>
      <c r="J58" s="3">
        <f t="shared" si="6"/>
        <v>14.87466605329907</v>
      </c>
      <c r="K58" s="3">
        <f t="shared" si="6"/>
        <v>18.481774394399856</v>
      </c>
      <c r="L58" s="3">
        <f t="shared" si="6"/>
        <v>6.4274023162551108</v>
      </c>
      <c r="M58" s="3"/>
      <c r="N58" s="3"/>
    </row>
    <row r="59" spans="3:14" x14ac:dyDescent="0.25">
      <c r="C59" s="3" t="s">
        <v>41</v>
      </c>
      <c r="D59" s="3"/>
      <c r="E59" s="3">
        <f t="shared" ref="E59:L59" si="7">E58/E56*100</f>
        <v>7.4481208818255666</v>
      </c>
      <c r="F59" s="3">
        <f t="shared" si="7"/>
        <v>19.364317811740097</v>
      </c>
      <c r="G59" s="3">
        <f t="shared" si="7"/>
        <v>8.1887449156342118</v>
      </c>
      <c r="H59" s="3">
        <f t="shared" si="7"/>
        <v>8.4621987017571385</v>
      </c>
      <c r="I59" s="3">
        <f t="shared" si="7"/>
        <v>4.4154261207021488</v>
      </c>
      <c r="J59" s="3">
        <f t="shared" si="7"/>
        <v>10.224842670716843</v>
      </c>
      <c r="K59" s="3">
        <f t="shared" si="7"/>
        <v>15.574733762611043</v>
      </c>
      <c r="L59" s="3">
        <f t="shared" si="7"/>
        <v>12.916755176387717</v>
      </c>
      <c r="M59" s="3"/>
      <c r="N59" s="3"/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4098" r:id="rId3">
          <objectPr defaultSize="0" autoPict="0" r:id="rId4">
            <anchor moveWithCells="1">
              <from>
                <xdr:col>10</xdr:col>
                <xdr:colOff>685800</xdr:colOff>
                <xdr:row>1</xdr:row>
                <xdr:rowOff>9525</xdr:rowOff>
              </from>
              <to>
                <xdr:col>16</xdr:col>
                <xdr:colOff>457200</xdr:colOff>
                <xdr:row>18</xdr:row>
                <xdr:rowOff>0</xdr:rowOff>
              </to>
            </anchor>
          </objectPr>
        </oleObject>
      </mc:Choice>
      <mc:Fallback>
        <oleObject progId="Prism9.Document" shapeId="4098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MTT</vt:lpstr>
      <vt:lpstr>Luminometer</vt:lpstr>
      <vt:lpstr>Combined</vt:lpstr>
      <vt:lpstr>Combined corrected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2020-05-01T09:24:53Z</dcterms:created>
  <dcterms:modified xsi:type="dcterms:W3CDTF">2021-07-17T07:24:04Z</dcterms:modified>
</cp:coreProperties>
</file>