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9" documentId="13_ncr:1_{6A095337-F413-714E-A29C-DFD224E09E34}" xr6:coauthVersionLast="45" xr6:coauthVersionMax="46" xr10:uidLastSave="{0FC7287E-BA4C-47FE-B61F-23EBFA7876FE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1" l="1"/>
  <c r="H35" i="1"/>
  <c r="H44" i="2"/>
  <c r="H45" i="2" s="1"/>
  <c r="H46" i="2"/>
  <c r="H47" i="2" s="1"/>
  <c r="H48" i="2"/>
  <c r="O44" i="2"/>
  <c r="N35" i="1"/>
  <c r="O35" i="1"/>
  <c r="P35" i="1"/>
  <c r="H49" i="2" l="1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N45" i="3" s="1"/>
  <c r="I44" i="3"/>
  <c r="H44" i="3"/>
  <c r="F44" i="3"/>
  <c r="E44" i="3"/>
  <c r="P48" i="2"/>
  <c r="O48" i="2"/>
  <c r="N48" i="2"/>
  <c r="M48" i="2"/>
  <c r="L48" i="2"/>
  <c r="K48" i="2"/>
  <c r="J48" i="2"/>
  <c r="I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6" i="1"/>
  <c r="L40" i="1" l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8" i="2"/>
  <c r="K56" i="2"/>
  <c r="K57" i="2"/>
  <c r="K58" i="2"/>
  <c r="K59" i="2"/>
  <c r="L57" i="2"/>
  <c r="J57" i="2"/>
  <c r="J59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K67" i="2"/>
  <c r="K65" i="2"/>
  <c r="K66" i="2" s="1"/>
  <c r="K63" i="2"/>
  <c r="K64" i="2" s="1"/>
  <c r="L67" i="2"/>
  <c r="L65" i="2"/>
  <c r="L66" i="2" s="1"/>
  <c r="L63" i="2"/>
  <c r="L64" i="2" s="1"/>
  <c r="S63" i="2"/>
  <c r="H67" i="2"/>
  <c r="H65" i="2"/>
  <c r="H66" i="2" s="1"/>
  <c r="H63" i="2"/>
  <c r="N63" i="2"/>
  <c r="N64" i="2" s="1"/>
  <c r="N67" i="2"/>
  <c r="N65" i="2"/>
  <c r="N66" i="2" s="1"/>
  <c r="J63" i="2"/>
  <c r="J64" i="2" s="1"/>
  <c r="J67" i="2"/>
  <c r="J65" i="2"/>
  <c r="J66" i="2" s="1"/>
  <c r="M54" i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M63" i="1" l="1"/>
  <c r="H63" i="1"/>
  <c r="K63" i="1"/>
  <c r="L66" i="1"/>
  <c r="J66" i="1"/>
  <c r="M66" i="1"/>
  <c r="O64" i="1"/>
  <c r="O63" i="1"/>
  <c r="J64" i="1"/>
  <c r="M65" i="1"/>
  <c r="L63" i="1"/>
  <c r="N63" i="1"/>
  <c r="O65" i="1"/>
  <c r="H65" i="1"/>
  <c r="N66" i="1"/>
  <c r="K66" i="1"/>
  <c r="H64" i="1"/>
  <c r="K65" i="1"/>
  <c r="I65" i="1"/>
  <c r="M75" i="2"/>
  <c r="J73" i="2"/>
  <c r="I75" i="2"/>
  <c r="O74" i="2"/>
  <c r="L73" i="2"/>
  <c r="I74" i="2"/>
  <c r="O72" i="2"/>
  <c r="M73" i="2"/>
  <c r="K75" i="2"/>
  <c r="I73" i="2"/>
  <c r="N75" i="2"/>
  <c r="K74" i="2"/>
  <c r="I72" i="2"/>
  <c r="N74" i="2"/>
  <c r="L75" i="2"/>
  <c r="K73" i="2"/>
  <c r="H74" i="2"/>
  <c r="N73" i="2"/>
  <c r="K72" i="2"/>
  <c r="H73" i="2"/>
  <c r="O75" i="2"/>
  <c r="N72" i="2"/>
  <c r="L72" i="2"/>
  <c r="J74" i="2"/>
  <c r="O73" i="2"/>
  <c r="J75" i="2"/>
  <c r="H57" i="3"/>
  <c r="M64" i="2"/>
  <c r="H75" i="2"/>
  <c r="H72" i="2"/>
  <c r="L74" i="2"/>
  <c r="M72" i="2"/>
  <c r="M80" i="2" s="1"/>
  <c r="M74" i="2"/>
  <c r="N65" i="1"/>
  <c r="I63" i="1"/>
  <c r="L64" i="1"/>
  <c r="M55" i="1"/>
  <c r="H66" i="1"/>
  <c r="M64" i="1"/>
  <c r="M70" i="1" s="1"/>
  <c r="I64" i="1"/>
  <c r="J65" i="1"/>
  <c r="O66" i="1"/>
  <c r="I66" i="1"/>
  <c r="N64" i="1"/>
  <c r="L65" i="1"/>
  <c r="K64" i="1"/>
  <c r="J59" i="1"/>
  <c r="N68" i="2"/>
  <c r="L57" i="3"/>
  <c r="E59" i="3"/>
  <c r="E58" i="3"/>
  <c r="E57" i="3"/>
  <c r="H59" i="3"/>
  <c r="H58" i="3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H68" i="2"/>
  <c r="I68" i="2"/>
  <c r="K68" i="2"/>
  <c r="O68" i="2"/>
  <c r="H64" i="2"/>
  <c r="L68" i="2"/>
  <c r="M68" i="2"/>
  <c r="J68" i="2"/>
  <c r="M59" i="1"/>
  <c r="H59" i="1"/>
  <c r="I59" i="1"/>
  <c r="I71" i="1"/>
  <c r="H55" i="1"/>
  <c r="O59" i="1"/>
  <c r="K59" i="1"/>
  <c r="L59" i="1"/>
  <c r="N59" i="1"/>
  <c r="K60" i="3" l="1"/>
  <c r="L70" i="1"/>
  <c r="J71" i="1"/>
  <c r="G60" i="3"/>
  <c r="L60" i="3"/>
  <c r="F60" i="3"/>
  <c r="M81" i="2"/>
  <c r="J81" i="2"/>
  <c r="L80" i="2"/>
  <c r="N79" i="2"/>
  <c r="L71" i="1"/>
  <c r="H72" i="1"/>
  <c r="I72" i="1"/>
  <c r="H71" i="1"/>
  <c r="K72" i="1"/>
  <c r="I60" i="3"/>
  <c r="H60" i="3"/>
  <c r="H70" i="1"/>
  <c r="M79" i="2"/>
  <c r="N81" i="2"/>
  <c r="K79" i="2"/>
  <c r="O79" i="2"/>
  <c r="J60" i="3"/>
  <c r="E60" i="3"/>
  <c r="K80" i="2"/>
  <c r="L79" i="2"/>
  <c r="K81" i="2"/>
  <c r="N80" i="2"/>
  <c r="J79" i="2"/>
  <c r="L81" i="2"/>
  <c r="J80" i="2"/>
  <c r="O80" i="2"/>
  <c r="O81" i="2"/>
  <c r="H81" i="2"/>
  <c r="H80" i="2"/>
  <c r="H79" i="2"/>
  <c r="I80" i="2"/>
  <c r="I81" i="2"/>
  <c r="I79" i="2"/>
  <c r="L72" i="1"/>
  <c r="N72" i="1"/>
  <c r="J72" i="1"/>
  <c r="I70" i="1"/>
  <c r="K70" i="1"/>
  <c r="K71" i="1"/>
  <c r="N70" i="1"/>
  <c r="O72" i="1"/>
  <c r="O71" i="1"/>
  <c r="O70" i="1"/>
  <c r="J70" i="1"/>
  <c r="M72" i="1"/>
  <c r="M71" i="1"/>
  <c r="N71" i="1"/>
  <c r="N73" i="1" l="1"/>
  <c r="K73" i="1"/>
  <c r="H73" i="1"/>
  <c r="M82" i="2"/>
  <c r="J73" i="1"/>
  <c r="L73" i="1"/>
  <c r="N82" i="2"/>
  <c r="J82" i="2"/>
  <c r="K82" i="2"/>
  <c r="L82" i="2"/>
  <c r="I73" i="1"/>
  <c r="O82" i="2"/>
  <c r="I82" i="2"/>
  <c r="H82" i="2"/>
  <c r="O73" i="1"/>
  <c r="M73" i="1"/>
</calcChain>
</file>

<file path=xl/sharedStrings.xml><?xml version="1.0" encoding="utf-8"?>
<sst xmlns="http://schemas.openxmlformats.org/spreadsheetml/2006/main" count="269" uniqueCount="87">
  <si>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</si>
  <si>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</si>
  <si>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</si>
  <si>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</si>
  <si>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</si>
  <si>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</si>
  <si>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</si>
  <si>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</si>
  <si>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</si>
  <si>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</si>
  <si>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</si>
  <si>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</si>
  <si>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</si>
  <si>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</si>
  <si>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</si>
  <si>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</si>
  <si>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</si>
  <si>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</si>
  <si>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</si>
  <si>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</si>
  <si>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</si>
  <si>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</si>
  <si>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</si>
  <si>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</si>
  <si>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</si>
  <si>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</si>
  <si>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</si>
  <si>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</si>
  <si>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</si>
  <si>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</si>
  <si>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</si>
  <si>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</si>
  <si>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</si>
  <si>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</si>
  <si>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 xml:space="preserve">Tecan Spark </t>
  </si>
  <si>
    <t>PTX + 10uM Li</t>
  </si>
  <si>
    <t>PV 1mM Li</t>
  </si>
  <si>
    <t>PTX Li V</t>
  </si>
  <si>
    <t>Veh/Veh</t>
  </si>
  <si>
    <t>PTX 100uM Li</t>
  </si>
  <si>
    <t>PTX 50uM Li</t>
  </si>
  <si>
    <t>Empty value</t>
  </si>
  <si>
    <t>Cells</t>
  </si>
  <si>
    <t>Differentiation started</t>
  </si>
  <si>
    <t>Age of cells</t>
  </si>
  <si>
    <t>Agent</t>
  </si>
  <si>
    <t>PTX in DMSO 6mM stock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</si>
  <si>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</si>
  <si>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</si>
  <si>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</si>
  <si>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</si>
  <si>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</si>
  <si>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</si>
  <si>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</si>
  <si>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</si>
  <si>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</si>
  <si>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Vehicle]</t>
  </si>
  <si>
    <t>Fluorescence Top Reading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</si>
  <si>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</si>
  <si>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</si>
  <si>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</si>
  <si>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</si>
  <si>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</si>
  <si>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</si>
  <si>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</si>
  <si>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</si>
  <si>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</si>
  <si>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</si>
  <si>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</si>
  <si>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</si>
  <si>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</si>
  <si>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</si>
  <si>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</si>
  <si>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Live/Dead</t>
  </si>
  <si>
    <t>Vehicle</t>
  </si>
  <si>
    <t>% of Vehicle</t>
  </si>
  <si>
    <t>2021-02-02 18:19:46</t>
  </si>
  <si>
    <t>PTX 250uM Li</t>
  </si>
  <si>
    <t>PTX 500uMM Li</t>
  </si>
  <si>
    <t>2021-02-01 18:24:33</t>
  </si>
  <si>
    <t>79) Exp_20210129</t>
  </si>
  <si>
    <t>LithiumChlorid 600mM in Aqua</t>
  </si>
  <si>
    <t>d45</t>
  </si>
  <si>
    <t>iPSC_DSN_005a_20201213</t>
  </si>
  <si>
    <t>Cells in one well detached,</t>
  </si>
  <si>
    <t>marked on the plate.</t>
  </si>
  <si>
    <t>Excluded from analyses.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</si>
</sst>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Font="1"/>
    <xf numFmtId="0" fontId="22" fillId="33" borderId="0" xfId="0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180975</xdr:colOff>
      <xdr:row>0</xdr:row>
      <xdr:rowOff>104775</xdr:rowOff>
    </xdr:from>
    <xdr:to>
      <xdr:col>16</xdr:col>
      <xdr:colOff>731178</xdr:colOff>
      <xdr:row>23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328614" y="863136"/>
          <a:ext cx="4352925" cy="28362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0</xdr:row>
      <xdr:rowOff>95250</xdr:rowOff>
    </xdr:from>
    <xdr:to>
      <xdr:col>9</xdr:col>
      <xdr:colOff>539649</xdr:colOff>
      <xdr:row>19</xdr:row>
      <xdr:rowOff>66677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256036" y="544564"/>
          <a:ext cx="3590927" cy="26922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165099</xdr:colOff>
      <xdr:row>0</xdr:row>
      <xdr:rowOff>76200</xdr:rowOff>
    </xdr:from>
    <xdr:to>
      <xdr:col>8</xdr:col>
      <xdr:colOff>685799</xdr:colOff>
      <xdr:row>20</xdr:row>
      <xdr:rowOff>111346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544776" y="557323"/>
          <a:ext cx="3845146" cy="28829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0</xdr:row>
          <xdr:rowOff>95250</xdr:rowOff>
        </xdr:from>
        <xdr:to>
          <xdr:col>13</xdr:col>
          <xdr:colOff>609600</xdr:colOff>
          <xdr:row>20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D27" sqref="D27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1</v>
      </c>
      <c r="C1" s="13"/>
      <c r="D1" s="13"/>
      <c r="E1" s="13"/>
      <c r="F1" s="13"/>
      <c r="G1" s="13"/>
      <c r="H1" s="13"/>
      <c r="I1" s="13"/>
      <c r="J1" s="13"/>
      <c r="K1" s="13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</row>
    <row r="3" spans="1:13" x14ac:dyDescent="0.25">
      <c r="A3" s="13" t="s">
        <v>4</v>
      </c>
      <c r="B3" s="13"/>
      <c r="C3" s="13"/>
      <c r="D3" s="13"/>
      <c r="E3" s="13">
        <v>560</v>
      </c>
      <c r="F3" s="13"/>
      <c r="G3" s="13"/>
      <c r="H3" s="13"/>
      <c r="I3" s="13"/>
      <c r="J3" s="13"/>
      <c r="K3" s="13"/>
    </row>
    <row r="4" spans="1:13" x14ac:dyDescent="0.25">
      <c r="A4" s="13" t="s">
        <v>5</v>
      </c>
      <c r="B4" s="13"/>
      <c r="C4" s="13"/>
      <c r="D4" s="13"/>
      <c r="E4" s="13">
        <v>10</v>
      </c>
      <c r="F4" s="13"/>
      <c r="G4" s="13"/>
      <c r="H4" s="13"/>
      <c r="I4" s="13"/>
      <c r="J4" s="13"/>
      <c r="K4" s="13"/>
    </row>
    <row r="5" spans="1:13" x14ac:dyDescent="0.25">
      <c r="A5" s="13" t="s">
        <v>6</v>
      </c>
      <c r="B5" s="13"/>
      <c r="C5" s="13"/>
      <c r="D5" s="13"/>
      <c r="E5" s="13">
        <v>50</v>
      </c>
      <c r="F5" s="13"/>
      <c r="G5" s="13"/>
      <c r="H5" s="13"/>
      <c r="I5" s="13"/>
      <c r="J5" s="13"/>
      <c r="K5" s="13"/>
    </row>
    <row r="6" spans="1:13" x14ac:dyDescent="0.25">
      <c r="A6" s="13" t="s">
        <v>7</v>
      </c>
      <c r="B6" s="13"/>
      <c r="C6" s="13"/>
      <c r="D6" s="13"/>
      <c r="E6" s="13" t="s">
        <v>8</v>
      </c>
      <c r="F6" s="13"/>
      <c r="G6" s="13"/>
      <c r="H6" s="13"/>
      <c r="I6" s="13"/>
      <c r="J6" s="13"/>
      <c r="K6" s="13"/>
    </row>
    <row r="7" spans="1:13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3" x14ac:dyDescent="0.25">
      <c r="A8" s="13" t="s">
        <v>9</v>
      </c>
      <c r="B8" s="13"/>
      <c r="C8" s="13"/>
      <c r="D8" s="13"/>
      <c r="E8" s="13" t="s">
        <v>76</v>
      </c>
      <c r="F8" s="13"/>
      <c r="G8" s="13"/>
      <c r="H8" s="13"/>
      <c r="I8" s="13"/>
      <c r="J8" s="13"/>
      <c r="K8" s="13"/>
    </row>
    <row r="9" spans="1:13" x14ac:dyDescent="0.25">
      <c r="A9" s="13" t="s">
        <v>10</v>
      </c>
      <c r="B9" s="13"/>
      <c r="C9" s="13"/>
      <c r="D9" s="13"/>
      <c r="E9" s="13">
        <v>20.8</v>
      </c>
      <c r="F9" s="13"/>
      <c r="G9" s="13"/>
      <c r="H9" s="13"/>
      <c r="I9" s="13"/>
      <c r="J9" s="13"/>
      <c r="K9" s="13"/>
    </row>
    <row r="10" spans="1:13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3" x14ac:dyDescent="0.25">
      <c r="A11" s="14" t="s">
        <v>11</v>
      </c>
      <c r="B11" s="14" t="s">
        <v>12</v>
      </c>
      <c r="C11" s="14" t="s">
        <v>13</v>
      </c>
      <c r="D11" s="14" t="s">
        <v>14</v>
      </c>
      <c r="E11" s="14" t="s">
        <v>15</v>
      </c>
      <c r="F11" s="14" t="s">
        <v>16</v>
      </c>
      <c r="G11" s="14" t="s">
        <v>17</v>
      </c>
      <c r="H11" s="14" t="s">
        <v>18</v>
      </c>
      <c r="I11" s="14" t="s">
        <v>19</v>
      </c>
      <c r="J11" s="14" t="s">
        <v>20</v>
      </c>
      <c r="K11" s="14" t="s">
        <v>21</v>
      </c>
      <c r="L11" s="14" t="s">
        <v>22</v>
      </c>
      <c r="M11" s="14" t="s">
        <v>23</v>
      </c>
    </row>
    <row r="12" spans="1:13" x14ac:dyDescent="0.25">
      <c r="A12" s="14" t="s">
        <v>24</v>
      </c>
      <c r="B12" s="13">
        <v>5.3699999999999998E-2</v>
      </c>
      <c r="C12" s="13">
        <v>5.4699999999999999E-2</v>
      </c>
      <c r="D12" s="13">
        <v>5.5300000000000002E-2</v>
      </c>
      <c r="E12" s="13">
        <v>5.5500000000000001E-2</v>
      </c>
      <c r="F12" s="13">
        <v>5.3499999999999999E-2</v>
      </c>
      <c r="G12" s="13">
        <v>5.6300000000000003E-2</v>
      </c>
      <c r="H12" s="13">
        <v>5.5300000000000002E-2</v>
      </c>
      <c r="I12" s="13">
        <v>5.3999999999999999E-2</v>
      </c>
      <c r="J12" s="13">
        <v>5.4899999999999997E-2</v>
      </c>
      <c r="K12" s="13">
        <v>5.4699999999999999E-2</v>
      </c>
      <c r="L12" s="13">
        <v>5.4100000000000002E-2</v>
      </c>
      <c r="M12" s="13">
        <v>5.3999999999999999E-2</v>
      </c>
    </row>
    <row r="13" spans="1:13" x14ac:dyDescent="0.25">
      <c r="A13" s="14" t="s">
        <v>25</v>
      </c>
      <c r="B13" s="13">
        <v>5.4300000000000001E-2</v>
      </c>
      <c r="C13" s="13">
        <v>4.2700000000000002E-2</v>
      </c>
      <c r="D13" s="13">
        <v>4.3999999999999997E-2</v>
      </c>
      <c r="E13" s="13">
        <v>4.2599999999999999E-2</v>
      </c>
      <c r="F13" s="13">
        <v>4.3700000000000003E-2</v>
      </c>
      <c r="G13" s="13">
        <v>4.5100000000000001E-2</v>
      </c>
      <c r="H13" s="13">
        <v>4.4600000000000001E-2</v>
      </c>
      <c r="I13" s="13">
        <v>4.3099999999999999E-2</v>
      </c>
      <c r="J13" s="13">
        <v>4.2999999999999997E-2</v>
      </c>
      <c r="K13" s="13">
        <v>4.2299999999999997E-2</v>
      </c>
      <c r="L13" s="13">
        <v>4.2999999999999997E-2</v>
      </c>
      <c r="M13" s="13">
        <v>5.3499999999999999E-2</v>
      </c>
    </row>
    <row r="14" spans="1:13" x14ac:dyDescent="0.25">
      <c r="A14" s="14" t="s">
        <v>26</v>
      </c>
      <c r="B14" s="13">
        <v>5.4300000000000001E-2</v>
      </c>
      <c r="C14" s="13">
        <v>4.2599999999999999E-2</v>
      </c>
      <c r="D14" s="13">
        <v>0.216</v>
      </c>
      <c r="E14" s="13">
        <v>0.3105</v>
      </c>
      <c r="F14" s="13">
        <v>0.23480000000000001</v>
      </c>
      <c r="G14" s="13">
        <v>0.22570000000000001</v>
      </c>
      <c r="H14" s="13">
        <v>0.22409999999999999</v>
      </c>
      <c r="I14" s="13">
        <v>0.27750000000000002</v>
      </c>
      <c r="J14" s="13">
        <v>0.19539999999999999</v>
      </c>
      <c r="K14" s="13">
        <v>0.24329999999999999</v>
      </c>
      <c r="L14" s="13">
        <v>8.3099999999999993E-2</v>
      </c>
      <c r="M14" s="13">
        <v>5.5399999999999998E-2</v>
      </c>
    </row>
    <row r="15" spans="1:13" x14ac:dyDescent="0.25">
      <c r="A15" s="14" t="s">
        <v>27</v>
      </c>
      <c r="B15" s="13">
        <v>5.62E-2</v>
      </c>
      <c r="C15" s="13">
        <v>4.2799999999999998E-2</v>
      </c>
      <c r="D15" s="13">
        <v>0.22470000000000001</v>
      </c>
      <c r="E15" s="13">
        <v>0.2954</v>
      </c>
      <c r="F15" s="13">
        <v>0.18640000000000001</v>
      </c>
      <c r="G15" s="13">
        <v>0.21540000000000001</v>
      </c>
      <c r="H15" s="13">
        <v>0.2029</v>
      </c>
      <c r="I15" s="13">
        <v>0.19</v>
      </c>
      <c r="J15" s="13">
        <v>0.21510000000000001</v>
      </c>
      <c r="K15" s="13">
        <v>0.22739999999999999</v>
      </c>
      <c r="L15" s="13">
        <v>8.4500000000000006E-2</v>
      </c>
      <c r="M15" s="13">
        <v>5.4699999999999999E-2</v>
      </c>
    </row>
    <row r="16" spans="1:13" x14ac:dyDescent="0.25">
      <c r="A16" s="14" t="s">
        <v>28</v>
      </c>
      <c r="B16" s="13">
        <v>5.4899999999999997E-2</v>
      </c>
      <c r="C16" s="13">
        <v>4.2799999999999998E-2</v>
      </c>
      <c r="D16" s="13">
        <v>0.21809999999999999</v>
      </c>
      <c r="E16" s="13">
        <v>0.2492</v>
      </c>
      <c r="F16" s="13">
        <v>0.21879999999999999</v>
      </c>
      <c r="G16" s="13">
        <v>0.27129999999999999</v>
      </c>
      <c r="H16" s="13">
        <v>0.2437</v>
      </c>
      <c r="I16" s="13">
        <v>0.27189999999999998</v>
      </c>
      <c r="J16" s="13">
        <v>0.2046</v>
      </c>
      <c r="K16" s="13">
        <v>0.23649999999999999</v>
      </c>
      <c r="L16" s="13">
        <v>8.8900000000000007E-2</v>
      </c>
      <c r="M16" s="13">
        <v>5.5E-2</v>
      </c>
    </row>
    <row r="17" spans="1:20" x14ac:dyDescent="0.25">
      <c r="A17" s="14" t="s">
        <v>29</v>
      </c>
      <c r="B17" s="13">
        <v>5.6000000000000001E-2</v>
      </c>
      <c r="C17" s="13">
        <v>4.2099999999999999E-2</v>
      </c>
      <c r="D17" s="13">
        <v>0.20519999999999999</v>
      </c>
      <c r="E17" s="13">
        <v>0.20799999999999999</v>
      </c>
      <c r="F17" s="13">
        <v>0.21479999999999999</v>
      </c>
      <c r="G17" s="13">
        <v>0.2422</v>
      </c>
      <c r="H17" s="13">
        <v>0.1721</v>
      </c>
      <c r="I17" s="13">
        <v>0.2291</v>
      </c>
      <c r="J17" s="13">
        <v>0.20430000000000001</v>
      </c>
      <c r="K17" s="13">
        <v>0.22470000000000001</v>
      </c>
      <c r="L17" s="13">
        <v>4.2999999999999997E-2</v>
      </c>
      <c r="M17" s="13">
        <v>5.6000000000000001E-2</v>
      </c>
    </row>
    <row r="18" spans="1:20" x14ac:dyDescent="0.25">
      <c r="A18" s="14" t="s">
        <v>30</v>
      </c>
      <c r="B18" s="13">
        <v>5.3400000000000003E-2</v>
      </c>
      <c r="C18" s="13">
        <v>4.2500000000000003E-2</v>
      </c>
      <c r="D18" s="13">
        <v>4.3099999999999999E-2</v>
      </c>
      <c r="E18" s="13">
        <v>4.3900000000000002E-2</v>
      </c>
      <c r="F18" s="13">
        <v>4.3499999999999997E-2</v>
      </c>
      <c r="G18" s="13">
        <v>4.2700000000000002E-2</v>
      </c>
      <c r="H18" s="13">
        <v>4.2799999999999998E-2</v>
      </c>
      <c r="I18" s="13">
        <v>4.3400000000000001E-2</v>
      </c>
      <c r="J18" s="13">
        <v>4.36E-2</v>
      </c>
      <c r="K18" s="13">
        <v>4.5699999999999998E-2</v>
      </c>
      <c r="L18" s="13">
        <v>4.3799999999999999E-2</v>
      </c>
      <c r="M18" s="13">
        <v>5.5500000000000001E-2</v>
      </c>
    </row>
    <row r="19" spans="1:20" x14ac:dyDescent="0.25">
      <c r="A19" s="14" t="s">
        <v>31</v>
      </c>
      <c r="B19" s="13">
        <v>5.4600000000000003E-2</v>
      </c>
      <c r="C19" s="13">
        <v>5.3199999999999997E-2</v>
      </c>
      <c r="D19" s="13">
        <v>5.5399999999999998E-2</v>
      </c>
      <c r="E19" s="13">
        <v>5.8200000000000002E-2</v>
      </c>
      <c r="F19" s="13">
        <v>5.4800000000000001E-2</v>
      </c>
      <c r="G19" s="13">
        <v>5.57E-2</v>
      </c>
      <c r="H19" s="13">
        <v>5.6800000000000003E-2</v>
      </c>
      <c r="I19" s="13">
        <v>5.4899999999999997E-2</v>
      </c>
      <c r="J19" s="13">
        <v>5.7500000000000002E-2</v>
      </c>
      <c r="K19" s="13">
        <v>6.1400000000000003E-2</v>
      </c>
      <c r="L19" s="13">
        <v>5.45E-2</v>
      </c>
      <c r="M19" s="13">
        <v>5.3600000000000002E-2</v>
      </c>
    </row>
    <row r="22" spans="1:20" x14ac:dyDescent="0.25">
      <c r="A22" s="1"/>
      <c r="S22" s="15"/>
      <c r="T22" s="3"/>
    </row>
    <row r="23" spans="1:20" x14ac:dyDescent="0.25">
      <c r="C23" s="4"/>
      <c r="S23" s="15"/>
      <c r="T23" s="3"/>
    </row>
    <row r="24" spans="1:20" x14ac:dyDescent="0.25">
      <c r="C24" s="4"/>
      <c r="S24" s="15"/>
      <c r="T24" s="3"/>
    </row>
    <row r="25" spans="1:20" x14ac:dyDescent="0.25">
      <c r="A25" s="1" t="s">
        <v>80</v>
      </c>
      <c r="D25" s="3"/>
      <c r="E25" s="3"/>
      <c r="F25" s="2"/>
      <c r="G25" s="2"/>
      <c r="H25" s="2" t="s">
        <v>35</v>
      </c>
      <c r="I25" s="2" t="s">
        <v>36</v>
      </c>
      <c r="J25" s="2" t="s">
        <v>37</v>
      </c>
      <c r="K25" s="2" t="s">
        <v>77</v>
      </c>
      <c r="L25" s="2" t="s">
        <v>78</v>
      </c>
      <c r="M25" s="2" t="s">
        <v>38</v>
      </c>
      <c r="N25" s="2" t="s">
        <v>39</v>
      </c>
      <c r="O25" s="2" t="s">
        <v>40</v>
      </c>
      <c r="P25" s="2" t="s">
        <v>41</v>
      </c>
      <c r="Q25" s="2"/>
      <c r="R25" s="3"/>
      <c r="S25" s="15"/>
      <c r="T25" s="3"/>
    </row>
    <row r="26" spans="1:20" x14ac:dyDescent="0.25">
      <c r="A26" t="s">
        <v>42</v>
      </c>
      <c r="C26" t="s">
        <v>83</v>
      </c>
      <c r="D26" s="3"/>
      <c r="E26" s="3"/>
      <c r="F26" s="13">
        <v>5.3699999999999998E-2</v>
      </c>
      <c r="G26" s="13">
        <v>5.4699999999999999E-2</v>
      </c>
      <c r="H26" s="13">
        <v>5.5300000000000002E-2</v>
      </c>
      <c r="I26" s="13">
        <v>5.5500000000000001E-2</v>
      </c>
      <c r="J26" s="13">
        <v>5.3499999999999999E-2</v>
      </c>
      <c r="K26" s="13">
        <v>5.6300000000000003E-2</v>
      </c>
      <c r="L26" s="13">
        <v>5.5300000000000002E-2</v>
      </c>
      <c r="M26" s="13">
        <v>5.3999999999999999E-2</v>
      </c>
      <c r="N26" s="13">
        <v>5.4899999999999997E-2</v>
      </c>
      <c r="O26" s="13">
        <v>5.4699999999999999E-2</v>
      </c>
      <c r="P26" s="13">
        <v>5.4100000000000002E-2</v>
      </c>
      <c r="Q26" s="13">
        <v>5.3999999999999999E-2</v>
      </c>
      <c r="R26" s="3"/>
      <c r="S26" s="15"/>
      <c r="T26" s="3"/>
    </row>
    <row r="27" spans="1:20" x14ac:dyDescent="0.25">
      <c r="A27" t="s">
        <v>43</v>
      </c>
      <c r="C27" s="4">
        <v>44178</v>
      </c>
      <c r="D27" s="3"/>
      <c r="E27" s="3"/>
      <c r="F27" s="13">
        <v>5.4300000000000001E-2</v>
      </c>
      <c r="G27" s="13">
        <v>4.2700000000000002E-2</v>
      </c>
      <c r="H27" s="13">
        <v>4.3999999999999997E-2</v>
      </c>
      <c r="I27" s="13">
        <v>4.2599999999999999E-2</v>
      </c>
      <c r="J27" s="13">
        <v>4.3700000000000003E-2</v>
      </c>
      <c r="K27" s="13">
        <v>4.5100000000000001E-2</v>
      </c>
      <c r="L27" s="13">
        <v>4.4600000000000001E-2</v>
      </c>
      <c r="M27" s="13">
        <v>4.3099999999999999E-2</v>
      </c>
      <c r="N27" s="13">
        <v>4.2999999999999997E-2</v>
      </c>
      <c r="O27" s="13">
        <v>4.2299999999999997E-2</v>
      </c>
      <c r="P27" s="13">
        <v>4.2999999999999997E-2</v>
      </c>
      <c r="Q27" s="13">
        <v>5.3499999999999999E-2</v>
      </c>
      <c r="R27" s="3"/>
      <c r="S27" s="15"/>
      <c r="T27" s="3"/>
    </row>
    <row r="28" spans="1:20" x14ac:dyDescent="0.25">
      <c r="A28" t="s">
        <v>44</v>
      </c>
      <c r="C28" s="4" t="s">
        <v>82</v>
      </c>
      <c r="D28" s="3"/>
      <c r="E28" s="3"/>
      <c r="F28" s="13">
        <v>5.4300000000000001E-2</v>
      </c>
      <c r="G28" s="13">
        <v>4.2599999999999999E-2</v>
      </c>
      <c r="H28" s="13">
        <v>0.216</v>
      </c>
      <c r="I28" s="13">
        <v>0.3105</v>
      </c>
      <c r="J28" s="13"/>
      <c r="K28" s="13">
        <v>0.22570000000000001</v>
      </c>
      <c r="L28" s="13">
        <v>0.22409999999999999</v>
      </c>
      <c r="M28" s="13">
        <v>0.27750000000000002</v>
      </c>
      <c r="N28" s="13">
        <v>0.19539999999999999</v>
      </c>
      <c r="O28" s="13">
        <v>0.24329999999999999</v>
      </c>
      <c r="P28" s="13">
        <v>8.3099999999999993E-2</v>
      </c>
      <c r="Q28" s="13">
        <v>5.5399999999999998E-2</v>
      </c>
      <c r="R28" s="3"/>
    </row>
    <row r="29" spans="1:20" x14ac:dyDescent="0.25">
      <c r="A29" t="s">
        <v>45</v>
      </c>
      <c r="C29" t="s">
        <v>46</v>
      </c>
      <c r="D29" s="3"/>
      <c r="E29" s="3"/>
      <c r="F29" s="13">
        <v>5.62E-2</v>
      </c>
      <c r="G29" s="13">
        <v>4.2799999999999998E-2</v>
      </c>
      <c r="H29" s="13">
        <v>0.22470000000000001</v>
      </c>
      <c r="I29" s="13">
        <v>0.2954</v>
      </c>
      <c r="J29" s="13">
        <v>0.18640000000000001</v>
      </c>
      <c r="K29" s="13">
        <v>0.21540000000000001</v>
      </c>
      <c r="L29" s="13">
        <v>0.2029</v>
      </c>
      <c r="M29" s="13">
        <v>0.19</v>
      </c>
      <c r="N29" s="13">
        <v>0.21510000000000001</v>
      </c>
      <c r="O29" s="13">
        <v>0.22739999999999999</v>
      </c>
      <c r="P29" s="13">
        <v>8.4500000000000006E-2</v>
      </c>
      <c r="Q29" s="13">
        <v>5.4699999999999999E-2</v>
      </c>
      <c r="R29" s="3"/>
    </row>
    <row r="30" spans="1:20" x14ac:dyDescent="0.25">
      <c r="C30" t="s">
        <v>81</v>
      </c>
      <c r="D30" s="3"/>
      <c r="E30" s="3"/>
      <c r="F30" s="13">
        <v>5.4899999999999997E-2</v>
      </c>
      <c r="G30" s="13">
        <v>4.2799999999999998E-2</v>
      </c>
      <c r="H30" s="13">
        <v>0.21809999999999999</v>
      </c>
      <c r="I30" s="13">
        <v>0.2492</v>
      </c>
      <c r="J30" s="13">
        <v>0.21879999999999999</v>
      </c>
      <c r="K30" s="13">
        <v>0.27129999999999999</v>
      </c>
      <c r="L30" s="13">
        <v>0.2437</v>
      </c>
      <c r="M30" s="13">
        <v>0.27189999999999998</v>
      </c>
      <c r="N30" s="13">
        <v>0.2046</v>
      </c>
      <c r="O30" s="13">
        <v>0.23649999999999999</v>
      </c>
      <c r="P30" s="13">
        <v>8.8900000000000007E-2</v>
      </c>
      <c r="Q30" s="13">
        <v>5.5E-2</v>
      </c>
      <c r="R30" s="3"/>
    </row>
    <row r="31" spans="1:20" x14ac:dyDescent="0.25">
      <c r="A31" t="s">
        <v>32</v>
      </c>
      <c r="C31" s="4">
        <v>44225</v>
      </c>
      <c r="D31" s="3"/>
      <c r="E31" s="3"/>
      <c r="F31" s="13">
        <v>5.6000000000000001E-2</v>
      </c>
      <c r="G31" s="13">
        <v>4.2099999999999999E-2</v>
      </c>
      <c r="H31" s="13">
        <v>0.20519999999999999</v>
      </c>
      <c r="I31" s="13">
        <v>0.20799999999999999</v>
      </c>
      <c r="J31" s="13">
        <v>0.21479999999999999</v>
      </c>
      <c r="K31" s="13">
        <v>0.2422</v>
      </c>
      <c r="L31" s="13">
        <v>0.1721</v>
      </c>
      <c r="M31" s="13">
        <v>0.2291</v>
      </c>
      <c r="N31" s="13">
        <v>0.20430000000000001</v>
      </c>
      <c r="O31" s="13">
        <v>0.22470000000000001</v>
      </c>
      <c r="P31" s="13">
        <v>4.2999999999999997E-2</v>
      </c>
      <c r="Q31" s="13">
        <v>5.6000000000000001E-2</v>
      </c>
      <c r="R31" s="3"/>
    </row>
    <row r="32" spans="1:20" x14ac:dyDescent="0.25">
      <c r="A32" t="s">
        <v>33</v>
      </c>
      <c r="C32" t="s">
        <v>34</v>
      </c>
      <c r="D32" s="3"/>
      <c r="E32" s="3"/>
      <c r="F32" s="13">
        <v>5.3400000000000003E-2</v>
      </c>
      <c r="G32" s="13">
        <v>4.2500000000000003E-2</v>
      </c>
      <c r="H32" s="13">
        <v>4.3099999999999999E-2</v>
      </c>
      <c r="I32" s="13">
        <v>4.3900000000000002E-2</v>
      </c>
      <c r="J32" s="13">
        <v>4.3499999999999997E-2</v>
      </c>
      <c r="K32" s="13">
        <v>4.2700000000000002E-2</v>
      </c>
      <c r="L32" s="13">
        <v>4.2799999999999998E-2</v>
      </c>
      <c r="M32" s="13">
        <v>4.3400000000000001E-2</v>
      </c>
      <c r="N32" s="13">
        <v>4.36E-2</v>
      </c>
      <c r="O32" s="13">
        <v>4.5699999999999998E-2</v>
      </c>
      <c r="P32" s="13">
        <v>4.3799999999999999E-2</v>
      </c>
      <c r="Q32" s="13">
        <v>5.5500000000000001E-2</v>
      </c>
      <c r="R32" s="3"/>
    </row>
    <row r="33" spans="1:18" x14ac:dyDescent="0.25">
      <c r="A33" s="1" t="s">
        <v>47</v>
      </c>
      <c r="B33" s="5"/>
      <c r="C33" s="3" t="s">
        <v>84</v>
      </c>
      <c r="D33" s="3"/>
      <c r="E33" s="3"/>
      <c r="F33" s="13">
        <v>5.4600000000000003E-2</v>
      </c>
      <c r="G33" s="13">
        <v>5.3199999999999997E-2</v>
      </c>
      <c r="H33" s="13">
        <v>5.5399999999999998E-2</v>
      </c>
      <c r="I33" s="13">
        <v>5.8200000000000002E-2</v>
      </c>
      <c r="J33" s="13">
        <v>5.4800000000000001E-2</v>
      </c>
      <c r="K33" s="13">
        <v>5.57E-2</v>
      </c>
      <c r="L33" s="13">
        <v>5.6800000000000003E-2</v>
      </c>
      <c r="M33" s="13">
        <v>5.4899999999999997E-2</v>
      </c>
      <c r="N33" s="13">
        <v>5.7500000000000002E-2</v>
      </c>
      <c r="O33" s="13">
        <v>6.1400000000000003E-2</v>
      </c>
      <c r="P33" s="13">
        <v>5.45E-2</v>
      </c>
      <c r="Q33" s="13">
        <v>5.3600000000000002E-2</v>
      </c>
      <c r="R33" s="3"/>
    </row>
    <row r="34" spans="1:18" x14ac:dyDescent="0.25">
      <c r="C34" t="s">
        <v>85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C35" t="s">
        <v>86</v>
      </c>
      <c r="D35" s="3"/>
      <c r="E35" s="3"/>
      <c r="F35" s="3" t="s">
        <v>48</v>
      </c>
      <c r="G35" s="3"/>
      <c r="H35" s="7">
        <f>AVERAGE(H28:H31)</f>
        <v>0.21599999999999997</v>
      </c>
      <c r="I35" s="3">
        <f>AVERAGE(I28:I31)</f>
        <v>0.26577499999999998</v>
      </c>
      <c r="J35" s="3">
        <f t="shared" ref="J35:M35" si="0">AVERAGE(J28:J31)</f>
        <v>0.20666666666666667</v>
      </c>
      <c r="K35" s="3">
        <f t="shared" si="0"/>
        <v>0.23865</v>
      </c>
      <c r="L35" s="3">
        <f t="shared" si="0"/>
        <v>0.2107</v>
      </c>
      <c r="M35" s="3">
        <f t="shared" si="0"/>
        <v>0.24212500000000001</v>
      </c>
      <c r="N35" s="3">
        <f>AVERAGE(N28:N31)</f>
        <v>0.20485</v>
      </c>
      <c r="O35" s="3">
        <f>AVERAGE(O28:O31)</f>
        <v>0.23297500000000002</v>
      </c>
      <c r="P35" s="3">
        <f>AVERAGE(P28:P30)</f>
        <v>8.5500000000000007E-2</v>
      </c>
      <c r="Q35" s="3"/>
      <c r="R35" s="3"/>
    </row>
    <row r="36" spans="1:18" x14ac:dyDescent="0.25">
      <c r="B36" s="5"/>
      <c r="D36" s="3"/>
      <c r="E36" s="3"/>
      <c r="F36" s="3" t="s">
        <v>49</v>
      </c>
      <c r="G36" s="3"/>
      <c r="H36" s="3">
        <f>H35/1000</f>
        <v>2.1599999999999996E-4</v>
      </c>
      <c r="I36" s="3">
        <f t="shared" ref="I36:P36" si="1">I35/1000</f>
        <v>2.65775E-4</v>
      </c>
      <c r="J36" s="3">
        <f t="shared" si="1"/>
        <v>2.0666666666666666E-4</v>
      </c>
      <c r="K36" s="3">
        <f t="shared" si="1"/>
        <v>2.3865E-4</v>
      </c>
      <c r="L36" s="3">
        <f t="shared" si="1"/>
        <v>2.107E-4</v>
      </c>
      <c r="M36" s="3">
        <f t="shared" si="1"/>
        <v>2.4212500000000002E-4</v>
      </c>
      <c r="N36" s="3">
        <f t="shared" si="1"/>
        <v>2.0484999999999999E-4</v>
      </c>
      <c r="O36" s="3">
        <f t="shared" si="1"/>
        <v>2.3297500000000001E-4</v>
      </c>
      <c r="P36" s="3">
        <f t="shared" si="1"/>
        <v>8.5500000000000005E-5</v>
      </c>
      <c r="Q36" s="3"/>
      <c r="R36" s="3"/>
    </row>
    <row r="37" spans="1:18" x14ac:dyDescent="0.25">
      <c r="B37" s="5"/>
      <c r="D37" s="3"/>
      <c r="E37" s="3"/>
      <c r="F37" s="3" t="s">
        <v>50</v>
      </c>
      <c r="G37" s="3"/>
      <c r="H37" s="3">
        <f>MEDIAN(H28:H31)</f>
        <v>0.21704999999999999</v>
      </c>
      <c r="I37" s="3">
        <f t="shared" ref="I37:P37" si="2">MEDIAN(I28:I31)</f>
        <v>0.27229999999999999</v>
      </c>
      <c r="J37" s="3">
        <f t="shared" si="2"/>
        <v>0.21479999999999999</v>
      </c>
      <c r="K37" s="3">
        <f t="shared" si="2"/>
        <v>0.23394999999999999</v>
      </c>
      <c r="L37" s="3">
        <f t="shared" si="2"/>
        <v>0.2135</v>
      </c>
      <c r="M37" s="3">
        <f t="shared" si="2"/>
        <v>0.2505</v>
      </c>
      <c r="N37" s="3">
        <f t="shared" si="2"/>
        <v>0.20445000000000002</v>
      </c>
      <c r="O37" s="3">
        <f t="shared" si="2"/>
        <v>0.23194999999999999</v>
      </c>
      <c r="P37" s="3">
        <f t="shared" si="2"/>
        <v>8.3799999999999999E-2</v>
      </c>
      <c r="Q37" s="3"/>
      <c r="R37" s="3"/>
    </row>
    <row r="38" spans="1:18" x14ac:dyDescent="0.25">
      <c r="B38" s="8"/>
      <c r="D38" s="3"/>
      <c r="E38" s="3"/>
      <c r="F38" s="3" t="s">
        <v>51</v>
      </c>
      <c r="G38" s="3"/>
      <c r="H38" s="3">
        <f>H37/1000</f>
        <v>2.1704999999999999E-4</v>
      </c>
      <c r="I38" s="3">
        <f t="shared" ref="I38:P38" si="3">I37/1000</f>
        <v>2.7230000000000001E-4</v>
      </c>
      <c r="J38" s="3">
        <f t="shared" si="3"/>
        <v>2.1479999999999999E-4</v>
      </c>
      <c r="K38" s="3">
        <f t="shared" si="3"/>
        <v>2.3394999999999999E-4</v>
      </c>
      <c r="L38" s="3">
        <f t="shared" si="3"/>
        <v>2.1349999999999999E-4</v>
      </c>
      <c r="M38" s="3">
        <f t="shared" si="3"/>
        <v>2.5050000000000002E-4</v>
      </c>
      <c r="N38" s="3">
        <f t="shared" si="3"/>
        <v>2.0445000000000001E-4</v>
      </c>
      <c r="O38" s="3">
        <f t="shared" si="3"/>
        <v>2.3195E-4</v>
      </c>
      <c r="P38" s="3">
        <f t="shared" si="3"/>
        <v>8.3800000000000004E-5</v>
      </c>
      <c r="Q38" s="3"/>
      <c r="R38" s="3"/>
    </row>
    <row r="39" spans="1:18" x14ac:dyDescent="0.25">
      <c r="B39" s="5"/>
      <c r="C39" s="5"/>
      <c r="D39" s="3"/>
      <c r="E39" s="3"/>
      <c r="F39" s="3" t="s">
        <v>52</v>
      </c>
      <c r="G39" s="3"/>
      <c r="H39" s="3">
        <f>STDEV(H28:H31)</f>
        <v>8.0981479364111465E-3</v>
      </c>
      <c r="I39" s="3">
        <f t="shared" ref="I39:P39" si="4">STDEV(I28:I31)</f>
        <v>4.6513967436316021E-2</v>
      </c>
      <c r="J39" s="3">
        <f t="shared" si="4"/>
        <v>1.766503137085618E-2</v>
      </c>
      <c r="K39" s="3">
        <f t="shared" si="4"/>
        <v>2.4405532159737869E-2</v>
      </c>
      <c r="L39" s="3">
        <f t="shared" si="4"/>
        <v>3.0655940153038273E-2</v>
      </c>
      <c r="M39" s="3">
        <f t="shared" si="4"/>
        <v>4.0925165444585042E-2</v>
      </c>
      <c r="N39" s="3">
        <f t="shared" si="4"/>
        <v>8.0566742518237734E-3</v>
      </c>
      <c r="O39" s="3">
        <f t="shared" si="4"/>
        <v>8.5359533738182912E-3</v>
      </c>
      <c r="P39" s="3">
        <f t="shared" si="4"/>
        <v>2.1393203749477716E-2</v>
      </c>
      <c r="Q39" s="3"/>
      <c r="R39" s="3"/>
    </row>
    <row r="40" spans="1:18" x14ac:dyDescent="0.25">
      <c r="D40" s="3"/>
      <c r="E40" s="3"/>
      <c r="F40" s="3" t="s">
        <v>53</v>
      </c>
      <c r="G40" s="3"/>
      <c r="H40" s="3">
        <f>H39/H35*100</f>
        <v>3.7491425631533093</v>
      </c>
      <c r="I40" s="3">
        <f t="shared" ref="I40:P40" si="5">I39/I35*100</f>
        <v>17.50125761878131</v>
      </c>
      <c r="J40" s="3">
        <f t="shared" si="5"/>
        <v>8.5475958246078285</v>
      </c>
      <c r="K40" s="3">
        <f t="shared" si="5"/>
        <v>10.226495771941282</v>
      </c>
      <c r="L40" s="3">
        <f t="shared" si="5"/>
        <v>14.549568178945549</v>
      </c>
      <c r="M40" s="3">
        <f t="shared" si="5"/>
        <v>16.90249476286424</v>
      </c>
      <c r="N40" s="3">
        <f t="shared" si="5"/>
        <v>3.9329627785324743</v>
      </c>
      <c r="O40" s="3">
        <f t="shared" si="5"/>
        <v>3.6638924235726109</v>
      </c>
      <c r="P40" s="3">
        <f t="shared" si="5"/>
        <v>25.021290935061653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35</v>
      </c>
      <c r="I44" s="2" t="s">
        <v>36</v>
      </c>
      <c r="J44" s="2" t="s">
        <v>37</v>
      </c>
      <c r="K44" s="2" t="s">
        <v>77</v>
      </c>
      <c r="L44" s="2" t="s">
        <v>78</v>
      </c>
      <c r="M44" s="2" t="s">
        <v>38</v>
      </c>
      <c r="N44" s="2" t="s">
        <v>39</v>
      </c>
      <c r="O44" s="2" t="s">
        <v>40</v>
      </c>
      <c r="P44" s="2" t="s">
        <v>41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0.1305</v>
      </c>
      <c r="I47" s="3">
        <f t="shared" ref="I47:N47" si="6">I28-$P$35</f>
        <v>0.22499999999999998</v>
      </c>
      <c r="J47" s="3"/>
      <c r="K47" s="3">
        <f t="shared" si="6"/>
        <v>0.14019999999999999</v>
      </c>
      <c r="L47" s="3">
        <f t="shared" si="6"/>
        <v>0.1386</v>
      </c>
      <c r="M47" s="3">
        <f t="shared" si="6"/>
        <v>0.192</v>
      </c>
      <c r="N47" s="3">
        <f t="shared" si="6"/>
        <v>0.10989999999999998</v>
      </c>
      <c r="O47" s="3">
        <f>O28-$P$35</f>
        <v>0.1578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0.13919999999999999</v>
      </c>
      <c r="I48" s="3">
        <f t="shared" si="7"/>
        <v>0.20989999999999998</v>
      </c>
      <c r="J48" s="3">
        <f t="shared" si="7"/>
        <v>0.1009</v>
      </c>
      <c r="K48" s="3">
        <f t="shared" si="7"/>
        <v>0.12990000000000002</v>
      </c>
      <c r="L48" s="3">
        <f t="shared" si="7"/>
        <v>0.11739999999999999</v>
      </c>
      <c r="M48" s="3">
        <f t="shared" si="7"/>
        <v>0.1045</v>
      </c>
      <c r="N48" s="3">
        <f t="shared" si="7"/>
        <v>0.12959999999999999</v>
      </c>
      <c r="O48" s="3">
        <f t="shared" si="7"/>
        <v>0.14189999999999997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0.1326</v>
      </c>
      <c r="I49" s="3">
        <f t="shared" si="7"/>
        <v>0.16370000000000001</v>
      </c>
      <c r="J49" s="3">
        <f t="shared" si="7"/>
        <v>0.13329999999999997</v>
      </c>
      <c r="K49" s="3">
        <f t="shared" si="7"/>
        <v>0.18579999999999997</v>
      </c>
      <c r="L49" s="3">
        <f>L30-$P$35</f>
        <v>0.15820000000000001</v>
      </c>
      <c r="M49" s="3">
        <f t="shared" si="7"/>
        <v>0.18639999999999995</v>
      </c>
      <c r="N49" s="3">
        <f t="shared" si="7"/>
        <v>0.1191</v>
      </c>
      <c r="O49" s="3">
        <f>O30-$P$35</f>
        <v>0.15099999999999997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0.11969999999999999</v>
      </c>
      <c r="I50" s="3">
        <f t="shared" si="7"/>
        <v>0.12249999999999998</v>
      </c>
      <c r="J50" s="3">
        <f t="shared" si="7"/>
        <v>0.12929999999999997</v>
      </c>
      <c r="K50" s="3">
        <f t="shared" si="7"/>
        <v>0.15670000000000001</v>
      </c>
      <c r="L50" s="3">
        <f t="shared" si="7"/>
        <v>8.6599999999999996E-2</v>
      </c>
      <c r="M50" s="3">
        <f t="shared" si="7"/>
        <v>0.14360000000000001</v>
      </c>
      <c r="N50" s="3">
        <f t="shared" si="7"/>
        <v>0.1188</v>
      </c>
      <c r="O50" s="3">
        <f t="shared" si="7"/>
        <v>0.13919999999999999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35</v>
      </c>
      <c r="I53" s="2" t="s">
        <v>36</v>
      </c>
      <c r="J53" s="2" t="s">
        <v>37</v>
      </c>
      <c r="K53" s="2" t="s">
        <v>77</v>
      </c>
      <c r="L53" s="2" t="s">
        <v>78</v>
      </c>
      <c r="M53" s="2" t="s">
        <v>38</v>
      </c>
      <c r="N53" s="2" t="s">
        <v>39</v>
      </c>
      <c r="O53" s="2" t="s">
        <v>40</v>
      </c>
      <c r="P53" s="2" t="s">
        <v>41</v>
      </c>
      <c r="Q53" s="2"/>
      <c r="R53" s="3"/>
      <c r="S53" s="9" t="s">
        <v>55</v>
      </c>
      <c r="T53" s="10"/>
    </row>
    <row r="54" spans="4:20" x14ac:dyDescent="0.25">
      <c r="D54" s="3"/>
      <c r="E54" s="3"/>
      <c r="F54" s="3" t="s">
        <v>48</v>
      </c>
      <c r="G54" s="3"/>
      <c r="H54" s="3">
        <f>AVERAGE(H47:H50)</f>
        <v>0.1305</v>
      </c>
      <c r="I54" s="3">
        <f>AVERAGE(I47:I50)</f>
        <v>0.18027499999999999</v>
      </c>
      <c r="J54" s="3">
        <f t="shared" ref="J54:N54" si="8">AVERAGE(J47:J50)</f>
        <v>0.12116666666666664</v>
      </c>
      <c r="K54" s="3">
        <f t="shared" si="8"/>
        <v>0.15315000000000001</v>
      </c>
      <c r="L54" s="3">
        <f t="shared" si="8"/>
        <v>0.12520000000000001</v>
      </c>
      <c r="M54" s="3">
        <f t="shared" si="8"/>
        <v>0.15662499999999999</v>
      </c>
      <c r="N54" s="3">
        <f t="shared" si="8"/>
        <v>0.11935</v>
      </c>
      <c r="O54" s="3">
        <f>AVERAGE(O47:O50)</f>
        <v>0.14747499999999997</v>
      </c>
      <c r="P54" s="3"/>
      <c r="Q54" s="3"/>
      <c r="R54" s="3"/>
      <c r="S54" s="11">
        <f>AVERAGE(H47:I50)</f>
        <v>0.15538749999999998</v>
      </c>
      <c r="T54" s="12"/>
    </row>
    <row r="55" spans="4:20" x14ac:dyDescent="0.25">
      <c r="D55" s="3"/>
      <c r="E55" s="3"/>
      <c r="F55" s="3" t="s">
        <v>49</v>
      </c>
      <c r="G55" s="3"/>
      <c r="H55" s="3">
        <f>H54/1000</f>
        <v>1.305E-4</v>
      </c>
      <c r="I55" s="3">
        <f t="shared" ref="I55:O55" si="9">I54/1000</f>
        <v>1.8027499999999998E-4</v>
      </c>
      <c r="J55" s="3">
        <f t="shared" si="9"/>
        <v>1.2116666666666664E-4</v>
      </c>
      <c r="K55" s="3">
        <f t="shared" si="9"/>
        <v>1.5315000000000001E-4</v>
      </c>
      <c r="L55" s="3">
        <f t="shared" si="9"/>
        <v>1.2520000000000001E-4</v>
      </c>
      <c r="M55" s="3">
        <f t="shared" si="9"/>
        <v>1.56625E-4</v>
      </c>
      <c r="N55" s="3">
        <f t="shared" si="9"/>
        <v>1.1935E-4</v>
      </c>
      <c r="O55" s="3">
        <f t="shared" si="9"/>
        <v>1.4747499999999997E-4</v>
      </c>
      <c r="P55" s="3"/>
      <c r="Q55" s="3"/>
      <c r="R55" s="3"/>
    </row>
    <row r="56" spans="4:20" x14ac:dyDescent="0.25">
      <c r="D56" s="3"/>
      <c r="E56" s="3"/>
      <c r="F56" s="3" t="s">
        <v>50</v>
      </c>
      <c r="G56" s="3"/>
      <c r="H56" s="3">
        <f>MEDIAN(H47:H50)</f>
        <v>0.13155</v>
      </c>
      <c r="I56" s="3">
        <f t="shared" ref="I56:N56" si="10">MEDIAN(I47:I50)</f>
        <v>0.18679999999999999</v>
      </c>
      <c r="J56" s="3">
        <f>MEDIAN(J47:J50)</f>
        <v>0.12929999999999997</v>
      </c>
      <c r="K56" s="3">
        <f t="shared" si="10"/>
        <v>0.14845</v>
      </c>
      <c r="L56" s="3">
        <f t="shared" si="10"/>
        <v>0.128</v>
      </c>
      <c r="M56" s="3">
        <f t="shared" si="10"/>
        <v>0.16499999999999998</v>
      </c>
      <c r="N56" s="3">
        <f t="shared" si="10"/>
        <v>0.11895</v>
      </c>
      <c r="O56" s="3">
        <f>MEDIAN(O47:O50)</f>
        <v>0.14644999999999997</v>
      </c>
      <c r="P56" s="3"/>
      <c r="Q56" s="3"/>
      <c r="R56" s="3"/>
    </row>
    <row r="57" spans="4:20" x14ac:dyDescent="0.25">
      <c r="D57" s="3"/>
      <c r="E57" s="3"/>
      <c r="F57" s="3" t="s">
        <v>51</v>
      </c>
      <c r="G57" s="3"/>
      <c r="H57" s="3">
        <f>H56/1000</f>
        <v>1.3155E-4</v>
      </c>
      <c r="I57" s="3">
        <f t="shared" ref="I57:O57" si="11">I56/1000</f>
        <v>1.8679999999999999E-4</v>
      </c>
      <c r="J57" s="3">
        <f t="shared" si="11"/>
        <v>1.2929999999999997E-4</v>
      </c>
      <c r="K57" s="3">
        <f t="shared" si="11"/>
        <v>1.4845E-4</v>
      </c>
      <c r="L57" s="3">
        <f t="shared" si="11"/>
        <v>1.2799999999999999E-4</v>
      </c>
      <c r="M57" s="3">
        <f t="shared" si="11"/>
        <v>1.6499999999999997E-4</v>
      </c>
      <c r="N57" s="3">
        <f t="shared" si="11"/>
        <v>1.1895E-4</v>
      </c>
      <c r="O57" s="3">
        <f t="shared" si="11"/>
        <v>1.4644999999999998E-4</v>
      </c>
      <c r="P57" s="3"/>
      <c r="Q57" s="3"/>
      <c r="R57" s="3"/>
    </row>
    <row r="58" spans="4:20" x14ac:dyDescent="0.25">
      <c r="D58" s="3"/>
      <c r="E58" s="3"/>
      <c r="F58" s="3" t="s">
        <v>52</v>
      </c>
      <c r="G58" s="3"/>
      <c r="H58" s="3">
        <f>STDEV(H47:H50)</f>
        <v>8.0981479364111413E-3</v>
      </c>
      <c r="I58" s="3">
        <f t="shared" ref="I58:O58" si="12">STDEV(I47:I50)</f>
        <v>4.6513967436315924E-2</v>
      </c>
      <c r="J58" s="3">
        <f t="shared" si="12"/>
        <v>1.7665031370856173E-2</v>
      </c>
      <c r="K58" s="3">
        <f t="shared" si="12"/>
        <v>2.4405532159737783E-2</v>
      </c>
      <c r="L58" s="3">
        <f t="shared" si="12"/>
        <v>3.0655940153038349E-2</v>
      </c>
      <c r="M58" s="3">
        <f t="shared" si="12"/>
        <v>4.0925165444585153E-2</v>
      </c>
      <c r="N58" s="3">
        <f t="shared" si="12"/>
        <v>8.0566742518237665E-3</v>
      </c>
      <c r="O58" s="3">
        <f t="shared" si="12"/>
        <v>8.5359533738183016E-3</v>
      </c>
      <c r="P58" s="3"/>
      <c r="Q58" s="3"/>
      <c r="R58" s="3"/>
    </row>
    <row r="59" spans="4:20" x14ac:dyDescent="0.25">
      <c r="D59" s="3"/>
      <c r="E59" s="3"/>
      <c r="F59" s="3" t="s">
        <v>53</v>
      </c>
      <c r="G59" s="3"/>
      <c r="H59" s="3">
        <f>H58/H54*100</f>
        <v>6.2054773459089203</v>
      </c>
      <c r="I59" s="3">
        <f t="shared" ref="I59:O59" si="13">I58/I54*100</f>
        <v>25.801673796320024</v>
      </c>
      <c r="J59" s="3">
        <f t="shared" si="13"/>
        <v>14.579118050225178</v>
      </c>
      <c r="K59" s="3">
        <f t="shared" si="13"/>
        <v>15.935704968813438</v>
      </c>
      <c r="L59" s="3">
        <f t="shared" si="13"/>
        <v>24.485575202107306</v>
      </c>
      <c r="M59" s="3">
        <f t="shared" si="13"/>
        <v>26.129395335728749</v>
      </c>
      <c r="N59" s="3">
        <f t="shared" si="13"/>
        <v>6.7504602026173162</v>
      </c>
      <c r="O59" s="3">
        <f t="shared" si="13"/>
        <v>5.7880680615821687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H47/$M$54*100</f>
        <v>83.32003192338388</v>
      </c>
      <c r="I63" s="3">
        <f t="shared" ref="I63:O63" si="14">I47/$M$54*100</f>
        <v>143.65522745411013</v>
      </c>
      <c r="J63" s="3"/>
      <c r="K63" s="3">
        <f t="shared" si="14"/>
        <v>89.513168395849959</v>
      </c>
      <c r="L63" s="3">
        <f t="shared" si="14"/>
        <v>88.491620111731848</v>
      </c>
      <c r="M63" s="3">
        <f t="shared" si="14"/>
        <v>122.58579409417401</v>
      </c>
      <c r="N63" s="3">
        <f t="shared" si="14"/>
        <v>70.167597765363126</v>
      </c>
      <c r="O63" s="3">
        <f t="shared" si="14"/>
        <v>100.75019952114926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H48/$M$54*100</f>
        <v>88.874700718276131</v>
      </c>
      <c r="I64" s="3">
        <f t="shared" si="15"/>
        <v>134.01436552274541</v>
      </c>
      <c r="J64" s="3">
        <f t="shared" si="15"/>
        <v>64.421388667198727</v>
      </c>
      <c r="K64" s="3">
        <f t="shared" si="15"/>
        <v>82.936951316839597</v>
      </c>
      <c r="L64" s="3">
        <f t="shared" si="15"/>
        <v>74.956105347166798</v>
      </c>
      <c r="M64" s="3">
        <f t="shared" si="15"/>
        <v>66.719872306464495</v>
      </c>
      <c r="N64" s="3">
        <f t="shared" si="15"/>
        <v>82.745411013567434</v>
      </c>
      <c r="O64" s="3">
        <f t="shared" si="15"/>
        <v>90.598563447725439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H49/$M$54*100</f>
        <v>84.66081404628892</v>
      </c>
      <c r="I65" s="3">
        <f t="shared" si="16"/>
        <v>104.51715881883482</v>
      </c>
      <c r="J65" s="3">
        <f t="shared" si="16"/>
        <v>85.107741420590571</v>
      </c>
      <c r="K65" s="3">
        <f t="shared" si="16"/>
        <v>118.62729449321627</v>
      </c>
      <c r="L65" s="3">
        <f t="shared" si="16"/>
        <v>101.00558659217877</v>
      </c>
      <c r="M65" s="3">
        <f t="shared" si="16"/>
        <v>119.01037509976055</v>
      </c>
      <c r="N65" s="3">
        <f t="shared" si="16"/>
        <v>76.041500399042306</v>
      </c>
      <c r="O65" s="3">
        <f t="shared" si="16"/>
        <v>96.408619313647236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H50/$M$54*100</f>
        <v>76.424581005586589</v>
      </c>
      <c r="I66" s="3">
        <f t="shared" si="17"/>
        <v>78.212290502793294</v>
      </c>
      <c r="J66" s="3">
        <f t="shared" si="17"/>
        <v>82.553870710295286</v>
      </c>
      <c r="K66" s="3">
        <f t="shared" si="17"/>
        <v>100.04788507581806</v>
      </c>
      <c r="L66" s="3">
        <f t="shared" si="17"/>
        <v>55.291300877893057</v>
      </c>
      <c r="M66" s="3">
        <f t="shared" si="17"/>
        <v>91.683958499600976</v>
      </c>
      <c r="N66" s="3">
        <f t="shared" si="17"/>
        <v>75.849960095770157</v>
      </c>
      <c r="O66" s="3">
        <f t="shared" si="17"/>
        <v>88.874700718276131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35</v>
      </c>
      <c r="I69" s="2" t="s">
        <v>36</v>
      </c>
      <c r="J69" s="2" t="s">
        <v>37</v>
      </c>
      <c r="K69" s="2" t="s">
        <v>77</v>
      </c>
      <c r="L69" s="2" t="s">
        <v>78</v>
      </c>
      <c r="M69" s="2" t="s">
        <v>38</v>
      </c>
      <c r="N69" s="2" t="s">
        <v>39</v>
      </c>
      <c r="O69" s="2" t="s">
        <v>40</v>
      </c>
      <c r="P69" s="2" t="s">
        <v>41</v>
      </c>
      <c r="Q69" s="2"/>
      <c r="R69" s="3"/>
    </row>
    <row r="70" spans="4:18" x14ac:dyDescent="0.25">
      <c r="D70" s="3"/>
      <c r="E70" s="3"/>
      <c r="F70" s="3" t="s">
        <v>48</v>
      </c>
      <c r="G70" s="3"/>
      <c r="H70" s="3">
        <f>AVERAGE(H63:H66)</f>
        <v>83.32003192338388</v>
      </c>
      <c r="I70" s="3">
        <f t="shared" ref="I70:N70" si="18">AVERAGE(I63:I66)</f>
        <v>115.09976057462092</v>
      </c>
      <c r="J70" s="3">
        <f>AVERAGE(J63:J66)</f>
        <v>77.361000266028199</v>
      </c>
      <c r="K70" s="3">
        <f t="shared" si="18"/>
        <v>97.781324820430967</v>
      </c>
      <c r="L70" s="3">
        <f t="shared" si="18"/>
        <v>79.936153232242617</v>
      </c>
      <c r="M70" s="3">
        <f>AVERAGE(M63:M66)</f>
        <v>100</v>
      </c>
      <c r="N70" s="3">
        <f t="shared" si="18"/>
        <v>76.201117318435749</v>
      </c>
      <c r="O70" s="3">
        <f>AVERAGE(O63:O66)</f>
        <v>94.158020750199512</v>
      </c>
      <c r="P70" s="3"/>
      <c r="Q70" s="3"/>
      <c r="R70" s="3"/>
    </row>
    <row r="71" spans="4:18" x14ac:dyDescent="0.25">
      <c r="D71" s="3"/>
      <c r="E71" s="3"/>
      <c r="F71" s="3" t="s">
        <v>50</v>
      </c>
      <c r="G71" s="3"/>
      <c r="H71" s="3">
        <f>MEDIAN(H63:H66)</f>
        <v>83.9904229848364</v>
      </c>
      <c r="I71" s="3">
        <f t="shared" ref="I71:O71" si="19">MEDIAN(I63:I66)</f>
        <v>119.26576217079011</v>
      </c>
      <c r="J71" s="3">
        <f t="shared" si="19"/>
        <v>82.553870710295286</v>
      </c>
      <c r="K71" s="3">
        <f t="shared" si="19"/>
        <v>94.780526735834002</v>
      </c>
      <c r="L71" s="3">
        <f t="shared" si="19"/>
        <v>81.723862729449323</v>
      </c>
      <c r="M71" s="3">
        <f t="shared" si="19"/>
        <v>105.34716679968076</v>
      </c>
      <c r="N71" s="3">
        <f t="shared" si="19"/>
        <v>75.945730247406232</v>
      </c>
      <c r="O71" s="3">
        <f t="shared" si="19"/>
        <v>93.503591380686345</v>
      </c>
      <c r="P71" s="3"/>
      <c r="Q71" s="3"/>
      <c r="R71" s="3"/>
    </row>
    <row r="72" spans="4:18" x14ac:dyDescent="0.25">
      <c r="D72" s="3"/>
      <c r="E72" s="3"/>
      <c r="F72" s="3" t="s">
        <v>52</v>
      </c>
      <c r="G72" s="3"/>
      <c r="H72" s="3">
        <f>STDEV(H63:H66)</f>
        <v>5.1704057056096664</v>
      </c>
      <c r="I72" s="3">
        <f t="shared" ref="I72:O72" si="20">STDEV(I63:I66)</f>
        <v>29.697664763809076</v>
      </c>
      <c r="J72" s="3">
        <f t="shared" si="20"/>
        <v>11.278551553619169</v>
      </c>
      <c r="K72" s="3">
        <f t="shared" si="20"/>
        <v>15.58214343798115</v>
      </c>
      <c r="L72" s="3">
        <f t="shared" si="20"/>
        <v>19.572826913352483</v>
      </c>
      <c r="M72" s="3">
        <f t="shared" si="20"/>
        <v>26.129395335728816</v>
      </c>
      <c r="N72" s="3">
        <f t="shared" si="20"/>
        <v>5.1439260985307342</v>
      </c>
      <c r="O72" s="3">
        <f t="shared" si="20"/>
        <v>5.4499303264602172</v>
      </c>
      <c r="P72" s="3"/>
      <c r="Q72" s="3"/>
      <c r="R72" s="3"/>
    </row>
    <row r="73" spans="4:18" x14ac:dyDescent="0.25">
      <c r="D73" s="3"/>
      <c r="E73" s="3"/>
      <c r="F73" s="3" t="s">
        <v>53</v>
      </c>
      <c r="G73" s="3"/>
      <c r="H73" s="3">
        <f t="shared" ref="H73:O73" si="21">H72/H70*100</f>
        <v>6.2054773459089194</v>
      </c>
      <c r="I73" s="3">
        <f t="shared" si="21"/>
        <v>25.801673796320046</v>
      </c>
      <c r="J73" s="3">
        <f t="shared" si="21"/>
        <v>14.579118050225054</v>
      </c>
      <c r="K73" s="3">
        <f t="shared" si="21"/>
        <v>15.935704968813566</v>
      </c>
      <c r="L73" s="3">
        <f t="shared" si="21"/>
        <v>24.485575202107292</v>
      </c>
      <c r="M73" s="3">
        <f t="shared" si="21"/>
        <v>26.129395335728816</v>
      </c>
      <c r="N73" s="3">
        <f t="shared" si="21"/>
        <v>6.7504602026173126</v>
      </c>
      <c r="O73" s="3">
        <f t="shared" si="21"/>
        <v>5.7880680615821776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"/>
  <sheetViews>
    <sheetView topLeftCell="A22" workbookViewId="0">
      <selection activeCell="B50" sqref="B50"/>
    </sheetView>
  </sheetViews>
  <sheetFormatPr baseColWidth="10" defaultColWidth="11.42578125" defaultRowHeight="15" x14ac:dyDescent="0.25"/>
  <sheetData>
    <row r="1" spans="1:11" x14ac:dyDescent="0.25">
      <c r="A1" s="13" t="s">
        <v>0</v>
      </c>
      <c r="B1" s="13" t="s">
        <v>57</v>
      </c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 t="s">
        <v>58</v>
      </c>
      <c r="B3" s="13"/>
      <c r="C3" s="13"/>
      <c r="D3" s="13"/>
      <c r="E3" s="13" t="s">
        <v>59</v>
      </c>
      <c r="F3" s="13"/>
      <c r="G3" s="13"/>
      <c r="H3" s="13"/>
      <c r="I3" s="13"/>
      <c r="J3" s="13"/>
      <c r="K3" s="13"/>
    </row>
    <row r="4" spans="1:11" x14ac:dyDescent="0.25">
      <c r="A4" s="13" t="s">
        <v>60</v>
      </c>
      <c r="B4" s="13"/>
      <c r="C4" s="13"/>
      <c r="D4" s="13"/>
      <c r="E4" s="13">
        <v>485</v>
      </c>
      <c r="F4" s="13"/>
      <c r="G4" s="13"/>
      <c r="H4" s="13"/>
      <c r="I4" s="13"/>
      <c r="J4" s="13"/>
      <c r="K4" s="13"/>
    </row>
    <row r="5" spans="1:11" x14ac:dyDescent="0.25">
      <c r="A5" s="13" t="s">
        <v>61</v>
      </c>
      <c r="B5" s="13"/>
      <c r="C5" s="13"/>
      <c r="D5" s="13"/>
      <c r="E5" s="13">
        <v>10</v>
      </c>
      <c r="F5" s="13"/>
      <c r="G5" s="13"/>
      <c r="H5" s="13"/>
      <c r="I5" s="13"/>
      <c r="J5" s="13"/>
      <c r="K5" s="13"/>
    </row>
    <row r="6" spans="1:11" x14ac:dyDescent="0.25">
      <c r="A6" s="13" t="s">
        <v>62</v>
      </c>
      <c r="B6" s="13"/>
      <c r="C6" s="13"/>
      <c r="D6" s="13"/>
      <c r="E6" s="13" t="s">
        <v>59</v>
      </c>
      <c r="F6" s="13"/>
      <c r="G6" s="13"/>
      <c r="H6" s="13"/>
      <c r="I6" s="13"/>
      <c r="J6" s="13"/>
      <c r="K6" s="13"/>
    </row>
    <row r="7" spans="1:11" x14ac:dyDescent="0.25">
      <c r="A7" s="13" t="s">
        <v>63</v>
      </c>
      <c r="B7" s="13"/>
      <c r="C7" s="13"/>
      <c r="D7" s="13"/>
      <c r="E7" s="13">
        <v>535.00000000000011</v>
      </c>
      <c r="F7" s="13"/>
      <c r="G7" s="13"/>
      <c r="H7" s="13"/>
      <c r="I7" s="13"/>
      <c r="J7" s="13"/>
      <c r="K7" s="13"/>
    </row>
    <row r="8" spans="1:11" x14ac:dyDescent="0.25">
      <c r="A8" s="13" t="s">
        <v>64</v>
      </c>
      <c r="B8" s="13"/>
      <c r="C8" s="13"/>
      <c r="D8" s="13"/>
      <c r="E8" s="13">
        <v>10</v>
      </c>
      <c r="F8" s="13"/>
      <c r="G8" s="13"/>
      <c r="H8" s="13"/>
      <c r="I8" s="13"/>
      <c r="J8" s="13"/>
      <c r="K8" s="13"/>
    </row>
    <row r="9" spans="1:11" x14ac:dyDescent="0.25">
      <c r="A9" s="13" t="s">
        <v>65</v>
      </c>
      <c r="B9" s="13"/>
      <c r="C9" s="13"/>
      <c r="D9" s="13"/>
      <c r="E9" s="13">
        <v>121</v>
      </c>
      <c r="F9" s="13"/>
      <c r="G9" s="13"/>
      <c r="H9" s="13"/>
      <c r="I9" s="13"/>
      <c r="J9" s="13"/>
      <c r="K9" s="13"/>
    </row>
    <row r="10" spans="1:11" x14ac:dyDescent="0.25">
      <c r="A10" s="13" t="s">
        <v>66</v>
      </c>
      <c r="B10" s="13"/>
      <c r="C10" s="13"/>
      <c r="D10" s="13"/>
      <c r="E10" s="13" t="s">
        <v>67</v>
      </c>
      <c r="F10" s="13"/>
      <c r="G10" s="13"/>
      <c r="H10" s="13"/>
      <c r="I10" s="13"/>
      <c r="J10" s="13"/>
      <c r="K10" s="13"/>
    </row>
    <row r="11" spans="1:11" x14ac:dyDescent="0.25">
      <c r="A11" s="13" t="s">
        <v>5</v>
      </c>
      <c r="B11" s="13"/>
      <c r="C11" s="13"/>
      <c r="D11" s="13"/>
      <c r="E11" s="13">
        <v>30</v>
      </c>
      <c r="F11" s="13"/>
      <c r="G11" s="13"/>
      <c r="H11" s="13"/>
      <c r="I11" s="13"/>
      <c r="J11" s="13"/>
      <c r="K11" s="13"/>
    </row>
    <row r="12" spans="1:11" x14ac:dyDescent="0.25">
      <c r="A12" s="13" t="s">
        <v>68</v>
      </c>
      <c r="B12" s="13"/>
      <c r="C12" s="13"/>
      <c r="D12" s="13"/>
      <c r="E12" s="13">
        <v>40</v>
      </c>
      <c r="F12" s="13"/>
      <c r="G12" s="13"/>
      <c r="H12" s="13"/>
      <c r="I12" s="13"/>
      <c r="J12" s="13"/>
      <c r="K12" s="13"/>
    </row>
    <row r="13" spans="1:11" x14ac:dyDescent="0.25">
      <c r="A13" s="13" t="s">
        <v>69</v>
      </c>
      <c r="B13" s="13"/>
      <c r="C13" s="13"/>
      <c r="D13" s="13"/>
      <c r="E13" s="13">
        <v>0</v>
      </c>
      <c r="F13" s="13"/>
      <c r="G13" s="13"/>
      <c r="H13" s="13"/>
      <c r="I13" s="13"/>
      <c r="J13" s="13"/>
      <c r="K13" s="13"/>
    </row>
    <row r="14" spans="1:11" x14ac:dyDescent="0.25">
      <c r="A14" s="13" t="s">
        <v>6</v>
      </c>
      <c r="B14" s="13"/>
      <c r="C14" s="13"/>
      <c r="D14" s="13"/>
      <c r="E14" s="13">
        <v>0</v>
      </c>
      <c r="F14" s="13"/>
      <c r="G14" s="13"/>
      <c r="H14" s="13"/>
      <c r="I14" s="13"/>
      <c r="J14" s="13"/>
      <c r="K14" s="13"/>
    </row>
    <row r="15" spans="1:11" x14ac:dyDescent="0.25">
      <c r="A15" s="13" t="s">
        <v>70</v>
      </c>
      <c r="B15" s="13"/>
      <c r="C15" s="13"/>
      <c r="D15" s="13"/>
      <c r="E15" s="13">
        <v>16265</v>
      </c>
      <c r="F15" s="13"/>
      <c r="G15" s="13"/>
      <c r="H15" s="13"/>
      <c r="I15" s="13"/>
      <c r="J15" s="13"/>
      <c r="K15" s="13"/>
    </row>
    <row r="16" spans="1:11" x14ac:dyDescent="0.25">
      <c r="A16" s="13" t="s">
        <v>71</v>
      </c>
      <c r="B16" s="13"/>
      <c r="C16" s="13"/>
      <c r="D16" s="13"/>
      <c r="E16" s="13" t="s">
        <v>72</v>
      </c>
      <c r="F16" s="13"/>
      <c r="G16" s="13"/>
      <c r="H16" s="13"/>
      <c r="I16" s="13"/>
      <c r="J16" s="13"/>
      <c r="K16" s="13"/>
    </row>
    <row r="17" spans="1:20" x14ac:dyDescent="0.25">
      <c r="A17" s="13" t="s">
        <v>7</v>
      </c>
      <c r="B17" s="13"/>
      <c r="C17" s="13"/>
      <c r="D17" s="13"/>
      <c r="E17" s="13" t="s">
        <v>8</v>
      </c>
      <c r="F17" s="13"/>
      <c r="G17" s="13"/>
      <c r="H17" s="13"/>
      <c r="I17" s="13"/>
      <c r="J17" s="13"/>
      <c r="K17" s="13"/>
    </row>
    <row r="18" spans="1:2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20" x14ac:dyDescent="0.25">
      <c r="A19" s="13" t="s">
        <v>9</v>
      </c>
      <c r="B19" s="13"/>
      <c r="C19" s="13"/>
      <c r="D19" s="13"/>
      <c r="E19" s="13" t="s">
        <v>79</v>
      </c>
      <c r="F19" s="13"/>
      <c r="G19" s="13"/>
      <c r="H19" s="13"/>
      <c r="I19" s="13"/>
      <c r="J19" s="13"/>
      <c r="K19" s="13"/>
    </row>
    <row r="20" spans="1:20" x14ac:dyDescent="0.25">
      <c r="A20" s="13" t="s">
        <v>10</v>
      </c>
      <c r="B20" s="13"/>
      <c r="C20" s="13"/>
      <c r="D20" s="13"/>
      <c r="E20" s="13">
        <v>21.7</v>
      </c>
      <c r="F20" s="13"/>
      <c r="G20" s="13"/>
      <c r="H20" s="13"/>
      <c r="I20" s="13"/>
      <c r="J20" s="13"/>
      <c r="K20" s="13"/>
    </row>
    <row r="21" spans="1:20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20" x14ac:dyDescent="0.25">
      <c r="A22" s="14" t="s">
        <v>11</v>
      </c>
      <c r="B22" s="14" t="s">
        <v>12</v>
      </c>
      <c r="C22" s="14" t="s">
        <v>13</v>
      </c>
      <c r="D22" s="14" t="s">
        <v>14</v>
      </c>
      <c r="E22" s="14" t="s">
        <v>15</v>
      </c>
      <c r="F22" s="14" t="s">
        <v>16</v>
      </c>
      <c r="G22" s="14" t="s">
        <v>17</v>
      </c>
      <c r="H22" s="14" t="s">
        <v>18</v>
      </c>
      <c r="I22" s="14" t="s">
        <v>19</v>
      </c>
      <c r="J22" s="14" t="s">
        <v>20</v>
      </c>
      <c r="K22" s="14" t="s">
        <v>21</v>
      </c>
      <c r="L22" s="14" t="s">
        <v>22</v>
      </c>
      <c r="M22" s="14" t="s">
        <v>23</v>
      </c>
    </row>
    <row r="23" spans="1:20" x14ac:dyDescent="0.25">
      <c r="A23" s="14" t="s">
        <v>24</v>
      </c>
      <c r="B23" s="13">
        <v>28</v>
      </c>
      <c r="C23" s="13">
        <v>27</v>
      </c>
      <c r="D23" s="13">
        <v>25</v>
      </c>
      <c r="E23" s="13">
        <v>27</v>
      </c>
      <c r="F23" s="13">
        <v>23</v>
      </c>
      <c r="G23" s="13">
        <v>25</v>
      </c>
      <c r="H23" s="13">
        <v>24</v>
      </c>
      <c r="I23" s="13">
        <v>27</v>
      </c>
      <c r="J23" s="13">
        <v>22</v>
      </c>
      <c r="K23" s="13">
        <v>24</v>
      </c>
      <c r="L23" s="13">
        <v>29</v>
      </c>
      <c r="M23" s="13">
        <v>22</v>
      </c>
    </row>
    <row r="24" spans="1:20" x14ac:dyDescent="0.25">
      <c r="A24" s="14" t="s">
        <v>25</v>
      </c>
      <c r="B24" s="13">
        <v>26</v>
      </c>
      <c r="C24" s="13">
        <v>26</v>
      </c>
      <c r="D24" s="13">
        <v>24</v>
      </c>
      <c r="E24" s="13">
        <v>27</v>
      </c>
      <c r="F24" s="13">
        <v>29</v>
      </c>
      <c r="G24" s="13">
        <v>27</v>
      </c>
      <c r="H24" s="13">
        <v>25</v>
      </c>
      <c r="I24" s="13">
        <v>26</v>
      </c>
      <c r="J24" s="13">
        <v>26</v>
      </c>
      <c r="K24" s="13">
        <v>26</v>
      </c>
      <c r="L24" s="13">
        <v>26</v>
      </c>
      <c r="M24" s="13">
        <v>25</v>
      </c>
    </row>
    <row r="25" spans="1:20" x14ac:dyDescent="0.25">
      <c r="A25" s="14" t="s">
        <v>26</v>
      </c>
      <c r="B25" s="13">
        <v>26</v>
      </c>
      <c r="C25" s="13">
        <v>27</v>
      </c>
      <c r="D25" s="13">
        <v>46847</v>
      </c>
      <c r="E25" s="13">
        <v>44501</v>
      </c>
      <c r="F25" s="13">
        <v>46840</v>
      </c>
      <c r="G25" s="13">
        <v>45138</v>
      </c>
      <c r="H25" s="13">
        <v>48833</v>
      </c>
      <c r="I25" s="13">
        <v>39877</v>
      </c>
      <c r="J25" s="13">
        <v>45279</v>
      </c>
      <c r="K25" s="13">
        <v>47371</v>
      </c>
      <c r="L25" s="13">
        <v>22228</v>
      </c>
      <c r="M25" s="13">
        <v>26</v>
      </c>
    </row>
    <row r="26" spans="1:20" x14ac:dyDescent="0.25">
      <c r="A26" s="14" t="s">
        <v>27</v>
      </c>
      <c r="B26" s="13">
        <v>25</v>
      </c>
      <c r="C26" s="13">
        <v>27</v>
      </c>
      <c r="D26" s="13">
        <v>49868</v>
      </c>
      <c r="E26" s="13">
        <v>44520</v>
      </c>
      <c r="F26" s="13">
        <v>44705</v>
      </c>
      <c r="G26" s="13">
        <v>47679</v>
      </c>
      <c r="H26" s="13">
        <v>45345</v>
      </c>
      <c r="I26" s="13">
        <v>41377</v>
      </c>
      <c r="J26" s="13">
        <v>45572</v>
      </c>
      <c r="K26" s="13">
        <v>45416</v>
      </c>
      <c r="L26" s="13">
        <v>21908</v>
      </c>
      <c r="M26" s="13">
        <v>27</v>
      </c>
    </row>
    <row r="27" spans="1:20" x14ac:dyDescent="0.25">
      <c r="A27" s="14" t="s">
        <v>28</v>
      </c>
      <c r="B27" s="13">
        <v>31</v>
      </c>
      <c r="C27" s="13">
        <v>28</v>
      </c>
      <c r="D27" s="13">
        <v>47902</v>
      </c>
      <c r="E27" s="13">
        <v>39900</v>
      </c>
      <c r="F27" s="13">
        <v>47680</v>
      </c>
      <c r="G27" s="13">
        <v>50512</v>
      </c>
      <c r="H27" s="13">
        <v>45833</v>
      </c>
      <c r="I27" s="13">
        <v>39395</v>
      </c>
      <c r="J27" s="13">
        <v>42105</v>
      </c>
      <c r="K27" s="13">
        <v>46987</v>
      </c>
      <c r="L27" s="13">
        <v>20887</v>
      </c>
      <c r="M27" s="13">
        <v>27</v>
      </c>
    </row>
    <row r="28" spans="1:20" x14ac:dyDescent="0.25">
      <c r="A28" s="14" t="s">
        <v>29</v>
      </c>
      <c r="B28" s="13">
        <v>27</v>
      </c>
      <c r="C28" s="13">
        <v>29</v>
      </c>
      <c r="D28" s="13">
        <v>51908</v>
      </c>
      <c r="E28" s="13">
        <v>40313</v>
      </c>
      <c r="F28" s="13">
        <v>46810</v>
      </c>
      <c r="G28" s="13">
        <v>46211</v>
      </c>
      <c r="H28" s="13">
        <v>44652</v>
      </c>
      <c r="I28" s="13">
        <v>41077</v>
      </c>
      <c r="J28" s="13">
        <v>43935</v>
      </c>
      <c r="K28" s="13">
        <v>49346</v>
      </c>
      <c r="L28" s="13">
        <v>26</v>
      </c>
      <c r="M28" s="13">
        <v>23</v>
      </c>
    </row>
    <row r="29" spans="1:20" x14ac:dyDescent="0.25">
      <c r="A29" s="14" t="s">
        <v>30</v>
      </c>
      <c r="B29" s="13">
        <v>31</v>
      </c>
      <c r="C29" s="13">
        <v>27</v>
      </c>
      <c r="D29" s="13">
        <v>29</v>
      </c>
      <c r="E29" s="13">
        <v>30</v>
      </c>
      <c r="F29" s="13">
        <v>28</v>
      </c>
      <c r="G29" s="13">
        <v>25</v>
      </c>
      <c r="H29" s="13">
        <v>29</v>
      </c>
      <c r="I29" s="13">
        <v>24</v>
      </c>
      <c r="J29" s="13">
        <v>30</v>
      </c>
      <c r="K29" s="13">
        <v>27</v>
      </c>
      <c r="L29" s="13">
        <v>28</v>
      </c>
      <c r="M29" s="13">
        <v>27</v>
      </c>
    </row>
    <row r="30" spans="1:20" x14ac:dyDescent="0.25">
      <c r="A30" s="14" t="s">
        <v>31</v>
      </c>
      <c r="B30" s="13">
        <v>28</v>
      </c>
      <c r="C30" s="13">
        <v>27</v>
      </c>
      <c r="D30" s="13">
        <v>28</v>
      </c>
      <c r="E30" s="13">
        <v>28</v>
      </c>
      <c r="F30" s="13">
        <v>26</v>
      </c>
      <c r="G30" s="13">
        <v>25</v>
      </c>
      <c r="H30" s="13">
        <v>29</v>
      </c>
      <c r="I30" s="13">
        <v>25</v>
      </c>
      <c r="J30" s="13">
        <v>24</v>
      </c>
      <c r="K30" s="13">
        <v>26</v>
      </c>
      <c r="L30" s="13">
        <v>22</v>
      </c>
      <c r="M30" s="13">
        <v>26</v>
      </c>
    </row>
    <row r="31" spans="1:20" x14ac:dyDescent="0.25">
      <c r="A31" s="1"/>
      <c r="S31" s="15"/>
      <c r="T31" s="3"/>
    </row>
    <row r="32" spans="1:20" x14ac:dyDescent="0.25">
      <c r="C32" s="4"/>
      <c r="S32" s="15"/>
      <c r="T32" s="3"/>
    </row>
    <row r="33" spans="1:20" x14ac:dyDescent="0.25">
      <c r="C33" s="4"/>
      <c r="S33" s="15"/>
      <c r="T33" s="3"/>
    </row>
    <row r="34" spans="1:20" x14ac:dyDescent="0.25">
      <c r="A34" s="1" t="s">
        <v>80</v>
      </c>
      <c r="D34" s="3"/>
      <c r="E34" s="3"/>
      <c r="F34" s="2"/>
      <c r="G34" s="2"/>
      <c r="H34" s="2" t="s">
        <v>35</v>
      </c>
      <c r="I34" s="2" t="s">
        <v>36</v>
      </c>
      <c r="J34" s="2" t="s">
        <v>37</v>
      </c>
      <c r="K34" s="2" t="s">
        <v>77</v>
      </c>
      <c r="L34" s="2" t="s">
        <v>78</v>
      </c>
      <c r="M34" s="2" t="s">
        <v>38</v>
      </c>
      <c r="N34" s="2" t="s">
        <v>39</v>
      </c>
      <c r="O34" s="2" t="s">
        <v>40</v>
      </c>
      <c r="P34" s="2" t="s">
        <v>41</v>
      </c>
      <c r="Q34" s="2"/>
      <c r="R34" s="3"/>
      <c r="S34" s="15"/>
      <c r="T34" s="3"/>
    </row>
    <row r="35" spans="1:20" x14ac:dyDescent="0.25">
      <c r="A35" t="s">
        <v>42</v>
      </c>
      <c r="C35" t="s">
        <v>83</v>
      </c>
      <c r="D35" s="3"/>
      <c r="E35" s="3"/>
      <c r="F35" s="13">
        <v>28</v>
      </c>
      <c r="G35" s="13">
        <v>27</v>
      </c>
      <c r="H35" s="13">
        <v>25</v>
      </c>
      <c r="I35" s="13">
        <v>27</v>
      </c>
      <c r="J35" s="13">
        <v>23</v>
      </c>
      <c r="K35" s="13">
        <v>25</v>
      </c>
      <c r="L35" s="13">
        <v>24</v>
      </c>
      <c r="M35" s="13">
        <v>27</v>
      </c>
      <c r="N35" s="13">
        <v>22</v>
      </c>
      <c r="O35" s="13">
        <v>24</v>
      </c>
      <c r="P35" s="13">
        <v>29</v>
      </c>
      <c r="Q35" s="13">
        <v>22</v>
      </c>
      <c r="R35" s="3"/>
      <c r="S35" s="15"/>
      <c r="T35" s="3"/>
    </row>
    <row r="36" spans="1:20" x14ac:dyDescent="0.25">
      <c r="A36" t="s">
        <v>43</v>
      </c>
      <c r="C36" s="4">
        <v>44178</v>
      </c>
      <c r="D36" s="3"/>
      <c r="E36" s="3"/>
      <c r="F36" s="13">
        <v>26</v>
      </c>
      <c r="G36" s="13">
        <v>26</v>
      </c>
      <c r="H36" s="13">
        <v>24</v>
      </c>
      <c r="I36" s="13">
        <v>27</v>
      </c>
      <c r="J36" s="13">
        <v>29</v>
      </c>
      <c r="K36" s="13">
        <v>27</v>
      </c>
      <c r="L36" s="13">
        <v>25</v>
      </c>
      <c r="M36" s="13">
        <v>26</v>
      </c>
      <c r="N36" s="13">
        <v>26</v>
      </c>
      <c r="O36" s="13">
        <v>26</v>
      </c>
      <c r="P36" s="13">
        <v>26</v>
      </c>
      <c r="Q36" s="13">
        <v>25</v>
      </c>
      <c r="R36" s="3"/>
      <c r="S36" s="15"/>
      <c r="T36" s="3"/>
    </row>
    <row r="37" spans="1:20" x14ac:dyDescent="0.25">
      <c r="A37" t="s">
        <v>44</v>
      </c>
      <c r="C37" s="4" t="s">
        <v>82</v>
      </c>
      <c r="D37" s="3"/>
      <c r="E37" s="3"/>
      <c r="F37" s="13">
        <v>26</v>
      </c>
      <c r="G37" s="13">
        <v>27</v>
      </c>
      <c r="H37" s="13">
        <v>46847</v>
      </c>
      <c r="I37" s="13">
        <v>44501</v>
      </c>
      <c r="J37" s="13"/>
      <c r="K37" s="13">
        <v>45138</v>
      </c>
      <c r="L37" s="13">
        <v>48833</v>
      </c>
      <c r="M37" s="13">
        <v>39877</v>
      </c>
      <c r="N37" s="13">
        <v>45279</v>
      </c>
      <c r="O37" s="13">
        <v>47371</v>
      </c>
      <c r="P37" s="13">
        <v>22228</v>
      </c>
      <c r="Q37" s="13">
        <v>26</v>
      </c>
      <c r="R37" s="3"/>
    </row>
    <row r="38" spans="1:20" x14ac:dyDescent="0.25">
      <c r="A38" t="s">
        <v>45</v>
      </c>
      <c r="C38" t="s">
        <v>46</v>
      </c>
      <c r="D38" s="3"/>
      <c r="E38" s="3"/>
      <c r="F38" s="13">
        <v>25</v>
      </c>
      <c r="G38" s="13">
        <v>27</v>
      </c>
      <c r="H38" s="13">
        <v>49868</v>
      </c>
      <c r="I38" s="13">
        <v>44520</v>
      </c>
      <c r="J38" s="13">
        <v>44705</v>
      </c>
      <c r="K38" s="13">
        <v>47679</v>
      </c>
      <c r="L38" s="13">
        <v>45345</v>
      </c>
      <c r="M38" s="13">
        <v>41377</v>
      </c>
      <c r="N38" s="13">
        <v>45572</v>
      </c>
      <c r="O38" s="13">
        <v>45416</v>
      </c>
      <c r="P38" s="13">
        <v>21908</v>
      </c>
      <c r="Q38" s="13">
        <v>27</v>
      </c>
      <c r="R38" s="3"/>
    </row>
    <row r="39" spans="1:20" x14ac:dyDescent="0.25">
      <c r="C39" t="s">
        <v>81</v>
      </c>
      <c r="D39" s="3"/>
      <c r="E39" s="3"/>
      <c r="F39" s="13">
        <v>31</v>
      </c>
      <c r="G39" s="13">
        <v>28</v>
      </c>
      <c r="H39" s="13">
        <v>47902</v>
      </c>
      <c r="I39" s="13">
        <v>39900</v>
      </c>
      <c r="J39" s="13">
        <v>47680</v>
      </c>
      <c r="K39" s="13">
        <v>50512</v>
      </c>
      <c r="L39" s="13">
        <v>45833</v>
      </c>
      <c r="M39" s="13">
        <v>39395</v>
      </c>
      <c r="N39" s="13">
        <v>42105</v>
      </c>
      <c r="O39" s="13">
        <v>46987</v>
      </c>
      <c r="P39" s="13">
        <v>20887</v>
      </c>
      <c r="Q39" s="13">
        <v>27</v>
      </c>
      <c r="R39" s="3"/>
    </row>
    <row r="40" spans="1:20" x14ac:dyDescent="0.25">
      <c r="A40" t="s">
        <v>32</v>
      </c>
      <c r="C40" s="4">
        <v>44225</v>
      </c>
      <c r="D40" s="3"/>
      <c r="E40" s="3"/>
      <c r="F40" s="13">
        <v>27</v>
      </c>
      <c r="G40" s="13">
        <v>29</v>
      </c>
      <c r="H40" s="13">
        <v>51908</v>
      </c>
      <c r="I40" s="13">
        <v>40313</v>
      </c>
      <c r="J40" s="13">
        <v>46810</v>
      </c>
      <c r="K40" s="13">
        <v>46211</v>
      </c>
      <c r="L40" s="13">
        <v>44652</v>
      </c>
      <c r="M40" s="13">
        <v>41077</v>
      </c>
      <c r="N40" s="13">
        <v>43935</v>
      </c>
      <c r="O40" s="13">
        <v>49346</v>
      </c>
      <c r="P40" s="13">
        <v>26</v>
      </c>
      <c r="Q40" s="13">
        <v>23</v>
      </c>
      <c r="R40" s="3"/>
    </row>
    <row r="41" spans="1:20" x14ac:dyDescent="0.25">
      <c r="A41" t="s">
        <v>33</v>
      </c>
      <c r="C41" t="s">
        <v>34</v>
      </c>
      <c r="D41" s="3"/>
      <c r="E41" s="3"/>
      <c r="F41" s="13">
        <v>31</v>
      </c>
      <c r="G41" s="13">
        <v>27</v>
      </c>
      <c r="H41" s="13">
        <v>29</v>
      </c>
      <c r="I41" s="13">
        <v>30</v>
      </c>
      <c r="J41" s="13">
        <v>28</v>
      </c>
      <c r="K41" s="13">
        <v>25</v>
      </c>
      <c r="L41" s="13">
        <v>29</v>
      </c>
      <c r="M41" s="13">
        <v>24</v>
      </c>
      <c r="N41" s="13">
        <v>30</v>
      </c>
      <c r="O41" s="13">
        <v>27</v>
      </c>
      <c r="P41" s="13">
        <v>28</v>
      </c>
      <c r="Q41" s="13">
        <v>27</v>
      </c>
      <c r="R41" s="3"/>
    </row>
    <row r="42" spans="1:20" x14ac:dyDescent="0.25">
      <c r="A42" s="1" t="s">
        <v>47</v>
      </c>
      <c r="B42" s="5"/>
      <c r="C42" s="6"/>
      <c r="D42" s="3"/>
      <c r="E42" s="3"/>
      <c r="F42" s="13">
        <v>28</v>
      </c>
      <c r="G42" s="13">
        <v>27</v>
      </c>
      <c r="H42" s="13">
        <v>28</v>
      </c>
      <c r="I42" s="13">
        <v>28</v>
      </c>
      <c r="J42" s="13">
        <v>26</v>
      </c>
      <c r="K42" s="13">
        <v>25</v>
      </c>
      <c r="L42" s="13">
        <v>29</v>
      </c>
      <c r="M42" s="13">
        <v>25</v>
      </c>
      <c r="N42" s="13">
        <v>24</v>
      </c>
      <c r="O42" s="13">
        <v>26</v>
      </c>
      <c r="P42" s="13">
        <v>22</v>
      </c>
      <c r="Q42" s="13">
        <v>26</v>
      </c>
      <c r="R42" s="3"/>
    </row>
    <row r="43" spans="1:20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5"/>
      <c r="C44" s="6"/>
      <c r="D44" s="3"/>
      <c r="E44" s="3"/>
      <c r="F44" s="3" t="s">
        <v>48</v>
      </c>
      <c r="G44" s="3"/>
      <c r="H44" s="7">
        <f t="shared" ref="H44:M44" si="0">AVERAGE(H37:H40)</f>
        <v>49131.25</v>
      </c>
      <c r="I44" s="3">
        <f t="shared" si="0"/>
        <v>42308.5</v>
      </c>
      <c r="J44" s="3">
        <f t="shared" si="0"/>
        <v>46398.333333333336</v>
      </c>
      <c r="K44" s="3">
        <f t="shared" si="0"/>
        <v>47385</v>
      </c>
      <c r="L44" s="3">
        <f t="shared" si="0"/>
        <v>46165.75</v>
      </c>
      <c r="M44" s="3">
        <f t="shared" si="0"/>
        <v>40431.5</v>
      </c>
      <c r="N44" s="3">
        <f>AVERAGE(N37:N40)</f>
        <v>44222.75</v>
      </c>
      <c r="O44" s="3">
        <f>AVERAGE(O37:O40)</f>
        <v>47280</v>
      </c>
      <c r="P44" s="3">
        <f>AVERAGE(P37:P39)</f>
        <v>21674.333333333332</v>
      </c>
      <c r="Q44" s="3"/>
      <c r="R44" s="3"/>
    </row>
    <row r="45" spans="1:20" x14ac:dyDescent="0.25">
      <c r="B45" s="5"/>
      <c r="D45" s="3"/>
      <c r="E45" s="3"/>
      <c r="F45" s="3" t="s">
        <v>49</v>
      </c>
      <c r="G45" s="3"/>
      <c r="H45" s="3">
        <f>H44/1000</f>
        <v>49.131250000000001</v>
      </c>
      <c r="I45" s="3">
        <f t="shared" ref="I45:P45" si="1">I44/1000</f>
        <v>42.308500000000002</v>
      </c>
      <c r="J45" s="3">
        <f t="shared" si="1"/>
        <v>46.398333333333333</v>
      </c>
      <c r="K45" s="3">
        <f t="shared" si="1"/>
        <v>47.384999999999998</v>
      </c>
      <c r="L45" s="3">
        <f t="shared" si="1"/>
        <v>46.165750000000003</v>
      </c>
      <c r="M45" s="3">
        <f t="shared" si="1"/>
        <v>40.4315</v>
      </c>
      <c r="N45" s="3">
        <f t="shared" si="1"/>
        <v>44.222749999999998</v>
      </c>
      <c r="O45" s="3">
        <f t="shared" si="1"/>
        <v>47.28</v>
      </c>
      <c r="P45" s="3">
        <f t="shared" si="1"/>
        <v>21.674333333333333</v>
      </c>
      <c r="Q45" s="3"/>
      <c r="R45" s="3"/>
    </row>
    <row r="46" spans="1:20" x14ac:dyDescent="0.25">
      <c r="B46" s="5"/>
      <c r="D46" s="3"/>
      <c r="E46" s="3"/>
      <c r="F46" s="3" t="s">
        <v>50</v>
      </c>
      <c r="G46" s="3"/>
      <c r="H46" s="3">
        <f>MEDIAN(H37:H40)</f>
        <v>48885</v>
      </c>
      <c r="I46" s="3">
        <f t="shared" ref="I46:P46" si="2">MEDIAN(I37:I40)</f>
        <v>42407</v>
      </c>
      <c r="J46" s="3">
        <f t="shared" si="2"/>
        <v>46810</v>
      </c>
      <c r="K46" s="3">
        <f t="shared" si="2"/>
        <v>46945</v>
      </c>
      <c r="L46" s="3">
        <f t="shared" si="2"/>
        <v>45589</v>
      </c>
      <c r="M46" s="3">
        <f t="shared" si="2"/>
        <v>40477</v>
      </c>
      <c r="N46" s="3">
        <f t="shared" si="2"/>
        <v>44607</v>
      </c>
      <c r="O46" s="3">
        <f t="shared" si="2"/>
        <v>47179</v>
      </c>
      <c r="P46" s="3">
        <f t="shared" si="2"/>
        <v>21397.5</v>
      </c>
      <c r="Q46" s="3"/>
      <c r="R46" s="3"/>
    </row>
    <row r="47" spans="1:20" x14ac:dyDescent="0.25">
      <c r="B47" s="8"/>
      <c r="D47" s="3"/>
      <c r="E47" s="3"/>
      <c r="F47" s="3" t="s">
        <v>51</v>
      </c>
      <c r="G47" s="3"/>
      <c r="H47" s="3">
        <f>H46/1000</f>
        <v>48.884999999999998</v>
      </c>
      <c r="I47" s="3">
        <f t="shared" ref="I47:P47" si="3">I46/1000</f>
        <v>42.406999999999996</v>
      </c>
      <c r="J47" s="3">
        <f t="shared" si="3"/>
        <v>46.81</v>
      </c>
      <c r="K47" s="3">
        <f t="shared" si="3"/>
        <v>46.945</v>
      </c>
      <c r="L47" s="3">
        <f t="shared" si="3"/>
        <v>45.588999999999999</v>
      </c>
      <c r="M47" s="3">
        <f t="shared" si="3"/>
        <v>40.476999999999997</v>
      </c>
      <c r="N47" s="3">
        <f t="shared" si="3"/>
        <v>44.606999999999999</v>
      </c>
      <c r="O47" s="3">
        <f t="shared" si="3"/>
        <v>47.179000000000002</v>
      </c>
      <c r="P47" s="3">
        <f t="shared" si="3"/>
        <v>21.397500000000001</v>
      </c>
      <c r="Q47" s="3"/>
      <c r="R47" s="3"/>
    </row>
    <row r="48" spans="1:20" x14ac:dyDescent="0.25">
      <c r="B48" s="5"/>
      <c r="C48" s="5"/>
      <c r="D48" s="3"/>
      <c r="E48" s="3"/>
      <c r="F48" s="3" t="s">
        <v>52</v>
      </c>
      <c r="G48" s="3"/>
      <c r="H48" s="3">
        <f>STDEV(H37:H40)</f>
        <v>2234.725542432448</v>
      </c>
      <c r="I48" s="3">
        <f t="shared" ref="I48:P48" si="4">STDEV(I37:I40)</f>
        <v>2548.2465213030964</v>
      </c>
      <c r="J48" s="3">
        <f t="shared" si="4"/>
        <v>1529.6268608171513</v>
      </c>
      <c r="K48" s="3">
        <f t="shared" si="4"/>
        <v>2330.3683542879367</v>
      </c>
      <c r="L48" s="3">
        <f t="shared" si="4"/>
        <v>1843.0061267758535</v>
      </c>
      <c r="M48" s="3">
        <f t="shared" si="4"/>
        <v>947.35473820528284</v>
      </c>
      <c r="N48" s="3">
        <f t="shared" si="4"/>
        <v>1581.5398350974281</v>
      </c>
      <c r="O48" s="3">
        <f t="shared" si="4"/>
        <v>1616.2695732251268</v>
      </c>
      <c r="P48" s="3">
        <f t="shared" si="4"/>
        <v>10839.261856018302</v>
      </c>
      <c r="Q48" s="3"/>
      <c r="R48" s="3"/>
    </row>
    <row r="49" spans="4:20" x14ac:dyDescent="0.25">
      <c r="D49" s="3"/>
      <c r="E49" s="3"/>
      <c r="F49" s="3" t="s">
        <v>53</v>
      </c>
      <c r="G49" s="3"/>
      <c r="H49" s="3">
        <f>H48/H44*100</f>
        <v>4.5484809412185694</v>
      </c>
      <c r="I49" s="3">
        <f t="shared" ref="I49:P49" si="5">I48/I44*100</f>
        <v>6.0230131564652405</v>
      </c>
      <c r="J49" s="3">
        <f t="shared" si="5"/>
        <v>3.2967280307851961</v>
      </c>
      <c r="K49" s="3">
        <f t="shared" si="5"/>
        <v>4.9179452448832688</v>
      </c>
      <c r="L49" s="3">
        <f t="shared" si="5"/>
        <v>3.9921502992496678</v>
      </c>
      <c r="M49" s="3">
        <f t="shared" si="5"/>
        <v>2.3431105405569492</v>
      </c>
      <c r="N49" s="3">
        <f t="shared" si="5"/>
        <v>3.5763036787568119</v>
      </c>
      <c r="O49" s="3">
        <f t="shared" si="5"/>
        <v>3.4185058655353782</v>
      </c>
      <c r="P49" s="3">
        <f t="shared" si="5"/>
        <v>50.009666684180843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54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35</v>
      </c>
      <c r="I53" s="2" t="s">
        <v>36</v>
      </c>
      <c r="J53" s="2" t="s">
        <v>37</v>
      </c>
      <c r="K53" s="2" t="s">
        <v>77</v>
      </c>
      <c r="L53" s="2" t="s">
        <v>78</v>
      </c>
      <c r="M53" s="2" t="s">
        <v>38</v>
      </c>
      <c r="N53" s="2" t="s">
        <v>39</v>
      </c>
      <c r="O53" s="2" t="s">
        <v>40</v>
      </c>
      <c r="P53" s="2" t="s">
        <v>41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25172.666666666668</v>
      </c>
      <c r="I56" s="3">
        <f t="shared" ref="I56:N56" si="6">I37-$P$44</f>
        <v>22826.666666666668</v>
      </c>
      <c r="J56" s="3"/>
      <c r="K56" s="3">
        <f t="shared" si="6"/>
        <v>23463.666666666668</v>
      </c>
      <c r="L56" s="3">
        <f t="shared" si="6"/>
        <v>27158.666666666668</v>
      </c>
      <c r="M56" s="3">
        <f t="shared" si="6"/>
        <v>18202.666666666668</v>
      </c>
      <c r="N56" s="3">
        <f t="shared" si="6"/>
        <v>23604.666666666668</v>
      </c>
      <c r="O56" s="3">
        <f>O37-$P$44</f>
        <v>25696.666666666668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28193.666666666668</v>
      </c>
      <c r="I57" s="3">
        <f t="shared" si="7"/>
        <v>22845.666666666668</v>
      </c>
      <c r="J57" s="3">
        <f t="shared" si="7"/>
        <v>23030.666666666668</v>
      </c>
      <c r="K57" s="3">
        <f t="shared" si="7"/>
        <v>26004.666666666668</v>
      </c>
      <c r="L57" s="3">
        <f t="shared" si="7"/>
        <v>23670.666666666668</v>
      </c>
      <c r="M57" s="3">
        <f t="shared" si="7"/>
        <v>19702.666666666668</v>
      </c>
      <c r="N57" s="3">
        <f t="shared" si="7"/>
        <v>23897.666666666668</v>
      </c>
      <c r="O57" s="3">
        <f t="shared" si="7"/>
        <v>23741.666666666668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26227.666666666668</v>
      </c>
      <c r="I58" s="3">
        <f t="shared" si="7"/>
        <v>18225.666666666668</v>
      </c>
      <c r="J58" s="3">
        <f t="shared" si="7"/>
        <v>26005.666666666668</v>
      </c>
      <c r="K58" s="3">
        <f t="shared" si="7"/>
        <v>28837.666666666668</v>
      </c>
      <c r="L58" s="3">
        <f>L39-$P$44</f>
        <v>24158.666666666668</v>
      </c>
      <c r="M58" s="3">
        <f t="shared" si="7"/>
        <v>17720.666666666668</v>
      </c>
      <c r="N58" s="3">
        <f t="shared" si="7"/>
        <v>20430.666666666668</v>
      </c>
      <c r="O58" s="3">
        <f>O39-$P$44</f>
        <v>25312.666666666668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30233.666666666668</v>
      </c>
      <c r="I59" s="3">
        <f t="shared" si="7"/>
        <v>18638.666666666668</v>
      </c>
      <c r="J59" s="3">
        <f t="shared" si="7"/>
        <v>25135.666666666668</v>
      </c>
      <c r="K59" s="3">
        <f t="shared" si="7"/>
        <v>24536.666666666668</v>
      </c>
      <c r="L59" s="3">
        <f t="shared" si="7"/>
        <v>22977.666666666668</v>
      </c>
      <c r="M59" s="3">
        <f t="shared" si="7"/>
        <v>19402.666666666668</v>
      </c>
      <c r="N59" s="3">
        <f t="shared" si="7"/>
        <v>22260.666666666668</v>
      </c>
      <c r="O59" s="3">
        <f t="shared" si="7"/>
        <v>27671.666666666668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35</v>
      </c>
      <c r="I62" s="2" t="s">
        <v>36</v>
      </c>
      <c r="J62" s="2" t="s">
        <v>37</v>
      </c>
      <c r="K62" s="2" t="s">
        <v>77</v>
      </c>
      <c r="L62" s="2" t="s">
        <v>78</v>
      </c>
      <c r="M62" s="2" t="s">
        <v>38</v>
      </c>
      <c r="N62" s="2" t="s">
        <v>39</v>
      </c>
      <c r="O62" s="2" t="s">
        <v>40</v>
      </c>
      <c r="P62" s="2" t="s">
        <v>41</v>
      </c>
      <c r="Q62" s="2"/>
      <c r="R62" s="3"/>
      <c r="S62" s="9" t="s">
        <v>55</v>
      </c>
      <c r="T62" s="10"/>
    </row>
    <row r="63" spans="4:20" x14ac:dyDescent="0.25">
      <c r="D63" s="3"/>
      <c r="E63" s="3"/>
      <c r="F63" s="3" t="s">
        <v>48</v>
      </c>
      <c r="G63" s="3"/>
      <c r="H63" s="3">
        <f>AVERAGE(H56:H59)</f>
        <v>27456.916666666668</v>
      </c>
      <c r="I63" s="3">
        <f>AVERAGE(I56:I59)</f>
        <v>20634.166666666668</v>
      </c>
      <c r="J63" s="3">
        <f t="shared" ref="J63:N63" si="8">AVERAGE(J56:J59)</f>
        <v>24724</v>
      </c>
      <c r="K63" s="3">
        <f t="shared" si="8"/>
        <v>25710.666666666668</v>
      </c>
      <c r="L63" s="3">
        <f t="shared" si="8"/>
        <v>24491.416666666668</v>
      </c>
      <c r="M63" s="3">
        <f t="shared" si="8"/>
        <v>18757.166666666668</v>
      </c>
      <c r="N63" s="3">
        <f t="shared" si="8"/>
        <v>22548.416666666668</v>
      </c>
      <c r="O63" s="3">
        <f>AVERAGE(O56:O59)</f>
        <v>25605.666666666668</v>
      </c>
      <c r="P63" s="3"/>
      <c r="Q63" s="3"/>
      <c r="R63" s="3"/>
      <c r="S63" s="11">
        <f>AVERAGE(H56:I59)</f>
        <v>24045.541666666664</v>
      </c>
      <c r="T63" s="12"/>
    </row>
    <row r="64" spans="4:20" x14ac:dyDescent="0.25">
      <c r="D64" s="3"/>
      <c r="E64" s="3"/>
      <c r="F64" s="3" t="s">
        <v>49</v>
      </c>
      <c r="G64" s="3"/>
      <c r="H64" s="3">
        <f>H63/1000</f>
        <v>27.456916666666668</v>
      </c>
      <c r="I64" s="3">
        <f t="shared" ref="I64:O64" si="9">I63/1000</f>
        <v>20.634166666666669</v>
      </c>
      <c r="J64" s="3">
        <f t="shared" si="9"/>
        <v>24.724</v>
      </c>
      <c r="K64" s="3">
        <f t="shared" si="9"/>
        <v>25.710666666666668</v>
      </c>
      <c r="L64" s="3">
        <f t="shared" si="9"/>
        <v>24.491416666666669</v>
      </c>
      <c r="M64" s="3">
        <f t="shared" si="9"/>
        <v>18.757166666666667</v>
      </c>
      <c r="N64" s="3">
        <f t="shared" si="9"/>
        <v>22.548416666666668</v>
      </c>
      <c r="O64" s="3">
        <f t="shared" si="9"/>
        <v>25.605666666666668</v>
      </c>
      <c r="P64" s="3"/>
      <c r="Q64" s="3"/>
      <c r="R64" s="3"/>
    </row>
    <row r="65" spans="4:18" x14ac:dyDescent="0.25">
      <c r="D65" s="3"/>
      <c r="E65" s="3"/>
      <c r="F65" s="3" t="s">
        <v>50</v>
      </c>
      <c r="G65" s="3"/>
      <c r="H65" s="3">
        <f>MEDIAN(H56:H59)</f>
        <v>27210.666666666668</v>
      </c>
      <c r="I65" s="3">
        <f t="shared" ref="I65:N65" si="10">MEDIAN(I56:I59)</f>
        <v>20732.666666666668</v>
      </c>
      <c r="J65" s="3">
        <f>MEDIAN(J56:J59)</f>
        <v>25135.666666666668</v>
      </c>
      <c r="K65" s="3">
        <f t="shared" si="10"/>
        <v>25270.666666666668</v>
      </c>
      <c r="L65" s="3">
        <f t="shared" si="10"/>
        <v>23914.666666666668</v>
      </c>
      <c r="M65" s="3">
        <f t="shared" si="10"/>
        <v>18802.666666666668</v>
      </c>
      <c r="N65" s="3">
        <f t="shared" si="10"/>
        <v>22932.666666666668</v>
      </c>
      <c r="O65" s="3">
        <f>MEDIAN(O56:O59)</f>
        <v>25504.666666666668</v>
      </c>
      <c r="P65" s="3"/>
      <c r="Q65" s="3"/>
      <c r="R65" s="3"/>
    </row>
    <row r="66" spans="4:18" x14ac:dyDescent="0.25">
      <c r="D66" s="3"/>
      <c r="E66" s="3"/>
      <c r="F66" s="3" t="s">
        <v>51</v>
      </c>
      <c r="G66" s="3"/>
      <c r="H66" s="3">
        <f>H65/1000</f>
        <v>27.210666666666668</v>
      </c>
      <c r="I66" s="3">
        <f t="shared" ref="I66:O66" si="11">I65/1000</f>
        <v>20.732666666666667</v>
      </c>
      <c r="J66" s="3">
        <f t="shared" si="11"/>
        <v>25.135666666666669</v>
      </c>
      <c r="K66" s="3">
        <f t="shared" si="11"/>
        <v>25.270666666666667</v>
      </c>
      <c r="L66" s="3">
        <f t="shared" si="11"/>
        <v>23.914666666666669</v>
      </c>
      <c r="M66" s="3">
        <f t="shared" si="11"/>
        <v>18.802666666666667</v>
      </c>
      <c r="N66" s="3">
        <f t="shared" si="11"/>
        <v>22.93266666666667</v>
      </c>
      <c r="O66" s="3">
        <f t="shared" si="11"/>
        <v>25.504666666666669</v>
      </c>
      <c r="P66" s="3"/>
      <c r="Q66" s="3"/>
      <c r="R66" s="3"/>
    </row>
    <row r="67" spans="4:18" x14ac:dyDescent="0.25">
      <c r="D67" s="3"/>
      <c r="E67" s="3"/>
      <c r="F67" s="3" t="s">
        <v>52</v>
      </c>
      <c r="G67" s="3"/>
      <c r="H67" s="3">
        <f>STDEV(H56:H59)</f>
        <v>2234.725542432448</v>
      </c>
      <c r="I67" s="3">
        <f t="shared" ref="I67:O67" si="12">STDEV(I56:I59)</f>
        <v>2548.246521303081</v>
      </c>
      <c r="J67" s="3">
        <f t="shared" si="12"/>
        <v>1529.6268608171515</v>
      </c>
      <c r="K67" s="3">
        <f t="shared" si="12"/>
        <v>2330.3683542879367</v>
      </c>
      <c r="L67" s="3">
        <f t="shared" si="12"/>
        <v>1843.0061267758535</v>
      </c>
      <c r="M67" s="3">
        <f t="shared" si="12"/>
        <v>947.35473820528284</v>
      </c>
      <c r="N67" s="3">
        <f t="shared" si="12"/>
        <v>1581.5398350974281</v>
      </c>
      <c r="O67" s="3">
        <f t="shared" si="12"/>
        <v>1616.2695732251268</v>
      </c>
      <c r="P67" s="3"/>
      <c r="Q67" s="3"/>
      <c r="R67" s="3"/>
    </row>
    <row r="68" spans="4:18" x14ac:dyDescent="0.25">
      <c r="D68" s="3"/>
      <c r="E68" s="3"/>
      <c r="F68" s="3" t="s">
        <v>53</v>
      </c>
      <c r="G68" s="3"/>
      <c r="H68" s="3">
        <f>H67/H63*100</f>
        <v>8.1390258402373945</v>
      </c>
      <c r="I68" s="3">
        <f t="shared" ref="I68:O68" si="13">I67/I63*100</f>
        <v>12.349645917223445</v>
      </c>
      <c r="J68" s="3">
        <f t="shared" si="13"/>
        <v>6.1868098237225029</v>
      </c>
      <c r="K68" s="3">
        <f t="shared" si="13"/>
        <v>9.0638192486436377</v>
      </c>
      <c r="L68" s="3">
        <f t="shared" si="13"/>
        <v>7.5251103350188124</v>
      </c>
      <c r="M68" s="3">
        <f t="shared" si="13"/>
        <v>5.050628141449665</v>
      </c>
      <c r="N68" s="3">
        <f t="shared" si="13"/>
        <v>7.0139729031857874</v>
      </c>
      <c r="O68" s="3">
        <f t="shared" si="13"/>
        <v>6.3121557984240209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56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H56/$M$63*100</f>
        <v>134.20292688128092</v>
      </c>
      <c r="I72" s="3">
        <f t="shared" ref="I72:O72" si="14">I56/$M$63*100</f>
        <v>121.69570741849782</v>
      </c>
      <c r="J72" s="3"/>
      <c r="K72" s="3">
        <f t="shared" si="14"/>
        <v>125.09174271167464</v>
      </c>
      <c r="L72" s="3">
        <f t="shared" si="14"/>
        <v>144.79087993033772</v>
      </c>
      <c r="M72" s="3">
        <f t="shared" si="14"/>
        <v>97.043796593302119</v>
      </c>
      <c r="N72" s="3">
        <f t="shared" si="14"/>
        <v>125.84345539038412</v>
      </c>
      <c r="O72" s="3">
        <f t="shared" si="14"/>
        <v>136.99652577237146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ref="H73:O73" si="15">H57/$M$63*100</f>
        <v>150.30877086980087</v>
      </c>
      <c r="I73" s="3">
        <f t="shared" si="15"/>
        <v>121.79700203477782</v>
      </c>
      <c r="J73" s="3">
        <f t="shared" si="15"/>
        <v>122.78329171960939</v>
      </c>
      <c r="K73" s="3">
        <f t="shared" si="15"/>
        <v>138.63856481522618</v>
      </c>
      <c r="L73" s="3">
        <f t="shared" si="15"/>
        <v>126.19532089956726</v>
      </c>
      <c r="M73" s="3">
        <f t="shared" si="15"/>
        <v>105.04073998382842</v>
      </c>
      <c r="N73" s="3">
        <f t="shared" si="15"/>
        <v>127.40552499933359</v>
      </c>
      <c r="O73" s="3">
        <f t="shared" si="15"/>
        <v>126.57384288671885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ref="H74:O74" si="16">H58/$M$63*100</f>
        <v>139.82744373261775</v>
      </c>
      <c r="I74" s="3">
        <f t="shared" si="16"/>
        <v>97.166416391956858</v>
      </c>
      <c r="J74" s="3">
        <f t="shared" si="16"/>
        <v>138.64389611081987</v>
      </c>
      <c r="K74" s="3">
        <f t="shared" si="16"/>
        <v>153.74212523213347</v>
      </c>
      <c r="L74" s="3">
        <f t="shared" si="16"/>
        <v>128.79699314928516</v>
      </c>
      <c r="M74" s="3">
        <f t="shared" si="16"/>
        <v>94.474112117146333</v>
      </c>
      <c r="N74" s="3">
        <f t="shared" si="16"/>
        <v>108.92192317603049</v>
      </c>
      <c r="O74" s="3">
        <f t="shared" si="16"/>
        <v>134.94930826439673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ref="H75:O75" si="17">H59/$M$63*100</f>
        <v>161.18461388091663</v>
      </c>
      <c r="I75" s="3">
        <f t="shared" si="17"/>
        <v>99.368241472148426</v>
      </c>
      <c r="J75" s="3">
        <f t="shared" si="17"/>
        <v>134.00566894431461</v>
      </c>
      <c r="K75" s="3">
        <f t="shared" si="17"/>
        <v>130.81222288369779</v>
      </c>
      <c r="L75" s="3">
        <f t="shared" si="17"/>
        <v>122.50073305314413</v>
      </c>
      <c r="M75" s="3">
        <f t="shared" si="17"/>
        <v>103.44135130572315</v>
      </c>
      <c r="N75" s="3">
        <f t="shared" si="17"/>
        <v>118.67819411247255</v>
      </c>
      <c r="O75" s="3">
        <f t="shared" si="17"/>
        <v>147.52583456989771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35</v>
      </c>
      <c r="I78" s="2" t="s">
        <v>36</v>
      </c>
      <c r="J78" s="2" t="s">
        <v>37</v>
      </c>
      <c r="K78" s="2" t="s">
        <v>77</v>
      </c>
      <c r="L78" s="2" t="s">
        <v>78</v>
      </c>
      <c r="M78" s="2" t="s">
        <v>38</v>
      </c>
      <c r="N78" s="2" t="s">
        <v>39</v>
      </c>
      <c r="O78" s="2" t="s">
        <v>40</v>
      </c>
      <c r="P78" s="2" t="s">
        <v>41</v>
      </c>
      <c r="Q78" s="2"/>
      <c r="R78" s="3"/>
    </row>
    <row r="79" spans="4:18" x14ac:dyDescent="0.25">
      <c r="D79" s="3"/>
      <c r="E79" s="3"/>
      <c r="F79" s="3" t="s">
        <v>48</v>
      </c>
      <c r="G79" s="3"/>
      <c r="H79" s="3">
        <f>AVERAGE(H72:H75)</f>
        <v>146.38093884115403</v>
      </c>
      <c r="I79" s="3">
        <f t="shared" ref="I79:N79" si="18">AVERAGE(I72:I75)</f>
        <v>110.00684182934523</v>
      </c>
      <c r="J79" s="3">
        <f>AVERAGE(J72:J75)</f>
        <v>131.81095225824797</v>
      </c>
      <c r="K79" s="3">
        <f t="shared" si="18"/>
        <v>137.07116391068303</v>
      </c>
      <c r="L79" s="3">
        <f t="shared" si="18"/>
        <v>130.57098175808358</v>
      </c>
      <c r="M79" s="3">
        <f t="shared" si="18"/>
        <v>100</v>
      </c>
      <c r="N79" s="3">
        <f t="shared" si="18"/>
        <v>120.21227441955519</v>
      </c>
      <c r="O79" s="3">
        <f>AVERAGE(O72:O75)</f>
        <v>136.51137787334619</v>
      </c>
      <c r="P79" s="3"/>
      <c r="Q79" s="3"/>
      <c r="R79" s="3"/>
    </row>
    <row r="80" spans="4:18" x14ac:dyDescent="0.25">
      <c r="D80" s="3"/>
      <c r="E80" s="3"/>
      <c r="F80" s="3" t="s">
        <v>50</v>
      </c>
      <c r="G80" s="3"/>
      <c r="H80" s="3">
        <f>MEDIAN(H72:H75)</f>
        <v>145.0681073012093</v>
      </c>
      <c r="I80" s="3">
        <f t="shared" ref="I80:O80" si="19">MEDIAN(I72:I75)</f>
        <v>110.53197444532313</v>
      </c>
      <c r="J80" s="3">
        <f t="shared" si="19"/>
        <v>134.00566894431461</v>
      </c>
      <c r="K80" s="3">
        <f t="shared" si="19"/>
        <v>134.72539384946197</v>
      </c>
      <c r="L80" s="3">
        <f t="shared" si="19"/>
        <v>127.49615702442621</v>
      </c>
      <c r="M80" s="3">
        <f t="shared" si="19"/>
        <v>100.24257394951263</v>
      </c>
      <c r="N80" s="3">
        <f t="shared" si="19"/>
        <v>122.26082475142834</v>
      </c>
      <c r="O80" s="3">
        <f t="shared" si="19"/>
        <v>135.97291701838409</v>
      </c>
      <c r="P80" s="3"/>
      <c r="Q80" s="3"/>
      <c r="R80" s="3"/>
    </row>
    <row r="81" spans="4:18" x14ac:dyDescent="0.25">
      <c r="D81" s="3"/>
      <c r="E81" s="3"/>
      <c r="F81" s="3" t="s">
        <v>52</v>
      </c>
      <c r="G81" s="3"/>
      <c r="H81" s="3">
        <f>STDEV(H72:H75)</f>
        <v>11.913982437463632</v>
      </c>
      <c r="I81" s="3">
        <f t="shared" ref="I81:O81" si="20">STDEV(I72:I75)</f>
        <v>13.585455450644245</v>
      </c>
      <c r="J81" s="3">
        <f t="shared" si="20"/>
        <v>8.1548929430554615</v>
      </c>
      <c r="K81" s="3">
        <f t="shared" si="20"/>
        <v>12.423882538876352</v>
      </c>
      <c r="L81" s="3">
        <f t="shared" si="20"/>
        <v>9.8256104428130726</v>
      </c>
      <c r="M81" s="3">
        <f t="shared" si="20"/>
        <v>5.0506281414496694</v>
      </c>
      <c r="N81" s="3">
        <f t="shared" si="20"/>
        <v>8.431656354090947</v>
      </c>
      <c r="O81" s="3">
        <f t="shared" si="20"/>
        <v>8.6168108539409403</v>
      </c>
      <c r="P81" s="3"/>
      <c r="Q81" s="3"/>
      <c r="R81" s="3"/>
    </row>
    <row r="82" spans="4:18" x14ac:dyDescent="0.25">
      <c r="D82" s="3"/>
      <c r="E82" s="3"/>
      <c r="F82" s="3" t="s">
        <v>53</v>
      </c>
      <c r="G82" s="3"/>
      <c r="H82" s="3">
        <f t="shared" ref="H82:O82" si="21">H81/H79*100</f>
        <v>8.1390258402373998</v>
      </c>
      <c r="I82" s="3">
        <f t="shared" si="21"/>
        <v>12.349645917223498</v>
      </c>
      <c r="J82" s="3">
        <f t="shared" si="21"/>
        <v>6.1868098237225011</v>
      </c>
      <c r="K82" s="3">
        <f t="shared" si="21"/>
        <v>9.0638192486436324</v>
      </c>
      <c r="L82" s="3">
        <f t="shared" si="21"/>
        <v>7.5251103350188098</v>
      </c>
      <c r="M82" s="3">
        <f t="shared" si="21"/>
        <v>5.0506281414496694</v>
      </c>
      <c r="N82" s="3">
        <f t="shared" si="21"/>
        <v>7.0139729031857927</v>
      </c>
      <c r="O82" s="3">
        <f t="shared" si="21"/>
        <v>6.3121557984240155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4:18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4:18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3"/>
    </row>
    <row r="92" spans="4:18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4:18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4:18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4:18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tabSelected="1" zoomScale="75" workbookViewId="0"/>
  </sheetViews>
  <sheetFormatPr baseColWidth="10" defaultColWidth="11.42578125" defaultRowHeight="15" x14ac:dyDescent="0.25"/>
  <cols>
    <col min="3" max="3" width="11.7109375" bestFit="1" customWidth="1"/>
    <col min="5" max="7" width="11.85546875" bestFit="1" customWidth="1"/>
    <col min="8" max="8" width="11.7109375" bestFit="1" customWidth="1"/>
    <col min="9" max="12" width="11.85546875" bestFit="1" customWidth="1"/>
    <col min="14" max="14" width="12" bestFit="1" customWidth="1"/>
  </cols>
  <sheetData>
    <row r="1" spans="1:5" x14ac:dyDescent="0.25">
      <c r="A1" s="1" t="s">
        <v>80</v>
      </c>
    </row>
    <row r="2" spans="1:5" x14ac:dyDescent="0.25">
      <c r="A2" t="s">
        <v>42</v>
      </c>
      <c r="C2" t="s">
        <v>83</v>
      </c>
    </row>
    <row r="3" spans="1:5" x14ac:dyDescent="0.25">
      <c r="A3" t="s">
        <v>43</v>
      </c>
      <c r="C3" s="4">
        <v>44178</v>
      </c>
    </row>
    <row r="4" spans="1:5" x14ac:dyDescent="0.25">
      <c r="A4" t="s">
        <v>44</v>
      </c>
      <c r="C4" s="4" t="s">
        <v>82</v>
      </c>
      <c r="D4" s="3"/>
      <c r="E4" s="3"/>
    </row>
    <row r="5" spans="1:5" x14ac:dyDescent="0.25">
      <c r="A5" t="s">
        <v>45</v>
      </c>
      <c r="C5" t="s">
        <v>46</v>
      </c>
      <c r="D5" s="3"/>
      <c r="E5" s="3"/>
    </row>
    <row r="6" spans="1:5" x14ac:dyDescent="0.25">
      <c r="C6" t="s">
        <v>81</v>
      </c>
      <c r="D6" s="3"/>
      <c r="E6" s="3"/>
    </row>
    <row r="7" spans="1:5" x14ac:dyDescent="0.25">
      <c r="A7" t="s">
        <v>32</v>
      </c>
      <c r="C7" s="4">
        <v>44225</v>
      </c>
      <c r="D7" s="3"/>
      <c r="E7" s="3"/>
    </row>
    <row r="8" spans="1:5" x14ac:dyDescent="0.25">
      <c r="A8" t="s">
        <v>33</v>
      </c>
      <c r="C8" t="s">
        <v>34</v>
      </c>
      <c r="D8" s="3"/>
      <c r="E8" s="3"/>
    </row>
    <row r="9" spans="1:5" x14ac:dyDescent="0.25">
      <c r="A9" s="1" t="s">
        <v>47</v>
      </c>
      <c r="B9" s="5"/>
      <c r="C9" s="6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4" x14ac:dyDescent="0.25">
      <c r="A22" s="1" t="s">
        <v>54</v>
      </c>
    </row>
    <row r="23" spans="1:14" x14ac:dyDescent="0.25">
      <c r="C23" s="2"/>
      <c r="D23" s="2"/>
      <c r="E23" s="2" t="s">
        <v>35</v>
      </c>
      <c r="F23" s="2" t="s">
        <v>36</v>
      </c>
      <c r="G23" s="2" t="s">
        <v>37</v>
      </c>
      <c r="H23" s="2" t="s">
        <v>77</v>
      </c>
      <c r="I23" s="2" t="s">
        <v>78</v>
      </c>
      <c r="J23" s="2" t="s">
        <v>38</v>
      </c>
      <c r="K23" s="2" t="s">
        <v>39</v>
      </c>
      <c r="L23" s="2" t="s">
        <v>40</v>
      </c>
      <c r="M23" s="2" t="s">
        <v>41</v>
      </c>
      <c r="N23" s="2"/>
    </row>
    <row r="26" spans="1:14" x14ac:dyDescent="0.25">
      <c r="E26" s="3">
        <v>0.1305</v>
      </c>
      <c r="F26" s="3">
        <v>0.22499999999999998</v>
      </c>
      <c r="G26" s="3"/>
      <c r="H26" s="3">
        <v>0.14019999999999999</v>
      </c>
      <c r="I26" s="3">
        <v>0.1386</v>
      </c>
      <c r="J26" s="3">
        <v>0.192</v>
      </c>
      <c r="K26" s="3">
        <v>0.10989999999999998</v>
      </c>
      <c r="L26" s="3">
        <v>0.1578</v>
      </c>
    </row>
    <row r="27" spans="1:14" x14ac:dyDescent="0.25">
      <c r="E27" s="3">
        <v>0.13919999999999999</v>
      </c>
      <c r="F27" s="3">
        <v>0.20989999999999998</v>
      </c>
      <c r="G27" s="3">
        <v>0.1009</v>
      </c>
      <c r="H27" s="3">
        <v>0.12990000000000002</v>
      </c>
      <c r="I27" s="3">
        <v>0.11739999999999999</v>
      </c>
      <c r="J27" s="3">
        <v>0.1045</v>
      </c>
      <c r="K27" s="3">
        <v>0.12959999999999999</v>
      </c>
      <c r="L27" s="3">
        <v>0.14189999999999997</v>
      </c>
    </row>
    <row r="28" spans="1:14" x14ac:dyDescent="0.25">
      <c r="E28" s="3">
        <v>0.1326</v>
      </c>
      <c r="F28" s="3">
        <v>0.16370000000000001</v>
      </c>
      <c r="G28" s="3">
        <v>0.13329999999999997</v>
      </c>
      <c r="H28" s="3">
        <v>0.18579999999999997</v>
      </c>
      <c r="I28" s="3">
        <v>0.15820000000000001</v>
      </c>
      <c r="J28" s="3">
        <v>0.18639999999999995</v>
      </c>
      <c r="K28" s="3">
        <v>0.1191</v>
      </c>
      <c r="L28" s="3">
        <v>0.15099999999999997</v>
      </c>
    </row>
    <row r="29" spans="1:14" x14ac:dyDescent="0.25">
      <c r="E29" s="3">
        <v>0.11969999999999999</v>
      </c>
      <c r="F29" s="3">
        <v>0.12249999999999998</v>
      </c>
      <c r="G29" s="3">
        <v>0.12929999999999997</v>
      </c>
      <c r="H29" s="3">
        <v>0.15670000000000001</v>
      </c>
      <c r="I29" s="3">
        <v>8.6599999999999996E-2</v>
      </c>
      <c r="J29" s="3">
        <v>0.14360000000000001</v>
      </c>
      <c r="K29" s="3">
        <v>0.1188</v>
      </c>
      <c r="L29" s="3">
        <v>0.13919999999999999</v>
      </c>
    </row>
    <row r="32" spans="1:14" x14ac:dyDescent="0.25">
      <c r="A32" s="1" t="s">
        <v>54</v>
      </c>
    </row>
    <row r="33" spans="1:14" x14ac:dyDescent="0.25">
      <c r="C33" s="2"/>
      <c r="D33" s="2"/>
      <c r="E33" s="2" t="s">
        <v>35</v>
      </c>
      <c r="F33" s="2" t="s">
        <v>36</v>
      </c>
      <c r="G33" s="2" t="s">
        <v>37</v>
      </c>
      <c r="H33" s="2" t="s">
        <v>77</v>
      </c>
      <c r="I33" s="2" t="s">
        <v>78</v>
      </c>
      <c r="J33" s="2" t="s">
        <v>38</v>
      </c>
      <c r="K33" s="2" t="s">
        <v>39</v>
      </c>
      <c r="L33" s="2" t="s">
        <v>40</v>
      </c>
      <c r="M33" s="2" t="s">
        <v>41</v>
      </c>
      <c r="N33" s="2"/>
    </row>
    <row r="36" spans="1:14" x14ac:dyDescent="0.25">
      <c r="E36" s="3">
        <v>25172.666666666668</v>
      </c>
      <c r="F36" s="3">
        <v>22826.666666666668</v>
      </c>
      <c r="G36" s="3"/>
      <c r="H36" s="3">
        <v>23463.666666666668</v>
      </c>
      <c r="I36" s="3">
        <v>27158.666666666668</v>
      </c>
      <c r="J36" s="3">
        <v>18202.666666666668</v>
      </c>
      <c r="K36" s="3">
        <v>23604.666666666668</v>
      </c>
      <c r="L36" s="3">
        <v>25696.666666666668</v>
      </c>
    </row>
    <row r="37" spans="1:14" x14ac:dyDescent="0.25">
      <c r="E37" s="3">
        <v>28193.666666666668</v>
      </c>
      <c r="F37" s="3">
        <v>22845.666666666668</v>
      </c>
      <c r="G37" s="3">
        <v>23030.666666666668</v>
      </c>
      <c r="H37" s="3">
        <v>26004.666666666668</v>
      </c>
      <c r="I37" s="3">
        <v>23670.666666666668</v>
      </c>
      <c r="J37" s="3">
        <v>19702.666666666668</v>
      </c>
      <c r="K37" s="3">
        <v>23897.666666666668</v>
      </c>
      <c r="L37" s="3">
        <v>23741.666666666668</v>
      </c>
    </row>
    <row r="38" spans="1:14" x14ac:dyDescent="0.25">
      <c r="E38" s="3">
        <v>26227.666666666668</v>
      </c>
      <c r="F38" s="3">
        <v>18225.666666666668</v>
      </c>
      <c r="G38" s="3">
        <v>26005.666666666668</v>
      </c>
      <c r="H38" s="3">
        <v>28837.666666666668</v>
      </c>
      <c r="I38" s="3">
        <v>24158.666666666668</v>
      </c>
      <c r="J38" s="3">
        <v>17720.666666666668</v>
      </c>
      <c r="K38" s="3">
        <v>20430.666666666668</v>
      </c>
      <c r="L38" s="3">
        <v>25312.666666666668</v>
      </c>
    </row>
    <row r="39" spans="1:14" x14ac:dyDescent="0.25">
      <c r="E39" s="3">
        <v>30233.666666666668</v>
      </c>
      <c r="F39" s="3">
        <v>18638.666666666668</v>
      </c>
      <c r="G39" s="3">
        <v>25135.666666666668</v>
      </c>
      <c r="H39" s="3">
        <v>24536.666666666668</v>
      </c>
      <c r="I39" s="3">
        <v>22977.666666666668</v>
      </c>
      <c r="J39" s="3">
        <v>19402.666666666668</v>
      </c>
      <c r="K39" s="3">
        <v>22260.666666666668</v>
      </c>
      <c r="L39" s="3">
        <v>27671.666666666668</v>
      </c>
    </row>
    <row r="42" spans="1:14" x14ac:dyDescent="0.25">
      <c r="A42" s="1" t="s">
        <v>73</v>
      </c>
    </row>
    <row r="44" spans="1:14" x14ac:dyDescent="0.25">
      <c r="E44">
        <f>E26/E36</f>
        <v>5.1841944966762887E-6</v>
      </c>
      <c r="F44">
        <f t="shared" ref="F44:L44" si="0">F26/F36</f>
        <v>9.8568925233644839E-6</v>
      </c>
      <c r="H44">
        <f t="shared" si="0"/>
        <v>5.9751956926311599E-6</v>
      </c>
      <c r="I44">
        <f t="shared" si="0"/>
        <v>5.103343315823064E-6</v>
      </c>
      <c r="J44">
        <f t="shared" si="0"/>
        <v>1.054790506885438E-5</v>
      </c>
      <c r="K44">
        <f t="shared" si="0"/>
        <v>4.6558590109300413E-6</v>
      </c>
      <c r="L44">
        <f t="shared" si="0"/>
        <v>6.140874302763004E-6</v>
      </c>
      <c r="N44" s="1" t="s">
        <v>74</v>
      </c>
    </row>
    <row r="45" spans="1:14" x14ac:dyDescent="0.25">
      <c r="E45">
        <f t="shared" ref="E45:L45" si="1">E27/E37</f>
        <v>4.9372790579444552E-6</v>
      </c>
      <c r="F45">
        <f t="shared" si="1"/>
        <v>9.1877380101259154E-6</v>
      </c>
      <c r="G45">
        <f t="shared" si="1"/>
        <v>4.3811150350257624E-6</v>
      </c>
      <c r="H45">
        <f t="shared" si="1"/>
        <v>4.9952572615171637E-6</v>
      </c>
      <c r="I45">
        <f t="shared" si="1"/>
        <v>4.9597251168816531E-6</v>
      </c>
      <c r="J45">
        <f t="shared" si="1"/>
        <v>5.3038505786018807E-6</v>
      </c>
      <c r="K45">
        <f t="shared" si="1"/>
        <v>5.4231235964459563E-6</v>
      </c>
      <c r="L45">
        <f t="shared" si="1"/>
        <v>5.9768339768339756E-6</v>
      </c>
      <c r="N45">
        <f>AVERAGE(J44:J47)</f>
        <v>8.4428979488727081E-6</v>
      </c>
    </row>
    <row r="46" spans="1:14" x14ac:dyDescent="0.25">
      <c r="E46">
        <f t="shared" ref="E46:L46" si="2">E28/E38</f>
        <v>5.0557299543738792E-6</v>
      </c>
      <c r="F46">
        <f t="shared" si="2"/>
        <v>8.9818387987636481E-6</v>
      </c>
      <c r="G46">
        <f t="shared" si="2"/>
        <v>5.1258059140956446E-6</v>
      </c>
      <c r="H46">
        <f t="shared" si="2"/>
        <v>6.4429623293609038E-6</v>
      </c>
      <c r="I46">
        <f t="shared" si="2"/>
        <v>6.5483746343617194E-6</v>
      </c>
      <c r="J46">
        <f t="shared" si="2"/>
        <v>1.0518791618073056E-5</v>
      </c>
      <c r="K46">
        <f t="shared" si="2"/>
        <v>5.8294720355021856E-6</v>
      </c>
      <c r="L46">
        <f t="shared" si="2"/>
        <v>5.965392820458794E-6</v>
      </c>
    </row>
    <row r="47" spans="1:14" x14ac:dyDescent="0.25">
      <c r="E47">
        <f t="shared" ref="E47:L47" si="3">E29/E39</f>
        <v>3.9591625230151812E-6</v>
      </c>
      <c r="F47">
        <f t="shared" si="3"/>
        <v>6.5723585378067089E-6</v>
      </c>
      <c r="G47">
        <f t="shared" si="3"/>
        <v>5.1440847666662232E-6</v>
      </c>
      <c r="H47">
        <f t="shared" si="3"/>
        <v>6.3863605488384728E-6</v>
      </c>
      <c r="I47">
        <f t="shared" si="3"/>
        <v>3.7688770255175312E-6</v>
      </c>
      <c r="J47">
        <f t="shared" si="3"/>
        <v>7.4010445299615171E-6</v>
      </c>
      <c r="K47">
        <f t="shared" si="3"/>
        <v>5.3367673924111284E-6</v>
      </c>
      <c r="L47">
        <f t="shared" si="3"/>
        <v>5.0304161898452079E-6</v>
      </c>
    </row>
    <row r="49" spans="1:14" x14ac:dyDescent="0.25">
      <c r="A49" s="1" t="s">
        <v>75</v>
      </c>
    </row>
    <row r="50" spans="1:14" x14ac:dyDescent="0.25">
      <c r="E50">
        <f>E44/$N$45*100</f>
        <v>61.40302213848836</v>
      </c>
      <c r="F50">
        <f t="shared" ref="F50:L50" si="4">F44/$N$45*100</f>
        <v>116.74773973408705</v>
      </c>
      <c r="H50">
        <f t="shared" si="4"/>
        <v>70.771857350579083</v>
      </c>
      <c r="I50">
        <f t="shared" si="4"/>
        <v>60.445398567259247</v>
      </c>
      <c r="J50">
        <f t="shared" si="4"/>
        <v>124.93228193363075</v>
      </c>
      <c r="K50">
        <f t="shared" si="4"/>
        <v>55.145271672408278</v>
      </c>
      <c r="L50">
        <f t="shared" si="4"/>
        <v>72.734200270452533</v>
      </c>
    </row>
    <row r="51" spans="1:14" x14ac:dyDescent="0.25">
      <c r="E51">
        <f t="shared" ref="E51:L51" si="5">E45/$N$45*100</f>
        <v>58.478487929653092</v>
      </c>
      <c r="F51">
        <f t="shared" si="5"/>
        <v>108.82209006627468</v>
      </c>
      <c r="G51">
        <f t="shared" si="5"/>
        <v>51.891128633276054</v>
      </c>
      <c r="H51">
        <f t="shared" si="5"/>
        <v>59.165197681728799</v>
      </c>
      <c r="I51">
        <f t="shared" si="5"/>
        <v>58.74434521080375</v>
      </c>
      <c r="J51">
        <f t="shared" si="5"/>
        <v>62.820261605910424</v>
      </c>
      <c r="K51">
        <f t="shared" si="5"/>
        <v>64.232963957239932</v>
      </c>
      <c r="L51">
        <f t="shared" si="5"/>
        <v>70.791261638215104</v>
      </c>
    </row>
    <row r="52" spans="1:14" x14ac:dyDescent="0.25">
      <c r="E52">
        <f t="shared" ref="E52:L52" si="6">E46/$N$45*100</f>
        <v>59.881452849361018</v>
      </c>
      <c r="F52">
        <f t="shared" si="6"/>
        <v>106.38336330907445</v>
      </c>
      <c r="G52">
        <f t="shared" si="6"/>
        <v>60.711451744836495</v>
      </c>
      <c r="H52">
        <f t="shared" si="6"/>
        <v>76.312213749085586</v>
      </c>
      <c r="I52">
        <f t="shared" si="6"/>
        <v>77.560746014181731</v>
      </c>
      <c r="J52">
        <f t="shared" si="6"/>
        <v>124.58745423397566</v>
      </c>
      <c r="K52">
        <f t="shared" si="6"/>
        <v>69.045866369621749</v>
      </c>
      <c r="L52">
        <f t="shared" si="6"/>
        <v>70.655749442705158</v>
      </c>
    </row>
    <row r="53" spans="1:14" x14ac:dyDescent="0.25">
      <c r="E53">
        <f t="shared" ref="E53:L53" si="7">E47/$N$45*100</f>
        <v>46.893407299134857</v>
      </c>
      <c r="F53">
        <f t="shared" si="7"/>
        <v>77.844817947660346</v>
      </c>
      <c r="G53">
        <f t="shared" si="7"/>
        <v>60.92795149031808</v>
      </c>
      <c r="H53">
        <f t="shared" si="7"/>
        <v>75.64180672930172</v>
      </c>
      <c r="I53">
        <f t="shared" si="7"/>
        <v>44.639613653280627</v>
      </c>
      <c r="J53">
        <f t="shared" si="7"/>
        <v>87.660002226483158</v>
      </c>
      <c r="K53">
        <f t="shared" si="7"/>
        <v>63.210137380894096</v>
      </c>
      <c r="L53">
        <f t="shared" si="7"/>
        <v>59.581629676299322</v>
      </c>
    </row>
    <row r="56" spans="1:14" x14ac:dyDescent="0.25">
      <c r="C56" s="2"/>
      <c r="D56" s="2"/>
      <c r="E56" s="2" t="s">
        <v>35</v>
      </c>
      <c r="F56" s="2" t="s">
        <v>36</v>
      </c>
      <c r="G56" s="2" t="s">
        <v>37</v>
      </c>
      <c r="H56" s="2" t="s">
        <v>77</v>
      </c>
      <c r="I56" s="2" t="s">
        <v>78</v>
      </c>
      <c r="J56" s="2" t="s">
        <v>38</v>
      </c>
      <c r="K56" s="2" t="s">
        <v>39</v>
      </c>
      <c r="L56" s="2" t="s">
        <v>40</v>
      </c>
      <c r="M56" s="2" t="s">
        <v>41</v>
      </c>
      <c r="N56" s="2"/>
    </row>
    <row r="57" spans="1:14" x14ac:dyDescent="0.25">
      <c r="C57" s="3" t="s">
        <v>48</v>
      </c>
      <c r="D57" s="3"/>
      <c r="E57" s="3">
        <f>AVERAGE(E50:E53)</f>
        <v>56.664092554159332</v>
      </c>
      <c r="F57" s="3">
        <f t="shared" ref="F57:J57" si="8">AVERAGE(F50:F53)</f>
        <v>102.44950276427414</v>
      </c>
      <c r="G57" s="3">
        <f>AVERAGE(G50:G53)</f>
        <v>57.843510622810207</v>
      </c>
      <c r="H57" s="3">
        <f>AVERAGE(H50:H53)</f>
        <v>70.472768877673801</v>
      </c>
      <c r="I57" s="3">
        <f t="shared" si="8"/>
        <v>60.347525861381335</v>
      </c>
      <c r="J57" s="3">
        <f t="shared" si="8"/>
        <v>100</v>
      </c>
      <c r="K57" s="3">
        <f>AVERAGE(K50:K53)</f>
        <v>62.908559845041012</v>
      </c>
      <c r="L57" s="3">
        <f>AVERAGE(L50:L53)</f>
        <v>68.440710256918024</v>
      </c>
      <c r="M57" s="3"/>
      <c r="N57" s="3"/>
    </row>
    <row r="58" spans="1:14" x14ac:dyDescent="0.25">
      <c r="C58" s="3" t="s">
        <v>50</v>
      </c>
      <c r="D58" s="3"/>
      <c r="E58" s="3">
        <f t="shared" ref="E58:L58" si="9">MEDIAN(E50:E53)</f>
        <v>59.179970389507055</v>
      </c>
      <c r="F58" s="3">
        <f t="shared" si="9"/>
        <v>107.60272668767456</v>
      </c>
      <c r="G58" s="3">
        <f t="shared" si="9"/>
        <v>60.711451744836495</v>
      </c>
      <c r="H58" s="3">
        <f t="shared" si="9"/>
        <v>73.206832039940394</v>
      </c>
      <c r="I58" s="3">
        <f t="shared" si="9"/>
        <v>59.594871889031495</v>
      </c>
      <c r="J58" s="3">
        <f t="shared" si="9"/>
        <v>106.1237282302294</v>
      </c>
      <c r="K58" s="3">
        <f t="shared" si="9"/>
        <v>63.721550669067014</v>
      </c>
      <c r="L58" s="3">
        <f t="shared" si="9"/>
        <v>70.723505540460138</v>
      </c>
      <c r="M58" s="3"/>
      <c r="N58" s="3"/>
    </row>
    <row r="59" spans="1:14" x14ac:dyDescent="0.25">
      <c r="C59" s="3" t="s">
        <v>52</v>
      </c>
      <c r="D59" s="3"/>
      <c r="E59" s="3">
        <f t="shared" ref="E59:L59" si="10">STDEV(E50:E53)</f>
        <v>6.6223656852048078</v>
      </c>
      <c r="F59" s="3">
        <f t="shared" si="10"/>
        <v>16.989361603440511</v>
      </c>
      <c r="G59" s="3">
        <f t="shared" si="10"/>
        <v>5.1560504794800393</v>
      </c>
      <c r="H59" s="3">
        <f t="shared" si="10"/>
        <v>7.9323953713828779</v>
      </c>
      <c r="I59" s="3">
        <f t="shared" si="10"/>
        <v>13.485958391738608</v>
      </c>
      <c r="J59" s="3">
        <f t="shared" si="10"/>
        <v>30.335732946638132</v>
      </c>
      <c r="K59" s="3">
        <f t="shared" si="10"/>
        <v>5.7671532518375477</v>
      </c>
      <c r="L59" s="3">
        <f t="shared" si="10"/>
        <v>5.9818853109730687</v>
      </c>
      <c r="M59" s="3"/>
      <c r="N59" s="3"/>
    </row>
    <row r="60" spans="1:14" x14ac:dyDescent="0.25">
      <c r="C60" s="3" t="s">
        <v>53</v>
      </c>
      <c r="D60" s="3"/>
      <c r="E60" s="3">
        <f t="shared" ref="E60:L60" si="11">E59/E57*100</f>
        <v>11.687058570425663</v>
      </c>
      <c r="F60" s="3">
        <f t="shared" si="11"/>
        <v>16.58315672115198</v>
      </c>
      <c r="G60" s="3">
        <f t="shared" si="11"/>
        <v>8.9137924444143</v>
      </c>
      <c r="H60" s="3">
        <f t="shared" si="11"/>
        <v>11.255972338978026</v>
      </c>
      <c r="I60" s="3">
        <f t="shared" si="11"/>
        <v>22.347160383535762</v>
      </c>
      <c r="J60" s="3">
        <f t="shared" si="11"/>
        <v>30.335732946638132</v>
      </c>
      <c r="K60" s="3">
        <f t="shared" si="11"/>
        <v>9.1675175302747984</v>
      </c>
      <c r="L60" s="3">
        <f t="shared" si="11"/>
        <v>8.7402443494782638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1025" r:id="rId4">
          <objectPr defaultSize="0" autoPict="0" r:id="rId5">
            <anchor moveWithCells="1">
              <from>
                <xdr:col>9</xdr:col>
                <xdr:colOff>38100</xdr:colOff>
                <xdr:row>0</xdr:row>
                <xdr:rowOff>95250</xdr:rowOff>
              </from>
              <to>
                <xdr:col>13</xdr:col>
                <xdr:colOff>609600</xdr:colOff>
                <xdr:row>20</xdr:row>
                <xdr:rowOff>47625</xdr:rowOff>
              </to>
            </anchor>
          </objectPr>
        </oleObject>
      </mc:Choice>
      <mc:Fallback>
        <oleObject progId="Prism9.Document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5AFD7BF2BE5340B4B610014F4C2D79" ma:contentTypeVersion="7" ma:contentTypeDescription="Ein neues Dokument erstellen." ma:contentTypeScope="" ma:versionID="4cc92d2d3d85eada69b933e02a931e13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c98949df5d423927cfdc0d6ba192b78c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0B561-F323-4A44-A23B-5F8C4699CA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B57D54-B919-4B4A-9812-34CE3593DC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1D0684-2D05-44E2-AE29-F9562A7273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dcterms:created xsi:type="dcterms:W3CDTF">2020-04-30T20:16:53Z</dcterms:created>
  <dcterms:modified xsi:type="dcterms:W3CDTF">2021-07-18T12:07:53Z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