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3" documentId="11_4A6889CE43C997A2C974902F88D6D3091F32CCE8" xr6:coauthVersionLast="45" xr6:coauthVersionMax="45" xr10:uidLastSave="{AAB958EB-10CA-4449-8BA0-71DE74738DC6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4" i="2" l="1"/>
  <c r="N35" i="1"/>
  <c r="O35" i="1"/>
  <c r="P35" i="1"/>
  <c r="H35" i="1" l="1"/>
  <c r="L47" i="3" l="1"/>
  <c r="K47" i="3"/>
  <c r="J47" i="3"/>
  <c r="I47" i="3"/>
  <c r="H47" i="3"/>
  <c r="G47" i="3"/>
  <c r="F47" i="3"/>
  <c r="E47" i="3"/>
  <c r="L46" i="3"/>
  <c r="K46" i="3"/>
  <c r="J46" i="3"/>
  <c r="I46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P48" i="2"/>
  <c r="O48" i="2"/>
  <c r="N48" i="2"/>
  <c r="M48" i="2"/>
  <c r="L48" i="2"/>
  <c r="K48" i="2"/>
  <c r="J48" i="2"/>
  <c r="I48" i="2"/>
  <c r="H48" i="2"/>
  <c r="P46" i="2"/>
  <c r="P47" i="2" s="1"/>
  <c r="O46" i="2"/>
  <c r="O47" i="2" s="1"/>
  <c r="N46" i="2"/>
  <c r="N47" i="2" s="1"/>
  <c r="M46" i="2"/>
  <c r="M47" i="2" s="1"/>
  <c r="L46" i="2"/>
  <c r="L47" i="2" s="1"/>
  <c r="K46" i="2"/>
  <c r="K47" i="2" s="1"/>
  <c r="J46" i="2"/>
  <c r="J47" i="2" s="1"/>
  <c r="I46" i="2"/>
  <c r="I47" i="2" s="1"/>
  <c r="H46" i="2"/>
  <c r="H47" i="2" s="1"/>
  <c r="P44" i="2"/>
  <c r="H59" i="2" s="1"/>
  <c r="O49" i="2"/>
  <c r="N44" i="2"/>
  <c r="N45" i="2" s="1"/>
  <c r="M44" i="2"/>
  <c r="M45" i="2" s="1"/>
  <c r="L44" i="2"/>
  <c r="L45" i="2" s="1"/>
  <c r="K44" i="2"/>
  <c r="K45" i="2" s="1"/>
  <c r="J44" i="2"/>
  <c r="J45" i="2" s="1"/>
  <c r="I44" i="2"/>
  <c r="I45" i="2" s="1"/>
  <c r="H44" i="2"/>
  <c r="P39" i="1"/>
  <c r="O39" i="1"/>
  <c r="N39" i="1"/>
  <c r="M39" i="1"/>
  <c r="L39" i="1"/>
  <c r="K39" i="1"/>
  <c r="J39" i="1"/>
  <c r="I39" i="1"/>
  <c r="H39" i="1"/>
  <c r="H40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H50" i="1"/>
  <c r="O36" i="1"/>
  <c r="N36" i="1"/>
  <c r="M35" i="1"/>
  <c r="M36" i="1" s="1"/>
  <c r="L35" i="1"/>
  <c r="K35" i="1"/>
  <c r="K36" i="1" s="1"/>
  <c r="J35" i="1"/>
  <c r="J36" i="1" s="1"/>
  <c r="I35" i="1"/>
  <c r="I36" i="1" s="1"/>
  <c r="N45" i="3" l="1"/>
  <c r="L50" i="3" s="1"/>
  <c r="H49" i="2"/>
  <c r="L40" i="1"/>
  <c r="K49" i="2"/>
  <c r="O45" i="2"/>
  <c r="L49" i="2"/>
  <c r="J49" i="2"/>
  <c r="M49" i="2"/>
  <c r="I49" i="2"/>
  <c r="N49" i="2"/>
  <c r="P49" i="2"/>
  <c r="O57" i="2"/>
  <c r="H57" i="2"/>
  <c r="H58" i="2"/>
  <c r="I56" i="2"/>
  <c r="I57" i="2"/>
  <c r="I58" i="2"/>
  <c r="I59" i="2"/>
  <c r="J56" i="2"/>
  <c r="J58" i="2"/>
  <c r="K56" i="2"/>
  <c r="K57" i="2"/>
  <c r="K58" i="2"/>
  <c r="K59" i="2"/>
  <c r="L57" i="2"/>
  <c r="J57" i="2"/>
  <c r="J59" i="2"/>
  <c r="H45" i="2"/>
  <c r="L56" i="2"/>
  <c r="L58" i="2"/>
  <c r="L59" i="2"/>
  <c r="M56" i="2"/>
  <c r="M57" i="2"/>
  <c r="M58" i="2"/>
  <c r="M59" i="2"/>
  <c r="P45" i="2"/>
  <c r="N56" i="2"/>
  <c r="N57" i="2"/>
  <c r="N58" i="2"/>
  <c r="N59" i="2"/>
  <c r="O56" i="2"/>
  <c r="O58" i="2"/>
  <c r="O59" i="2"/>
  <c r="H56" i="2"/>
  <c r="N40" i="1"/>
  <c r="H36" i="1"/>
  <c r="I40" i="1"/>
  <c r="O40" i="1"/>
  <c r="J40" i="1"/>
  <c r="M47" i="1"/>
  <c r="L36" i="1"/>
  <c r="K40" i="1"/>
  <c r="M48" i="1"/>
  <c r="P36" i="1"/>
  <c r="M49" i="1"/>
  <c r="M40" i="1"/>
  <c r="M50" i="1"/>
  <c r="I47" i="1"/>
  <c r="I48" i="1"/>
  <c r="I49" i="1"/>
  <c r="I50" i="1"/>
  <c r="J47" i="1"/>
  <c r="J48" i="1"/>
  <c r="J49" i="1"/>
  <c r="J50" i="1"/>
  <c r="K47" i="1"/>
  <c r="K48" i="1"/>
  <c r="K49" i="1"/>
  <c r="K50" i="1"/>
  <c r="L47" i="1"/>
  <c r="L48" i="1"/>
  <c r="L49" i="1"/>
  <c r="L50" i="1"/>
  <c r="N47" i="1"/>
  <c r="N48" i="1"/>
  <c r="N49" i="1"/>
  <c r="N50" i="1"/>
  <c r="P40" i="1"/>
  <c r="O47" i="1"/>
  <c r="O48" i="1"/>
  <c r="O49" i="1"/>
  <c r="O50" i="1"/>
  <c r="H47" i="1"/>
  <c r="H48" i="1"/>
  <c r="H49" i="1"/>
  <c r="G53" i="3" l="1"/>
  <c r="M58" i="1"/>
  <c r="S54" i="1"/>
  <c r="I79" i="1" s="1"/>
  <c r="K53" i="3"/>
  <c r="I52" i="3"/>
  <c r="F52" i="3"/>
  <c r="F51" i="3"/>
  <c r="I53" i="3"/>
  <c r="H51" i="3"/>
  <c r="K51" i="3"/>
  <c r="I51" i="3"/>
  <c r="L53" i="3"/>
  <c r="L51" i="3"/>
  <c r="L52" i="3"/>
  <c r="G50" i="3"/>
  <c r="I50" i="3"/>
  <c r="G52" i="3"/>
  <c r="K52" i="3"/>
  <c r="E50" i="3"/>
  <c r="H50" i="3"/>
  <c r="G51" i="3"/>
  <c r="K50" i="3"/>
  <c r="J53" i="3"/>
  <c r="F53" i="3"/>
  <c r="E52" i="3"/>
  <c r="M56" i="1"/>
  <c r="M57" i="1" s="1"/>
  <c r="J52" i="3"/>
  <c r="J51" i="3"/>
  <c r="H53" i="3"/>
  <c r="E53" i="3"/>
  <c r="J50" i="3"/>
  <c r="F50" i="3"/>
  <c r="H52" i="3"/>
  <c r="E51" i="3"/>
  <c r="I67" i="2"/>
  <c r="I65" i="2"/>
  <c r="I66" i="2" s="1"/>
  <c r="I63" i="2"/>
  <c r="I64" i="2" s="1"/>
  <c r="O67" i="2"/>
  <c r="O65" i="2"/>
  <c r="O66" i="2" s="1"/>
  <c r="O63" i="2"/>
  <c r="O64" i="2" s="1"/>
  <c r="M67" i="2"/>
  <c r="M65" i="2"/>
  <c r="M66" i="2" s="1"/>
  <c r="M63" i="2"/>
  <c r="M64" i="2" s="1"/>
  <c r="K67" i="2"/>
  <c r="K65" i="2"/>
  <c r="K66" i="2" s="1"/>
  <c r="K63" i="2"/>
  <c r="K64" i="2" s="1"/>
  <c r="L67" i="2"/>
  <c r="L65" i="2"/>
  <c r="L66" i="2" s="1"/>
  <c r="L63" i="2"/>
  <c r="L64" i="2" s="1"/>
  <c r="S63" i="2"/>
  <c r="H88" i="2" s="1"/>
  <c r="H67" i="2"/>
  <c r="H65" i="2"/>
  <c r="H66" i="2" s="1"/>
  <c r="H63" i="2"/>
  <c r="M73" i="2" s="1"/>
  <c r="N63" i="2"/>
  <c r="N64" i="2" s="1"/>
  <c r="N67" i="2"/>
  <c r="N68" i="2" s="1"/>
  <c r="N65" i="2"/>
  <c r="N66" i="2" s="1"/>
  <c r="J63" i="2"/>
  <c r="J64" i="2" s="1"/>
  <c r="J67" i="2"/>
  <c r="J65" i="2"/>
  <c r="J66" i="2" s="1"/>
  <c r="M54" i="1"/>
  <c r="M55" i="1" s="1"/>
  <c r="O58" i="1"/>
  <c r="O56" i="1"/>
  <c r="O57" i="1" s="1"/>
  <c r="O54" i="1"/>
  <c r="O55" i="1" s="1"/>
  <c r="N58" i="1"/>
  <c r="N56" i="1"/>
  <c r="N57" i="1" s="1"/>
  <c r="N54" i="1"/>
  <c r="N55" i="1" s="1"/>
  <c r="K58" i="1"/>
  <c r="K56" i="1"/>
  <c r="K57" i="1" s="1"/>
  <c r="K54" i="1"/>
  <c r="K55" i="1" s="1"/>
  <c r="J58" i="1"/>
  <c r="J56" i="1"/>
  <c r="J57" i="1" s="1"/>
  <c r="J54" i="1"/>
  <c r="J55" i="1" s="1"/>
  <c r="H54" i="1"/>
  <c r="I66" i="1" s="1"/>
  <c r="H58" i="1"/>
  <c r="H56" i="1"/>
  <c r="H57" i="1" s="1"/>
  <c r="I58" i="1"/>
  <c r="I56" i="1"/>
  <c r="I57" i="1" s="1"/>
  <c r="I54" i="1"/>
  <c r="I55" i="1" s="1"/>
  <c r="L54" i="1"/>
  <c r="L55" i="1" s="1"/>
  <c r="L56" i="1"/>
  <c r="L57" i="1" s="1"/>
  <c r="L58" i="1"/>
  <c r="J66" i="1" l="1"/>
  <c r="J59" i="1"/>
  <c r="L57" i="3"/>
  <c r="I75" i="2"/>
  <c r="J75" i="2"/>
  <c r="O88" i="2"/>
  <c r="L64" i="1"/>
  <c r="J64" i="1"/>
  <c r="O66" i="1"/>
  <c r="O64" i="1"/>
  <c r="O77" i="1"/>
  <c r="E59" i="3"/>
  <c r="E58" i="3"/>
  <c r="E57" i="3"/>
  <c r="H57" i="3"/>
  <c r="H59" i="3"/>
  <c r="H58" i="3"/>
  <c r="M72" i="2"/>
  <c r="J86" i="2"/>
  <c r="F59" i="3"/>
  <c r="F58" i="3"/>
  <c r="F57" i="3"/>
  <c r="I57" i="3"/>
  <c r="I59" i="3"/>
  <c r="I58" i="3"/>
  <c r="J74" i="2"/>
  <c r="J57" i="3"/>
  <c r="J59" i="3"/>
  <c r="J58" i="3"/>
  <c r="G57" i="3"/>
  <c r="G59" i="3"/>
  <c r="G58" i="3"/>
  <c r="L59" i="3"/>
  <c r="L58" i="3"/>
  <c r="K57" i="3"/>
  <c r="K59" i="3"/>
  <c r="K60" i="3" s="1"/>
  <c r="K58" i="3"/>
  <c r="J73" i="2"/>
  <c r="O75" i="2"/>
  <c r="K72" i="2"/>
  <c r="L73" i="2"/>
  <c r="N73" i="2"/>
  <c r="O74" i="2"/>
  <c r="H74" i="2"/>
  <c r="K73" i="2"/>
  <c r="I74" i="2"/>
  <c r="O73" i="2"/>
  <c r="I87" i="2"/>
  <c r="L72" i="2"/>
  <c r="K75" i="2"/>
  <c r="L87" i="2"/>
  <c r="J72" i="2"/>
  <c r="N72" i="2"/>
  <c r="H68" i="2"/>
  <c r="K74" i="2"/>
  <c r="O72" i="2"/>
  <c r="H85" i="2"/>
  <c r="M74" i="2"/>
  <c r="M75" i="2"/>
  <c r="N74" i="2"/>
  <c r="N88" i="2"/>
  <c r="I68" i="2"/>
  <c r="M87" i="2"/>
  <c r="J85" i="2"/>
  <c r="N87" i="2"/>
  <c r="H72" i="2"/>
  <c r="L74" i="2"/>
  <c r="K68" i="2"/>
  <c r="I73" i="2"/>
  <c r="N75" i="2"/>
  <c r="O68" i="2"/>
  <c r="O86" i="2"/>
  <c r="J88" i="2"/>
  <c r="K87" i="2"/>
  <c r="L86" i="2"/>
  <c r="K85" i="2"/>
  <c r="O85" i="2"/>
  <c r="I88" i="2"/>
  <c r="H87" i="2"/>
  <c r="N85" i="2"/>
  <c r="J87" i="2"/>
  <c r="H73" i="2"/>
  <c r="N86" i="2"/>
  <c r="O87" i="2"/>
  <c r="K88" i="2"/>
  <c r="M88" i="2"/>
  <c r="H64" i="2"/>
  <c r="H75" i="2"/>
  <c r="L68" i="2"/>
  <c r="H86" i="2"/>
  <c r="L75" i="2"/>
  <c r="M68" i="2"/>
  <c r="M86" i="2"/>
  <c r="I72" i="2"/>
  <c r="J68" i="2"/>
  <c r="K86" i="2"/>
  <c r="L88" i="2"/>
  <c r="L85" i="2"/>
  <c r="I86" i="2"/>
  <c r="M85" i="2"/>
  <c r="I85" i="2"/>
  <c r="L79" i="1"/>
  <c r="J63" i="1"/>
  <c r="N63" i="1"/>
  <c r="M59" i="1"/>
  <c r="I64" i="1"/>
  <c r="H78" i="1"/>
  <c r="L76" i="1"/>
  <c r="L77" i="1"/>
  <c r="L78" i="1"/>
  <c r="H63" i="1"/>
  <c r="N65" i="1"/>
  <c r="K79" i="1"/>
  <c r="J77" i="1"/>
  <c r="J78" i="1"/>
  <c r="L63" i="1"/>
  <c r="J79" i="1"/>
  <c r="O79" i="1"/>
  <c r="H59" i="1"/>
  <c r="J76" i="1"/>
  <c r="K66" i="1"/>
  <c r="H64" i="1"/>
  <c r="H77" i="1"/>
  <c r="I63" i="1"/>
  <c r="N64" i="1"/>
  <c r="O65" i="1"/>
  <c r="I76" i="1"/>
  <c r="K63" i="1"/>
  <c r="H65" i="1"/>
  <c r="O76" i="1"/>
  <c r="N76" i="1"/>
  <c r="N77" i="1"/>
  <c r="N78" i="1"/>
  <c r="I59" i="1"/>
  <c r="H76" i="1"/>
  <c r="N66" i="1"/>
  <c r="K76" i="1"/>
  <c r="I65" i="1"/>
  <c r="I71" i="1" s="1"/>
  <c r="O78" i="1"/>
  <c r="H55" i="1"/>
  <c r="H66" i="1"/>
  <c r="M63" i="1"/>
  <c r="M64" i="1"/>
  <c r="M65" i="1"/>
  <c r="M66" i="1"/>
  <c r="N79" i="1"/>
  <c r="I78" i="1"/>
  <c r="H79" i="1"/>
  <c r="M77" i="1"/>
  <c r="M76" i="1"/>
  <c r="M78" i="1"/>
  <c r="M79" i="1"/>
  <c r="K64" i="1"/>
  <c r="K65" i="1"/>
  <c r="O59" i="1"/>
  <c r="K59" i="1"/>
  <c r="L59" i="1"/>
  <c r="J65" i="1"/>
  <c r="L65" i="1"/>
  <c r="L66" i="1"/>
  <c r="I77" i="1"/>
  <c r="N59" i="1"/>
  <c r="K77" i="1"/>
  <c r="K78" i="1"/>
  <c r="O63" i="1"/>
  <c r="M80" i="2" l="1"/>
  <c r="I84" i="1"/>
  <c r="J71" i="1"/>
  <c r="L70" i="1"/>
  <c r="G60" i="3"/>
  <c r="L60" i="3"/>
  <c r="F60" i="3"/>
  <c r="M81" i="2"/>
  <c r="H92" i="2"/>
  <c r="J81" i="2"/>
  <c r="O92" i="2"/>
  <c r="L80" i="2"/>
  <c r="H93" i="2"/>
  <c r="N79" i="2"/>
  <c r="L71" i="1"/>
  <c r="H72" i="1"/>
  <c r="I72" i="1"/>
  <c r="H71" i="1"/>
  <c r="L83" i="1"/>
  <c r="K72" i="1"/>
  <c r="L84" i="1"/>
  <c r="I60" i="3"/>
  <c r="H60" i="3"/>
  <c r="O83" i="1"/>
  <c r="J84" i="1"/>
  <c r="H70" i="1"/>
  <c r="M79" i="2"/>
  <c r="N81" i="2"/>
  <c r="K79" i="2"/>
  <c r="O79" i="2"/>
  <c r="J60" i="3"/>
  <c r="E60" i="3"/>
  <c r="K80" i="2"/>
  <c r="L79" i="2"/>
  <c r="K81" i="2"/>
  <c r="N80" i="2"/>
  <c r="J79" i="2"/>
  <c r="H94" i="2"/>
  <c r="H95" i="2" s="1"/>
  <c r="L81" i="2"/>
  <c r="J80" i="2"/>
  <c r="O80" i="2"/>
  <c r="O81" i="2"/>
  <c r="O94" i="2"/>
  <c r="O93" i="2"/>
  <c r="H81" i="2"/>
  <c r="H80" i="2"/>
  <c r="H79" i="2"/>
  <c r="J94" i="2"/>
  <c r="J93" i="2"/>
  <c r="J92" i="2"/>
  <c r="I80" i="2"/>
  <c r="I81" i="2"/>
  <c r="I79" i="2"/>
  <c r="I93" i="2"/>
  <c r="I94" i="2"/>
  <c r="I92" i="2"/>
  <c r="K94" i="2"/>
  <c r="K93" i="2"/>
  <c r="K92" i="2"/>
  <c r="M94" i="2"/>
  <c r="M93" i="2"/>
  <c r="M92" i="2"/>
  <c r="N94" i="2"/>
  <c r="N93" i="2"/>
  <c r="N92" i="2"/>
  <c r="L94" i="2"/>
  <c r="L93" i="2"/>
  <c r="L92" i="2"/>
  <c r="L72" i="1"/>
  <c r="L73" i="1" s="1"/>
  <c r="L85" i="1"/>
  <c r="N72" i="1"/>
  <c r="J72" i="1"/>
  <c r="I70" i="1"/>
  <c r="J85" i="1"/>
  <c r="I85" i="1"/>
  <c r="J83" i="1"/>
  <c r="O84" i="1"/>
  <c r="M85" i="1"/>
  <c r="M84" i="1"/>
  <c r="M83" i="1"/>
  <c r="K70" i="1"/>
  <c r="N85" i="1"/>
  <c r="N84" i="1"/>
  <c r="N83" i="1"/>
  <c r="H85" i="1"/>
  <c r="H84" i="1"/>
  <c r="H83" i="1"/>
  <c r="K71" i="1"/>
  <c r="I83" i="1"/>
  <c r="N70" i="1"/>
  <c r="O85" i="1"/>
  <c r="O72" i="1"/>
  <c r="O71" i="1"/>
  <c r="O70" i="1"/>
  <c r="J70" i="1"/>
  <c r="M72" i="1"/>
  <c r="M71" i="1"/>
  <c r="M70" i="1"/>
  <c r="K85" i="1"/>
  <c r="K84" i="1"/>
  <c r="K83" i="1"/>
  <c r="N71" i="1"/>
  <c r="M82" i="2" l="1"/>
  <c r="L86" i="1"/>
  <c r="N73" i="1"/>
  <c r="H73" i="1"/>
  <c r="I86" i="1"/>
  <c r="K73" i="1"/>
  <c r="J73" i="1"/>
  <c r="N82" i="2"/>
  <c r="J82" i="2"/>
  <c r="K82" i="2"/>
  <c r="L82" i="2"/>
  <c r="I73" i="1"/>
  <c r="J86" i="1"/>
  <c r="O82" i="2"/>
  <c r="N95" i="2"/>
  <c r="J95" i="2"/>
  <c r="O95" i="2"/>
  <c r="I82" i="2"/>
  <c r="L95" i="2"/>
  <c r="M95" i="2"/>
  <c r="H82" i="2"/>
  <c r="K95" i="2"/>
  <c r="I95" i="2"/>
  <c r="N86" i="1"/>
  <c r="K86" i="1"/>
  <c r="O73" i="1"/>
  <c r="O86" i="1"/>
  <c r="M86" i="1"/>
  <c r="M73" i="1"/>
  <c r="H86" i="1"/>
</calcChain>
</file>

<file path=xl/sharedStrings.xml><?xml version="1.0" encoding="utf-8"?>
<sst xmlns="http://schemas.openxmlformats.org/spreadsheetml/2006/main" count="291" uniqueCount="84">
  <si>
    <t>B</t>
  </si>
  <si>
    <t>C</t>
  </si>
  <si>
    <t>D</t>
  </si>
  <si>
    <t>E</t>
  </si>
  <si>
    <t>F</t>
  </si>
  <si>
    <t>G</t>
  </si>
  <si>
    <t>Date of intoxication:</t>
  </si>
  <si>
    <t>Reader: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</si>
  <si>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</si>
  <si>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</si>
  <si>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</si>
  <si>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</si>
  <si>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</si>
  <si>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</si>
  <si>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</si>
  <si>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</si>
  <si>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</si>
  <si>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</si>
  <si>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</si>
  <si>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</si>
  <si>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</si>
  <si>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</si>
  <si>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</si>
  <si>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</si>
  <si>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</si>
  <si>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</si>
  <si>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</si>
  <si>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</si>
  <si>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</si>
  <si>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</si>
  <si>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</si>
  <si>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</si>
  <si>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Live/Dead</t>
  </si>
  <si>
    <t>Vehicle pooled</t>
  </si>
  <si>
    <t>% of Vehicle</t>
  </si>
  <si>
    <t xml:space="preserve">Tecan Spark </t>
  </si>
  <si>
    <t>45d</t>
  </si>
  <si>
    <t>Mode</t>
  </si>
  <si>
    <t>Absorbance</t>
  </si>
  <si>
    <t>Name</t>
  </si>
  <si>
    <t>Label 1</t>
  </si>
  <si>
    <t>Measurement wavelength [nm]</t>
  </si>
  <si>
    <t>Number of flashes</t>
  </si>
  <si>
    <t>Settle time [ms]</t>
  </si>
  <si>
    <t>Part of Plate</t>
  </si>
  <si>
    <t>A1-H12</t>
  </si>
  <si>
    <t>Start Time</t>
  </si>
  <si>
    <t>Temperature [°C]</t>
  </si>
  <si>
    <t>&lt;&gt;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</si>
  <si>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</si>
  <si>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</si>
  <si>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</si>
  <si>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</si>
  <si>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</si>
  <si>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</si>
  <si>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</si>
  <si>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</si>
  <si>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</si>
  <si>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</si>
  <si>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</si>
  <si>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</si>
  <si>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</t>
  </si>
  <si>
    <t>H</t>
  </si>
  <si>
    <t>Excitation</t>
  </si>
  <si>
    <t>Monochromator</t>
  </si>
  <si>
    <t>Excitation wavelength [nm]</t>
  </si>
  <si>
    <t>Excitation bandwidth [nm]</t>
  </si>
  <si>
    <t>Emission</t>
  </si>
  <si>
    <t>Emission wavelength [nm]</t>
  </si>
  <si>
    <t>Emission bandwidth [nm]</t>
  </si>
  <si>
    <t>Gain Optimal</t>
  </si>
  <si>
    <t>Mirror</t>
  </si>
  <si>
    <t>Automatic (Dichroic 510)</t>
  </si>
  <si>
    <t>Integration time [µs]</t>
  </si>
  <si>
    <t>Lag time [µs]</t>
  </si>
  <si>
    <t>Z-Position [μm]</t>
  </si>
  <si>
    <t>Z-Position mode C3</t>
  </si>
  <si>
    <t>From well</t>
  </si>
  <si>
    <t>Fluorescence Top Reading</t>
  </si>
  <si>
    <t>2020-11-07 14:28:58</t>
  </si>
  <si>
    <t>2020-11-06 18:35:42</t>
  </si>
  <si>
    <t>5-FU in DMSO 6mM stock, 72h</t>
  </si>
  <si>
    <t>50) Exp_20201105</t>
  </si>
  <si>
    <t>iPSC_DSN_005a_2020313(1), thawed.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</si>
</sst>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FFFF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21" fillId="0" borderId="0" xfId="0" applyNumberFormat="1" applyFont="1" applyFill="1"/>
    <xf numFmtId="0" fontId="0" fillId="0" borderId="0" xfId="0" applyNumberFormat="1" applyFont="1"/>
    <xf numFmtId="0" fontId="22" fillId="33" borderId="0" xfId="0" applyNumberFormat="1" applyFont="1" applyFill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295274</xdr:colOff>
      <xdr:row>0</xdr:row>
      <xdr:rowOff>95252</xdr:rowOff>
    </xdr:from>
    <xdr:to>
      <xdr:col>17</xdr:col>
      <xdr:colOff>433387</xdr:colOff>
      <xdr:row>22</xdr:row>
      <xdr:rowOff>152403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9670255" y="626271"/>
          <a:ext cx="4248151" cy="31861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390525</xdr:colOff>
      <xdr:row>1</xdr:row>
      <xdr:rowOff>66675</xdr:rowOff>
    </xdr:from>
    <xdr:to>
      <xdr:col>17</xdr:col>
      <xdr:colOff>528638</xdr:colOff>
      <xdr:row>23</xdr:row>
      <xdr:rowOff>123826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9765506" y="788194"/>
          <a:ext cx="4248151" cy="31861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133350</xdr:colOff>
      <xdr:row>0</xdr:row>
      <xdr:rowOff>76206</xdr:rowOff>
    </xdr:from>
    <xdr:to>
      <xdr:col>8</xdr:col>
      <xdr:colOff>461958</xdr:colOff>
      <xdr:row>18</xdr:row>
      <xdr:rowOff>133350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507582" y="511974"/>
          <a:ext cx="3486144" cy="261460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542925</xdr:colOff>
          <xdr:row>0</xdr:row>
          <xdr:rowOff>104775</xdr:rowOff>
        </xdr:from>
        <xdr:to>
          <xdr:col>14</xdr:col>
          <xdr:colOff>571500</xdr:colOff>
          <xdr:row>18</xdr:row>
          <xdr:rowOff>133350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86"/>
  <sheetViews>
    <sheetView topLeftCell="A67" workbookViewId="0">
      <selection activeCell="F26" sqref="F26"/>
    </sheetView>
  </sheetViews>
  <sheetFormatPr baseColWidth="10" defaultRowHeight="15" x14ac:dyDescent="0.25"/>
  <cols>
    <col min="5" max="5" width="13.28515625" customWidth="1"/>
  </cols>
  <sheetData>
    <row r="1" spans="1:13" x14ac:dyDescent="0.25">
      <c r="A1" s="22" t="s">
        <v>37</v>
      </c>
      <c r="B1" s="22" t="s">
        <v>38</v>
      </c>
      <c r="C1" s="22"/>
      <c r="D1" s="22"/>
      <c r="E1" s="22"/>
      <c r="F1" s="22"/>
      <c r="G1" s="22"/>
      <c r="H1" s="22"/>
      <c r="I1" s="22"/>
      <c r="J1" s="22"/>
      <c r="K1" s="22"/>
      <c r="L1" s="23"/>
      <c r="M1" s="23"/>
    </row>
    <row r="2" spans="1:13" x14ac:dyDescent="0.25">
      <c r="A2" s="22" t="s">
        <v>39</v>
      </c>
      <c r="B2" s="22" t="s">
        <v>40</v>
      </c>
      <c r="C2" s="22"/>
      <c r="D2" s="22"/>
      <c r="E2" s="22"/>
      <c r="F2" s="22"/>
      <c r="G2" s="22"/>
      <c r="H2" s="22"/>
      <c r="I2" s="22"/>
      <c r="J2" s="22"/>
      <c r="K2" s="22"/>
      <c r="L2" s="23"/>
      <c r="M2" s="23"/>
    </row>
    <row r="3" spans="1:13" x14ac:dyDescent="0.25">
      <c r="A3" s="22" t="s">
        <v>41</v>
      </c>
      <c r="B3" s="22"/>
      <c r="C3" s="22"/>
      <c r="D3" s="22"/>
      <c r="E3" s="22">
        <v>560</v>
      </c>
      <c r="F3" s="22"/>
      <c r="G3" s="22"/>
      <c r="H3" s="22"/>
      <c r="I3" s="22"/>
      <c r="J3" s="22"/>
      <c r="K3" s="22"/>
      <c r="L3" s="23"/>
      <c r="M3" s="23"/>
    </row>
    <row r="4" spans="1:13" x14ac:dyDescent="0.25">
      <c r="A4" s="22" t="s">
        <v>42</v>
      </c>
      <c r="B4" s="22"/>
      <c r="C4" s="22"/>
      <c r="D4" s="22"/>
      <c r="E4" s="22">
        <v>10</v>
      </c>
      <c r="F4" s="22"/>
      <c r="G4" s="22"/>
      <c r="H4" s="22"/>
      <c r="I4" s="22"/>
      <c r="J4" s="22"/>
      <c r="K4" s="22"/>
      <c r="L4" s="23"/>
      <c r="M4" s="23"/>
    </row>
    <row r="5" spans="1:13" x14ac:dyDescent="0.25">
      <c r="A5" s="22" t="s">
        <v>43</v>
      </c>
      <c r="B5" s="22"/>
      <c r="C5" s="22"/>
      <c r="D5" s="22"/>
      <c r="E5" s="22">
        <v>50</v>
      </c>
      <c r="F5" s="22"/>
      <c r="G5" s="22"/>
      <c r="H5" s="22"/>
      <c r="I5" s="22"/>
      <c r="J5" s="22"/>
      <c r="K5" s="22"/>
      <c r="L5" s="23"/>
      <c r="M5" s="23"/>
    </row>
    <row r="6" spans="1:13" x14ac:dyDescent="0.25">
      <c r="A6" s="22" t="s">
        <v>44</v>
      </c>
      <c r="B6" s="22"/>
      <c r="C6" s="22"/>
      <c r="D6" s="22"/>
      <c r="E6" s="22" t="s">
        <v>45</v>
      </c>
      <c r="F6" s="22"/>
      <c r="G6" s="22"/>
      <c r="H6" s="22"/>
      <c r="I6" s="22"/>
      <c r="J6" s="22"/>
      <c r="K6" s="22"/>
      <c r="L6" s="23"/>
      <c r="M6" s="23"/>
    </row>
    <row r="7" spans="1:13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3"/>
      <c r="M7" s="23"/>
    </row>
    <row r="8" spans="1:13" x14ac:dyDescent="0.25">
      <c r="A8" s="22" t="s">
        <v>46</v>
      </c>
      <c r="B8" s="22"/>
      <c r="C8" s="22"/>
      <c r="D8" s="22"/>
      <c r="E8" s="22" t="s">
        <v>79</v>
      </c>
      <c r="F8" s="22"/>
      <c r="G8" s="22"/>
      <c r="H8" s="22"/>
      <c r="I8" s="22"/>
      <c r="J8" s="22"/>
      <c r="K8" s="22"/>
      <c r="L8" s="23"/>
      <c r="M8" s="23"/>
    </row>
    <row r="9" spans="1:13" x14ac:dyDescent="0.25">
      <c r="A9" s="22" t="s">
        <v>47</v>
      </c>
      <c r="B9" s="22"/>
      <c r="C9" s="22"/>
      <c r="D9" s="22"/>
      <c r="E9" s="22">
        <v>22</v>
      </c>
      <c r="F9" s="22"/>
      <c r="G9" s="22"/>
      <c r="H9" s="22"/>
      <c r="I9" s="22"/>
      <c r="J9" s="22"/>
      <c r="K9" s="22"/>
      <c r="L9" s="23"/>
      <c r="M9" s="23"/>
    </row>
    <row r="10" spans="1:13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3"/>
      <c r="M10" s="23"/>
    </row>
    <row r="11" spans="1:13" x14ac:dyDescent="0.25">
      <c r="A11" s="24" t="s">
        <v>48</v>
      </c>
      <c r="B11" s="24" t="s">
        <v>49</v>
      </c>
      <c r="C11" s="24" t="s">
        <v>50</v>
      </c>
      <c r="D11" s="24" t="s">
        <v>51</v>
      </c>
      <c r="E11" s="24" t="s">
        <v>52</v>
      </c>
      <c r="F11" s="24" t="s">
        <v>53</v>
      </c>
      <c r="G11" s="24" t="s">
        <v>54</v>
      </c>
      <c r="H11" s="24" t="s">
        <v>55</v>
      </c>
      <c r="I11" s="24" t="s">
        <v>56</v>
      </c>
      <c r="J11" s="24" t="s">
        <v>57</v>
      </c>
      <c r="K11" s="24" t="s">
        <v>58</v>
      </c>
      <c r="L11" s="24" t="s">
        <v>59</v>
      </c>
      <c r="M11" s="24" t="s">
        <v>60</v>
      </c>
    </row>
    <row r="12" spans="1:13" x14ac:dyDescent="0.25">
      <c r="A12" s="24" t="s">
        <v>61</v>
      </c>
      <c r="B12" s="22">
        <v>4.2599999999999999E-2</v>
      </c>
      <c r="C12" s="22">
        <v>4.3299999999999998E-2</v>
      </c>
      <c r="D12" s="22">
        <v>4.3099999999999999E-2</v>
      </c>
      <c r="E12" s="22">
        <v>4.2200000000000001E-2</v>
      </c>
      <c r="F12" s="22">
        <v>4.1200000000000001E-2</v>
      </c>
      <c r="G12" s="22">
        <v>4.2099999999999999E-2</v>
      </c>
      <c r="H12" s="22">
        <v>4.1300000000000003E-2</v>
      </c>
      <c r="I12" s="22">
        <v>4.19E-2</v>
      </c>
      <c r="J12" s="22">
        <v>4.2900000000000001E-2</v>
      </c>
      <c r="K12" s="22">
        <v>4.2999999999999997E-2</v>
      </c>
      <c r="L12" s="22">
        <v>4.2000000000000003E-2</v>
      </c>
      <c r="M12" s="22">
        <v>4.2799999999999998E-2</v>
      </c>
    </row>
    <row r="13" spans="1:13" x14ac:dyDescent="0.25">
      <c r="A13" s="24" t="s">
        <v>0</v>
      </c>
      <c r="B13" s="22">
        <v>4.24E-2</v>
      </c>
      <c r="C13" s="22">
        <v>4.4900000000000002E-2</v>
      </c>
      <c r="D13" s="22">
        <v>4.3400000000000001E-2</v>
      </c>
      <c r="E13" s="22">
        <v>4.3499999999999997E-2</v>
      </c>
      <c r="F13" s="22">
        <v>4.2099999999999999E-2</v>
      </c>
      <c r="G13" s="22">
        <v>4.2299999999999997E-2</v>
      </c>
      <c r="H13" s="22">
        <v>4.2500000000000003E-2</v>
      </c>
      <c r="I13" s="22">
        <v>4.2900000000000001E-2</v>
      </c>
      <c r="J13" s="22">
        <v>4.2799999999999998E-2</v>
      </c>
      <c r="K13" s="22">
        <v>4.2299999999999997E-2</v>
      </c>
      <c r="L13" s="22">
        <v>4.1799999999999997E-2</v>
      </c>
      <c r="M13" s="22">
        <v>4.2900000000000001E-2</v>
      </c>
    </row>
    <row r="14" spans="1:13" x14ac:dyDescent="0.25">
      <c r="A14" s="24" t="s">
        <v>1</v>
      </c>
      <c r="B14" s="22">
        <v>4.7800000000000002E-2</v>
      </c>
      <c r="C14" s="22">
        <v>4.2099999999999999E-2</v>
      </c>
      <c r="D14" s="22">
        <v>8.1799999999999998E-2</v>
      </c>
      <c r="E14" s="22">
        <v>0.1003</v>
      </c>
      <c r="F14" s="22">
        <v>8.6400000000000005E-2</v>
      </c>
      <c r="G14" s="22">
        <v>0.1105</v>
      </c>
      <c r="H14" s="22">
        <v>9.69E-2</v>
      </c>
      <c r="I14" s="22">
        <v>9.8400000000000001E-2</v>
      </c>
      <c r="J14" s="22">
        <v>9.4500000000000001E-2</v>
      </c>
      <c r="K14" s="22">
        <v>0.10639999999999999</v>
      </c>
      <c r="L14" s="22">
        <v>7.0099999999999996E-2</v>
      </c>
      <c r="M14" s="22">
        <v>4.24E-2</v>
      </c>
    </row>
    <row r="15" spans="1:13" x14ac:dyDescent="0.25">
      <c r="A15" s="24" t="s">
        <v>2</v>
      </c>
      <c r="B15" s="22">
        <v>4.2799999999999998E-2</v>
      </c>
      <c r="C15" s="22">
        <v>4.3099999999999999E-2</v>
      </c>
      <c r="D15" s="22">
        <v>0.1014</v>
      </c>
      <c r="E15" s="22">
        <v>0.10440000000000001</v>
      </c>
      <c r="F15" s="22">
        <v>0.1195</v>
      </c>
      <c r="G15" s="22">
        <v>0.1011</v>
      </c>
      <c r="H15" s="22">
        <v>0.1061</v>
      </c>
      <c r="I15" s="22">
        <v>0.1099</v>
      </c>
      <c r="J15" s="22">
        <v>0.10199999999999999</v>
      </c>
      <c r="K15" s="22">
        <v>0.1012</v>
      </c>
      <c r="L15" s="22">
        <v>7.0900000000000005E-2</v>
      </c>
      <c r="M15" s="22">
        <v>4.36E-2</v>
      </c>
    </row>
    <row r="16" spans="1:13" x14ac:dyDescent="0.25">
      <c r="A16" s="24" t="s">
        <v>3</v>
      </c>
      <c r="B16" s="22">
        <v>4.2099999999999999E-2</v>
      </c>
      <c r="C16" s="22">
        <v>4.41E-2</v>
      </c>
      <c r="D16" s="22">
        <v>8.2500000000000004E-2</v>
      </c>
      <c r="E16" s="22">
        <v>8.6699999999999999E-2</v>
      </c>
      <c r="F16" s="22">
        <v>9.5799999999999996E-2</v>
      </c>
      <c r="G16" s="22">
        <v>9.0800000000000006E-2</v>
      </c>
      <c r="H16" s="22">
        <v>9.9000000000000005E-2</v>
      </c>
      <c r="I16" s="22">
        <v>9.7699999999999995E-2</v>
      </c>
      <c r="J16" s="22">
        <v>9.8400000000000001E-2</v>
      </c>
      <c r="K16" s="22">
        <v>8.6099999999999996E-2</v>
      </c>
      <c r="L16" s="22">
        <v>7.0699999999999999E-2</v>
      </c>
      <c r="M16" s="22">
        <v>4.2599999999999999E-2</v>
      </c>
    </row>
    <row r="17" spans="1:20" x14ac:dyDescent="0.25">
      <c r="A17" s="24" t="s">
        <v>4</v>
      </c>
      <c r="B17" s="22">
        <v>4.3299999999999998E-2</v>
      </c>
      <c r="C17" s="22">
        <v>4.2500000000000003E-2</v>
      </c>
      <c r="D17" s="22">
        <v>8.5000000000000006E-2</v>
      </c>
      <c r="E17" s="22">
        <v>9.5899999999999999E-2</v>
      </c>
      <c r="F17" s="22">
        <v>9.9000000000000005E-2</v>
      </c>
      <c r="G17" s="22">
        <v>9.3600000000000003E-2</v>
      </c>
      <c r="H17" s="22">
        <v>0.1066</v>
      </c>
      <c r="I17" s="22">
        <v>8.9599999999999999E-2</v>
      </c>
      <c r="J17" s="22">
        <v>8.9899999999999994E-2</v>
      </c>
      <c r="K17" s="22">
        <v>9.0200000000000002E-2</v>
      </c>
      <c r="L17" s="22">
        <v>4.2900000000000001E-2</v>
      </c>
      <c r="M17" s="22">
        <v>4.5999999999999999E-2</v>
      </c>
    </row>
    <row r="18" spans="1:20" x14ac:dyDescent="0.25">
      <c r="A18" s="24" t="s">
        <v>5</v>
      </c>
      <c r="B18" s="22">
        <v>4.2799999999999998E-2</v>
      </c>
      <c r="C18" s="22">
        <v>4.3900000000000002E-2</v>
      </c>
      <c r="D18" s="22">
        <v>4.36E-2</v>
      </c>
      <c r="E18" s="22">
        <v>4.4699999999999997E-2</v>
      </c>
      <c r="F18" s="22">
        <v>4.5100000000000001E-2</v>
      </c>
      <c r="G18" s="22">
        <v>4.2599999999999999E-2</v>
      </c>
      <c r="H18" s="22">
        <v>4.2099999999999999E-2</v>
      </c>
      <c r="I18" s="22">
        <v>4.48E-2</v>
      </c>
      <c r="J18" s="22">
        <v>5.3600000000000002E-2</v>
      </c>
      <c r="K18" s="22">
        <v>4.3799999999999999E-2</v>
      </c>
      <c r="L18" s="22">
        <v>4.2000000000000003E-2</v>
      </c>
      <c r="M18" s="22">
        <v>4.36E-2</v>
      </c>
    </row>
    <row r="19" spans="1:20" x14ac:dyDescent="0.25">
      <c r="A19" s="24" t="s">
        <v>62</v>
      </c>
      <c r="B19" s="22">
        <v>4.2700000000000002E-2</v>
      </c>
      <c r="C19" s="22">
        <v>4.2900000000000001E-2</v>
      </c>
      <c r="D19" s="22">
        <v>4.3499999999999997E-2</v>
      </c>
      <c r="E19" s="22">
        <v>4.2999999999999997E-2</v>
      </c>
      <c r="F19" s="22">
        <v>4.24E-2</v>
      </c>
      <c r="G19" s="22">
        <v>4.3400000000000001E-2</v>
      </c>
      <c r="H19" s="22">
        <v>4.2200000000000001E-2</v>
      </c>
      <c r="I19" s="22">
        <v>4.2099999999999999E-2</v>
      </c>
      <c r="J19" s="22">
        <v>4.24E-2</v>
      </c>
      <c r="K19" s="22">
        <v>4.41E-2</v>
      </c>
      <c r="L19" s="22">
        <v>4.2299999999999997E-2</v>
      </c>
      <c r="M19" s="22">
        <v>4.2299999999999997E-2</v>
      </c>
    </row>
    <row r="22" spans="1:20" x14ac:dyDescent="0.25">
      <c r="A22" s="1"/>
      <c r="S22" s="25"/>
      <c r="T22" s="3"/>
    </row>
    <row r="23" spans="1:20" x14ac:dyDescent="0.25">
      <c r="C23" s="4"/>
      <c r="S23" s="25"/>
      <c r="T23" s="3"/>
    </row>
    <row r="24" spans="1:20" x14ac:dyDescent="0.25">
      <c r="C24" s="4"/>
      <c r="S24" s="25"/>
      <c r="T24" s="3"/>
    </row>
    <row r="25" spans="1:20" x14ac:dyDescent="0.25">
      <c r="A25" s="1" t="s">
        <v>82</v>
      </c>
      <c r="D25" s="3"/>
      <c r="E25" s="3"/>
      <c r="F25" s="2"/>
      <c r="G25" s="2"/>
      <c r="H25" s="2" t="s">
        <v>8</v>
      </c>
      <c r="I25" s="2" t="s">
        <v>9</v>
      </c>
      <c r="J25" s="2" t="s">
        <v>10</v>
      </c>
      <c r="K25" s="2" t="s">
        <v>11</v>
      </c>
      <c r="L25" s="2" t="s">
        <v>12</v>
      </c>
      <c r="M25" s="2" t="s">
        <v>13</v>
      </c>
      <c r="N25" s="2" t="s">
        <v>14</v>
      </c>
      <c r="O25" s="2" t="s">
        <v>15</v>
      </c>
      <c r="P25" s="2" t="s">
        <v>16</v>
      </c>
      <c r="Q25" s="2"/>
      <c r="R25" s="3"/>
      <c r="S25" s="25"/>
      <c r="T25" s="3"/>
    </row>
    <row r="26" spans="1:20" x14ac:dyDescent="0.25">
      <c r="A26" t="s">
        <v>17</v>
      </c>
      <c r="C26" t="s">
        <v>83</v>
      </c>
      <c r="D26" s="3"/>
      <c r="E26" s="3"/>
      <c r="F26" s="5">
        <v>4.2599999999999999E-2</v>
      </c>
      <c r="G26" s="5">
        <v>4.3299999999999998E-2</v>
      </c>
      <c r="H26" s="5">
        <v>4.3099999999999999E-2</v>
      </c>
      <c r="I26" s="5">
        <v>4.2200000000000001E-2</v>
      </c>
      <c r="J26" s="5">
        <v>4.1200000000000001E-2</v>
      </c>
      <c r="K26" s="5">
        <v>4.2099999999999999E-2</v>
      </c>
      <c r="L26" s="5">
        <v>4.1300000000000003E-2</v>
      </c>
      <c r="M26" s="5">
        <v>4.19E-2</v>
      </c>
      <c r="N26" s="5">
        <v>4.2900000000000001E-2</v>
      </c>
      <c r="O26" s="5">
        <v>4.2999999999999997E-2</v>
      </c>
      <c r="P26" s="5">
        <v>4.2000000000000003E-2</v>
      </c>
      <c r="Q26" s="5">
        <v>4.2799999999999998E-2</v>
      </c>
      <c r="R26" s="3"/>
      <c r="S26" s="25"/>
      <c r="T26" s="3"/>
    </row>
    <row r="27" spans="1:20" x14ac:dyDescent="0.25">
      <c r="A27" t="s">
        <v>18</v>
      </c>
      <c r="C27" s="4">
        <v>43903</v>
      </c>
      <c r="D27" s="3"/>
      <c r="E27" s="3"/>
      <c r="F27" s="5">
        <v>4.24E-2</v>
      </c>
      <c r="G27" s="5">
        <v>4.4900000000000002E-2</v>
      </c>
      <c r="H27" s="5">
        <v>4.3400000000000001E-2</v>
      </c>
      <c r="I27" s="5">
        <v>4.3499999999999997E-2</v>
      </c>
      <c r="J27" s="5">
        <v>4.2099999999999999E-2</v>
      </c>
      <c r="K27" s="5">
        <v>4.2299999999999997E-2</v>
      </c>
      <c r="L27" s="5">
        <v>4.2500000000000003E-2</v>
      </c>
      <c r="M27" s="5">
        <v>4.2900000000000001E-2</v>
      </c>
      <c r="N27" s="5">
        <v>4.2799999999999998E-2</v>
      </c>
      <c r="O27" s="5">
        <v>4.2299999999999997E-2</v>
      </c>
      <c r="P27" s="5">
        <v>4.1799999999999997E-2</v>
      </c>
      <c r="Q27" s="5">
        <v>4.2900000000000001E-2</v>
      </c>
      <c r="R27" s="3"/>
      <c r="S27" s="25"/>
      <c r="T27" s="3"/>
    </row>
    <row r="28" spans="1:20" x14ac:dyDescent="0.25">
      <c r="A28" t="s">
        <v>19</v>
      </c>
      <c r="C28" t="s">
        <v>36</v>
      </c>
      <c r="D28" s="3"/>
      <c r="E28" s="3"/>
      <c r="F28" s="5">
        <v>4.7800000000000002E-2</v>
      </c>
      <c r="G28" s="5">
        <v>4.2099999999999999E-2</v>
      </c>
      <c r="H28" s="6">
        <v>8.1799999999999998E-2</v>
      </c>
      <c r="I28" s="7">
        <v>0.1003</v>
      </c>
      <c r="J28" s="7">
        <v>8.6400000000000005E-2</v>
      </c>
      <c r="K28" s="7">
        <v>0.1105</v>
      </c>
      <c r="L28" s="7">
        <v>9.69E-2</v>
      </c>
      <c r="M28" s="7">
        <v>9.8400000000000001E-2</v>
      </c>
      <c r="N28" s="7">
        <v>9.4500000000000001E-2</v>
      </c>
      <c r="O28" s="7">
        <v>0.10639999999999999</v>
      </c>
      <c r="P28" s="8">
        <v>7.0099999999999996E-2</v>
      </c>
      <c r="Q28" s="5">
        <v>4.24E-2</v>
      </c>
      <c r="R28" s="3"/>
    </row>
    <row r="29" spans="1:20" x14ac:dyDescent="0.25">
      <c r="A29" t="s">
        <v>20</v>
      </c>
      <c r="C29" t="s">
        <v>81</v>
      </c>
      <c r="D29" s="3"/>
      <c r="E29" s="3"/>
      <c r="F29" s="5">
        <v>4.2799999999999998E-2</v>
      </c>
      <c r="G29" s="5">
        <v>4.3099999999999999E-2</v>
      </c>
      <c r="H29" s="9">
        <v>0.1014</v>
      </c>
      <c r="I29" s="5">
        <v>0.10440000000000001</v>
      </c>
      <c r="J29" s="5">
        <v>0.1195</v>
      </c>
      <c r="K29" s="5">
        <v>0.1011</v>
      </c>
      <c r="L29" s="5">
        <v>0.1061</v>
      </c>
      <c r="M29" s="5">
        <v>0.1099</v>
      </c>
      <c r="N29" s="5">
        <v>0.10199999999999999</v>
      </c>
      <c r="O29" s="5">
        <v>0.1012</v>
      </c>
      <c r="P29" s="10">
        <v>7.0900000000000005E-2</v>
      </c>
      <c r="Q29" s="5">
        <v>4.36E-2</v>
      </c>
      <c r="R29" s="3"/>
    </row>
    <row r="30" spans="1:20" x14ac:dyDescent="0.25">
      <c r="A30" t="s">
        <v>6</v>
      </c>
      <c r="C30" s="4">
        <v>44138</v>
      </c>
      <c r="D30" s="3"/>
      <c r="E30" s="3"/>
      <c r="F30" s="5">
        <v>4.2099999999999999E-2</v>
      </c>
      <c r="G30" s="5">
        <v>4.41E-2</v>
      </c>
      <c r="H30" s="9">
        <v>8.2500000000000004E-2</v>
      </c>
      <c r="I30" s="5">
        <v>8.6699999999999999E-2</v>
      </c>
      <c r="J30" s="5">
        <v>9.5799999999999996E-2</v>
      </c>
      <c r="K30" s="5">
        <v>9.0800000000000006E-2</v>
      </c>
      <c r="L30" s="5">
        <v>9.9000000000000005E-2</v>
      </c>
      <c r="M30" s="5">
        <v>9.7699999999999995E-2</v>
      </c>
      <c r="N30" s="5">
        <v>9.8400000000000001E-2</v>
      </c>
      <c r="O30" s="5">
        <v>8.6099999999999996E-2</v>
      </c>
      <c r="P30" s="10">
        <v>7.0699999999999999E-2</v>
      </c>
      <c r="Q30" s="5">
        <v>4.2599999999999999E-2</v>
      </c>
      <c r="R30" s="3"/>
    </row>
    <row r="31" spans="1:20" x14ac:dyDescent="0.25">
      <c r="A31" t="s">
        <v>7</v>
      </c>
      <c r="C31" t="s">
        <v>35</v>
      </c>
      <c r="D31" s="3"/>
      <c r="E31" s="3"/>
      <c r="F31" s="5">
        <v>4.3299999999999998E-2</v>
      </c>
      <c r="G31" s="5">
        <v>4.2500000000000003E-2</v>
      </c>
      <c r="H31" s="11">
        <v>8.5000000000000006E-2</v>
      </c>
      <c r="I31" s="12">
        <v>9.5899999999999999E-2</v>
      </c>
      <c r="J31" s="12">
        <v>9.9000000000000005E-2</v>
      </c>
      <c r="K31" s="12">
        <v>9.3600000000000003E-2</v>
      </c>
      <c r="L31" s="12">
        <v>0.1066</v>
      </c>
      <c r="M31" s="12">
        <v>8.9599999999999999E-2</v>
      </c>
      <c r="N31" s="12">
        <v>8.9899999999999994E-2</v>
      </c>
      <c r="O31" s="12">
        <v>9.0200000000000002E-2</v>
      </c>
      <c r="P31" s="13">
        <v>4.2900000000000001E-2</v>
      </c>
      <c r="Q31" s="5">
        <v>4.5999999999999999E-2</v>
      </c>
      <c r="R31" s="3"/>
    </row>
    <row r="32" spans="1:20" x14ac:dyDescent="0.25">
      <c r="A32" s="1" t="s">
        <v>21</v>
      </c>
      <c r="D32" s="3"/>
      <c r="E32" s="3"/>
      <c r="F32" s="3">
        <v>4.2799999999999998E-2</v>
      </c>
      <c r="G32" s="3">
        <v>4.3900000000000002E-2</v>
      </c>
      <c r="H32" s="3">
        <v>4.36E-2</v>
      </c>
      <c r="I32" s="3">
        <v>4.4699999999999997E-2</v>
      </c>
      <c r="J32" s="3">
        <v>4.5100000000000001E-2</v>
      </c>
      <c r="K32" s="3">
        <v>4.2599999999999999E-2</v>
      </c>
      <c r="L32" s="3">
        <v>4.2099999999999999E-2</v>
      </c>
      <c r="M32" s="3">
        <v>4.48E-2</v>
      </c>
      <c r="N32" s="3">
        <v>5.3600000000000002E-2</v>
      </c>
      <c r="O32" s="3">
        <v>4.3799999999999999E-2</v>
      </c>
      <c r="P32" s="3">
        <v>4.2000000000000003E-2</v>
      </c>
      <c r="Q32" s="3">
        <v>4.36E-2</v>
      </c>
      <c r="R32" s="3"/>
    </row>
    <row r="33" spans="2:18" x14ac:dyDescent="0.25">
      <c r="D33" s="3"/>
      <c r="E33" s="3"/>
      <c r="F33" s="3">
        <v>4.2700000000000002E-2</v>
      </c>
      <c r="G33" s="3">
        <v>4.2900000000000001E-2</v>
      </c>
      <c r="H33" s="3">
        <v>4.3499999999999997E-2</v>
      </c>
      <c r="I33" s="3">
        <v>4.2999999999999997E-2</v>
      </c>
      <c r="J33" s="3">
        <v>4.24E-2</v>
      </c>
      <c r="K33" s="3">
        <v>4.3400000000000001E-2</v>
      </c>
      <c r="L33" s="3">
        <v>4.2200000000000001E-2</v>
      </c>
      <c r="M33" s="3">
        <v>4.2099999999999999E-2</v>
      </c>
      <c r="N33" s="3">
        <v>4.24E-2</v>
      </c>
      <c r="O33" s="3">
        <v>4.41E-2</v>
      </c>
      <c r="P33" s="3">
        <v>4.2299999999999997E-2</v>
      </c>
      <c r="Q33" s="3">
        <v>4.2299999999999997E-2</v>
      </c>
      <c r="R33" s="3"/>
    </row>
    <row r="34" spans="2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14"/>
      <c r="C35" s="15"/>
      <c r="D35" s="3"/>
      <c r="E35" s="3"/>
      <c r="F35" s="3" t="s">
        <v>22</v>
      </c>
      <c r="G35" s="3"/>
      <c r="H35" s="16">
        <f>AVERAGE(H28:H31)</f>
        <v>8.7675000000000003E-2</v>
      </c>
      <c r="I35" s="3">
        <f t="shared" ref="I35:M35" si="0">AVERAGE(I28:I31)</f>
        <v>9.6824999999999994E-2</v>
      </c>
      <c r="J35" s="3">
        <f t="shared" si="0"/>
        <v>0.10017499999999999</v>
      </c>
      <c r="K35" s="3">
        <f t="shared" si="0"/>
        <v>9.9000000000000005E-2</v>
      </c>
      <c r="L35" s="3">
        <f t="shared" si="0"/>
        <v>0.10215000000000002</v>
      </c>
      <c r="M35" s="3">
        <f t="shared" si="0"/>
        <v>9.8900000000000002E-2</v>
      </c>
      <c r="N35" s="3">
        <f>AVERAGE(N28:N31)</f>
        <v>9.6199999999999994E-2</v>
      </c>
      <c r="O35" s="3">
        <f>AVERAGE(O28:O31)</f>
        <v>9.5975000000000005E-2</v>
      </c>
      <c r="P35" s="3">
        <f>AVERAGE(P28:P30)</f>
        <v>7.0566666666666666E-2</v>
      </c>
      <c r="Q35" s="3"/>
      <c r="R35" s="3"/>
    </row>
    <row r="36" spans="2:18" x14ac:dyDescent="0.25">
      <c r="B36" s="14"/>
      <c r="D36" s="3"/>
      <c r="E36" s="3"/>
      <c r="F36" s="3" t="s">
        <v>23</v>
      </c>
      <c r="G36" s="3"/>
      <c r="H36" s="3">
        <f>H35/1000</f>
        <v>8.7675000000000003E-5</v>
      </c>
      <c r="I36" s="3">
        <f t="shared" ref="I36:P36" si="1">I35/1000</f>
        <v>9.6824999999999995E-5</v>
      </c>
      <c r="J36" s="3">
        <f t="shared" si="1"/>
        <v>1.0017499999999998E-4</v>
      </c>
      <c r="K36" s="3">
        <f t="shared" si="1"/>
        <v>9.9000000000000008E-5</v>
      </c>
      <c r="L36" s="3">
        <f t="shared" si="1"/>
        <v>1.0215000000000002E-4</v>
      </c>
      <c r="M36" s="3">
        <f t="shared" si="1"/>
        <v>9.8900000000000005E-5</v>
      </c>
      <c r="N36" s="3">
        <f t="shared" si="1"/>
        <v>9.6199999999999994E-5</v>
      </c>
      <c r="O36" s="3">
        <f t="shared" si="1"/>
        <v>9.5975000000000002E-5</v>
      </c>
      <c r="P36" s="3">
        <f t="shared" si="1"/>
        <v>7.056666666666667E-5</v>
      </c>
      <c r="Q36" s="3"/>
      <c r="R36" s="3"/>
    </row>
    <row r="37" spans="2:18" x14ac:dyDescent="0.25">
      <c r="B37" s="14"/>
      <c r="D37" s="3"/>
      <c r="E37" s="3"/>
      <c r="F37" s="3" t="s">
        <v>24</v>
      </c>
      <c r="G37" s="3"/>
      <c r="H37" s="3">
        <f>MEDIAN(H28:H31)</f>
        <v>8.3750000000000005E-2</v>
      </c>
      <c r="I37" s="3">
        <f t="shared" ref="I37:P37" si="2">MEDIAN(I28:I31)</f>
        <v>9.8099999999999993E-2</v>
      </c>
      <c r="J37" s="3">
        <f t="shared" si="2"/>
        <v>9.74E-2</v>
      </c>
      <c r="K37" s="3">
        <f t="shared" si="2"/>
        <v>9.7349999999999992E-2</v>
      </c>
      <c r="L37" s="3">
        <f t="shared" si="2"/>
        <v>0.10255</v>
      </c>
      <c r="M37" s="3">
        <f t="shared" si="2"/>
        <v>9.8049999999999998E-2</v>
      </c>
      <c r="N37" s="3">
        <f t="shared" si="2"/>
        <v>9.6450000000000008E-2</v>
      </c>
      <c r="O37" s="3">
        <f t="shared" si="2"/>
        <v>9.5700000000000007E-2</v>
      </c>
      <c r="P37" s="3">
        <f t="shared" si="2"/>
        <v>7.039999999999999E-2</v>
      </c>
      <c r="Q37" s="3"/>
      <c r="R37" s="3"/>
    </row>
    <row r="38" spans="2:18" x14ac:dyDescent="0.25">
      <c r="B38" s="17"/>
      <c r="D38" s="3"/>
      <c r="E38" s="3"/>
      <c r="F38" s="3" t="s">
        <v>25</v>
      </c>
      <c r="G38" s="3"/>
      <c r="H38" s="3">
        <f>H37/1000</f>
        <v>8.3750000000000003E-5</v>
      </c>
      <c r="I38" s="3">
        <f t="shared" ref="I38:P38" si="3">I37/1000</f>
        <v>9.8099999999999999E-5</v>
      </c>
      <c r="J38" s="3">
        <f t="shared" si="3"/>
        <v>9.7399999999999996E-5</v>
      </c>
      <c r="K38" s="3">
        <f t="shared" si="3"/>
        <v>9.7349999999999995E-5</v>
      </c>
      <c r="L38" s="3">
        <f t="shared" si="3"/>
        <v>1.0255E-4</v>
      </c>
      <c r="M38" s="3">
        <f t="shared" si="3"/>
        <v>9.8049999999999998E-5</v>
      </c>
      <c r="N38" s="3">
        <f t="shared" si="3"/>
        <v>9.6450000000000013E-5</v>
      </c>
      <c r="O38" s="3">
        <f t="shared" si="3"/>
        <v>9.5700000000000009E-5</v>
      </c>
      <c r="P38" s="3">
        <f t="shared" si="3"/>
        <v>7.039999999999999E-5</v>
      </c>
      <c r="Q38" s="3"/>
      <c r="R38" s="3"/>
    </row>
    <row r="39" spans="2:18" x14ac:dyDescent="0.25">
      <c r="B39" s="14"/>
      <c r="C39" s="14"/>
      <c r="D39" s="3"/>
      <c r="E39" s="3"/>
      <c r="F39" s="3" t="s">
        <v>26</v>
      </c>
      <c r="G39" s="3"/>
      <c r="H39" s="3">
        <f>STDEV(H28:H31)</f>
        <v>9.2525221786638641E-3</v>
      </c>
      <c r="I39" s="3">
        <f t="shared" ref="I39:P39" si="4">STDEV(I28:I31)</f>
        <v>7.590070267571092E-3</v>
      </c>
      <c r="J39" s="3">
        <f t="shared" si="4"/>
        <v>1.3949044172750329E-2</v>
      </c>
      <c r="K39" s="3">
        <f t="shared" si="4"/>
        <v>8.8140040087730069E-3</v>
      </c>
      <c r="L39" s="3">
        <f t="shared" si="4"/>
        <v>4.9291649056068974E-3</v>
      </c>
      <c r="M39" s="3">
        <f t="shared" si="4"/>
        <v>8.3502494972705257E-3</v>
      </c>
      <c r="N39" s="3">
        <f t="shared" si="4"/>
        <v>5.1980765673468113E-3</v>
      </c>
      <c r="O39" s="3">
        <f t="shared" si="4"/>
        <v>9.431286585968356E-3</v>
      </c>
      <c r="P39" s="3">
        <f t="shared" si="4"/>
        <v>1.3837509409813089E-2</v>
      </c>
      <c r="Q39" s="3"/>
      <c r="R39" s="3"/>
    </row>
    <row r="40" spans="2:18" x14ac:dyDescent="0.25">
      <c r="D40" s="3"/>
      <c r="E40" s="3"/>
      <c r="F40" s="3" t="s">
        <v>27</v>
      </c>
      <c r="G40" s="3"/>
      <c r="H40" s="3">
        <f>H39/H35*100</f>
        <v>10.553204652026078</v>
      </c>
      <c r="I40" s="3">
        <f t="shared" ref="I40:P40" si="5">I39/I35*100</f>
        <v>7.8389571573158721</v>
      </c>
      <c r="J40" s="3">
        <f t="shared" si="5"/>
        <v>13.924675989768238</v>
      </c>
      <c r="K40" s="3">
        <f t="shared" si="5"/>
        <v>8.9030343522959665</v>
      </c>
      <c r="L40" s="3">
        <f t="shared" si="5"/>
        <v>4.8254184097962769</v>
      </c>
      <c r="M40" s="3">
        <f t="shared" si="5"/>
        <v>8.4431238597275282</v>
      </c>
      <c r="N40" s="3">
        <f t="shared" si="5"/>
        <v>5.4034059951630065</v>
      </c>
      <c r="O40" s="3">
        <f t="shared" si="5"/>
        <v>9.8268159270313689</v>
      </c>
      <c r="P40" s="3">
        <f t="shared" si="5"/>
        <v>19.609130009182461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28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2" t="s">
        <v>8</v>
      </c>
      <c r="I44" s="2" t="s">
        <v>9</v>
      </c>
      <c r="J44" s="2" t="s">
        <v>10</v>
      </c>
      <c r="K44" s="2" t="s">
        <v>11</v>
      </c>
      <c r="L44" s="2" t="s">
        <v>12</v>
      </c>
      <c r="M44" s="2" t="s">
        <v>13</v>
      </c>
      <c r="N44" s="2" t="s">
        <v>14</v>
      </c>
      <c r="O44" s="2" t="s">
        <v>15</v>
      </c>
      <c r="P44" s="2" t="s">
        <v>16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1.1233333333333331E-2</v>
      </c>
      <c r="I47" s="3">
        <f t="shared" ref="I47:N47" si="6">I28-$P$35</f>
        <v>2.9733333333333334E-2</v>
      </c>
      <c r="J47" s="3">
        <f t="shared" si="6"/>
        <v>1.5833333333333338E-2</v>
      </c>
      <c r="K47" s="3">
        <f t="shared" si="6"/>
        <v>3.9933333333333335E-2</v>
      </c>
      <c r="L47" s="3">
        <f t="shared" si="6"/>
        <v>2.6333333333333334E-2</v>
      </c>
      <c r="M47" s="3">
        <f t="shared" si="6"/>
        <v>2.7833333333333335E-2</v>
      </c>
      <c r="N47" s="3">
        <f t="shared" si="6"/>
        <v>2.3933333333333334E-2</v>
      </c>
      <c r="O47" s="3">
        <f>O28-$P$35</f>
        <v>3.5833333333333328E-2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3.0833333333333338E-2</v>
      </c>
      <c r="I48" s="3">
        <f t="shared" si="7"/>
        <v>3.383333333333334E-2</v>
      </c>
      <c r="J48" s="3">
        <f t="shared" si="7"/>
        <v>4.8933333333333329E-2</v>
      </c>
      <c r="K48" s="3">
        <f t="shared" si="7"/>
        <v>3.0533333333333329E-2</v>
      </c>
      <c r="L48" s="3">
        <f t="shared" si="7"/>
        <v>3.5533333333333333E-2</v>
      </c>
      <c r="M48" s="3">
        <f t="shared" si="7"/>
        <v>3.9333333333333331E-2</v>
      </c>
      <c r="N48" s="3">
        <f t="shared" si="7"/>
        <v>3.1433333333333327E-2</v>
      </c>
      <c r="O48" s="3">
        <f t="shared" si="7"/>
        <v>3.0633333333333332E-2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1.1933333333333337E-2</v>
      </c>
      <c r="I49" s="3">
        <f t="shared" si="7"/>
        <v>1.6133333333333333E-2</v>
      </c>
      <c r="J49" s="3">
        <f t="shared" si="7"/>
        <v>2.523333333333333E-2</v>
      </c>
      <c r="K49" s="3">
        <f t="shared" si="7"/>
        <v>2.0233333333333339E-2</v>
      </c>
      <c r="L49" s="3">
        <f>L30-$P$35</f>
        <v>2.8433333333333338E-2</v>
      </c>
      <c r="M49" s="3">
        <f t="shared" si="7"/>
        <v>2.7133333333333329E-2</v>
      </c>
      <c r="N49" s="3">
        <f t="shared" si="7"/>
        <v>2.7833333333333335E-2</v>
      </c>
      <c r="O49" s="3">
        <f>O30-$P$35</f>
        <v>1.553333333333333E-2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1.443333333333334E-2</v>
      </c>
      <c r="I50" s="3">
        <f t="shared" si="7"/>
        <v>2.5333333333333333E-2</v>
      </c>
      <c r="J50" s="3">
        <f t="shared" si="7"/>
        <v>2.8433333333333338E-2</v>
      </c>
      <c r="K50" s="3">
        <f t="shared" si="7"/>
        <v>2.3033333333333336E-2</v>
      </c>
      <c r="L50" s="3">
        <f t="shared" si="7"/>
        <v>3.6033333333333334E-2</v>
      </c>
      <c r="M50" s="3">
        <f t="shared" si="7"/>
        <v>1.9033333333333333E-2</v>
      </c>
      <c r="N50" s="3">
        <f t="shared" si="7"/>
        <v>1.9333333333333327E-2</v>
      </c>
      <c r="O50" s="3">
        <f t="shared" si="7"/>
        <v>1.9633333333333336E-2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8</v>
      </c>
      <c r="I53" s="2" t="s">
        <v>9</v>
      </c>
      <c r="J53" s="2" t="s">
        <v>10</v>
      </c>
      <c r="K53" s="2" t="s">
        <v>11</v>
      </c>
      <c r="L53" s="2" t="s">
        <v>12</v>
      </c>
      <c r="M53" s="2" t="s">
        <v>13</v>
      </c>
      <c r="N53" s="2" t="s">
        <v>14</v>
      </c>
      <c r="O53" s="2" t="s">
        <v>15</v>
      </c>
      <c r="P53" s="2" t="s">
        <v>16</v>
      </c>
      <c r="Q53" s="2"/>
      <c r="R53" s="3"/>
      <c r="S53" s="18" t="s">
        <v>29</v>
      </c>
      <c r="T53" s="19"/>
    </row>
    <row r="54" spans="4:20" x14ac:dyDescent="0.25">
      <c r="D54" s="3"/>
      <c r="E54" s="3"/>
      <c r="F54" s="3" t="s">
        <v>22</v>
      </c>
      <c r="G54" s="3"/>
      <c r="H54" s="3">
        <f>AVERAGE(H47:H50)</f>
        <v>1.7108333333333337E-2</v>
      </c>
      <c r="I54" s="3">
        <f>AVERAGE(I47:I50)</f>
        <v>2.6258333333333335E-2</v>
      </c>
      <c r="J54" s="3">
        <f t="shared" ref="J54:N54" si="8">AVERAGE(J47:J50)</f>
        <v>2.9608333333333334E-2</v>
      </c>
      <c r="K54" s="3">
        <f t="shared" si="8"/>
        <v>2.8433333333333335E-2</v>
      </c>
      <c r="L54" s="3">
        <f t="shared" si="8"/>
        <v>3.1583333333333338E-2</v>
      </c>
      <c r="M54" s="3">
        <f t="shared" si="8"/>
        <v>2.8333333333333332E-2</v>
      </c>
      <c r="N54" s="3">
        <f t="shared" si="8"/>
        <v>2.5633333333333331E-2</v>
      </c>
      <c r="O54" s="3">
        <f>AVERAGE(O47:O50)</f>
        <v>2.5408333333333331E-2</v>
      </c>
      <c r="P54" s="3"/>
      <c r="Q54" s="3"/>
      <c r="R54" s="3"/>
      <c r="S54" s="20">
        <f>AVERAGE(H47:I50)</f>
        <v>2.1683333333333332E-2</v>
      </c>
      <c r="T54" s="21"/>
    </row>
    <row r="55" spans="4:20" x14ac:dyDescent="0.25">
      <c r="D55" s="3"/>
      <c r="E55" s="3"/>
      <c r="F55" s="3" t="s">
        <v>23</v>
      </c>
      <c r="G55" s="3"/>
      <c r="H55" s="3">
        <f>H54/1000</f>
        <v>1.7108333333333337E-5</v>
      </c>
      <c r="I55" s="3">
        <f t="shared" ref="I55:O55" si="9">I54/1000</f>
        <v>2.6258333333333336E-5</v>
      </c>
      <c r="J55" s="3">
        <f t="shared" si="9"/>
        <v>2.9608333333333332E-5</v>
      </c>
      <c r="K55" s="3">
        <f t="shared" si="9"/>
        <v>2.8433333333333334E-5</v>
      </c>
      <c r="L55" s="3">
        <f t="shared" si="9"/>
        <v>3.158333333333334E-5</v>
      </c>
      <c r="M55" s="3">
        <f t="shared" si="9"/>
        <v>2.8333333333333332E-5</v>
      </c>
      <c r="N55" s="3">
        <f t="shared" si="9"/>
        <v>2.5633333333333331E-5</v>
      </c>
      <c r="O55" s="3">
        <f t="shared" si="9"/>
        <v>2.5408333333333332E-5</v>
      </c>
      <c r="P55" s="3"/>
      <c r="Q55" s="3"/>
      <c r="R55" s="3"/>
    </row>
    <row r="56" spans="4:20" x14ac:dyDescent="0.25">
      <c r="D56" s="3"/>
      <c r="E56" s="3"/>
      <c r="F56" s="3" t="s">
        <v>24</v>
      </c>
      <c r="G56" s="3"/>
      <c r="H56" s="3">
        <f>MEDIAN(H47:H50)</f>
        <v>1.3183333333333339E-2</v>
      </c>
      <c r="I56" s="3">
        <f t="shared" ref="I56:N56" si="10">MEDIAN(I47:I50)</f>
        <v>2.7533333333333333E-2</v>
      </c>
      <c r="J56" s="3">
        <f>MEDIAN(J47:J50)</f>
        <v>2.6833333333333334E-2</v>
      </c>
      <c r="K56" s="3">
        <f t="shared" si="10"/>
        <v>2.6783333333333333E-2</v>
      </c>
      <c r="L56" s="3">
        <f t="shared" si="10"/>
        <v>3.1983333333333336E-2</v>
      </c>
      <c r="M56" s="3">
        <f t="shared" si="10"/>
        <v>2.7483333333333332E-2</v>
      </c>
      <c r="N56" s="3">
        <f t="shared" si="10"/>
        <v>2.5883333333333335E-2</v>
      </c>
      <c r="O56" s="3">
        <f>MEDIAN(O47:O50)</f>
        <v>2.5133333333333334E-2</v>
      </c>
      <c r="P56" s="3"/>
      <c r="Q56" s="3"/>
      <c r="R56" s="3"/>
    </row>
    <row r="57" spans="4:20" x14ac:dyDescent="0.25">
      <c r="D57" s="3"/>
      <c r="E57" s="3"/>
      <c r="F57" s="3" t="s">
        <v>25</v>
      </c>
      <c r="G57" s="3"/>
      <c r="H57" s="3">
        <f>H56/1000</f>
        <v>1.3183333333333338E-5</v>
      </c>
      <c r="I57" s="3">
        <f t="shared" ref="I57:O57" si="11">I56/1000</f>
        <v>2.7533333333333333E-5</v>
      </c>
      <c r="J57" s="3">
        <f t="shared" si="11"/>
        <v>2.6833333333333333E-5</v>
      </c>
      <c r="K57" s="3">
        <f t="shared" si="11"/>
        <v>2.6783333333333332E-5</v>
      </c>
      <c r="L57" s="3">
        <f t="shared" si="11"/>
        <v>3.1983333333333336E-5</v>
      </c>
      <c r="M57" s="3">
        <f t="shared" si="11"/>
        <v>2.7483333333333332E-5</v>
      </c>
      <c r="N57" s="3">
        <f t="shared" si="11"/>
        <v>2.5883333333333333E-5</v>
      </c>
      <c r="O57" s="3">
        <f t="shared" si="11"/>
        <v>2.5133333333333336E-5</v>
      </c>
      <c r="P57" s="3"/>
      <c r="Q57" s="3"/>
      <c r="R57" s="3"/>
    </row>
    <row r="58" spans="4:20" x14ac:dyDescent="0.25">
      <c r="D58" s="3"/>
      <c r="E58" s="3"/>
      <c r="F58" s="3" t="s">
        <v>26</v>
      </c>
      <c r="G58" s="3"/>
      <c r="H58" s="3">
        <f>STDEV(H47:H50)</f>
        <v>9.2525221786638624E-3</v>
      </c>
      <c r="I58" s="3">
        <f t="shared" ref="I58:O58" si="12">STDEV(I47:I50)</f>
        <v>7.590070267571092E-3</v>
      </c>
      <c r="J58" s="3">
        <f t="shared" si="12"/>
        <v>1.3949044172750086E-2</v>
      </c>
      <c r="K58" s="3">
        <f t="shared" si="12"/>
        <v>8.8140040087730121E-3</v>
      </c>
      <c r="L58" s="3">
        <f t="shared" si="12"/>
        <v>4.9291649056068974E-3</v>
      </c>
      <c r="M58" s="3">
        <f t="shared" si="12"/>
        <v>8.3502494972705205E-3</v>
      </c>
      <c r="N58" s="3">
        <f t="shared" si="12"/>
        <v>5.1980765673468104E-3</v>
      </c>
      <c r="O58" s="3">
        <f t="shared" si="12"/>
        <v>9.4312865859683629E-3</v>
      </c>
      <c r="P58" s="3"/>
      <c r="Q58" s="3"/>
      <c r="R58" s="3"/>
    </row>
    <row r="59" spans="4:20" x14ac:dyDescent="0.25">
      <c r="D59" s="3"/>
      <c r="E59" s="3"/>
      <c r="F59" s="3" t="s">
        <v>27</v>
      </c>
      <c r="G59" s="3"/>
      <c r="H59" s="3">
        <f>H58/H54*100</f>
        <v>54.081961102760026</v>
      </c>
      <c r="I59" s="3">
        <f t="shared" ref="I59:O59" si="13">I58/I54*100</f>
        <v>28.905377090083494</v>
      </c>
      <c r="J59" s="3">
        <f t="shared" si="13"/>
        <v>47.111885750915015</v>
      </c>
      <c r="K59" s="3">
        <f t="shared" si="13"/>
        <v>30.998841765907425</v>
      </c>
      <c r="L59" s="3">
        <f t="shared" si="13"/>
        <v>15.606854582396506</v>
      </c>
      <c r="M59" s="3">
        <f t="shared" si="13"/>
        <v>29.471468813895957</v>
      </c>
      <c r="N59" s="3">
        <f t="shared" si="13"/>
        <v>20.278582187308754</v>
      </c>
      <c r="O59" s="3">
        <f t="shared" si="13"/>
        <v>37.11887144362754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30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65.660009741841179</v>
      </c>
      <c r="I63" s="3">
        <f t="shared" ref="H63:O66" si="14">I47/$H$54*100</f>
        <v>173.79444715051142</v>
      </c>
      <c r="J63" s="3">
        <f t="shared" si="14"/>
        <v>92.547491475888961</v>
      </c>
      <c r="K63" s="3">
        <f t="shared" si="14"/>
        <v>233.41451534339987</v>
      </c>
      <c r="L63" s="3">
        <f t="shared" si="14"/>
        <v>153.92109108621528</v>
      </c>
      <c r="M63" s="3">
        <f t="shared" si="14"/>
        <v>162.68874817340475</v>
      </c>
      <c r="N63" s="3">
        <f t="shared" si="14"/>
        <v>139.89283974671213</v>
      </c>
      <c r="O63" s="3">
        <f>O47/$H$54*100</f>
        <v>209.44958597174858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180.22406234778373</v>
      </c>
      <c r="I64" s="3">
        <f t="shared" si="14"/>
        <v>197.75937652216268</v>
      </c>
      <c r="J64" s="3">
        <f t="shared" si="14"/>
        <v>286.02045786653673</v>
      </c>
      <c r="K64" s="3">
        <f t="shared" si="14"/>
        <v>178.47053093034577</v>
      </c>
      <c r="L64" s="3">
        <f t="shared" si="14"/>
        <v>207.69605455431073</v>
      </c>
      <c r="M64" s="3">
        <f t="shared" si="14"/>
        <v>229.90745250852407</v>
      </c>
      <c r="N64" s="3">
        <f t="shared" si="14"/>
        <v>183.73112518265947</v>
      </c>
      <c r="O64" s="3">
        <f t="shared" si="14"/>
        <v>179.05504140282508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69.751583049196313</v>
      </c>
      <c r="I65" s="3">
        <f t="shared" si="14"/>
        <v>94.301022893326817</v>
      </c>
      <c r="J65" s="3">
        <f t="shared" si="14"/>
        <v>147.49147588894294</v>
      </c>
      <c r="K65" s="3">
        <f t="shared" si="14"/>
        <v>118.2659522649781</v>
      </c>
      <c r="L65" s="3">
        <f t="shared" si="14"/>
        <v>166.19581100828057</v>
      </c>
      <c r="M65" s="3">
        <f t="shared" si="14"/>
        <v>158.59717486604964</v>
      </c>
      <c r="N65" s="3">
        <f t="shared" si="14"/>
        <v>162.68874817340475</v>
      </c>
      <c r="O65" s="3">
        <f t="shared" si="14"/>
        <v>90.793960058451006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84.364344861178779</v>
      </c>
      <c r="I66" s="3">
        <f t="shared" si="14"/>
        <v>148.07598636142228</v>
      </c>
      <c r="J66" s="3">
        <f t="shared" si="14"/>
        <v>166.19581100828057</v>
      </c>
      <c r="K66" s="3">
        <f t="shared" si="14"/>
        <v>134.63224549439843</v>
      </c>
      <c r="L66" s="3">
        <f t="shared" si="14"/>
        <v>210.61860691670722</v>
      </c>
      <c r="M66" s="3">
        <f t="shared" si="14"/>
        <v>111.25182659522648</v>
      </c>
      <c r="N66" s="3">
        <f t="shared" si="14"/>
        <v>113.00535801266433</v>
      </c>
      <c r="O66" s="3">
        <f t="shared" si="14"/>
        <v>114.75888943010229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8</v>
      </c>
      <c r="I69" s="2" t="s">
        <v>9</v>
      </c>
      <c r="J69" s="2" t="s">
        <v>10</v>
      </c>
      <c r="K69" s="2" t="s">
        <v>11</v>
      </c>
      <c r="L69" s="2" t="s">
        <v>12</v>
      </c>
      <c r="M69" s="2" t="s">
        <v>13</v>
      </c>
      <c r="N69" s="2" t="s">
        <v>14</v>
      </c>
      <c r="O69" s="2" t="s">
        <v>15</v>
      </c>
      <c r="P69" s="2" t="s">
        <v>16</v>
      </c>
      <c r="Q69" s="2"/>
      <c r="R69" s="3"/>
    </row>
    <row r="70" spans="4:18" x14ac:dyDescent="0.25">
      <c r="D70" s="3"/>
      <c r="E70" s="3"/>
      <c r="F70" s="3" t="s">
        <v>22</v>
      </c>
      <c r="G70" s="3"/>
      <c r="H70" s="3">
        <f>AVERAGE(H63:H66)</f>
        <v>100</v>
      </c>
      <c r="I70" s="3">
        <f t="shared" ref="I70:N70" si="15">AVERAGE(I63:I66)</f>
        <v>153.48270823185578</v>
      </c>
      <c r="J70" s="3">
        <f>AVERAGE(J63:J66)</f>
        <v>173.06380905991227</v>
      </c>
      <c r="K70" s="3">
        <f t="shared" si="15"/>
        <v>166.19581100828054</v>
      </c>
      <c r="L70" s="3">
        <f t="shared" si="15"/>
        <v>184.60789089137845</v>
      </c>
      <c r="M70" s="3">
        <f t="shared" si="15"/>
        <v>165.61130053580123</v>
      </c>
      <c r="N70" s="3">
        <f t="shared" si="15"/>
        <v>149.82951777886018</v>
      </c>
      <c r="O70" s="3">
        <f>AVERAGE(O63:O66)</f>
        <v>148.51436921578173</v>
      </c>
      <c r="P70" s="3"/>
      <c r="Q70" s="3"/>
      <c r="R70" s="3"/>
    </row>
    <row r="71" spans="4:18" x14ac:dyDescent="0.25">
      <c r="D71" s="3"/>
      <c r="E71" s="3"/>
      <c r="F71" s="3" t="s">
        <v>24</v>
      </c>
      <c r="G71" s="3"/>
      <c r="H71" s="3">
        <f>MEDIAN(H63:H66)</f>
        <v>77.057963955187546</v>
      </c>
      <c r="I71" s="3">
        <f t="shared" ref="I71:O71" si="16">MEDIAN(I63:I66)</f>
        <v>160.93521675596685</v>
      </c>
      <c r="J71" s="3">
        <f t="shared" si="16"/>
        <v>156.84364344861177</v>
      </c>
      <c r="K71" s="3">
        <f t="shared" si="16"/>
        <v>156.5513882123721</v>
      </c>
      <c r="L71" s="3">
        <f t="shared" si="16"/>
        <v>186.94593278129565</v>
      </c>
      <c r="M71" s="3">
        <f t="shared" si="16"/>
        <v>160.64296151972718</v>
      </c>
      <c r="N71" s="3">
        <f t="shared" si="16"/>
        <v>151.29079396005844</v>
      </c>
      <c r="O71" s="3">
        <f t="shared" si="16"/>
        <v>146.90696541646369</v>
      </c>
      <c r="P71" s="3"/>
      <c r="Q71" s="3"/>
      <c r="R71" s="3"/>
    </row>
    <row r="72" spans="4:18" x14ac:dyDescent="0.25">
      <c r="D72" s="3"/>
      <c r="E72" s="3"/>
      <c r="F72" s="3" t="s">
        <v>26</v>
      </c>
      <c r="G72" s="3"/>
      <c r="H72" s="3">
        <f>STDEV(H63:H66)</f>
        <v>54.081961102760026</v>
      </c>
      <c r="I72" s="3">
        <f t="shared" ref="I72:O72" si="17">STDEV(I63:I66)</f>
        <v>44.364755582490616</v>
      </c>
      <c r="J72" s="3">
        <f t="shared" si="17"/>
        <v>81.533624000487677</v>
      </c>
      <c r="K72" s="3">
        <f t="shared" si="17"/>
        <v>51.518776476023405</v>
      </c>
      <c r="L72" s="3">
        <f t="shared" si="17"/>
        <v>28.811485079046708</v>
      </c>
      <c r="M72" s="3">
        <f t="shared" si="17"/>
        <v>48.808082789696165</v>
      </c>
      <c r="N72" s="3">
        <f t="shared" si="17"/>
        <v>30.383301903634496</v>
      </c>
      <c r="O72" s="3">
        <f t="shared" si="17"/>
        <v>55.126857784520368</v>
      </c>
      <c r="P72" s="3"/>
      <c r="Q72" s="3"/>
      <c r="R72" s="3"/>
    </row>
    <row r="73" spans="4:18" x14ac:dyDescent="0.25">
      <c r="D73" s="3"/>
      <c r="E73" s="3"/>
      <c r="F73" s="3" t="s">
        <v>27</v>
      </c>
      <c r="G73" s="3"/>
      <c r="H73" s="3">
        <f t="shared" ref="H73:O73" si="18">H72/H70*100</f>
        <v>54.081961102760026</v>
      </c>
      <c r="I73" s="3">
        <f t="shared" si="18"/>
        <v>28.905377090083544</v>
      </c>
      <c r="J73" s="3">
        <f t="shared" si="18"/>
        <v>47.111885750915071</v>
      </c>
      <c r="K73" s="3">
        <f t="shared" si="18"/>
        <v>30.998841765907404</v>
      </c>
      <c r="L73" s="3">
        <f t="shared" si="18"/>
        <v>15.606854582396542</v>
      </c>
      <c r="M73" s="3">
        <f t="shared" si="18"/>
        <v>29.471468813895957</v>
      </c>
      <c r="N73" s="3">
        <f t="shared" si="18"/>
        <v>20.278582187308722</v>
      </c>
      <c r="O73" s="3">
        <f t="shared" si="18"/>
        <v>37.11887144362754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31</v>
      </c>
      <c r="E76" s="3"/>
      <c r="F76" s="3"/>
      <c r="G76" s="3"/>
      <c r="H76" s="3">
        <f>H47/$S$54*100</f>
        <v>51.806302843966165</v>
      </c>
      <c r="I76" s="3">
        <f t="shared" ref="I76:N76" si="19">I47/$S$54*100</f>
        <v>137.12528823981555</v>
      </c>
      <c r="J76" s="3">
        <f t="shared" si="19"/>
        <v>73.020753266717932</v>
      </c>
      <c r="K76" s="3">
        <f t="shared" si="19"/>
        <v>184.16602613374329</v>
      </c>
      <c r="L76" s="3">
        <f t="shared" si="19"/>
        <v>121.44504227517294</v>
      </c>
      <c r="M76" s="3">
        <f t="shared" si="19"/>
        <v>128.36279784780939</v>
      </c>
      <c r="N76" s="3">
        <f t="shared" si="19"/>
        <v>110.37663335895466</v>
      </c>
      <c r="O76" s="3">
        <f>O47/$S$54*100</f>
        <v>165.25749423520369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142.19830899308226</v>
      </c>
      <c r="I77" s="3">
        <f t="shared" si="20"/>
        <v>156.03382013835517</v>
      </c>
      <c r="J77" s="3">
        <f t="shared" si="20"/>
        <v>225.67255956956186</v>
      </c>
      <c r="K77" s="3">
        <f t="shared" si="20"/>
        <v>140.81475787855496</v>
      </c>
      <c r="L77" s="3">
        <f t="shared" si="20"/>
        <v>163.87394312067642</v>
      </c>
      <c r="M77" s="3">
        <f t="shared" si="20"/>
        <v>181.3989239046887</v>
      </c>
      <c r="N77" s="3">
        <f t="shared" si="20"/>
        <v>144.96541122213679</v>
      </c>
      <c r="O77" s="3">
        <f t="shared" si="20"/>
        <v>141.27594158339738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55.034588777863206</v>
      </c>
      <c r="I78" s="3">
        <f t="shared" si="20"/>
        <v>74.404304381245197</v>
      </c>
      <c r="J78" s="3">
        <f t="shared" si="20"/>
        <v>116.37202152190622</v>
      </c>
      <c r="K78" s="3">
        <f t="shared" si="20"/>
        <v>93.312836279784818</v>
      </c>
      <c r="L78" s="3">
        <f t="shared" si="20"/>
        <v>131.12990007686398</v>
      </c>
      <c r="M78" s="3">
        <f t="shared" si="20"/>
        <v>125.13451191391236</v>
      </c>
      <c r="N78" s="3">
        <f t="shared" si="20"/>
        <v>128.36279784780939</v>
      </c>
      <c r="O78" s="3">
        <f t="shared" si="20"/>
        <v>71.637202152190611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66.564181398923935</v>
      </c>
      <c r="I79" s="3">
        <f t="shared" si="20"/>
        <v>116.83320522674865</v>
      </c>
      <c r="J79" s="3">
        <f t="shared" si="20"/>
        <v>131.12990007686398</v>
      </c>
      <c r="K79" s="3">
        <f t="shared" si="20"/>
        <v>106.2259800153728</v>
      </c>
      <c r="L79" s="3">
        <f t="shared" si="20"/>
        <v>166.17986164488855</v>
      </c>
      <c r="M79" s="3">
        <f t="shared" si="20"/>
        <v>87.778631821675631</v>
      </c>
      <c r="N79" s="3">
        <f t="shared" si="20"/>
        <v>89.162182936202896</v>
      </c>
      <c r="O79" s="3">
        <f t="shared" si="20"/>
        <v>90.545734050730218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8</v>
      </c>
      <c r="I82" s="2" t="s">
        <v>9</v>
      </c>
      <c r="J82" s="2" t="s">
        <v>10</v>
      </c>
      <c r="K82" s="2" t="s">
        <v>11</v>
      </c>
      <c r="L82" s="2" t="s">
        <v>12</v>
      </c>
      <c r="M82" s="2" t="s">
        <v>13</v>
      </c>
      <c r="N82" s="2" t="s">
        <v>14</v>
      </c>
      <c r="O82" s="2" t="s">
        <v>15</v>
      </c>
      <c r="P82" s="2" t="s">
        <v>16</v>
      </c>
      <c r="Q82" s="2"/>
      <c r="R82" s="3"/>
    </row>
    <row r="83" spans="4:18" x14ac:dyDescent="0.25">
      <c r="D83" s="3"/>
      <c r="E83" s="3"/>
      <c r="F83" s="3" t="s">
        <v>22</v>
      </c>
      <c r="G83" s="3"/>
      <c r="H83" s="3">
        <f>AVERAGE(H76:H79)</f>
        <v>78.900845503458896</v>
      </c>
      <c r="I83" s="3">
        <f t="shared" ref="I83:N83" si="21">AVERAGE(I76:I79)</f>
        <v>121.09915449654113</v>
      </c>
      <c r="J83" s="3">
        <f>AVERAGE(J76:J79)</f>
        <v>136.5488086087625</v>
      </c>
      <c r="K83" s="3">
        <f t="shared" si="21"/>
        <v>131.12990007686398</v>
      </c>
      <c r="L83" s="3">
        <f t="shared" si="21"/>
        <v>145.65718677940049</v>
      </c>
      <c r="M83" s="3">
        <f t="shared" si="21"/>
        <v>130.66871637202152</v>
      </c>
      <c r="N83" s="3">
        <f t="shared" si="21"/>
        <v>118.21675634127594</v>
      </c>
      <c r="O83" s="3">
        <f>AVERAGE(O76:O79)</f>
        <v>117.17909300538049</v>
      </c>
      <c r="P83" s="3"/>
      <c r="Q83" s="3"/>
      <c r="R83" s="3"/>
    </row>
    <row r="84" spans="4:18" x14ac:dyDescent="0.25">
      <c r="D84" s="3"/>
      <c r="E84" s="3"/>
      <c r="F84" s="3" t="s">
        <v>24</v>
      </c>
      <c r="G84" s="3"/>
      <c r="H84" s="3">
        <f t="shared" ref="H84:O84" si="22">MEDIAN(H76:H79)</f>
        <v>60.799385088393571</v>
      </c>
      <c r="I84" s="3">
        <f t="shared" si="22"/>
        <v>126.9792467332821</v>
      </c>
      <c r="J84" s="3">
        <f t="shared" si="22"/>
        <v>123.7509607993851</v>
      </c>
      <c r="K84" s="3">
        <f t="shared" si="22"/>
        <v>123.52036894696388</v>
      </c>
      <c r="L84" s="3">
        <f t="shared" si="22"/>
        <v>147.5019215987702</v>
      </c>
      <c r="M84" s="3">
        <f t="shared" si="22"/>
        <v>126.74865488086087</v>
      </c>
      <c r="N84" s="3">
        <f t="shared" si="22"/>
        <v>119.36971560338202</v>
      </c>
      <c r="O84" s="3">
        <f t="shared" si="22"/>
        <v>115.91083781706379</v>
      </c>
      <c r="P84" s="3"/>
      <c r="Q84" s="3"/>
      <c r="R84" s="3"/>
    </row>
    <row r="85" spans="4:18" x14ac:dyDescent="0.25">
      <c r="D85" s="3"/>
      <c r="E85" s="3"/>
      <c r="F85" s="3" t="s">
        <v>26</v>
      </c>
      <c r="G85" s="3"/>
      <c r="H85" s="3">
        <f t="shared" ref="H85:O85" si="23">STDEV(H76:H79)</f>
        <v>42.671124574929408</v>
      </c>
      <c r="I85" s="3">
        <f t="shared" si="23"/>
        <v>35.004167260128071</v>
      </c>
      <c r="J85" s="3">
        <f t="shared" si="23"/>
        <v>64.330718705995793</v>
      </c>
      <c r="K85" s="3">
        <f t="shared" si="23"/>
        <v>40.648750232619577</v>
      </c>
      <c r="L85" s="3">
        <f t="shared" si="23"/>
        <v>22.732505329470516</v>
      </c>
      <c r="M85" s="3">
        <f t="shared" si="23"/>
        <v>38.509989995098543</v>
      </c>
      <c r="N85" s="3">
        <f t="shared" si="23"/>
        <v>23.972682093836099</v>
      </c>
      <c r="O85" s="3">
        <f t="shared" si="23"/>
        <v>43.495556891475857</v>
      </c>
      <c r="P85" s="3"/>
      <c r="Q85" s="3"/>
      <c r="R85" s="3"/>
    </row>
    <row r="86" spans="4:18" x14ac:dyDescent="0.25">
      <c r="D86" s="3"/>
      <c r="E86" s="3"/>
      <c r="F86" s="3" t="s">
        <v>27</v>
      </c>
      <c r="G86" s="3"/>
      <c r="H86" s="3">
        <f t="shared" ref="H86:O86" si="24">H85/H83*100</f>
        <v>54.081961102760005</v>
      </c>
      <c r="I86" s="3">
        <f t="shared" si="24"/>
        <v>28.90537709008354</v>
      </c>
      <c r="J86" s="3">
        <f t="shared" si="24"/>
        <v>47.111885750915015</v>
      </c>
      <c r="K86" s="3">
        <f t="shared" si="24"/>
        <v>30.998841765907422</v>
      </c>
      <c r="L86" s="3">
        <f t="shared" si="24"/>
        <v>15.606854582396378</v>
      </c>
      <c r="M86" s="3">
        <f t="shared" si="24"/>
        <v>29.471468813896003</v>
      </c>
      <c r="N86" s="3">
        <f t="shared" si="24"/>
        <v>20.27858218730869</v>
      </c>
      <c r="O86" s="3">
        <f t="shared" si="24"/>
        <v>37.118871443627469</v>
      </c>
      <c r="P86" s="3"/>
      <c r="Q86" s="3"/>
      <c r="R86" s="3"/>
    </row>
  </sheetData>
  <pageMargins left="0.7" right="0.7" top="0.78740157499999996" bottom="0.78740157499999996" header="0.3" footer="0.3"/>
  <pageSetup paperSize="9" scale="3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95"/>
  <sheetViews>
    <sheetView topLeftCell="A55" workbookViewId="0">
      <selection activeCell="A34" sqref="A34:D41"/>
    </sheetView>
  </sheetViews>
  <sheetFormatPr baseColWidth="10" defaultRowHeight="15" x14ac:dyDescent="0.25"/>
  <sheetData>
    <row r="1" spans="1:13" x14ac:dyDescent="0.25">
      <c r="A1" s="22" t="s">
        <v>37</v>
      </c>
      <c r="B1" s="22" t="s">
        <v>78</v>
      </c>
      <c r="C1" s="22"/>
      <c r="D1" s="22"/>
      <c r="E1" s="22"/>
      <c r="F1" s="22"/>
      <c r="G1" s="22"/>
      <c r="H1" s="22"/>
      <c r="I1" s="22"/>
      <c r="J1" s="22"/>
      <c r="K1" s="22"/>
      <c r="L1" s="23"/>
      <c r="M1" s="23"/>
    </row>
    <row r="2" spans="1:13" x14ac:dyDescent="0.25">
      <c r="A2" s="22" t="s">
        <v>39</v>
      </c>
      <c r="B2" s="22" t="s">
        <v>40</v>
      </c>
      <c r="C2" s="22"/>
      <c r="D2" s="22"/>
      <c r="E2" s="22"/>
      <c r="F2" s="22"/>
      <c r="G2" s="22"/>
      <c r="H2" s="22"/>
      <c r="I2" s="22"/>
      <c r="J2" s="22"/>
      <c r="K2" s="22"/>
      <c r="L2" s="23"/>
      <c r="M2" s="23"/>
    </row>
    <row r="3" spans="1:13" x14ac:dyDescent="0.25">
      <c r="A3" s="22" t="s">
        <v>63</v>
      </c>
      <c r="B3" s="22"/>
      <c r="C3" s="22"/>
      <c r="D3" s="22"/>
      <c r="E3" s="22" t="s">
        <v>64</v>
      </c>
      <c r="F3" s="22"/>
      <c r="G3" s="22"/>
      <c r="H3" s="22"/>
      <c r="I3" s="22"/>
      <c r="J3" s="22"/>
      <c r="K3" s="22"/>
      <c r="L3" s="23"/>
      <c r="M3" s="23"/>
    </row>
    <row r="4" spans="1:13" x14ac:dyDescent="0.25">
      <c r="A4" s="22" t="s">
        <v>65</v>
      </c>
      <c r="B4" s="22"/>
      <c r="C4" s="22"/>
      <c r="D4" s="22"/>
      <c r="E4" s="22">
        <v>485</v>
      </c>
      <c r="F4" s="22"/>
      <c r="G4" s="22"/>
      <c r="H4" s="22"/>
      <c r="I4" s="22"/>
      <c r="J4" s="22"/>
      <c r="K4" s="22"/>
      <c r="L4" s="23"/>
      <c r="M4" s="23"/>
    </row>
    <row r="5" spans="1:13" x14ac:dyDescent="0.25">
      <c r="A5" s="22" t="s">
        <v>66</v>
      </c>
      <c r="B5" s="22"/>
      <c r="C5" s="22"/>
      <c r="D5" s="22"/>
      <c r="E5" s="22">
        <v>10</v>
      </c>
      <c r="F5" s="22"/>
      <c r="G5" s="22"/>
      <c r="H5" s="22"/>
      <c r="I5" s="22"/>
      <c r="J5" s="22"/>
      <c r="K5" s="22"/>
      <c r="L5" s="23"/>
      <c r="M5" s="23"/>
    </row>
    <row r="6" spans="1:13" x14ac:dyDescent="0.25">
      <c r="A6" s="22" t="s">
        <v>67</v>
      </c>
      <c r="B6" s="22"/>
      <c r="C6" s="22"/>
      <c r="D6" s="22"/>
      <c r="E6" s="22" t="s">
        <v>64</v>
      </c>
      <c r="F6" s="22"/>
      <c r="G6" s="22"/>
      <c r="H6" s="22"/>
      <c r="I6" s="22"/>
      <c r="J6" s="22"/>
      <c r="K6" s="22"/>
      <c r="L6" s="23"/>
      <c r="M6" s="23"/>
    </row>
    <row r="7" spans="1:13" x14ac:dyDescent="0.25">
      <c r="A7" s="22" t="s">
        <v>68</v>
      </c>
      <c r="B7" s="22"/>
      <c r="C7" s="22"/>
      <c r="D7" s="22"/>
      <c r="E7" s="22">
        <v>535.00000000000011</v>
      </c>
      <c r="F7" s="22"/>
      <c r="G7" s="22"/>
      <c r="H7" s="22"/>
      <c r="I7" s="22"/>
      <c r="J7" s="22"/>
      <c r="K7" s="22"/>
      <c r="L7" s="23"/>
      <c r="M7" s="23"/>
    </row>
    <row r="8" spans="1:13" x14ac:dyDescent="0.25">
      <c r="A8" s="22" t="s">
        <v>69</v>
      </c>
      <c r="B8" s="22"/>
      <c r="C8" s="22"/>
      <c r="D8" s="22"/>
      <c r="E8" s="22">
        <v>10</v>
      </c>
      <c r="F8" s="22"/>
      <c r="G8" s="22"/>
      <c r="H8" s="22"/>
      <c r="I8" s="22"/>
      <c r="J8" s="22"/>
      <c r="K8" s="22"/>
      <c r="L8" s="23"/>
      <c r="M8" s="23"/>
    </row>
    <row r="9" spans="1:13" x14ac:dyDescent="0.25">
      <c r="A9" s="22" t="s">
        <v>70</v>
      </c>
      <c r="B9" s="22"/>
      <c r="C9" s="22"/>
      <c r="D9" s="22"/>
      <c r="E9" s="22">
        <v>126</v>
      </c>
      <c r="F9" s="22"/>
      <c r="G9" s="22"/>
      <c r="H9" s="22"/>
      <c r="I9" s="22"/>
      <c r="J9" s="22"/>
      <c r="K9" s="22"/>
      <c r="L9" s="23"/>
      <c r="M9" s="23"/>
    </row>
    <row r="10" spans="1:13" x14ac:dyDescent="0.25">
      <c r="A10" s="22" t="s">
        <v>71</v>
      </c>
      <c r="B10" s="22"/>
      <c r="C10" s="22"/>
      <c r="D10" s="22"/>
      <c r="E10" s="22" t="s">
        <v>72</v>
      </c>
      <c r="F10" s="22"/>
      <c r="G10" s="22"/>
      <c r="H10" s="22"/>
      <c r="I10" s="22"/>
      <c r="J10" s="22"/>
      <c r="K10" s="22"/>
      <c r="L10" s="23"/>
      <c r="M10" s="23"/>
    </row>
    <row r="11" spans="1:13" x14ac:dyDescent="0.25">
      <c r="A11" s="22" t="s">
        <v>42</v>
      </c>
      <c r="B11" s="22"/>
      <c r="C11" s="22"/>
      <c r="D11" s="22"/>
      <c r="E11" s="22">
        <v>30</v>
      </c>
      <c r="F11" s="22"/>
      <c r="G11" s="22"/>
      <c r="H11" s="22"/>
      <c r="I11" s="22"/>
      <c r="J11" s="22"/>
      <c r="K11" s="22"/>
      <c r="L11" s="23"/>
      <c r="M11" s="23"/>
    </row>
    <row r="12" spans="1:13" x14ac:dyDescent="0.25">
      <c r="A12" s="22" t="s">
        <v>73</v>
      </c>
      <c r="B12" s="22"/>
      <c r="C12" s="22"/>
      <c r="D12" s="22"/>
      <c r="E12" s="22">
        <v>40</v>
      </c>
      <c r="F12" s="22"/>
      <c r="G12" s="22"/>
      <c r="H12" s="22"/>
      <c r="I12" s="22"/>
      <c r="J12" s="22"/>
      <c r="K12" s="22"/>
      <c r="L12" s="23"/>
      <c r="M12" s="23"/>
    </row>
    <row r="13" spans="1:13" x14ac:dyDescent="0.25">
      <c r="A13" s="22" t="s">
        <v>74</v>
      </c>
      <c r="B13" s="22"/>
      <c r="C13" s="22"/>
      <c r="D13" s="22"/>
      <c r="E13" s="22">
        <v>0</v>
      </c>
      <c r="F13" s="22"/>
      <c r="G13" s="22"/>
      <c r="H13" s="22"/>
      <c r="I13" s="22"/>
      <c r="J13" s="22"/>
      <c r="K13" s="22"/>
      <c r="L13" s="23"/>
      <c r="M13" s="23"/>
    </row>
    <row r="14" spans="1:13" x14ac:dyDescent="0.25">
      <c r="A14" s="22" t="s">
        <v>43</v>
      </c>
      <c r="B14" s="22"/>
      <c r="C14" s="22"/>
      <c r="D14" s="22"/>
      <c r="E14" s="22">
        <v>0</v>
      </c>
      <c r="F14" s="22"/>
      <c r="G14" s="22"/>
      <c r="H14" s="22"/>
      <c r="I14" s="22"/>
      <c r="J14" s="22"/>
      <c r="K14" s="22"/>
      <c r="L14" s="23"/>
      <c r="M14" s="23"/>
    </row>
    <row r="15" spans="1:13" x14ac:dyDescent="0.25">
      <c r="A15" s="22" t="s">
        <v>75</v>
      </c>
      <c r="B15" s="22"/>
      <c r="C15" s="22"/>
      <c r="D15" s="22"/>
      <c r="E15" s="22">
        <v>16342</v>
      </c>
      <c r="F15" s="22"/>
      <c r="G15" s="22"/>
      <c r="H15" s="22"/>
      <c r="I15" s="22"/>
      <c r="J15" s="22"/>
      <c r="K15" s="22"/>
      <c r="L15" s="23"/>
      <c r="M15" s="23"/>
    </row>
    <row r="16" spans="1:13" x14ac:dyDescent="0.25">
      <c r="A16" s="22" t="s">
        <v>76</v>
      </c>
      <c r="B16" s="22"/>
      <c r="C16" s="22"/>
      <c r="D16" s="22"/>
      <c r="E16" s="22" t="s">
        <v>77</v>
      </c>
      <c r="F16" s="22"/>
      <c r="G16" s="22"/>
      <c r="H16" s="22"/>
      <c r="I16" s="22"/>
      <c r="J16" s="22"/>
      <c r="K16" s="22"/>
      <c r="L16" s="23"/>
      <c r="M16" s="23"/>
    </row>
    <row r="17" spans="1:20" x14ac:dyDescent="0.25">
      <c r="A17" s="22" t="s">
        <v>44</v>
      </c>
      <c r="B17" s="22"/>
      <c r="C17" s="22"/>
      <c r="D17" s="22"/>
      <c r="E17" s="22" t="s">
        <v>45</v>
      </c>
      <c r="F17" s="22"/>
      <c r="G17" s="22"/>
      <c r="H17" s="22"/>
      <c r="I17" s="22"/>
      <c r="J17" s="22"/>
      <c r="K17" s="22"/>
      <c r="L17" s="23"/>
      <c r="M17" s="23"/>
    </row>
    <row r="18" spans="1:20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3"/>
      <c r="M18" s="23"/>
    </row>
    <row r="19" spans="1:20" x14ac:dyDescent="0.25">
      <c r="A19" s="22" t="s">
        <v>46</v>
      </c>
      <c r="B19" s="22"/>
      <c r="C19" s="22"/>
      <c r="D19" s="22"/>
      <c r="E19" s="22" t="s">
        <v>80</v>
      </c>
      <c r="F19" s="22"/>
      <c r="G19" s="22"/>
      <c r="H19" s="22"/>
      <c r="I19" s="22"/>
      <c r="J19" s="22"/>
      <c r="K19" s="22"/>
      <c r="L19" s="23"/>
      <c r="M19" s="23"/>
    </row>
    <row r="20" spans="1:20" x14ac:dyDescent="0.25">
      <c r="A20" s="22" t="s">
        <v>47</v>
      </c>
      <c r="B20" s="22"/>
      <c r="C20" s="22"/>
      <c r="D20" s="22"/>
      <c r="E20" s="22">
        <v>27.4</v>
      </c>
      <c r="F20" s="22"/>
      <c r="G20" s="22"/>
      <c r="H20" s="22"/>
      <c r="I20" s="22"/>
      <c r="J20" s="22"/>
      <c r="K20" s="22"/>
      <c r="L20" s="23"/>
      <c r="M20" s="23"/>
    </row>
    <row r="21" spans="1:20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3"/>
      <c r="M21" s="23"/>
    </row>
    <row r="22" spans="1:20" x14ac:dyDescent="0.25">
      <c r="A22" s="24" t="s">
        <v>48</v>
      </c>
      <c r="B22" s="24" t="s">
        <v>49</v>
      </c>
      <c r="C22" s="24" t="s">
        <v>50</v>
      </c>
      <c r="D22" s="24" t="s">
        <v>51</v>
      </c>
      <c r="E22" s="24" t="s">
        <v>52</v>
      </c>
      <c r="F22" s="24" t="s">
        <v>53</v>
      </c>
      <c r="G22" s="24" t="s">
        <v>54</v>
      </c>
      <c r="H22" s="24" t="s">
        <v>55</v>
      </c>
      <c r="I22" s="24" t="s">
        <v>56</v>
      </c>
      <c r="J22" s="24" t="s">
        <v>57</v>
      </c>
      <c r="K22" s="24" t="s">
        <v>58</v>
      </c>
      <c r="L22" s="24" t="s">
        <v>59</v>
      </c>
      <c r="M22" s="24" t="s">
        <v>60</v>
      </c>
    </row>
    <row r="23" spans="1:20" x14ac:dyDescent="0.25">
      <c r="A23" s="24" t="s">
        <v>61</v>
      </c>
      <c r="B23" s="22">
        <v>35</v>
      </c>
      <c r="C23" s="22">
        <v>27</v>
      </c>
      <c r="D23" s="22">
        <v>31</v>
      </c>
      <c r="E23" s="22">
        <v>34</v>
      </c>
      <c r="F23" s="22">
        <v>34</v>
      </c>
      <c r="G23" s="22">
        <v>31</v>
      </c>
      <c r="H23" s="22">
        <v>35</v>
      </c>
      <c r="I23" s="22">
        <v>34</v>
      </c>
      <c r="J23" s="22">
        <v>37</v>
      </c>
      <c r="K23" s="22">
        <v>31</v>
      </c>
      <c r="L23" s="22">
        <v>33</v>
      </c>
      <c r="M23" s="22">
        <v>32</v>
      </c>
    </row>
    <row r="24" spans="1:20" x14ac:dyDescent="0.25">
      <c r="A24" s="24" t="s">
        <v>0</v>
      </c>
      <c r="B24" s="22">
        <v>32</v>
      </c>
      <c r="C24" s="22">
        <v>31</v>
      </c>
      <c r="D24" s="22">
        <v>33</v>
      </c>
      <c r="E24" s="22">
        <v>37</v>
      </c>
      <c r="F24" s="22">
        <v>35</v>
      </c>
      <c r="G24" s="22">
        <v>31</v>
      </c>
      <c r="H24" s="22">
        <v>29</v>
      </c>
      <c r="I24" s="22">
        <v>35</v>
      </c>
      <c r="J24" s="22">
        <v>30</v>
      </c>
      <c r="K24" s="22">
        <v>34</v>
      </c>
      <c r="L24" s="22">
        <v>35</v>
      </c>
      <c r="M24" s="22">
        <v>32</v>
      </c>
    </row>
    <row r="25" spans="1:20" x14ac:dyDescent="0.25">
      <c r="A25" s="24" t="s">
        <v>1</v>
      </c>
      <c r="B25" s="22">
        <v>34</v>
      </c>
      <c r="C25" s="22">
        <v>31</v>
      </c>
      <c r="D25" s="22">
        <v>44738</v>
      </c>
      <c r="E25" s="22">
        <v>44320</v>
      </c>
      <c r="F25" s="22">
        <v>39754</v>
      </c>
      <c r="G25" s="22">
        <v>42642</v>
      </c>
      <c r="H25" s="22">
        <v>40910</v>
      </c>
      <c r="I25" s="22">
        <v>41349</v>
      </c>
      <c r="J25" s="22">
        <v>39951</v>
      </c>
      <c r="K25" s="22">
        <v>41486</v>
      </c>
      <c r="L25" s="22">
        <v>33498</v>
      </c>
      <c r="M25" s="22">
        <v>33</v>
      </c>
    </row>
    <row r="26" spans="1:20" x14ac:dyDescent="0.25">
      <c r="A26" s="24" t="s">
        <v>2</v>
      </c>
      <c r="B26" s="22">
        <v>28</v>
      </c>
      <c r="C26" s="22">
        <v>33</v>
      </c>
      <c r="D26" s="22">
        <v>49992</v>
      </c>
      <c r="E26" s="22">
        <v>51088</v>
      </c>
      <c r="F26" s="22">
        <v>44523</v>
      </c>
      <c r="G26" s="22">
        <v>46675</v>
      </c>
      <c r="H26" s="22">
        <v>47532</v>
      </c>
      <c r="I26" s="22">
        <v>47401</v>
      </c>
      <c r="J26" s="22">
        <v>42932</v>
      </c>
      <c r="K26" s="22">
        <v>43201</v>
      </c>
      <c r="L26" s="22">
        <v>33050</v>
      </c>
      <c r="M26" s="22">
        <v>34</v>
      </c>
    </row>
    <row r="27" spans="1:20" x14ac:dyDescent="0.25">
      <c r="A27" s="24" t="s">
        <v>3</v>
      </c>
      <c r="B27" s="22">
        <v>33</v>
      </c>
      <c r="C27" s="22">
        <v>32</v>
      </c>
      <c r="D27" s="22">
        <v>45529</v>
      </c>
      <c r="E27" s="22">
        <v>45188</v>
      </c>
      <c r="F27" s="22">
        <v>41901</v>
      </c>
      <c r="G27" s="22">
        <v>43076</v>
      </c>
      <c r="H27" s="22">
        <v>43694</v>
      </c>
      <c r="I27" s="22">
        <v>43973</v>
      </c>
      <c r="J27" s="22">
        <v>42737</v>
      </c>
      <c r="K27" s="22">
        <v>38786</v>
      </c>
      <c r="L27" s="22">
        <v>33086</v>
      </c>
      <c r="M27" s="22">
        <v>36</v>
      </c>
    </row>
    <row r="28" spans="1:20" x14ac:dyDescent="0.25">
      <c r="A28" s="24" t="s">
        <v>4</v>
      </c>
      <c r="B28" s="22">
        <v>33</v>
      </c>
      <c r="C28" s="22">
        <v>34</v>
      </c>
      <c r="D28" s="22">
        <v>45488</v>
      </c>
      <c r="E28" s="22">
        <v>44863</v>
      </c>
      <c r="F28" s="22">
        <v>43681</v>
      </c>
      <c r="G28" s="22">
        <v>40489</v>
      </c>
      <c r="H28" s="22">
        <v>40690</v>
      </c>
      <c r="I28" s="22">
        <v>41115</v>
      </c>
      <c r="J28" s="22">
        <v>39221</v>
      </c>
      <c r="K28" s="22">
        <v>39155</v>
      </c>
      <c r="L28" s="22">
        <v>37</v>
      </c>
      <c r="M28" s="22">
        <v>28</v>
      </c>
    </row>
    <row r="29" spans="1:20" x14ac:dyDescent="0.25">
      <c r="A29" s="24" t="s">
        <v>5</v>
      </c>
      <c r="B29" s="22">
        <v>33</v>
      </c>
      <c r="C29" s="22">
        <v>34</v>
      </c>
      <c r="D29" s="22">
        <v>35</v>
      </c>
      <c r="E29" s="22">
        <v>31</v>
      </c>
      <c r="F29" s="22">
        <v>31</v>
      </c>
      <c r="G29" s="22">
        <v>32</v>
      </c>
      <c r="H29" s="22">
        <v>40</v>
      </c>
      <c r="I29" s="22">
        <v>32</v>
      </c>
      <c r="J29" s="22">
        <v>34</v>
      </c>
      <c r="K29" s="22">
        <v>35</v>
      </c>
      <c r="L29" s="22">
        <v>37</v>
      </c>
      <c r="M29" s="22">
        <v>33</v>
      </c>
    </row>
    <row r="30" spans="1:20" x14ac:dyDescent="0.25">
      <c r="A30" s="24" t="s">
        <v>62</v>
      </c>
      <c r="B30" s="22">
        <v>36</v>
      </c>
      <c r="C30" s="22">
        <v>31</v>
      </c>
      <c r="D30" s="22">
        <v>32</v>
      </c>
      <c r="E30" s="22">
        <v>31</v>
      </c>
      <c r="F30" s="22">
        <v>32</v>
      </c>
      <c r="G30" s="22">
        <v>34</v>
      </c>
      <c r="H30" s="22">
        <v>37</v>
      </c>
      <c r="I30" s="22">
        <v>32</v>
      </c>
      <c r="J30" s="22">
        <v>32</v>
      </c>
      <c r="K30" s="22">
        <v>34</v>
      </c>
      <c r="L30" s="22">
        <v>31</v>
      </c>
      <c r="M30" s="22">
        <v>34</v>
      </c>
    </row>
    <row r="31" spans="1:20" x14ac:dyDescent="0.25">
      <c r="A31" s="1"/>
      <c r="S31" s="25"/>
      <c r="T31" s="3"/>
    </row>
    <row r="32" spans="1:20" x14ac:dyDescent="0.25">
      <c r="C32" s="4"/>
      <c r="S32" s="25"/>
      <c r="T32" s="3"/>
    </row>
    <row r="33" spans="1:20" x14ac:dyDescent="0.25">
      <c r="C33" s="4"/>
      <c r="S33" s="25"/>
      <c r="T33" s="3"/>
    </row>
    <row r="34" spans="1:20" x14ac:dyDescent="0.25">
      <c r="A34" s="1" t="s">
        <v>82</v>
      </c>
      <c r="D34" s="3"/>
      <c r="E34" s="3"/>
      <c r="F34" s="2"/>
      <c r="G34" s="2"/>
      <c r="H34" s="2" t="s">
        <v>8</v>
      </c>
      <c r="I34" s="2" t="s">
        <v>9</v>
      </c>
      <c r="J34" s="2" t="s">
        <v>10</v>
      </c>
      <c r="K34" s="2" t="s">
        <v>11</v>
      </c>
      <c r="L34" s="2" t="s">
        <v>12</v>
      </c>
      <c r="M34" s="2" t="s">
        <v>13</v>
      </c>
      <c r="N34" s="2" t="s">
        <v>14</v>
      </c>
      <c r="O34" s="2" t="s">
        <v>15</v>
      </c>
      <c r="P34" s="2" t="s">
        <v>16</v>
      </c>
      <c r="Q34" s="2"/>
      <c r="R34" s="3"/>
      <c r="S34" s="25"/>
      <c r="T34" s="3"/>
    </row>
    <row r="35" spans="1:20" x14ac:dyDescent="0.25">
      <c r="A35" t="s">
        <v>17</v>
      </c>
      <c r="C35" t="s">
        <v>83</v>
      </c>
      <c r="D35" s="3"/>
      <c r="E35" s="3"/>
      <c r="F35" s="5">
        <v>35</v>
      </c>
      <c r="G35" s="5">
        <v>27</v>
      </c>
      <c r="H35" s="5">
        <v>31</v>
      </c>
      <c r="I35" s="5">
        <v>34</v>
      </c>
      <c r="J35" s="5">
        <v>34</v>
      </c>
      <c r="K35" s="5">
        <v>31</v>
      </c>
      <c r="L35" s="5">
        <v>35</v>
      </c>
      <c r="M35" s="5">
        <v>34</v>
      </c>
      <c r="N35" s="5">
        <v>37</v>
      </c>
      <c r="O35" s="5">
        <v>31</v>
      </c>
      <c r="P35" s="5">
        <v>33</v>
      </c>
      <c r="Q35" s="5">
        <v>32</v>
      </c>
      <c r="R35" s="3"/>
      <c r="S35" s="25"/>
      <c r="T35" s="3"/>
    </row>
    <row r="36" spans="1:20" x14ac:dyDescent="0.25">
      <c r="A36" t="s">
        <v>18</v>
      </c>
      <c r="C36" s="4">
        <v>43903</v>
      </c>
      <c r="D36" s="3"/>
      <c r="E36" s="3"/>
      <c r="F36" s="5">
        <v>32</v>
      </c>
      <c r="G36" s="5">
        <v>31</v>
      </c>
      <c r="H36" s="5">
        <v>33</v>
      </c>
      <c r="I36" s="5">
        <v>37</v>
      </c>
      <c r="J36" s="5">
        <v>35</v>
      </c>
      <c r="K36" s="5">
        <v>31</v>
      </c>
      <c r="L36" s="5">
        <v>29</v>
      </c>
      <c r="M36" s="5">
        <v>35</v>
      </c>
      <c r="N36" s="5">
        <v>30</v>
      </c>
      <c r="O36" s="5">
        <v>34</v>
      </c>
      <c r="P36" s="5">
        <v>35</v>
      </c>
      <c r="Q36" s="5">
        <v>32</v>
      </c>
      <c r="R36" s="3"/>
      <c r="S36" s="25"/>
      <c r="T36" s="3"/>
    </row>
    <row r="37" spans="1:20" x14ac:dyDescent="0.25">
      <c r="A37" t="s">
        <v>19</v>
      </c>
      <c r="C37" t="s">
        <v>36</v>
      </c>
      <c r="D37" s="3"/>
      <c r="E37" s="3"/>
      <c r="F37" s="5">
        <v>34</v>
      </c>
      <c r="G37" s="5">
        <v>31</v>
      </c>
      <c r="H37" s="6">
        <v>44738</v>
      </c>
      <c r="I37" s="7">
        <v>44320</v>
      </c>
      <c r="J37" s="7">
        <v>39754</v>
      </c>
      <c r="K37" s="7">
        <v>42642</v>
      </c>
      <c r="L37" s="7">
        <v>40910</v>
      </c>
      <c r="M37" s="7">
        <v>41349</v>
      </c>
      <c r="N37" s="7">
        <v>39951</v>
      </c>
      <c r="O37" s="7">
        <v>41486</v>
      </c>
      <c r="P37" s="8">
        <v>33498</v>
      </c>
      <c r="Q37" s="5">
        <v>33</v>
      </c>
      <c r="R37" s="3"/>
    </row>
    <row r="38" spans="1:20" x14ac:dyDescent="0.25">
      <c r="A38" t="s">
        <v>20</v>
      </c>
      <c r="C38" t="s">
        <v>81</v>
      </c>
      <c r="D38" s="3"/>
      <c r="E38" s="3"/>
      <c r="F38" s="5">
        <v>28</v>
      </c>
      <c r="G38" s="5">
        <v>33</v>
      </c>
      <c r="H38" s="9">
        <v>49992</v>
      </c>
      <c r="I38" s="5">
        <v>51088</v>
      </c>
      <c r="J38" s="5">
        <v>44523</v>
      </c>
      <c r="K38" s="5">
        <v>46675</v>
      </c>
      <c r="L38" s="5">
        <v>47532</v>
      </c>
      <c r="M38" s="5">
        <v>47401</v>
      </c>
      <c r="N38" s="5">
        <v>42932</v>
      </c>
      <c r="O38" s="5">
        <v>43201</v>
      </c>
      <c r="P38" s="10">
        <v>33050</v>
      </c>
      <c r="Q38" s="5">
        <v>34</v>
      </c>
      <c r="R38" s="3"/>
    </row>
    <row r="39" spans="1:20" x14ac:dyDescent="0.25">
      <c r="A39" t="s">
        <v>6</v>
      </c>
      <c r="C39" s="4">
        <v>44138</v>
      </c>
      <c r="D39" s="3"/>
      <c r="E39" s="3"/>
      <c r="F39" s="5">
        <v>33</v>
      </c>
      <c r="G39" s="5">
        <v>32</v>
      </c>
      <c r="H39" s="9">
        <v>45529</v>
      </c>
      <c r="I39" s="5">
        <v>45188</v>
      </c>
      <c r="J39" s="5">
        <v>41901</v>
      </c>
      <c r="K39" s="5">
        <v>43076</v>
      </c>
      <c r="L39" s="5">
        <v>43694</v>
      </c>
      <c r="M39" s="5">
        <v>43973</v>
      </c>
      <c r="N39" s="5">
        <v>42737</v>
      </c>
      <c r="O39" s="5">
        <v>38786</v>
      </c>
      <c r="P39" s="10">
        <v>33086</v>
      </c>
      <c r="Q39" s="5">
        <v>36</v>
      </c>
      <c r="R39" s="3"/>
    </row>
    <row r="40" spans="1:20" x14ac:dyDescent="0.25">
      <c r="A40" t="s">
        <v>7</v>
      </c>
      <c r="C40" t="s">
        <v>35</v>
      </c>
      <c r="D40" s="3"/>
      <c r="E40" s="3"/>
      <c r="F40" s="5">
        <v>33</v>
      </c>
      <c r="G40" s="5">
        <v>34</v>
      </c>
      <c r="H40" s="11">
        <v>45488</v>
      </c>
      <c r="I40" s="12">
        <v>44863</v>
      </c>
      <c r="J40" s="12">
        <v>43681</v>
      </c>
      <c r="K40" s="12">
        <v>40489</v>
      </c>
      <c r="L40" s="12">
        <v>40690</v>
      </c>
      <c r="M40" s="12">
        <v>41115</v>
      </c>
      <c r="N40" s="12">
        <v>39221</v>
      </c>
      <c r="O40" s="12">
        <v>39155</v>
      </c>
      <c r="P40" s="13">
        <v>37</v>
      </c>
      <c r="Q40" s="5">
        <v>28</v>
      </c>
      <c r="R40" s="3"/>
    </row>
    <row r="41" spans="1:20" x14ac:dyDescent="0.25">
      <c r="A41" s="1" t="s">
        <v>21</v>
      </c>
      <c r="D41" s="3"/>
      <c r="E41" s="3"/>
      <c r="F41" s="3">
        <v>33</v>
      </c>
      <c r="G41" s="3">
        <v>34</v>
      </c>
      <c r="H41" s="3">
        <v>35</v>
      </c>
      <c r="I41" s="3">
        <v>31</v>
      </c>
      <c r="J41" s="3">
        <v>31</v>
      </c>
      <c r="K41" s="3">
        <v>32</v>
      </c>
      <c r="L41" s="3">
        <v>40</v>
      </c>
      <c r="M41" s="3">
        <v>32</v>
      </c>
      <c r="N41" s="3">
        <v>34</v>
      </c>
      <c r="O41" s="3">
        <v>35</v>
      </c>
      <c r="P41" s="3">
        <v>37</v>
      </c>
      <c r="Q41" s="3">
        <v>33</v>
      </c>
      <c r="R41" s="3"/>
    </row>
    <row r="42" spans="1:20" x14ac:dyDescent="0.25">
      <c r="D42" s="3"/>
      <c r="E42" s="3"/>
      <c r="F42" s="3">
        <v>36</v>
      </c>
      <c r="G42" s="3">
        <v>31</v>
      </c>
      <c r="H42" s="3">
        <v>32</v>
      </c>
      <c r="I42" s="3">
        <v>31</v>
      </c>
      <c r="J42" s="3">
        <v>32</v>
      </c>
      <c r="K42" s="3">
        <v>34</v>
      </c>
      <c r="L42" s="3">
        <v>37</v>
      </c>
      <c r="M42" s="3">
        <v>32</v>
      </c>
      <c r="N42" s="3">
        <v>32</v>
      </c>
      <c r="O42" s="3">
        <v>34</v>
      </c>
      <c r="P42" s="3">
        <v>31</v>
      </c>
      <c r="Q42" s="3">
        <v>34</v>
      </c>
      <c r="R42" s="3"/>
    </row>
    <row r="43" spans="1:20" x14ac:dyDescent="0.25"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20" x14ac:dyDescent="0.25">
      <c r="A44" s="1"/>
      <c r="B44" s="14"/>
      <c r="C44" s="15"/>
      <c r="D44" s="3"/>
      <c r="E44" s="3"/>
      <c r="F44" s="3" t="s">
        <v>22</v>
      </c>
      <c r="G44" s="3"/>
      <c r="H44" s="16">
        <f t="shared" ref="H44:M44" si="0">AVERAGE(H37:H40)</f>
        <v>46436.75</v>
      </c>
      <c r="I44" s="3">
        <f t="shared" si="0"/>
        <v>46364.75</v>
      </c>
      <c r="J44" s="3">
        <f t="shared" si="0"/>
        <v>42464.75</v>
      </c>
      <c r="K44" s="3">
        <f t="shared" si="0"/>
        <v>43220.5</v>
      </c>
      <c r="L44" s="3">
        <f t="shared" si="0"/>
        <v>43206.5</v>
      </c>
      <c r="M44" s="3">
        <f t="shared" si="0"/>
        <v>43459.5</v>
      </c>
      <c r="N44" s="3">
        <f>AVERAGE(N37:N40)</f>
        <v>41210.25</v>
      </c>
      <c r="O44" s="3">
        <f>AVERAGE(O37:O40)</f>
        <v>40657</v>
      </c>
      <c r="P44" s="3">
        <f>AVERAGE(P37:P39)</f>
        <v>33211.333333333336</v>
      </c>
      <c r="Q44" s="3"/>
      <c r="R44" s="3"/>
    </row>
    <row r="45" spans="1:20" x14ac:dyDescent="0.25">
      <c r="B45" s="14"/>
      <c r="D45" s="3"/>
      <c r="E45" s="3"/>
      <c r="F45" s="3" t="s">
        <v>23</v>
      </c>
      <c r="G45" s="3"/>
      <c r="H45" s="3">
        <f>H44/1000</f>
        <v>46.436750000000004</v>
      </c>
      <c r="I45" s="3">
        <f t="shared" ref="I45:P45" si="1">I44/1000</f>
        <v>46.364750000000001</v>
      </c>
      <c r="J45" s="3">
        <f t="shared" si="1"/>
        <v>42.464750000000002</v>
      </c>
      <c r="K45" s="3">
        <f t="shared" si="1"/>
        <v>43.220500000000001</v>
      </c>
      <c r="L45" s="3">
        <f t="shared" si="1"/>
        <v>43.206499999999998</v>
      </c>
      <c r="M45" s="3">
        <f t="shared" si="1"/>
        <v>43.459499999999998</v>
      </c>
      <c r="N45" s="3">
        <f t="shared" si="1"/>
        <v>41.210250000000002</v>
      </c>
      <c r="O45" s="3">
        <f t="shared" si="1"/>
        <v>40.656999999999996</v>
      </c>
      <c r="P45" s="3">
        <f t="shared" si="1"/>
        <v>33.211333333333336</v>
      </c>
      <c r="Q45" s="3"/>
      <c r="R45" s="3"/>
    </row>
    <row r="46" spans="1:20" x14ac:dyDescent="0.25">
      <c r="B46" s="14"/>
      <c r="D46" s="3"/>
      <c r="E46" s="3"/>
      <c r="F46" s="3" t="s">
        <v>24</v>
      </c>
      <c r="G46" s="3"/>
      <c r="H46" s="3">
        <f>MEDIAN(H37:H40)</f>
        <v>45508.5</v>
      </c>
      <c r="I46" s="3">
        <f t="shared" ref="I46:P46" si="2">MEDIAN(I37:I40)</f>
        <v>45025.5</v>
      </c>
      <c r="J46" s="3">
        <f t="shared" si="2"/>
        <v>42791</v>
      </c>
      <c r="K46" s="3">
        <f t="shared" si="2"/>
        <v>42859</v>
      </c>
      <c r="L46" s="3">
        <f t="shared" si="2"/>
        <v>42302</v>
      </c>
      <c r="M46" s="3">
        <f t="shared" si="2"/>
        <v>42661</v>
      </c>
      <c r="N46" s="3">
        <f t="shared" si="2"/>
        <v>41344</v>
      </c>
      <c r="O46" s="3">
        <f t="shared" si="2"/>
        <v>40320.5</v>
      </c>
      <c r="P46" s="3">
        <f t="shared" si="2"/>
        <v>33068</v>
      </c>
      <c r="Q46" s="3"/>
      <c r="R46" s="3"/>
    </row>
    <row r="47" spans="1:20" x14ac:dyDescent="0.25">
      <c r="B47" s="17"/>
      <c r="D47" s="3"/>
      <c r="E47" s="3"/>
      <c r="F47" s="3" t="s">
        <v>25</v>
      </c>
      <c r="G47" s="3"/>
      <c r="H47" s="3">
        <f>H46/1000</f>
        <v>45.508499999999998</v>
      </c>
      <c r="I47" s="3">
        <f t="shared" ref="I47:P47" si="3">I46/1000</f>
        <v>45.025500000000001</v>
      </c>
      <c r="J47" s="3">
        <f t="shared" si="3"/>
        <v>42.790999999999997</v>
      </c>
      <c r="K47" s="3">
        <f t="shared" si="3"/>
        <v>42.859000000000002</v>
      </c>
      <c r="L47" s="3">
        <f t="shared" si="3"/>
        <v>42.302</v>
      </c>
      <c r="M47" s="3">
        <f t="shared" si="3"/>
        <v>42.661000000000001</v>
      </c>
      <c r="N47" s="3">
        <f t="shared" si="3"/>
        <v>41.344000000000001</v>
      </c>
      <c r="O47" s="3">
        <f t="shared" si="3"/>
        <v>40.320500000000003</v>
      </c>
      <c r="P47" s="3">
        <f t="shared" si="3"/>
        <v>33.067999999999998</v>
      </c>
      <c r="Q47" s="3"/>
      <c r="R47" s="3"/>
    </row>
    <row r="48" spans="1:20" x14ac:dyDescent="0.25">
      <c r="B48" s="14"/>
      <c r="C48" s="14"/>
      <c r="D48" s="3"/>
      <c r="E48" s="3"/>
      <c r="F48" s="3" t="s">
        <v>26</v>
      </c>
      <c r="G48" s="3"/>
      <c r="H48" s="3">
        <f>STDEV(H37:H40)</f>
        <v>2397.8942671991745</v>
      </c>
      <c r="I48" s="3">
        <f t="shared" ref="I48:P48" si="4">STDEV(I37:I40)</f>
        <v>3169.1264174847934</v>
      </c>
      <c r="J48" s="3">
        <f t="shared" si="4"/>
        <v>2112.0003748421382</v>
      </c>
      <c r="K48" s="3">
        <f t="shared" si="4"/>
        <v>2565.8140358698383</v>
      </c>
      <c r="L48" s="3">
        <f t="shared" si="4"/>
        <v>3191.3576525777657</v>
      </c>
      <c r="M48" s="3">
        <f t="shared" si="4"/>
        <v>2929.7323541010819</v>
      </c>
      <c r="N48" s="3">
        <f t="shared" si="4"/>
        <v>1900.7204555115411</v>
      </c>
      <c r="O48" s="3">
        <f t="shared" si="4"/>
        <v>2074.9154199629438</v>
      </c>
      <c r="P48" s="3">
        <f t="shared" si="4"/>
        <v>16588.411705665698</v>
      </c>
      <c r="Q48" s="3"/>
      <c r="R48" s="3"/>
    </row>
    <row r="49" spans="4:20" x14ac:dyDescent="0.25">
      <c r="D49" s="3"/>
      <c r="E49" s="3"/>
      <c r="F49" s="3" t="s">
        <v>27</v>
      </c>
      <c r="G49" s="3"/>
      <c r="H49" s="3">
        <f>H48/H44*100</f>
        <v>5.1637857240206833</v>
      </c>
      <c r="I49" s="3">
        <f t="shared" ref="I49:P49" si="5">I48/I44*100</f>
        <v>6.8352065253986991</v>
      </c>
      <c r="J49" s="3">
        <f t="shared" si="5"/>
        <v>4.9735377574155937</v>
      </c>
      <c r="K49" s="3">
        <f t="shared" si="5"/>
        <v>5.9365672212719396</v>
      </c>
      <c r="L49" s="3">
        <f t="shared" si="5"/>
        <v>7.3862906103890982</v>
      </c>
      <c r="M49" s="3">
        <f t="shared" si="5"/>
        <v>6.7412932824838805</v>
      </c>
      <c r="N49" s="3">
        <f t="shared" si="5"/>
        <v>4.6122516983312192</v>
      </c>
      <c r="O49" s="3">
        <f t="shared" si="5"/>
        <v>5.1034641512235135</v>
      </c>
      <c r="P49" s="3">
        <f t="shared" si="5"/>
        <v>49.948044961556384</v>
      </c>
      <c r="Q49" s="3"/>
      <c r="R49" s="3"/>
    </row>
    <row r="50" spans="4:20" x14ac:dyDescent="0.25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 t="s">
        <v>28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8</v>
      </c>
      <c r="I53" s="2" t="s">
        <v>9</v>
      </c>
      <c r="J53" s="2" t="s">
        <v>10</v>
      </c>
      <c r="K53" s="2" t="s">
        <v>11</v>
      </c>
      <c r="L53" s="2" t="s">
        <v>12</v>
      </c>
      <c r="M53" s="2" t="s">
        <v>13</v>
      </c>
      <c r="N53" s="2" t="s">
        <v>14</v>
      </c>
      <c r="O53" s="2" t="s">
        <v>15</v>
      </c>
      <c r="P53" s="2" t="s">
        <v>16</v>
      </c>
      <c r="Q53" s="2"/>
      <c r="R53" s="3"/>
    </row>
    <row r="54" spans="4:20" x14ac:dyDescent="0.25"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4:20" x14ac:dyDescent="0.25"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4:20" x14ac:dyDescent="0.25">
      <c r="D56" s="3"/>
      <c r="E56" s="3"/>
      <c r="F56" s="3"/>
      <c r="G56" s="3"/>
      <c r="H56" s="3">
        <f>H37-$P$44</f>
        <v>11526.666666666664</v>
      </c>
      <c r="I56" s="3">
        <f t="shared" ref="I56:N56" si="6">I37-$P$44</f>
        <v>11108.666666666664</v>
      </c>
      <c r="J56" s="3">
        <f t="shared" si="6"/>
        <v>6542.6666666666642</v>
      </c>
      <c r="K56" s="3">
        <f t="shared" si="6"/>
        <v>9430.6666666666642</v>
      </c>
      <c r="L56" s="3">
        <f t="shared" si="6"/>
        <v>7698.6666666666642</v>
      </c>
      <c r="M56" s="3">
        <f t="shared" si="6"/>
        <v>8137.6666666666642</v>
      </c>
      <c r="N56" s="3">
        <f t="shared" si="6"/>
        <v>6739.6666666666642</v>
      </c>
      <c r="O56" s="3">
        <f>O37-$P$44</f>
        <v>8274.6666666666642</v>
      </c>
      <c r="P56" s="3"/>
      <c r="Q56" s="3"/>
      <c r="R56" s="3"/>
    </row>
    <row r="57" spans="4:20" x14ac:dyDescent="0.25">
      <c r="D57" s="3"/>
      <c r="E57" s="3"/>
      <c r="F57" s="3"/>
      <c r="G57" s="3"/>
      <c r="H57" s="3">
        <f t="shared" ref="H57:O59" si="7">H38-$P$44</f>
        <v>16780.666666666664</v>
      </c>
      <c r="I57" s="3">
        <f t="shared" si="7"/>
        <v>17876.666666666664</v>
      </c>
      <c r="J57" s="3">
        <f t="shared" si="7"/>
        <v>11311.666666666664</v>
      </c>
      <c r="K57" s="3">
        <f t="shared" si="7"/>
        <v>13463.666666666664</v>
      </c>
      <c r="L57" s="3">
        <f t="shared" si="7"/>
        <v>14320.666666666664</v>
      </c>
      <c r="M57" s="3">
        <f t="shared" si="7"/>
        <v>14189.666666666664</v>
      </c>
      <c r="N57" s="3">
        <f t="shared" si="7"/>
        <v>9720.6666666666642</v>
      </c>
      <c r="O57" s="3">
        <f t="shared" si="7"/>
        <v>9989.6666666666642</v>
      </c>
      <c r="P57" s="3"/>
      <c r="Q57" s="3"/>
      <c r="R57" s="3"/>
    </row>
    <row r="58" spans="4:20" x14ac:dyDescent="0.25">
      <c r="D58" s="3"/>
      <c r="E58" s="3"/>
      <c r="F58" s="3"/>
      <c r="G58" s="3"/>
      <c r="H58" s="3">
        <f t="shared" si="7"/>
        <v>12317.666666666664</v>
      </c>
      <c r="I58" s="3">
        <f t="shared" si="7"/>
        <v>11976.666666666664</v>
      </c>
      <c r="J58" s="3">
        <f t="shared" si="7"/>
        <v>8689.6666666666642</v>
      </c>
      <c r="K58" s="3">
        <f t="shared" si="7"/>
        <v>9864.6666666666642</v>
      </c>
      <c r="L58" s="3">
        <f>L39-$P$44</f>
        <v>10482.666666666664</v>
      </c>
      <c r="M58" s="3">
        <f t="shared" si="7"/>
        <v>10761.666666666664</v>
      </c>
      <c r="N58" s="3">
        <f t="shared" si="7"/>
        <v>9525.6666666666642</v>
      </c>
      <c r="O58" s="3">
        <f>O39-$P$44</f>
        <v>5574.6666666666642</v>
      </c>
      <c r="P58" s="3"/>
      <c r="Q58" s="3"/>
      <c r="R58" s="3"/>
    </row>
    <row r="59" spans="4:20" x14ac:dyDescent="0.25">
      <c r="D59" s="3"/>
      <c r="E59" s="3"/>
      <c r="F59" s="3"/>
      <c r="G59" s="3"/>
      <c r="H59" s="3">
        <f t="shared" si="7"/>
        <v>12276.666666666664</v>
      </c>
      <c r="I59" s="3">
        <f t="shared" si="7"/>
        <v>11651.666666666664</v>
      </c>
      <c r="J59" s="3">
        <f t="shared" si="7"/>
        <v>10469.666666666664</v>
      </c>
      <c r="K59" s="3">
        <f t="shared" si="7"/>
        <v>7277.6666666666642</v>
      </c>
      <c r="L59" s="3">
        <f t="shared" si="7"/>
        <v>7478.6666666666642</v>
      </c>
      <c r="M59" s="3">
        <f t="shared" si="7"/>
        <v>7903.6666666666642</v>
      </c>
      <c r="N59" s="3">
        <f t="shared" si="7"/>
        <v>6009.6666666666642</v>
      </c>
      <c r="O59" s="3">
        <f t="shared" si="7"/>
        <v>5943.6666666666642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/>
      <c r="E62" s="3"/>
      <c r="F62" s="2"/>
      <c r="G62" s="2"/>
      <c r="H62" s="2" t="s">
        <v>8</v>
      </c>
      <c r="I62" s="2" t="s">
        <v>9</v>
      </c>
      <c r="J62" s="2" t="s">
        <v>10</v>
      </c>
      <c r="K62" s="2" t="s">
        <v>11</v>
      </c>
      <c r="L62" s="2" t="s">
        <v>12</v>
      </c>
      <c r="M62" s="2" t="s">
        <v>13</v>
      </c>
      <c r="N62" s="2" t="s">
        <v>14</v>
      </c>
      <c r="O62" s="2" t="s">
        <v>15</v>
      </c>
      <c r="P62" s="2" t="s">
        <v>16</v>
      </c>
      <c r="Q62" s="2"/>
      <c r="R62" s="3"/>
      <c r="S62" s="18" t="s">
        <v>29</v>
      </c>
      <c r="T62" s="19"/>
    </row>
    <row r="63" spans="4:20" x14ac:dyDescent="0.25">
      <c r="D63" s="3"/>
      <c r="E63" s="3"/>
      <c r="F63" s="3" t="s">
        <v>22</v>
      </c>
      <c r="G63" s="3"/>
      <c r="H63" s="3">
        <f>AVERAGE(H56:H59)</f>
        <v>13225.416666666664</v>
      </c>
      <c r="I63" s="3">
        <f>AVERAGE(I56:I59)</f>
        <v>13153.416666666664</v>
      </c>
      <c r="J63" s="3">
        <f t="shared" ref="J63:N63" si="8">AVERAGE(J56:J59)</f>
        <v>9253.4166666666642</v>
      </c>
      <c r="K63" s="3">
        <f t="shared" si="8"/>
        <v>10009.166666666664</v>
      </c>
      <c r="L63" s="3">
        <f t="shared" si="8"/>
        <v>9995.1666666666642</v>
      </c>
      <c r="M63" s="3">
        <f t="shared" si="8"/>
        <v>10248.166666666664</v>
      </c>
      <c r="N63" s="3">
        <f t="shared" si="8"/>
        <v>7998.9166666666642</v>
      </c>
      <c r="O63" s="3">
        <f>AVERAGE(O56:O59)</f>
        <v>7445.6666666666642</v>
      </c>
      <c r="P63" s="3"/>
      <c r="Q63" s="3"/>
      <c r="R63" s="3"/>
      <c r="S63" s="20">
        <f>AVERAGE(H56:I59)</f>
        <v>13189.416666666661</v>
      </c>
      <c r="T63" s="21"/>
    </row>
    <row r="64" spans="4:20" x14ac:dyDescent="0.25">
      <c r="D64" s="3"/>
      <c r="E64" s="3"/>
      <c r="F64" s="3" t="s">
        <v>23</v>
      </c>
      <c r="G64" s="3"/>
      <c r="H64" s="3">
        <f>H63/1000</f>
        <v>13.225416666666664</v>
      </c>
      <c r="I64" s="3">
        <f t="shared" ref="I64:O64" si="9">I63/1000</f>
        <v>13.153416666666665</v>
      </c>
      <c r="J64" s="3">
        <f t="shared" si="9"/>
        <v>9.2534166666666646</v>
      </c>
      <c r="K64" s="3">
        <f t="shared" si="9"/>
        <v>10.009166666666664</v>
      </c>
      <c r="L64" s="3">
        <f t="shared" si="9"/>
        <v>9.9951666666666643</v>
      </c>
      <c r="M64" s="3">
        <f t="shared" si="9"/>
        <v>10.248166666666664</v>
      </c>
      <c r="N64" s="3">
        <f t="shared" si="9"/>
        <v>7.9989166666666645</v>
      </c>
      <c r="O64" s="3">
        <f t="shared" si="9"/>
        <v>7.4456666666666642</v>
      </c>
      <c r="P64" s="3"/>
      <c r="Q64" s="3"/>
      <c r="R64" s="3"/>
    </row>
    <row r="65" spans="4:18" x14ac:dyDescent="0.25">
      <c r="D65" s="3"/>
      <c r="E65" s="3"/>
      <c r="F65" s="3" t="s">
        <v>24</v>
      </c>
      <c r="G65" s="3"/>
      <c r="H65" s="3">
        <f>MEDIAN(H56:H59)</f>
        <v>12297.166666666664</v>
      </c>
      <c r="I65" s="3">
        <f t="shared" ref="I65:N65" si="10">MEDIAN(I56:I59)</f>
        <v>11814.166666666664</v>
      </c>
      <c r="J65" s="3">
        <f>MEDIAN(J56:J59)</f>
        <v>9579.6666666666642</v>
      </c>
      <c r="K65" s="3">
        <f t="shared" si="10"/>
        <v>9647.6666666666642</v>
      </c>
      <c r="L65" s="3">
        <f t="shared" si="10"/>
        <v>9090.6666666666642</v>
      </c>
      <c r="M65" s="3">
        <f t="shared" si="10"/>
        <v>9449.6666666666642</v>
      </c>
      <c r="N65" s="3">
        <f t="shared" si="10"/>
        <v>8132.6666666666642</v>
      </c>
      <c r="O65" s="3">
        <f>MEDIAN(O56:O59)</f>
        <v>7109.1666666666642</v>
      </c>
      <c r="P65" s="3"/>
      <c r="Q65" s="3"/>
      <c r="R65" s="3"/>
    </row>
    <row r="66" spans="4:18" x14ac:dyDescent="0.25">
      <c r="D66" s="3"/>
      <c r="E66" s="3"/>
      <c r="F66" s="3" t="s">
        <v>25</v>
      </c>
      <c r="G66" s="3"/>
      <c r="H66" s="3">
        <f>H65/1000</f>
        <v>12.297166666666664</v>
      </c>
      <c r="I66" s="3">
        <f t="shared" ref="I66:O66" si="11">I65/1000</f>
        <v>11.814166666666663</v>
      </c>
      <c r="J66" s="3">
        <f t="shared" si="11"/>
        <v>9.5796666666666646</v>
      </c>
      <c r="K66" s="3">
        <f t="shared" si="11"/>
        <v>9.6476666666666642</v>
      </c>
      <c r="L66" s="3">
        <f t="shared" si="11"/>
        <v>9.0906666666666638</v>
      </c>
      <c r="M66" s="3">
        <f t="shared" si="11"/>
        <v>9.4496666666666638</v>
      </c>
      <c r="N66" s="3">
        <f t="shared" si="11"/>
        <v>8.1326666666666636</v>
      </c>
      <c r="O66" s="3">
        <f t="shared" si="11"/>
        <v>7.1091666666666642</v>
      </c>
      <c r="P66" s="3"/>
      <c r="Q66" s="3"/>
      <c r="R66" s="3"/>
    </row>
    <row r="67" spans="4:18" x14ac:dyDescent="0.25">
      <c r="D67" s="3"/>
      <c r="E67" s="3"/>
      <c r="F67" s="3" t="s">
        <v>26</v>
      </c>
      <c r="G67" s="3"/>
      <c r="H67" s="3">
        <f>STDEV(H56:H59)</f>
        <v>2397.8942671991745</v>
      </c>
      <c r="I67" s="3">
        <f t="shared" ref="I67:O67" si="12">STDEV(I56:I59)</f>
        <v>3169.1264174847934</v>
      </c>
      <c r="J67" s="3">
        <f t="shared" si="12"/>
        <v>2112.0003748421382</v>
      </c>
      <c r="K67" s="3">
        <f t="shared" si="12"/>
        <v>2565.814035869842</v>
      </c>
      <c r="L67" s="3">
        <f t="shared" si="12"/>
        <v>3191.3576525777626</v>
      </c>
      <c r="M67" s="3">
        <f t="shared" si="12"/>
        <v>2929.7323541010787</v>
      </c>
      <c r="N67" s="3">
        <f t="shared" si="12"/>
        <v>1900.7204555115436</v>
      </c>
      <c r="O67" s="3">
        <f t="shared" si="12"/>
        <v>2074.9154199629438</v>
      </c>
      <c r="P67" s="3"/>
      <c r="Q67" s="3"/>
      <c r="R67" s="3"/>
    </row>
    <row r="68" spans="4:18" x14ac:dyDescent="0.25">
      <c r="D68" s="3"/>
      <c r="E68" s="3"/>
      <c r="F68" s="3" t="s">
        <v>27</v>
      </c>
      <c r="G68" s="3"/>
      <c r="H68" s="3">
        <f>H67/H63*100</f>
        <v>18.130954416300746</v>
      </c>
      <c r="I68" s="3">
        <f t="shared" ref="I68:O68" si="13">I67/I63*100</f>
        <v>24.093560614680296</v>
      </c>
      <c r="J68" s="3">
        <f t="shared" si="13"/>
        <v>22.824005996078625</v>
      </c>
      <c r="K68" s="3">
        <f t="shared" si="13"/>
        <v>25.634641936922915</v>
      </c>
      <c r="L68" s="3">
        <f t="shared" si="13"/>
        <v>31.929008880069667</v>
      </c>
      <c r="M68" s="3">
        <f t="shared" si="13"/>
        <v>28.587867951351427</v>
      </c>
      <c r="N68" s="3">
        <f t="shared" si="13"/>
        <v>23.762223494992583</v>
      </c>
      <c r="O68" s="3">
        <f t="shared" si="13"/>
        <v>27.86742293006596</v>
      </c>
      <c r="P68" s="3"/>
      <c r="Q68" s="3"/>
      <c r="R68" s="3"/>
    </row>
    <row r="69" spans="4:18" x14ac:dyDescent="0.25"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4:18" x14ac:dyDescent="0.25"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4:18" x14ac:dyDescent="0.25">
      <c r="D71" s="3" t="s">
        <v>30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4:18" x14ac:dyDescent="0.25">
      <c r="D72" s="3"/>
      <c r="E72" s="3"/>
      <c r="F72" s="3"/>
      <c r="G72" s="3"/>
      <c r="H72" s="3">
        <f>H56/$H$63*100</f>
        <v>87.155414133140098</v>
      </c>
      <c r="I72" s="3">
        <f t="shared" ref="H72:O75" si="14">I56/$H$63*100</f>
        <v>83.994833181059192</v>
      </c>
      <c r="J72" s="3">
        <f t="shared" si="14"/>
        <v>49.470401058567774</v>
      </c>
      <c r="K72" s="3">
        <f t="shared" si="14"/>
        <v>71.307142182035847</v>
      </c>
      <c r="L72" s="3">
        <f t="shared" si="14"/>
        <v>58.211146466714972</v>
      </c>
      <c r="M72" s="3">
        <f t="shared" si="14"/>
        <v>61.53051258624491</v>
      </c>
      <c r="N72" s="3">
        <f t="shared" si="14"/>
        <v>50.959957153208777</v>
      </c>
      <c r="O72" s="3">
        <f>O56/$H$63*100</f>
        <v>62.566396773888656</v>
      </c>
      <c r="P72" s="3"/>
      <c r="Q72" s="3"/>
      <c r="R72" s="3"/>
    </row>
    <row r="73" spans="4:18" x14ac:dyDescent="0.25">
      <c r="D73" s="3"/>
      <c r="E73" s="3"/>
      <c r="F73" s="3"/>
      <c r="G73" s="3"/>
      <c r="H73" s="3">
        <f t="shared" si="14"/>
        <v>126.8819507892001</v>
      </c>
      <c r="I73" s="3">
        <f t="shared" si="14"/>
        <v>135.16902429035002</v>
      </c>
      <c r="J73" s="3">
        <f t="shared" si="14"/>
        <v>85.529756466399917</v>
      </c>
      <c r="K73" s="3">
        <f t="shared" si="14"/>
        <v>101.80145553070162</v>
      </c>
      <c r="L73" s="3">
        <f t="shared" si="14"/>
        <v>108.28140260231247</v>
      </c>
      <c r="M73" s="3">
        <f t="shared" si="14"/>
        <v>107.29088560536846</v>
      </c>
      <c r="N73" s="3">
        <f t="shared" si="14"/>
        <v>73.499889732522604</v>
      </c>
      <c r="O73" s="3">
        <f t="shared" si="14"/>
        <v>75.533852115560308</v>
      </c>
      <c r="P73" s="3"/>
      <c r="Q73" s="3"/>
      <c r="R73" s="3"/>
    </row>
    <row r="74" spans="4:18" x14ac:dyDescent="0.25">
      <c r="D74" s="3"/>
      <c r="E74" s="3"/>
      <c r="F74" s="3"/>
      <c r="G74" s="3"/>
      <c r="H74" s="3">
        <f t="shared" si="14"/>
        <v>93.136322107053971</v>
      </c>
      <c r="I74" s="3">
        <f t="shared" si="14"/>
        <v>90.557953435619538</v>
      </c>
      <c r="J74" s="3">
        <f t="shared" si="14"/>
        <v>65.704294130619701</v>
      </c>
      <c r="K74" s="3">
        <f t="shared" si="14"/>
        <v>74.58870230931602</v>
      </c>
      <c r="L74" s="3">
        <f t="shared" si="14"/>
        <v>79.261522951387789</v>
      </c>
      <c r="M74" s="3">
        <f t="shared" si="14"/>
        <v>81.371097318925052</v>
      </c>
      <c r="N74" s="3">
        <f t="shared" si="14"/>
        <v>72.025456034781513</v>
      </c>
      <c r="O74" s="3">
        <f t="shared" si="14"/>
        <v>42.151160959011989</v>
      </c>
      <c r="P74" s="3"/>
      <c r="Q74" s="3"/>
      <c r="R74" s="3"/>
    </row>
    <row r="75" spans="4:18" x14ac:dyDescent="0.25">
      <c r="D75" s="3"/>
      <c r="E75" s="3"/>
      <c r="F75" s="3"/>
      <c r="G75" s="3"/>
      <c r="H75" s="3">
        <f t="shared" si="14"/>
        <v>92.826312970605841</v>
      </c>
      <c r="I75" s="3">
        <f t="shared" si="14"/>
        <v>88.100563939384386</v>
      </c>
      <c r="J75" s="3">
        <f t="shared" si="14"/>
        <v>79.163227371538383</v>
      </c>
      <c r="K75" s="3">
        <f t="shared" si="14"/>
        <v>55.027881919284191</v>
      </c>
      <c r="L75" s="3">
        <f t="shared" si="14"/>
        <v>56.547682807725018</v>
      </c>
      <c r="M75" s="3">
        <f t="shared" si="14"/>
        <v>59.761192148955601</v>
      </c>
      <c r="N75" s="3">
        <f t="shared" si="14"/>
        <v>45.440282284742125</v>
      </c>
      <c r="O75" s="3">
        <f t="shared" si="14"/>
        <v>44.941243187045139</v>
      </c>
      <c r="P75" s="3"/>
      <c r="Q75" s="3"/>
      <c r="R75" s="3"/>
    </row>
    <row r="76" spans="4:18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4:18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4:18" x14ac:dyDescent="0.25">
      <c r="D78" s="3"/>
      <c r="E78" s="3"/>
      <c r="F78" s="2"/>
      <c r="G78" s="2"/>
      <c r="H78" s="2" t="s">
        <v>8</v>
      </c>
      <c r="I78" s="2" t="s">
        <v>9</v>
      </c>
      <c r="J78" s="2" t="s">
        <v>10</v>
      </c>
      <c r="K78" s="2" t="s">
        <v>11</v>
      </c>
      <c r="L78" s="2" t="s">
        <v>12</v>
      </c>
      <c r="M78" s="2" t="s">
        <v>13</v>
      </c>
      <c r="N78" s="2" t="s">
        <v>14</v>
      </c>
      <c r="O78" s="2" t="s">
        <v>15</v>
      </c>
      <c r="P78" s="2" t="s">
        <v>16</v>
      </c>
      <c r="Q78" s="2"/>
      <c r="R78" s="3"/>
    </row>
    <row r="79" spans="4:18" x14ac:dyDescent="0.25">
      <c r="D79" s="3"/>
      <c r="E79" s="3"/>
      <c r="F79" s="3" t="s">
        <v>22</v>
      </c>
      <c r="G79" s="3"/>
      <c r="H79" s="3">
        <f>AVERAGE(H72:H75)</f>
        <v>100</v>
      </c>
      <c r="I79" s="3">
        <f t="shared" ref="I79:N79" si="15">AVERAGE(I72:I75)</f>
        <v>99.455593711603285</v>
      </c>
      <c r="J79" s="3">
        <f>AVERAGE(J72:J75)</f>
        <v>69.966919756781436</v>
      </c>
      <c r="K79" s="3">
        <f t="shared" si="15"/>
        <v>75.681295485334417</v>
      </c>
      <c r="L79" s="3">
        <f t="shared" si="15"/>
        <v>75.575438707035062</v>
      </c>
      <c r="M79" s="3">
        <f t="shared" si="15"/>
        <v>77.488421914873499</v>
      </c>
      <c r="N79" s="3">
        <f t="shared" si="15"/>
        <v>60.481396301313751</v>
      </c>
      <c r="O79" s="3">
        <f>AVERAGE(O72:O75)</f>
        <v>56.298163258876514</v>
      </c>
      <c r="P79" s="3"/>
      <c r="Q79" s="3"/>
      <c r="R79" s="3"/>
    </row>
    <row r="80" spans="4:18" x14ac:dyDescent="0.25">
      <c r="D80" s="3"/>
      <c r="E80" s="3"/>
      <c r="F80" s="3" t="s">
        <v>24</v>
      </c>
      <c r="G80" s="3"/>
      <c r="H80" s="3">
        <f>MEDIAN(H72:H75)</f>
        <v>92.981317538829899</v>
      </c>
      <c r="I80" s="3">
        <f t="shared" ref="I80:O80" si="16">MEDIAN(I72:I75)</f>
        <v>89.329258687501962</v>
      </c>
      <c r="J80" s="3">
        <f t="shared" si="16"/>
        <v>72.433760751079035</v>
      </c>
      <c r="K80" s="3">
        <f t="shared" si="16"/>
        <v>72.947922245675926</v>
      </c>
      <c r="L80" s="3">
        <f t="shared" si="16"/>
        <v>68.736334709051377</v>
      </c>
      <c r="M80" s="3">
        <f t="shared" si="16"/>
        <v>71.450804952584974</v>
      </c>
      <c r="N80" s="3">
        <f t="shared" si="16"/>
        <v>61.492706593995145</v>
      </c>
      <c r="O80" s="3">
        <f t="shared" si="16"/>
        <v>53.753819980466901</v>
      </c>
      <c r="P80" s="3"/>
      <c r="Q80" s="3"/>
      <c r="R80" s="3"/>
    </row>
    <row r="81" spans="4:18" x14ac:dyDescent="0.25">
      <c r="D81" s="3"/>
      <c r="E81" s="3"/>
      <c r="F81" s="3" t="s">
        <v>26</v>
      </c>
      <c r="G81" s="3"/>
      <c r="H81" s="3">
        <f>STDEV(H72:H75)</f>
        <v>18.130954416300767</v>
      </c>
      <c r="I81" s="3">
        <f t="shared" ref="I81:O81" si="17">STDEV(I72:I75)</f>
        <v>23.962393755595304</v>
      </c>
      <c r="J81" s="3">
        <f t="shared" si="17"/>
        <v>15.969253960559364</v>
      </c>
      <c r="K81" s="3">
        <f t="shared" si="17"/>
        <v>19.400629110890058</v>
      </c>
      <c r="L81" s="3">
        <f t="shared" si="17"/>
        <v>24.130488535920861</v>
      </c>
      <c r="M81" s="3">
        <f t="shared" si="17"/>
        <v>22.152287734610173</v>
      </c>
      <c r="N81" s="3">
        <f t="shared" si="17"/>
        <v>14.371724562010346</v>
      </c>
      <c r="O81" s="3">
        <f t="shared" si="17"/>
        <v>15.68884725721017</v>
      </c>
      <c r="P81" s="3"/>
      <c r="Q81" s="3"/>
      <c r="R81" s="3"/>
    </row>
    <row r="82" spans="4:18" x14ac:dyDescent="0.25">
      <c r="D82" s="3"/>
      <c r="E82" s="3"/>
      <c r="F82" s="3" t="s">
        <v>27</v>
      </c>
      <c r="G82" s="3"/>
      <c r="H82" s="3">
        <f t="shared" ref="H82:O82" si="18">H81/H79*100</f>
        <v>18.130954416300767</v>
      </c>
      <c r="I82" s="3">
        <f t="shared" si="18"/>
        <v>24.0935606146803</v>
      </c>
      <c r="J82" s="3">
        <f t="shared" si="18"/>
        <v>22.824005996078693</v>
      </c>
      <c r="K82" s="3">
        <f t="shared" si="18"/>
        <v>25.634641936922879</v>
      </c>
      <c r="L82" s="3">
        <f t="shared" si="18"/>
        <v>31.929008880069702</v>
      </c>
      <c r="M82" s="3">
        <f t="shared" si="18"/>
        <v>28.587867951351527</v>
      </c>
      <c r="N82" s="3">
        <f t="shared" si="18"/>
        <v>23.762223494992575</v>
      </c>
      <c r="O82" s="3">
        <f t="shared" si="18"/>
        <v>27.867422930066045</v>
      </c>
      <c r="P82" s="3"/>
      <c r="Q82" s="3"/>
      <c r="R82" s="3"/>
    </row>
    <row r="83" spans="4:18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4:18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4:18" x14ac:dyDescent="0.25">
      <c r="D85" s="3" t="s">
        <v>31</v>
      </c>
      <c r="E85" s="3"/>
      <c r="F85" s="3"/>
      <c r="G85" s="3"/>
      <c r="H85" s="3">
        <f>H56/$S$63*100</f>
        <v>87.393301447498956</v>
      </c>
      <c r="I85" s="3">
        <f t="shared" ref="I85:N85" si="19">I56/$S$63*100</f>
        <v>84.224093812589658</v>
      </c>
      <c r="J85" s="3">
        <f t="shared" si="19"/>
        <v>49.605428594896168</v>
      </c>
      <c r="K85" s="3">
        <f t="shared" si="19"/>
        <v>71.50177225426954</v>
      </c>
      <c r="L85" s="3">
        <f t="shared" si="19"/>
        <v>58.370031527803235</v>
      </c>
      <c r="M85" s="3">
        <f t="shared" si="19"/>
        <v>61.698457728102717</v>
      </c>
      <c r="N85" s="3">
        <f t="shared" si="19"/>
        <v>51.099050374984998</v>
      </c>
      <c r="O85" s="3">
        <f>O56/$S$63*100</f>
        <v>62.737169321362465</v>
      </c>
      <c r="P85" s="3"/>
      <c r="Q85" s="3"/>
      <c r="R85" s="3"/>
    </row>
    <row r="86" spans="4:18" x14ac:dyDescent="0.25">
      <c r="D86" s="3"/>
      <c r="E86" s="3"/>
      <c r="F86" s="3"/>
      <c r="G86" s="3"/>
      <c r="H86" s="3">
        <f t="shared" ref="H86:O88" si="20">H57/$S$63*100</f>
        <v>127.22827014083265</v>
      </c>
      <c r="I86" s="3">
        <f t="shared" si="20"/>
        <v>135.53796288691063</v>
      </c>
      <c r="J86" s="3">
        <f t="shared" si="20"/>
        <v>85.763206611361397</v>
      </c>
      <c r="K86" s="3">
        <f t="shared" si="20"/>
        <v>102.07931864563132</v>
      </c>
      <c r="L86" s="3">
        <f t="shared" si="20"/>
        <v>108.57695248084009</v>
      </c>
      <c r="M86" s="3">
        <f t="shared" si="20"/>
        <v>107.58373190626327</v>
      </c>
      <c r="N86" s="3">
        <f t="shared" si="20"/>
        <v>73.700504823943461</v>
      </c>
      <c r="O86" s="3">
        <f t="shared" si="20"/>
        <v>75.740018828227193</v>
      </c>
      <c r="P86" s="3"/>
      <c r="Q86" s="3"/>
      <c r="R86" s="3"/>
    </row>
    <row r="87" spans="4:18" x14ac:dyDescent="0.25">
      <c r="D87" s="3"/>
      <c r="E87" s="3"/>
      <c r="F87" s="3"/>
      <c r="G87" s="3"/>
      <c r="H87" s="3">
        <f t="shared" si="20"/>
        <v>93.390534077195753</v>
      </c>
      <c r="I87" s="3">
        <f t="shared" si="20"/>
        <v>90.80512784871712</v>
      </c>
      <c r="J87" s="3">
        <f t="shared" si="20"/>
        <v>65.883631446930309</v>
      </c>
      <c r="K87" s="3">
        <f t="shared" si="20"/>
        <v>74.792289272333264</v>
      </c>
      <c r="L87" s="3">
        <f t="shared" si="20"/>
        <v>79.477864196672854</v>
      </c>
      <c r="M87" s="3">
        <f t="shared" si="20"/>
        <v>81.593196565428102</v>
      </c>
      <c r="N87" s="3">
        <f t="shared" si="20"/>
        <v>72.22204671674892</v>
      </c>
      <c r="O87" s="3">
        <f t="shared" si="20"/>
        <v>42.266210914053566</v>
      </c>
      <c r="P87" s="3"/>
      <c r="Q87" s="3"/>
      <c r="R87" s="3"/>
    </row>
    <row r="88" spans="4:18" x14ac:dyDescent="0.25">
      <c r="D88" s="3"/>
      <c r="E88" s="3"/>
      <c r="F88" s="3"/>
      <c r="G88" s="3"/>
      <c r="H88" s="3">
        <f t="shared" si="20"/>
        <v>93.079678782862558</v>
      </c>
      <c r="I88" s="3">
        <f t="shared" si="20"/>
        <v>88.341031003392885</v>
      </c>
      <c r="J88" s="3">
        <f t="shared" si="20"/>
        <v>79.379300322859891</v>
      </c>
      <c r="K88" s="3">
        <f t="shared" si="20"/>
        <v>55.178078383552474</v>
      </c>
      <c r="L88" s="3">
        <f t="shared" si="20"/>
        <v>56.702027509429918</v>
      </c>
      <c r="M88" s="3">
        <f t="shared" si="20"/>
        <v>59.924307999469285</v>
      </c>
      <c r="N88" s="3">
        <f t="shared" si="20"/>
        <v>45.564309768564442</v>
      </c>
      <c r="O88" s="3">
        <f t="shared" si="20"/>
        <v>45.063908563052451</v>
      </c>
      <c r="P88" s="3"/>
      <c r="Q88" s="3"/>
      <c r="R88" s="3"/>
    </row>
    <row r="89" spans="4:18" x14ac:dyDescent="0.25"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4:18" x14ac:dyDescent="0.25"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4:18" x14ac:dyDescent="0.25">
      <c r="D91" s="3"/>
      <c r="E91" s="3"/>
      <c r="F91" s="2"/>
      <c r="G91" s="2"/>
      <c r="H91" s="2" t="s">
        <v>8</v>
      </c>
      <c r="I91" s="2" t="s">
        <v>9</v>
      </c>
      <c r="J91" s="2" t="s">
        <v>10</v>
      </c>
      <c r="K91" s="2" t="s">
        <v>11</v>
      </c>
      <c r="L91" s="2" t="s">
        <v>12</v>
      </c>
      <c r="M91" s="2" t="s">
        <v>13</v>
      </c>
      <c r="N91" s="2" t="s">
        <v>14</v>
      </c>
      <c r="O91" s="2" t="s">
        <v>15</v>
      </c>
      <c r="P91" s="2" t="s">
        <v>16</v>
      </c>
      <c r="Q91" s="2"/>
      <c r="R91" s="3"/>
    </row>
    <row r="92" spans="4:18" x14ac:dyDescent="0.25">
      <c r="D92" s="3"/>
      <c r="E92" s="3"/>
      <c r="F92" s="3" t="s">
        <v>22</v>
      </c>
      <c r="G92" s="3"/>
      <c r="H92" s="3">
        <f>AVERAGE(H85:H88)</f>
        <v>100.27294611209749</v>
      </c>
      <c r="I92" s="3">
        <f t="shared" ref="I92:N92" si="21">AVERAGE(I85:I88)</f>
        <v>99.727053887902571</v>
      </c>
      <c r="J92" s="3">
        <f>AVERAGE(J85:J88)</f>
        <v>70.157891744011948</v>
      </c>
      <c r="K92" s="3">
        <f t="shared" si="21"/>
        <v>75.887864638946652</v>
      </c>
      <c r="L92" s="3">
        <f t="shared" si="21"/>
        <v>75.781718928686516</v>
      </c>
      <c r="M92" s="3">
        <f t="shared" si="21"/>
        <v>77.69992354981585</v>
      </c>
      <c r="N92" s="3">
        <f t="shared" si="21"/>
        <v>60.646477921060452</v>
      </c>
      <c r="O92" s="3">
        <f>AVERAGE(O85:O88)</f>
        <v>56.451826906673922</v>
      </c>
      <c r="P92" s="3"/>
      <c r="Q92" s="3"/>
      <c r="R92" s="3"/>
    </row>
    <row r="93" spans="4:18" x14ac:dyDescent="0.25">
      <c r="D93" s="3"/>
      <c r="E93" s="3"/>
      <c r="F93" s="3" t="s">
        <v>24</v>
      </c>
      <c r="G93" s="3"/>
      <c r="H93" s="3">
        <f t="shared" ref="H93:O93" si="22">MEDIAN(H85:H88)</f>
        <v>93.235106430029163</v>
      </c>
      <c r="I93" s="3">
        <f t="shared" si="22"/>
        <v>89.573079426055003</v>
      </c>
      <c r="J93" s="3">
        <f t="shared" si="22"/>
        <v>72.631465884895107</v>
      </c>
      <c r="K93" s="3">
        <f t="shared" si="22"/>
        <v>73.147030763301402</v>
      </c>
      <c r="L93" s="3">
        <f t="shared" si="22"/>
        <v>68.923947862238037</v>
      </c>
      <c r="M93" s="3">
        <f t="shared" si="22"/>
        <v>71.645827146765413</v>
      </c>
      <c r="N93" s="3">
        <f t="shared" si="22"/>
        <v>61.660548545866959</v>
      </c>
      <c r="O93" s="3">
        <f t="shared" si="22"/>
        <v>53.900538942207461</v>
      </c>
      <c r="P93" s="3"/>
      <c r="Q93" s="3"/>
      <c r="R93" s="3"/>
    </row>
    <row r="94" spans="4:18" x14ac:dyDescent="0.25">
      <c r="D94" s="3"/>
      <c r="E94" s="3"/>
      <c r="F94" s="3" t="s">
        <v>26</v>
      </c>
      <c r="G94" s="3"/>
      <c r="H94" s="3">
        <f t="shared" ref="H94:O94" si="23">STDEV(H85:H88)</f>
        <v>18.180442151466185</v>
      </c>
      <c r="I94" s="3">
        <f t="shared" si="23"/>
        <v>24.02779817771669</v>
      </c>
      <c r="J94" s="3">
        <f t="shared" si="23"/>
        <v>16.012841418375608</v>
      </c>
      <c r="K94" s="3">
        <f t="shared" si="23"/>
        <v>19.453582373770693</v>
      </c>
      <c r="L94" s="3">
        <f t="shared" si="23"/>
        <v>24.196351766209812</v>
      </c>
      <c r="M94" s="3">
        <f t="shared" si="23"/>
        <v>22.212751542722341</v>
      </c>
      <c r="N94" s="3">
        <f t="shared" si="23"/>
        <v>14.410951625443724</v>
      </c>
      <c r="O94" s="3">
        <f t="shared" si="23"/>
        <v>15.731669355831592</v>
      </c>
      <c r="P94" s="3"/>
      <c r="Q94" s="3"/>
      <c r="R94" s="3"/>
    </row>
    <row r="95" spans="4:18" x14ac:dyDescent="0.25">
      <c r="D95" s="3"/>
      <c r="E95" s="3"/>
      <c r="F95" s="3" t="s">
        <v>27</v>
      </c>
      <c r="G95" s="3"/>
      <c r="H95" s="3">
        <f t="shared" ref="H95:O95" si="24">H94/H92*100</f>
        <v>18.130954416300725</v>
      </c>
      <c r="I95" s="3">
        <f t="shared" si="24"/>
        <v>24.0935606146803</v>
      </c>
      <c r="J95" s="3">
        <f t="shared" si="24"/>
        <v>22.824005996078583</v>
      </c>
      <c r="K95" s="3">
        <f t="shared" si="24"/>
        <v>25.634641936922886</v>
      </c>
      <c r="L95" s="3">
        <f t="shared" si="24"/>
        <v>31.929008880069741</v>
      </c>
      <c r="M95" s="3">
        <f t="shared" si="24"/>
        <v>28.587867951351399</v>
      </c>
      <c r="N95" s="3">
        <f t="shared" si="24"/>
        <v>23.762223494992597</v>
      </c>
      <c r="O95" s="3">
        <f t="shared" si="24"/>
        <v>27.867422930065956</v>
      </c>
      <c r="P95" s="3"/>
      <c r="Q95" s="3"/>
      <c r="R95" s="3"/>
    </row>
  </sheetData>
  <pageMargins left="0.7" right="0.7" top="0.78740157499999996" bottom="0.78740157499999996" header="0.3" footer="0.3"/>
  <pageSetup paperSize="9" scale="3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60"/>
  <sheetViews>
    <sheetView tabSelected="1" workbookViewId="0"/>
  </sheetViews>
  <sheetFormatPr baseColWidth="10" defaultRowHeight="15" x14ac:dyDescent="0.25"/>
  <cols>
    <col min="14" max="14" width="12" bestFit="1" customWidth="1"/>
  </cols>
  <sheetData>
    <row r="1" spans="1:5" x14ac:dyDescent="0.25">
      <c r="A1" s="1" t="s">
        <v>82</v>
      </c>
      <c r="D1" s="3"/>
    </row>
    <row r="2" spans="1:5" x14ac:dyDescent="0.25">
      <c r="A2" t="s">
        <v>17</v>
      </c>
      <c r="C2" t="s">
        <v>83</v>
      </c>
      <c r="D2" s="3"/>
    </row>
    <row r="3" spans="1:5" x14ac:dyDescent="0.25">
      <c r="A3" t="s">
        <v>18</v>
      </c>
      <c r="C3" s="4">
        <v>43903</v>
      </c>
      <c r="D3" s="3"/>
    </row>
    <row r="4" spans="1:5" x14ac:dyDescent="0.25">
      <c r="A4" t="s">
        <v>19</v>
      </c>
      <c r="C4" t="s">
        <v>36</v>
      </c>
      <c r="D4" s="3"/>
      <c r="E4" s="3"/>
    </row>
    <row r="5" spans="1:5" x14ac:dyDescent="0.25">
      <c r="A5" t="s">
        <v>20</v>
      </c>
      <c r="C5" t="s">
        <v>81</v>
      </c>
      <c r="D5" s="3"/>
      <c r="E5" s="3"/>
    </row>
    <row r="6" spans="1:5" x14ac:dyDescent="0.25">
      <c r="A6" t="s">
        <v>6</v>
      </c>
      <c r="C6" s="4">
        <v>44138</v>
      </c>
      <c r="D6" s="3"/>
      <c r="E6" s="3"/>
    </row>
    <row r="7" spans="1:5" x14ac:dyDescent="0.25">
      <c r="A7" t="s">
        <v>7</v>
      </c>
      <c r="C7" t="s">
        <v>35</v>
      </c>
      <c r="D7" s="3"/>
      <c r="E7" s="3"/>
    </row>
    <row r="8" spans="1:5" x14ac:dyDescent="0.25">
      <c r="A8" s="1" t="s">
        <v>21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2" spans="1:13" x14ac:dyDescent="0.25">
      <c r="A22" s="1" t="s">
        <v>28</v>
      </c>
    </row>
    <row r="23" spans="1:13" x14ac:dyDescent="0.25">
      <c r="E23" t="s">
        <v>8</v>
      </c>
      <c r="F23" t="s">
        <v>9</v>
      </c>
      <c r="G23" t="s">
        <v>10</v>
      </c>
      <c r="H23" t="s">
        <v>11</v>
      </c>
      <c r="I23" t="s">
        <v>12</v>
      </c>
      <c r="J23" t="s">
        <v>13</v>
      </c>
      <c r="K23" t="s">
        <v>14</v>
      </c>
      <c r="L23" t="s">
        <v>15</v>
      </c>
      <c r="M23" t="s">
        <v>16</v>
      </c>
    </row>
    <row r="26" spans="1:13" x14ac:dyDescent="0.25">
      <c r="E26" s="3">
        <v>1.1233333333333331E-2</v>
      </c>
      <c r="F26" s="3">
        <v>2.9733333333333334E-2</v>
      </c>
      <c r="G26" s="3">
        <v>1.5833333333333338E-2</v>
      </c>
      <c r="H26" s="3">
        <v>3.9933333333333335E-2</v>
      </c>
      <c r="I26" s="3">
        <v>2.6333333333333334E-2</v>
      </c>
      <c r="J26" s="3">
        <v>2.7833333333333335E-2</v>
      </c>
      <c r="K26" s="3">
        <v>2.3933333333333334E-2</v>
      </c>
      <c r="L26" s="3">
        <v>3.5833333333333328E-2</v>
      </c>
    </row>
    <row r="27" spans="1:13" x14ac:dyDescent="0.25">
      <c r="E27" s="3">
        <v>3.0833333333333338E-2</v>
      </c>
      <c r="F27" s="3">
        <v>3.383333333333334E-2</v>
      </c>
      <c r="G27" s="3">
        <v>4.8933333333333329E-2</v>
      </c>
      <c r="H27" s="3">
        <v>3.0533333333333329E-2</v>
      </c>
      <c r="I27" s="3">
        <v>3.5533333333333333E-2</v>
      </c>
      <c r="J27" s="3">
        <v>3.9333333333333331E-2</v>
      </c>
      <c r="K27" s="3">
        <v>3.1433333333333327E-2</v>
      </c>
      <c r="L27" s="3">
        <v>3.0633333333333332E-2</v>
      </c>
    </row>
    <row r="28" spans="1:13" x14ac:dyDescent="0.25">
      <c r="E28" s="3">
        <v>1.1933333333333337E-2</v>
      </c>
      <c r="F28" s="3">
        <v>1.6133333333333333E-2</v>
      </c>
      <c r="G28" s="3">
        <v>2.523333333333333E-2</v>
      </c>
      <c r="H28" s="3">
        <v>2.0233333333333339E-2</v>
      </c>
      <c r="I28" s="3">
        <v>2.8433333333333338E-2</v>
      </c>
      <c r="J28" s="3">
        <v>2.7133333333333329E-2</v>
      </c>
      <c r="K28" s="3">
        <v>2.7833333333333335E-2</v>
      </c>
      <c r="L28" s="3">
        <v>1.553333333333333E-2</v>
      </c>
    </row>
    <row r="29" spans="1:13" x14ac:dyDescent="0.25">
      <c r="E29" s="3">
        <v>1.443333333333334E-2</v>
      </c>
      <c r="F29" s="3">
        <v>2.5333333333333333E-2</v>
      </c>
      <c r="G29" s="3">
        <v>2.8433333333333338E-2</v>
      </c>
      <c r="H29" s="3">
        <v>2.3033333333333336E-2</v>
      </c>
      <c r="I29" s="3">
        <v>3.6033333333333334E-2</v>
      </c>
      <c r="J29" s="3">
        <v>1.9033333333333333E-2</v>
      </c>
      <c r="K29" s="3">
        <v>1.9333333333333327E-2</v>
      </c>
      <c r="L29" s="3">
        <v>1.9633333333333336E-2</v>
      </c>
    </row>
    <row r="32" spans="1:13" x14ac:dyDescent="0.25">
      <c r="A32" s="1" t="s">
        <v>28</v>
      </c>
    </row>
    <row r="33" spans="1:14" x14ac:dyDescent="0.25">
      <c r="E33" t="s">
        <v>8</v>
      </c>
      <c r="F33" t="s">
        <v>9</v>
      </c>
      <c r="G33" t="s">
        <v>10</v>
      </c>
      <c r="H33" t="s">
        <v>11</v>
      </c>
      <c r="I33" t="s">
        <v>12</v>
      </c>
      <c r="J33" t="s">
        <v>13</v>
      </c>
      <c r="K33" t="s">
        <v>14</v>
      </c>
      <c r="L33" t="s">
        <v>15</v>
      </c>
      <c r="M33" t="s">
        <v>16</v>
      </c>
    </row>
    <row r="36" spans="1:14" x14ac:dyDescent="0.25">
      <c r="E36" s="3">
        <v>11526.666666666664</v>
      </c>
      <c r="F36" s="3">
        <v>11108.666666666664</v>
      </c>
      <c r="G36" s="3">
        <v>6542.6666666666642</v>
      </c>
      <c r="H36" s="3">
        <v>9430.6666666666642</v>
      </c>
      <c r="I36" s="3">
        <v>7698.6666666666642</v>
      </c>
      <c r="J36" s="3">
        <v>8137.6666666666642</v>
      </c>
      <c r="K36" s="3">
        <v>6739.6666666666642</v>
      </c>
      <c r="L36" s="3">
        <v>8274.6666666666642</v>
      </c>
    </row>
    <row r="37" spans="1:14" x14ac:dyDescent="0.25">
      <c r="E37" s="3">
        <v>16780.666666666664</v>
      </c>
      <c r="F37" s="3">
        <v>17876.666666666664</v>
      </c>
      <c r="G37" s="3">
        <v>11311.666666666664</v>
      </c>
      <c r="H37" s="3">
        <v>13463.666666666664</v>
      </c>
      <c r="I37" s="3">
        <v>14320.666666666664</v>
      </c>
      <c r="J37" s="3">
        <v>14189.666666666664</v>
      </c>
      <c r="K37" s="3">
        <v>9720.6666666666642</v>
      </c>
      <c r="L37" s="3">
        <v>9989.6666666666642</v>
      </c>
    </row>
    <row r="38" spans="1:14" x14ac:dyDescent="0.25">
      <c r="E38" s="3">
        <v>12317.666666666664</v>
      </c>
      <c r="F38" s="3">
        <v>11976.666666666664</v>
      </c>
      <c r="G38" s="3">
        <v>8689.6666666666642</v>
      </c>
      <c r="H38" s="3">
        <v>9864.6666666666642</v>
      </c>
      <c r="I38" s="3">
        <v>10482.666666666664</v>
      </c>
      <c r="J38" s="3">
        <v>10761.666666666664</v>
      </c>
      <c r="K38" s="3">
        <v>9525.6666666666642</v>
      </c>
      <c r="L38" s="3">
        <v>5574.6666666666642</v>
      </c>
    </row>
    <row r="39" spans="1:14" x14ac:dyDescent="0.25">
      <c r="E39" s="3">
        <v>12276.666666666664</v>
      </c>
      <c r="F39" s="3">
        <v>11651.666666666664</v>
      </c>
      <c r="G39" s="3">
        <v>10469.666666666664</v>
      </c>
      <c r="H39" s="3">
        <v>7277.6666666666642</v>
      </c>
      <c r="I39" s="3">
        <v>7478.6666666666642</v>
      </c>
      <c r="J39" s="3">
        <v>7903.6666666666642</v>
      </c>
      <c r="K39" s="3">
        <v>6009.6666666666642</v>
      </c>
      <c r="L39" s="3">
        <v>5943.6666666666642</v>
      </c>
    </row>
    <row r="42" spans="1:14" x14ac:dyDescent="0.25">
      <c r="A42" s="1" t="s">
        <v>32</v>
      </c>
    </row>
    <row r="44" spans="1:14" x14ac:dyDescent="0.25">
      <c r="E44">
        <f>E26/E36</f>
        <v>9.7455176402544836E-7</v>
      </c>
      <c r="F44">
        <f t="shared" ref="F44:L44" si="0">F26/F36</f>
        <v>2.6765888495469008E-6</v>
      </c>
      <c r="G44">
        <f t="shared" si="0"/>
        <v>2.4200122274302035E-6</v>
      </c>
      <c r="H44">
        <f t="shared" si="0"/>
        <v>4.2344125547858061E-6</v>
      </c>
      <c r="I44">
        <f t="shared" si="0"/>
        <v>3.4205057152753736E-6</v>
      </c>
      <c r="J44">
        <f t="shared" si="0"/>
        <v>3.4203088518412334E-6</v>
      </c>
      <c r="K44">
        <f t="shared" si="0"/>
        <v>3.5511152876007728E-6</v>
      </c>
      <c r="L44">
        <f t="shared" si="0"/>
        <v>4.3304866258459559E-6</v>
      </c>
      <c r="N44" s="1" t="s">
        <v>33</v>
      </c>
    </row>
    <row r="45" spans="1:14" x14ac:dyDescent="0.25">
      <c r="E45">
        <f t="shared" ref="E45:L45" si="1">E27/E37</f>
        <v>1.8374319653569589E-6</v>
      </c>
      <c r="F45">
        <f t="shared" si="1"/>
        <v>1.8925974268133514E-6</v>
      </c>
      <c r="G45">
        <f t="shared" si="1"/>
        <v>4.325917194636806E-6</v>
      </c>
      <c r="H45">
        <f t="shared" si="1"/>
        <v>2.2678319427595257E-6</v>
      </c>
      <c r="I45">
        <f t="shared" si="1"/>
        <v>2.4812625110562827E-6</v>
      </c>
      <c r="J45">
        <f t="shared" si="1"/>
        <v>2.7719702130658464E-6</v>
      </c>
      <c r="K45">
        <f t="shared" si="1"/>
        <v>3.2336602427817022E-6</v>
      </c>
      <c r="L45">
        <f t="shared" si="1"/>
        <v>3.0665020521205252E-6</v>
      </c>
      <c r="N45">
        <f>AVERAGE(E44:F47)</f>
        <v>1.6308659940888735E-6</v>
      </c>
    </row>
    <row r="46" spans="1:14" x14ac:dyDescent="0.25">
      <c r="E46">
        <f t="shared" ref="E46:L46" si="2">E28/E38</f>
        <v>9.6879820312288636E-7</v>
      </c>
      <c r="F46">
        <f t="shared" si="2"/>
        <v>1.3470637350403565E-6</v>
      </c>
      <c r="G46">
        <f t="shared" si="2"/>
        <v>2.9038321377881778E-6</v>
      </c>
      <c r="H46">
        <f t="shared" si="2"/>
        <v>2.051091437453539E-6</v>
      </c>
      <c r="I46">
        <f t="shared" si="2"/>
        <v>2.7124141439837202E-6</v>
      </c>
      <c r="J46">
        <f t="shared" si="2"/>
        <v>2.5212947189097104E-6</v>
      </c>
      <c r="K46">
        <f t="shared" si="2"/>
        <v>2.9219302236063976E-6</v>
      </c>
      <c r="L46">
        <f t="shared" si="2"/>
        <v>2.7864147333173888E-6</v>
      </c>
    </row>
    <row r="47" spans="1:14" x14ac:dyDescent="0.25">
      <c r="E47">
        <f t="shared" ref="E47:L47" si="3">E29/E39</f>
        <v>1.1756720065164276E-6</v>
      </c>
      <c r="F47">
        <f t="shared" si="3"/>
        <v>2.1742240022886573E-6</v>
      </c>
      <c r="G47">
        <f t="shared" si="3"/>
        <v>2.7157821006717829E-6</v>
      </c>
      <c r="H47">
        <f t="shared" si="3"/>
        <v>3.1649338157834486E-6</v>
      </c>
      <c r="I47">
        <f t="shared" si="3"/>
        <v>4.8181494027455888E-6</v>
      </c>
      <c r="J47">
        <f t="shared" si="3"/>
        <v>2.4081649867150274E-6</v>
      </c>
      <c r="K47">
        <f t="shared" si="3"/>
        <v>3.2170392145987024E-6</v>
      </c>
      <c r="L47">
        <f t="shared" si="3"/>
        <v>3.3032359374123736E-6</v>
      </c>
    </row>
    <row r="49" spans="1:14" x14ac:dyDescent="0.25">
      <c r="A49" s="1" t="s">
        <v>34</v>
      </c>
    </row>
    <row r="50" spans="1:14" x14ac:dyDescent="0.25">
      <c r="E50">
        <f>E44/$N$45*100</f>
        <v>59.756703957145639</v>
      </c>
      <c r="F50">
        <f t="shared" ref="F50:L50" si="4">F44/$N$45*100</f>
        <v>164.120710055166</v>
      </c>
      <c r="G50">
        <f t="shared" si="4"/>
        <v>148.38817145011399</v>
      </c>
      <c r="H50">
        <f t="shared" si="4"/>
        <v>259.64196752728742</v>
      </c>
      <c r="I50">
        <f t="shared" si="4"/>
        <v>209.73554710645183</v>
      </c>
      <c r="J50">
        <f t="shared" si="4"/>
        <v>209.72347600834485</v>
      </c>
      <c r="K50">
        <f t="shared" si="4"/>
        <v>217.74414945629533</v>
      </c>
      <c r="L50">
        <f t="shared" si="4"/>
        <v>265.53295252595518</v>
      </c>
    </row>
    <row r="51" spans="1:14" x14ac:dyDescent="0.25">
      <c r="E51">
        <f t="shared" ref="E51:L51" si="5">E45/$N$45*100</f>
        <v>112.66602970549332</v>
      </c>
      <c r="F51">
        <f t="shared" si="5"/>
        <v>116.04861672713342</v>
      </c>
      <c r="G51">
        <f t="shared" si="5"/>
        <v>265.25276818060053</v>
      </c>
      <c r="H51">
        <f t="shared" si="5"/>
        <v>139.056915220463</v>
      </c>
      <c r="I51">
        <f t="shared" si="5"/>
        <v>152.14386222103465</v>
      </c>
      <c r="J51">
        <f t="shared" si="5"/>
        <v>169.96922022489537</v>
      </c>
      <c r="K51">
        <f t="shared" si="5"/>
        <v>198.27872151986787</v>
      </c>
      <c r="L51">
        <f t="shared" si="5"/>
        <v>188.02906328509889</v>
      </c>
    </row>
    <row r="52" spans="1:14" x14ac:dyDescent="0.25">
      <c r="E52">
        <f t="shared" ref="E52:L52" si="6">E46/$N$45*100</f>
        <v>59.403912193541764</v>
      </c>
      <c r="F52">
        <f t="shared" si="6"/>
        <v>82.598063846007747</v>
      </c>
      <c r="G52">
        <f t="shared" si="6"/>
        <v>178.05461321244121</v>
      </c>
      <c r="H52">
        <f t="shared" si="6"/>
        <v>125.76701242700419</v>
      </c>
      <c r="I52">
        <f t="shared" si="6"/>
        <v>166.31741380438078</v>
      </c>
      <c r="J52">
        <f t="shared" si="6"/>
        <v>154.59852176992007</v>
      </c>
      <c r="K52">
        <f t="shared" si="6"/>
        <v>179.16433564725909</v>
      </c>
      <c r="L52">
        <f t="shared" si="6"/>
        <v>170.85491655456912</v>
      </c>
    </row>
    <row r="53" spans="1:14" x14ac:dyDescent="0.25">
      <c r="E53">
        <f t="shared" ref="E53:L53" si="7">E47/$N$45*100</f>
        <v>72.088817277304756</v>
      </c>
      <c r="F53">
        <f t="shared" si="7"/>
        <v>133.31714623820733</v>
      </c>
      <c r="G53">
        <f t="shared" si="7"/>
        <v>166.52392719666869</v>
      </c>
      <c r="H53">
        <f t="shared" si="7"/>
        <v>194.06461519553744</v>
      </c>
      <c r="I53">
        <f t="shared" si="7"/>
        <v>295.43502778334499</v>
      </c>
      <c r="J53">
        <f t="shared" si="7"/>
        <v>147.66173281210715</v>
      </c>
      <c r="K53">
        <f t="shared" si="7"/>
        <v>197.2595680000052</v>
      </c>
      <c r="L53">
        <f t="shared" si="7"/>
        <v>202.544902486474</v>
      </c>
    </row>
    <row r="56" spans="1:14" x14ac:dyDescent="0.25">
      <c r="C56" s="2"/>
      <c r="D56" s="2"/>
      <c r="E56" s="2" t="s">
        <v>8</v>
      </c>
      <c r="F56" s="2" t="s">
        <v>9</v>
      </c>
      <c r="G56" s="2" t="s">
        <v>10</v>
      </c>
      <c r="H56" s="2" t="s">
        <v>11</v>
      </c>
      <c r="I56" s="2" t="s">
        <v>12</v>
      </c>
      <c r="J56" s="2" t="s">
        <v>13</v>
      </c>
      <c r="K56" s="2" t="s">
        <v>14</v>
      </c>
      <c r="L56" s="2" t="s">
        <v>15</v>
      </c>
      <c r="M56" s="2" t="s">
        <v>16</v>
      </c>
      <c r="N56" s="2"/>
    </row>
    <row r="57" spans="1:14" x14ac:dyDescent="0.25">
      <c r="C57" s="3" t="s">
        <v>22</v>
      </c>
      <c r="D57" s="3"/>
      <c r="E57" s="3">
        <f>AVERAGE(E50:E53)</f>
        <v>75.978865783371376</v>
      </c>
      <c r="F57" s="3">
        <f t="shared" ref="F57:J57" si="8">AVERAGE(F50:F53)</f>
        <v>124.02113421662862</v>
      </c>
      <c r="G57" s="3">
        <f>AVERAGE(G50:G53)</f>
        <v>189.55487000995612</v>
      </c>
      <c r="H57" s="3">
        <f t="shared" si="8"/>
        <v>179.63262759257299</v>
      </c>
      <c r="I57" s="3">
        <f t="shared" si="8"/>
        <v>205.90796272880306</v>
      </c>
      <c r="J57" s="3">
        <f t="shared" si="8"/>
        <v>170.48823770381688</v>
      </c>
      <c r="K57" s="3">
        <f>AVERAGE(K50:K53)</f>
        <v>198.11169365585687</v>
      </c>
      <c r="L57" s="3">
        <f>AVERAGE(L50:L53)</f>
        <v>206.74045871302428</v>
      </c>
      <c r="M57" s="3"/>
      <c r="N57" s="3"/>
    </row>
    <row r="58" spans="1:14" x14ac:dyDescent="0.25">
      <c r="C58" s="3" t="s">
        <v>24</v>
      </c>
      <c r="D58" s="3"/>
      <c r="E58" s="3">
        <f t="shared" ref="E58:L58" si="9">MEDIAN(E50:E53)</f>
        <v>65.922760617225194</v>
      </c>
      <c r="F58" s="3">
        <f t="shared" si="9"/>
        <v>124.68288148267038</v>
      </c>
      <c r="G58" s="3">
        <f t="shared" si="9"/>
        <v>172.28927020455495</v>
      </c>
      <c r="H58" s="3">
        <f t="shared" si="9"/>
        <v>166.56076520800022</v>
      </c>
      <c r="I58" s="3">
        <f t="shared" si="9"/>
        <v>188.0264804554163</v>
      </c>
      <c r="J58" s="3">
        <f t="shared" si="9"/>
        <v>162.28387099740772</v>
      </c>
      <c r="K58" s="3">
        <f t="shared" si="9"/>
        <v>197.76914475993652</v>
      </c>
      <c r="L58" s="3">
        <f t="shared" si="9"/>
        <v>195.28698288578644</v>
      </c>
      <c r="M58" s="3"/>
      <c r="N58" s="3"/>
    </row>
    <row r="59" spans="1:14" x14ac:dyDescent="0.25">
      <c r="C59" s="3" t="s">
        <v>26</v>
      </c>
      <c r="D59" s="3"/>
      <c r="E59" s="3">
        <f t="shared" ref="E59:L59" si="10">STDEV(E50:E53)</f>
        <v>25.159279897282811</v>
      </c>
      <c r="F59" s="3">
        <f t="shared" si="10"/>
        <v>34.02853516283875</v>
      </c>
      <c r="G59" s="3">
        <f t="shared" si="10"/>
        <v>51.921572559158363</v>
      </c>
      <c r="H59" s="3">
        <f t="shared" si="10"/>
        <v>60.985434530523186</v>
      </c>
      <c r="I59" s="3">
        <f t="shared" si="10"/>
        <v>64.518048758970636</v>
      </c>
      <c r="J59" s="3">
        <f t="shared" si="10"/>
        <v>27.768121422401389</v>
      </c>
      <c r="K59" s="3">
        <f t="shared" si="10"/>
        <v>15.760601857192942</v>
      </c>
      <c r="L59" s="3">
        <f t="shared" si="10"/>
        <v>41.279730601753975</v>
      </c>
      <c r="M59" s="3"/>
      <c r="N59" s="3"/>
    </row>
    <row r="60" spans="1:14" x14ac:dyDescent="0.25">
      <c r="C60" s="3" t="s">
        <v>27</v>
      </c>
      <c r="D60" s="3"/>
      <c r="E60" s="3">
        <f t="shared" ref="E60:L60" si="11">E59/E57*100</f>
        <v>33.113523922581557</v>
      </c>
      <c r="F60" s="3">
        <f t="shared" si="11"/>
        <v>27.437690662787244</v>
      </c>
      <c r="G60" s="3">
        <f t="shared" si="11"/>
        <v>27.391315536462479</v>
      </c>
      <c r="H60" s="3">
        <f t="shared" si="11"/>
        <v>33.950087658264962</v>
      </c>
      <c r="I60" s="3">
        <f t="shared" si="11"/>
        <v>31.333440389552088</v>
      </c>
      <c r="J60" s="3">
        <f t="shared" si="11"/>
        <v>16.287411845174887</v>
      </c>
      <c r="K60" s="3">
        <f t="shared" si="11"/>
        <v>7.9554122052840288</v>
      </c>
      <c r="L60" s="3">
        <f t="shared" si="11"/>
        <v>19.966933835168774</v>
      </c>
      <c r="M60" s="3"/>
      <c r="N60" s="3"/>
    </row>
  </sheetData>
  <pageMargins left="0.7" right="0.7" top="0.78740157499999996" bottom="0.78740157499999996" header="0.3" footer="0.3"/>
  <pageSetup paperSize="9" scale="30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1026" r:id="rId4">
          <objectPr defaultSize="0" autoPict="0" r:id="rId5">
            <anchor moveWithCells="1">
              <from>
                <xdr:col>8</xdr:col>
                <xdr:colOff>542925</xdr:colOff>
                <xdr:row>0</xdr:row>
                <xdr:rowOff>104775</xdr:rowOff>
              </from>
              <to>
                <xdr:col>14</xdr:col>
                <xdr:colOff>571500</xdr:colOff>
                <xdr:row>18</xdr:row>
                <xdr:rowOff>133350</xdr:rowOff>
              </to>
            </anchor>
          </objectPr>
        </oleObject>
      </mc:Choice>
      <mc:Fallback>
        <oleObject progId="Prism9.Document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Nolte, Luca</dc:creator>
  <cp:lastModifiedBy>Schinke, Christian</cp:lastModifiedBy>
  <cp:lastPrinted>2020-12-07T15:51:14Z</cp:lastPrinted>
  <dcterms:created xsi:type="dcterms:W3CDTF">2020-04-30T20:16:53Z</dcterms:created>
  <dcterms:modified xsi:type="dcterms:W3CDTF">2021-07-17T10:07:49Z</dcterms:modified>
</cp:coreProperties>
</file>