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9" documentId="13_ncr:1_{A15886B5-9860-42D7-AED9-EF555A7B2FC5}" xr6:coauthVersionLast="45" xr6:coauthVersionMax="45" xr10:uidLastSave="{8223549A-148F-430B-B4A3-8CF08B3229BB}"/>
  <bookViews>
    <workbookView xWindow="-28920" yWindow="-120" windowWidth="29040" windowHeight="15840" activeTab="3" xr2:uid="{00000000-000D-0000-FFFF-FFFF00000000}"/>
  </bookViews>
  <sheets>
    <sheet name="MTT" sheetId="1" r:id="rId1"/>
    <sheet name="Cytotox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9" i="4" l="1"/>
  <c r="K39" i="4"/>
  <c r="J39" i="4"/>
  <c r="I39" i="4"/>
  <c r="H39" i="4"/>
  <c r="G39" i="4"/>
  <c r="F39" i="4"/>
  <c r="E39" i="4"/>
  <c r="L38" i="4"/>
  <c r="K38" i="4"/>
  <c r="J38" i="4"/>
  <c r="I38" i="4"/>
  <c r="H38" i="4"/>
  <c r="G38" i="4"/>
  <c r="F38" i="4"/>
  <c r="E38" i="4"/>
  <c r="L37" i="4"/>
  <c r="K37" i="4"/>
  <c r="J37" i="4"/>
  <c r="I37" i="4"/>
  <c r="H37" i="4"/>
  <c r="G37" i="4"/>
  <c r="F37" i="4"/>
  <c r="E37" i="4"/>
  <c r="L36" i="4"/>
  <c r="K36" i="4"/>
  <c r="J36" i="4"/>
  <c r="I36" i="4"/>
  <c r="H36" i="4"/>
  <c r="G36" i="4"/>
  <c r="F36" i="4"/>
  <c r="E36" i="4"/>
  <c r="L44" i="3"/>
  <c r="K44" i="3"/>
  <c r="J44" i="3"/>
  <c r="I44" i="3"/>
  <c r="H44" i="3"/>
  <c r="G44" i="3"/>
  <c r="F44" i="3"/>
  <c r="E44" i="3"/>
  <c r="L43" i="3"/>
  <c r="K43" i="3"/>
  <c r="J43" i="3"/>
  <c r="I43" i="3"/>
  <c r="H43" i="3"/>
  <c r="G43" i="3"/>
  <c r="F43" i="3"/>
  <c r="E43" i="3"/>
  <c r="L42" i="3"/>
  <c r="K42" i="3"/>
  <c r="J42" i="3"/>
  <c r="I42" i="3"/>
  <c r="H42" i="3"/>
  <c r="G42" i="3"/>
  <c r="F42" i="3"/>
  <c r="E42" i="3"/>
  <c r="L41" i="3"/>
  <c r="K41" i="3"/>
  <c r="J41" i="3"/>
  <c r="I41" i="3"/>
  <c r="H41" i="3"/>
  <c r="G41" i="3"/>
  <c r="F41" i="3"/>
  <c r="E41" i="3"/>
  <c r="O42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E50" i="3" l="1"/>
  <c r="K47" i="3"/>
  <c r="K48" i="3"/>
  <c r="K49" i="3"/>
  <c r="K50" i="3"/>
  <c r="L47" i="3"/>
  <c r="L50" i="3"/>
  <c r="E48" i="3"/>
  <c r="F48" i="3"/>
  <c r="G47" i="3"/>
  <c r="G48" i="3"/>
  <c r="G49" i="3"/>
  <c r="G50" i="3"/>
  <c r="L48" i="3"/>
  <c r="L49" i="3"/>
  <c r="E49" i="3"/>
  <c r="F50" i="3"/>
  <c r="I47" i="3"/>
  <c r="I48" i="3"/>
  <c r="I50" i="3"/>
  <c r="K54" i="3"/>
  <c r="K55" i="3"/>
  <c r="K56" i="3"/>
  <c r="K57" i="3" s="1"/>
  <c r="E47" i="3"/>
  <c r="H49" i="3"/>
  <c r="F47" i="3"/>
  <c r="J47" i="3"/>
  <c r="H50" i="3"/>
  <c r="J50" i="3"/>
  <c r="J49" i="3"/>
  <c r="J48" i="3"/>
  <c r="H48" i="3"/>
  <c r="F49" i="3"/>
  <c r="H47" i="3"/>
  <c r="I49" i="3"/>
  <c r="H40" i="1"/>
  <c r="O36" i="4"/>
  <c r="L43" i="4" s="1"/>
  <c r="J40" i="2"/>
  <c r="L55" i="3"/>
  <c r="L40" i="2"/>
  <c r="N40" i="2"/>
  <c r="H40" i="2"/>
  <c r="P40" i="2"/>
  <c r="I49" i="2"/>
  <c r="O40" i="2"/>
  <c r="I40" i="2"/>
  <c r="I47" i="2"/>
  <c r="K40" i="2"/>
  <c r="I48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O50" i="2"/>
  <c r="H47" i="2"/>
  <c r="H48" i="2"/>
  <c r="H49" i="2"/>
  <c r="L40" i="1"/>
  <c r="P40" i="1"/>
  <c r="I40" i="1"/>
  <c r="J40" i="1"/>
  <c r="K48" i="1"/>
  <c r="O48" i="1"/>
  <c r="P36" i="1"/>
  <c r="K40" i="1"/>
  <c r="I49" i="1"/>
  <c r="K49" i="1"/>
  <c r="M40" i="1"/>
  <c r="I47" i="1"/>
  <c r="O49" i="1"/>
  <c r="N40" i="1"/>
  <c r="K47" i="1"/>
  <c r="K56" i="1" s="1"/>
  <c r="K57" i="1" s="1"/>
  <c r="I50" i="1"/>
  <c r="O40" i="1"/>
  <c r="O47" i="1"/>
  <c r="K50" i="1"/>
  <c r="I48" i="1"/>
  <c r="O50" i="1"/>
  <c r="J47" i="1"/>
  <c r="J48" i="1"/>
  <c r="J49" i="1"/>
  <c r="J50" i="1"/>
  <c r="L47" i="1"/>
  <c r="L48" i="1"/>
  <c r="L49" i="1"/>
  <c r="L50" i="1"/>
  <c r="M47" i="1"/>
  <c r="M48" i="1"/>
  <c r="M49" i="1"/>
  <c r="M50" i="1"/>
  <c r="N47" i="1"/>
  <c r="N48" i="1"/>
  <c r="N49" i="1"/>
  <c r="N50" i="1"/>
  <c r="H47" i="1"/>
  <c r="H48" i="1"/>
  <c r="H49" i="1"/>
  <c r="L44" i="4" l="1"/>
  <c r="I45" i="4"/>
  <c r="J43" i="4"/>
  <c r="H43" i="4"/>
  <c r="H42" i="4"/>
  <c r="E44" i="4"/>
  <c r="L45" i="4"/>
  <c r="L49" i="4" s="1"/>
  <c r="H44" i="4"/>
  <c r="G43" i="4"/>
  <c r="E43" i="4"/>
  <c r="I42" i="4"/>
  <c r="O56" i="1"/>
  <c r="O57" i="1" s="1"/>
  <c r="G42" i="4"/>
  <c r="K45" i="4"/>
  <c r="J44" i="4"/>
  <c r="G44" i="4"/>
  <c r="K43" i="4"/>
  <c r="O54" i="1"/>
  <c r="O55" i="1" s="1"/>
  <c r="G45" i="4"/>
  <c r="I43" i="4"/>
  <c r="I58" i="1"/>
  <c r="E45" i="4"/>
  <c r="E42" i="4"/>
  <c r="I44" i="4"/>
  <c r="J54" i="3"/>
  <c r="J55" i="3"/>
  <c r="J56" i="3"/>
  <c r="J57" i="3" s="1"/>
  <c r="H55" i="3"/>
  <c r="H56" i="3"/>
  <c r="H54" i="3"/>
  <c r="F54" i="3"/>
  <c r="F55" i="3"/>
  <c r="F56" i="3"/>
  <c r="I56" i="3"/>
  <c r="I55" i="3"/>
  <c r="I54" i="3"/>
  <c r="G54" i="3"/>
  <c r="G55" i="3"/>
  <c r="G56" i="3"/>
  <c r="F45" i="4"/>
  <c r="F43" i="4"/>
  <c r="K44" i="4"/>
  <c r="J42" i="4"/>
  <c r="O58" i="1"/>
  <c r="F44" i="4"/>
  <c r="F42" i="4"/>
  <c r="J45" i="4"/>
  <c r="E54" i="3"/>
  <c r="E55" i="3"/>
  <c r="E56" i="3"/>
  <c r="E57" i="3" s="1"/>
  <c r="I54" i="2"/>
  <c r="I55" i="2" s="1"/>
  <c r="H45" i="4"/>
  <c r="L56" i="3"/>
  <c r="L54" i="3"/>
  <c r="L51" i="4"/>
  <c r="L50" i="4"/>
  <c r="I58" i="2"/>
  <c r="I59" i="2" s="1"/>
  <c r="I56" i="2"/>
  <c r="I57" i="2" s="1"/>
  <c r="O58" i="2"/>
  <c r="O56" i="2"/>
  <c r="O57" i="2" s="1"/>
  <c r="O54" i="2"/>
  <c r="O55" i="2" s="1"/>
  <c r="M58" i="2"/>
  <c r="M56" i="2"/>
  <c r="M57" i="2" s="1"/>
  <c r="M54" i="2"/>
  <c r="M55" i="2" s="1"/>
  <c r="K58" i="2"/>
  <c r="K56" i="2"/>
  <c r="K57" i="2" s="1"/>
  <c r="K54" i="2"/>
  <c r="K55" i="2" s="1"/>
  <c r="S54" i="2"/>
  <c r="J76" i="2" s="1"/>
  <c r="H54" i="2"/>
  <c r="K64" i="2" s="1"/>
  <c r="H56" i="2"/>
  <c r="H57" i="2" s="1"/>
  <c r="H58" i="2"/>
  <c r="N58" i="2"/>
  <c r="N56" i="2"/>
  <c r="N57" i="2" s="1"/>
  <c r="N54" i="2"/>
  <c r="N55" i="2" s="1"/>
  <c r="L58" i="2"/>
  <c r="L56" i="2"/>
  <c r="L57" i="2" s="1"/>
  <c r="L54" i="2"/>
  <c r="L55" i="2" s="1"/>
  <c r="J63" i="2"/>
  <c r="J58" i="2"/>
  <c r="J56" i="2"/>
  <c r="J57" i="2" s="1"/>
  <c r="J54" i="2"/>
  <c r="J55" i="2" s="1"/>
  <c r="O64" i="2"/>
  <c r="K66" i="2"/>
  <c r="M64" i="2"/>
  <c r="K65" i="2"/>
  <c r="N66" i="2"/>
  <c r="K54" i="1"/>
  <c r="K55" i="1" s="1"/>
  <c r="I54" i="1"/>
  <c r="I55" i="1" s="1"/>
  <c r="K58" i="1"/>
  <c r="K59" i="1" s="1"/>
  <c r="I56" i="1"/>
  <c r="I57" i="1" s="1"/>
  <c r="L58" i="1"/>
  <c r="L56" i="1"/>
  <c r="L57" i="1" s="1"/>
  <c r="L54" i="1"/>
  <c r="L55" i="1" s="1"/>
  <c r="N58" i="1"/>
  <c r="N56" i="1"/>
  <c r="N57" i="1" s="1"/>
  <c r="N54" i="1"/>
  <c r="N55" i="1" s="1"/>
  <c r="S54" i="1"/>
  <c r="M79" i="1" s="1"/>
  <c r="H54" i="1"/>
  <c r="N63" i="1" s="1"/>
  <c r="H56" i="1"/>
  <c r="H57" i="1" s="1"/>
  <c r="H58" i="1"/>
  <c r="M66" i="1"/>
  <c r="J58" i="1"/>
  <c r="J56" i="1"/>
  <c r="J57" i="1" s="1"/>
  <c r="J54" i="1"/>
  <c r="J55" i="1" s="1"/>
  <c r="M58" i="1"/>
  <c r="M56" i="1"/>
  <c r="M57" i="1" s="1"/>
  <c r="M54" i="1"/>
  <c r="M55" i="1" s="1"/>
  <c r="G50" i="4" l="1"/>
  <c r="I50" i="4"/>
  <c r="H51" i="4"/>
  <c r="G49" i="4"/>
  <c r="K50" i="4"/>
  <c r="H50" i="4"/>
  <c r="H49" i="4"/>
  <c r="H52" i="4" s="1"/>
  <c r="L57" i="3"/>
  <c r="L64" i="2"/>
  <c r="G57" i="3"/>
  <c r="I57" i="3"/>
  <c r="I51" i="4"/>
  <c r="H78" i="1"/>
  <c r="I59" i="1"/>
  <c r="O76" i="1"/>
  <c r="F57" i="3"/>
  <c r="G51" i="4"/>
  <c r="G52" i="4" s="1"/>
  <c r="F51" i="4"/>
  <c r="F50" i="4"/>
  <c r="F49" i="4"/>
  <c r="N76" i="1"/>
  <c r="I49" i="4"/>
  <c r="O59" i="1"/>
  <c r="K51" i="4"/>
  <c r="E50" i="4"/>
  <c r="E49" i="4"/>
  <c r="E51" i="4"/>
  <c r="J51" i="4"/>
  <c r="J50" i="4"/>
  <c r="J49" i="4"/>
  <c r="H57" i="3"/>
  <c r="K49" i="4"/>
  <c r="L52" i="4"/>
  <c r="K59" i="2"/>
  <c r="K63" i="2"/>
  <c r="K70" i="2" s="1"/>
  <c r="J64" i="2"/>
  <c r="L65" i="2"/>
  <c r="N59" i="2"/>
  <c r="N63" i="2"/>
  <c r="I77" i="2"/>
  <c r="I78" i="2"/>
  <c r="I79" i="2"/>
  <c r="H79" i="2"/>
  <c r="I76" i="2"/>
  <c r="J78" i="2"/>
  <c r="M76" i="2"/>
  <c r="N76" i="2"/>
  <c r="K78" i="2"/>
  <c r="K79" i="2"/>
  <c r="O77" i="2"/>
  <c r="L59" i="2"/>
  <c r="H59" i="2"/>
  <c r="N64" i="2"/>
  <c r="N71" i="2" s="1"/>
  <c r="N65" i="2"/>
  <c r="K76" i="2"/>
  <c r="O59" i="2"/>
  <c r="M77" i="2"/>
  <c r="J66" i="2"/>
  <c r="M65" i="2"/>
  <c r="M66" i="2"/>
  <c r="L63" i="2"/>
  <c r="H63" i="2"/>
  <c r="N77" i="2"/>
  <c r="N78" i="2"/>
  <c r="O63" i="2"/>
  <c r="L78" i="2"/>
  <c r="J79" i="2"/>
  <c r="M78" i="2"/>
  <c r="M79" i="2"/>
  <c r="H77" i="2"/>
  <c r="H65" i="2"/>
  <c r="O76" i="2"/>
  <c r="N79" i="2"/>
  <c r="L77" i="2"/>
  <c r="L76" i="2"/>
  <c r="L66" i="2"/>
  <c r="O65" i="2"/>
  <c r="O66" i="2"/>
  <c r="J59" i="2"/>
  <c r="H76" i="2"/>
  <c r="H64" i="2"/>
  <c r="H78" i="2"/>
  <c r="M59" i="2"/>
  <c r="J77" i="2"/>
  <c r="L79" i="2"/>
  <c r="O78" i="2"/>
  <c r="O79" i="2"/>
  <c r="H55" i="2"/>
  <c r="H66" i="2"/>
  <c r="I63" i="2"/>
  <c r="I66" i="2"/>
  <c r="I64" i="2"/>
  <c r="I65" i="2"/>
  <c r="J65" i="2"/>
  <c r="M63" i="2"/>
  <c r="K77" i="2"/>
  <c r="J63" i="1"/>
  <c r="M78" i="1"/>
  <c r="M59" i="1"/>
  <c r="H65" i="1"/>
  <c r="M76" i="1"/>
  <c r="H59" i="1"/>
  <c r="N77" i="1"/>
  <c r="L79" i="1"/>
  <c r="H77" i="1"/>
  <c r="M77" i="1"/>
  <c r="M83" i="1" s="1"/>
  <c r="J77" i="1"/>
  <c r="L59" i="1"/>
  <c r="L77" i="1"/>
  <c r="L78" i="1"/>
  <c r="H76" i="1"/>
  <c r="N79" i="1"/>
  <c r="M63" i="1"/>
  <c r="H63" i="1"/>
  <c r="H64" i="1"/>
  <c r="J64" i="1"/>
  <c r="H55" i="1"/>
  <c r="I63" i="1"/>
  <c r="O65" i="1"/>
  <c r="I64" i="1"/>
  <c r="O66" i="1"/>
  <c r="I65" i="1"/>
  <c r="I66" i="1"/>
  <c r="K65" i="1"/>
  <c r="O64" i="1"/>
  <c r="H66" i="1"/>
  <c r="K63" i="1"/>
  <c r="K64" i="1"/>
  <c r="O63" i="1"/>
  <c r="K66" i="1"/>
  <c r="L63" i="1"/>
  <c r="L66" i="1"/>
  <c r="N65" i="1"/>
  <c r="J59" i="1"/>
  <c r="I77" i="1"/>
  <c r="I79" i="1"/>
  <c r="O79" i="1"/>
  <c r="O78" i="1"/>
  <c r="K77" i="1"/>
  <c r="H79" i="1"/>
  <c r="I78" i="1"/>
  <c r="K78" i="1"/>
  <c r="I76" i="1"/>
  <c r="K76" i="1"/>
  <c r="O77" i="1"/>
  <c r="K79" i="1"/>
  <c r="N78" i="1"/>
  <c r="J66" i="1"/>
  <c r="L76" i="1"/>
  <c r="L65" i="1"/>
  <c r="N59" i="1"/>
  <c r="J76" i="1"/>
  <c r="M64" i="1"/>
  <c r="M65" i="1"/>
  <c r="J78" i="1"/>
  <c r="J79" i="1"/>
  <c r="L64" i="1"/>
  <c r="J65" i="1"/>
  <c r="J70" i="1" s="1"/>
  <c r="N64" i="1"/>
  <c r="N66" i="1"/>
  <c r="N70" i="1" l="1"/>
  <c r="J72" i="2"/>
  <c r="M85" i="1"/>
  <c r="M84" i="1"/>
  <c r="J52" i="4"/>
  <c r="I52" i="4"/>
  <c r="E52" i="4"/>
  <c r="F52" i="4"/>
  <c r="H85" i="1"/>
  <c r="N84" i="1"/>
  <c r="K71" i="2"/>
  <c r="N72" i="2"/>
  <c r="K72" i="2"/>
  <c r="K52" i="4"/>
  <c r="J85" i="2"/>
  <c r="J83" i="2"/>
  <c r="J86" i="2" s="1"/>
  <c r="H70" i="2"/>
  <c r="H72" i="2"/>
  <c r="H71" i="2"/>
  <c r="N85" i="2"/>
  <c r="N84" i="2"/>
  <c r="N83" i="2"/>
  <c r="I72" i="2"/>
  <c r="I71" i="2"/>
  <c r="I70" i="2"/>
  <c r="L72" i="2"/>
  <c r="L71" i="2"/>
  <c r="L70" i="2"/>
  <c r="M85" i="2"/>
  <c r="M84" i="2"/>
  <c r="M83" i="2"/>
  <c r="J84" i="2"/>
  <c r="L85" i="2"/>
  <c r="L84" i="2"/>
  <c r="L83" i="2"/>
  <c r="I85" i="2"/>
  <c r="I84" i="2"/>
  <c r="I83" i="2"/>
  <c r="M72" i="2"/>
  <c r="M71" i="2"/>
  <c r="M70" i="2"/>
  <c r="J70" i="2"/>
  <c r="J73" i="2" s="1"/>
  <c r="J71" i="2"/>
  <c r="O72" i="2"/>
  <c r="O71" i="2"/>
  <c r="O70" i="2"/>
  <c r="N70" i="2"/>
  <c r="K85" i="2"/>
  <c r="K84" i="2"/>
  <c r="K83" i="2"/>
  <c r="O85" i="2"/>
  <c r="O84" i="2"/>
  <c r="O83" i="2"/>
  <c r="H83" i="2"/>
  <c r="H84" i="2"/>
  <c r="H85" i="2"/>
  <c r="K73" i="2"/>
  <c r="N72" i="1"/>
  <c r="N73" i="1" s="1"/>
  <c r="N85" i="1"/>
  <c r="H84" i="1"/>
  <c r="J72" i="1"/>
  <c r="J73" i="1" s="1"/>
  <c r="N71" i="1"/>
  <c r="K72" i="1"/>
  <c r="K71" i="1"/>
  <c r="K70" i="1"/>
  <c r="N83" i="1"/>
  <c r="I72" i="1"/>
  <c r="I71" i="1"/>
  <c r="I70" i="1"/>
  <c r="M86" i="1"/>
  <c r="H72" i="1"/>
  <c r="H71" i="1"/>
  <c r="H70" i="1"/>
  <c r="O72" i="1"/>
  <c r="O71" i="1"/>
  <c r="O70" i="1"/>
  <c r="J85" i="1"/>
  <c r="J84" i="1"/>
  <c r="J83" i="1"/>
  <c r="J71" i="1"/>
  <c r="K85" i="1"/>
  <c r="K84" i="1"/>
  <c r="K83" i="1"/>
  <c r="L72" i="1"/>
  <c r="L71" i="1"/>
  <c r="L70" i="1"/>
  <c r="H83" i="1"/>
  <c r="H86" i="1" s="1"/>
  <c r="M72" i="1"/>
  <c r="M71" i="1"/>
  <c r="M70" i="1"/>
  <c r="L85" i="1"/>
  <c r="L84" i="1"/>
  <c r="L83" i="1"/>
  <c r="O85" i="1"/>
  <c r="O84" i="1"/>
  <c r="O83" i="1"/>
  <c r="I85" i="1"/>
  <c r="I84" i="1"/>
  <c r="I83" i="1"/>
  <c r="I73" i="1" l="1"/>
  <c r="N73" i="2"/>
  <c r="H73" i="2"/>
  <c r="M86" i="2"/>
  <c r="O73" i="2"/>
  <c r="I86" i="2"/>
  <c r="N86" i="2"/>
  <c r="O86" i="2"/>
  <c r="L73" i="2"/>
  <c r="L86" i="2"/>
  <c r="H86" i="2"/>
  <c r="K86" i="2"/>
  <c r="M73" i="2"/>
  <c r="I73" i="2"/>
  <c r="N86" i="1"/>
  <c r="O73" i="1"/>
  <c r="I86" i="1"/>
  <c r="K86" i="1"/>
  <c r="O86" i="1"/>
  <c r="J86" i="1"/>
  <c r="L86" i="1"/>
  <c r="M73" i="1"/>
  <c r="H73" i="1"/>
  <c r="K73" i="1"/>
  <c r="L73" i="1"/>
</calcChain>
</file>

<file path=xl/sharedStrings.xml><?xml version="1.0" encoding="utf-8"?>
<sst xmlns="http://schemas.openxmlformats.org/spreadsheetml/2006/main" count="335" uniqueCount="66">
  <si>
    <t>version,4</t>
  </si>
  <si>
    <t>ProtocolHeader</t>
  </si>
  <si>
    <t>,Version,1.0,Label,MTT_d43,ReaderType,0,DateRead,4/27/2020 11:13:52 PM,InstrumentSN,SN: 512734004,</t>
  </si>
  <si>
    <t xml:space="preserve">,Result,0,Prefix,2a_Btz,WellMap,0007FE7FE7FE7FE7FE7FE000,RefWellMap,000000000000000000000000,RunCount,1,Kinetics,False,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</si>
  <si>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</si>
  <si>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</si>
  <si>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</si>
  <si>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</si>
  <si>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</si>
  <si>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</si>
  <si>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,B,X,0.06712207,0.07094529,0.06953984,0.06935804,0.06809089,0.06037031,0.06842237,0.06824219,0.06927493,0.06446754,X</t>
  </si>
  <si>
    <t>,C,X,0.06850526,0.2231097,0.2140784,0.2945561,0.3218019,0.2483123,0.2398067,0.2882447,0.2803374,0.1059969,X</t>
  </si>
  <si>
    <t>,D,X,0.06761941,0.2506399,0.2419064,0.2373235,0.2927743,0.212966,0.23801,0.2214079,0.1985434,0.1032561,X</t>
  </si>
  <si>
    <t>,E,X,0.06676287,0.2505358,0.2875079,0.2539588,0.2589133,0.2191397,0.2158175,0.2637367,0.2007896,0.1012652,X</t>
  </si>
  <si>
    <t>,F,X,0.06901143,0.2667818,0.2678187,0.2754742,0.3003618,0.2144853,0.2399939,0.2619716,0.2138551,0.05938436,X</t>
  </si>
  <si>
    <t>,G,X,0.06881661,0.0680465,0.06579337,0.05934319,0.06534939,0.05971276,0.06618758,0.06541859,0.06661809,0.06729577,X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</si>
  <si>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</si>
  <si>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</si>
  <si>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</si>
  <si>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</si>
  <si>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</si>
  <si>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</si>
  <si>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</si>
  <si>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</si>
  <si>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</si>
  <si>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</si>
  <si>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</si>
  <si>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</si>
  <si>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</si>
  <si>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</si>
  <si>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</si>
  <si>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</si>
  <si>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</si>
  <si>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</si>
  <si>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</si>
  <si>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</si>
  <si>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</si>
  <si>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</si>
  <si>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</si>
  <si>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</si>
  <si>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</si>
  <si>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</si>
  <si>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</si>
  <si>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</si>
  <si>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</si>
  <si>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</si>
  <si>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Cytotox</t>
  </si>
  <si>
    <t>,Version,1,Label,CytoTox-Fluor,ReaderType,2,DateRead,4/27/2020 2:23:22 AM,InstrumentSN,SN: 512734004,FluoOpticalKitID,PN:9300-046 SN:31000001DD35142D SIG:BLUE,</t>
  </si>
  <si>
    <t xml:space="preserve">,Result,0,Prefix,2a_Btz5,WellMap,0000003FE3FE3FE3FE000000,RunCount,1,Kinetics,False, </t>
  </si>
  <si>
    <t>,Read 1</t>
  </si>
  <si>
    <t>,B,X,X,X,X,X,X,X,X,X,X,X,X</t>
  </si>
  <si>
    <t>,C,X,X,3740.61,3733.76,3867.93,3623.31,4119.1,4194.11,3972.37,3935.98,2032.67,X</t>
  </si>
  <si>
    <t>,D,X,X,4019.65,3975.61,4013.88,3764.26,4469.02,4405.18,4151.3,3950.48,2113.24,X</t>
  </si>
  <si>
    <t>,E,X,X,3990.1,4052.09,4070.1,3868.5,4396.4,4402.56,4277.64,4141.13,2150.77,X</t>
  </si>
  <si>
    <t>,F,X,X,3871.69,3961.16,3620.72,3859.27,4367.21,4431.85,4205.07,4078.01,540.93,X</t>
  </si>
  <si>
    <t>,G,X,X,X,X,X,X,X,X,X,X,X,X</t>
  </si>
  <si>
    <t>Live/Dead</t>
  </si>
  <si>
    <t>% of Vehicle</t>
  </si>
  <si>
    <t>Vehicle pooled</t>
  </si>
  <si>
    <t>iPSC_DSN_005a_2020313(1)</t>
  </si>
  <si>
    <t>10) Exp_20200425</t>
  </si>
  <si>
    <t>Bortezomib in DMSO, 24h.</t>
  </si>
  <si>
    <t xml:space="preserve">Outliers marked red. </t>
  </si>
  <si>
    <t xml:space="preserve">Two outliers excluded. </t>
  </si>
  <si>
    <t>Pipetting mistake for 1 µM. These wells</t>
  </si>
  <si>
    <t>were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</si>
</sst>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18" fillId="0" borderId="0" xfId="0" applyFont="1" applyBorder="1"/>
    <xf numFmtId="0" fontId="0" fillId="0" borderId="1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76200</xdr:colOff>
      <xdr:row>1</xdr:row>
      <xdr:rowOff>133351</xdr:rowOff>
    </xdr:from>
    <xdr:to>
      <xdr:col>16</xdr:col>
      <xdr:colOff>457202</xdr:colOff>
      <xdr:row>21</xdr:row>
      <xdr:rowOff>38103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315325" y="-295274"/>
          <a:ext cx="3714752" cy="4953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3</xdr:row>
      <xdr:rowOff>85725</xdr:rowOff>
    </xdr:from>
    <xdr:to>
      <xdr:col>13</xdr:col>
      <xdr:colOff>85727</xdr:colOff>
      <xdr:row>22</xdr:row>
      <xdr:rowOff>180977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657850" y="38100"/>
          <a:ext cx="3714752" cy="49530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0</xdr:row>
      <xdr:rowOff>104775</xdr:rowOff>
    </xdr:from>
    <xdr:to>
      <xdr:col>9</xdr:col>
      <xdr:colOff>482599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856037" y="-398462"/>
          <a:ext cx="3019425" cy="40258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0</xdr:row>
      <xdr:rowOff>114301</xdr:rowOff>
    </xdr:from>
    <xdr:to>
      <xdr:col>8</xdr:col>
      <xdr:colOff>704850</xdr:colOff>
      <xdr:row>13</xdr:row>
      <xdr:rowOff>138114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883818" y="-302417"/>
          <a:ext cx="2500313" cy="33337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0</xdr:row>
          <xdr:rowOff>142875</xdr:rowOff>
        </xdr:from>
        <xdr:to>
          <xdr:col>13</xdr:col>
          <xdr:colOff>171450</xdr:colOff>
          <xdr:row>13</xdr:row>
          <xdr:rowOff>133350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6"/>
  <sheetViews>
    <sheetView zoomScale="85" zoomScaleNormal="85" workbookViewId="0">
      <selection activeCell="A25" sqref="A25:E32"/>
    </sheetView>
  </sheetViews>
  <sheetFormatPr baseColWidth="10" defaultRowHeight="15" x14ac:dyDescent="0.25"/>
  <sheetData>
    <row r="1" spans="1:31" x14ac:dyDescent="0.25">
      <c r="B1" t="s">
        <v>0</v>
      </c>
    </row>
    <row r="2" spans="1:31" x14ac:dyDescent="0.25">
      <c r="A2" t="s">
        <v>1</v>
      </c>
    </row>
    <row r="3" spans="1:31" x14ac:dyDescent="0.25">
      <c r="A3" t="s">
        <v>2</v>
      </c>
    </row>
    <row r="4" spans="1:31" x14ac:dyDescent="0.25">
      <c r="A4" t="s">
        <v>3</v>
      </c>
    </row>
    <row r="6" spans="1:31" x14ac:dyDescent="0.25">
      <c r="A6" t="s">
        <v>4</v>
      </c>
    </row>
    <row r="7" spans="1:31" x14ac:dyDescent="0.25">
      <c r="A7" t="s">
        <v>5</v>
      </c>
    </row>
    <row r="8" spans="1:31" x14ac:dyDescent="0.25"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1" x14ac:dyDescent="0.25">
      <c r="A9" t="s">
        <v>6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x14ac:dyDescent="0.25">
      <c r="A10" t="s">
        <v>7</v>
      </c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x14ac:dyDescent="0.25">
      <c r="A11" t="s">
        <v>8</v>
      </c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x14ac:dyDescent="0.25">
      <c r="A12" t="s">
        <v>9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x14ac:dyDescent="0.25">
      <c r="A13" t="s">
        <v>10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x14ac:dyDescent="0.25">
      <c r="A14" t="s">
        <v>11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x14ac:dyDescent="0.25">
      <c r="A15" t="s">
        <v>12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x14ac:dyDescent="0.25">
      <c r="A16" t="s">
        <v>13</v>
      </c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x14ac:dyDescent="0.25">
      <c r="A17" t="s">
        <v>14</v>
      </c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x14ac:dyDescent="0.25">
      <c r="A18" t="s">
        <v>15</v>
      </c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x14ac:dyDescent="0.25">
      <c r="A19" t="s">
        <v>16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x14ac:dyDescent="0.25"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x14ac:dyDescent="0.25"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x14ac:dyDescent="0.25">
      <c r="A22" s="1"/>
      <c r="S22" s="23"/>
      <c r="T22" s="23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x14ac:dyDescent="0.25">
      <c r="C23" s="4"/>
      <c r="S23" s="23"/>
      <c r="T23" s="23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x14ac:dyDescent="0.25">
      <c r="C24" s="4"/>
      <c r="S24" s="23"/>
      <c r="T24" s="23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23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x14ac:dyDescent="0.25">
      <c r="A26" t="s">
        <v>30</v>
      </c>
      <c r="C26" t="s">
        <v>59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23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25">
      <c r="A27" t="s">
        <v>31</v>
      </c>
      <c r="C27" s="4">
        <v>43855</v>
      </c>
      <c r="D27" s="3"/>
      <c r="E27" s="3"/>
      <c r="F27" s="5"/>
      <c r="G27" s="5">
        <v>6.7122070000000006E-2</v>
      </c>
      <c r="H27" s="5">
        <v>7.0945289999999994E-2</v>
      </c>
      <c r="I27" s="5">
        <v>6.9539840000000006E-2</v>
      </c>
      <c r="J27" s="5">
        <v>6.9358039999999996E-2</v>
      </c>
      <c r="K27" s="5">
        <v>6.8090890000000001E-2</v>
      </c>
      <c r="L27" s="5">
        <v>6.0370310000000003E-2</v>
      </c>
      <c r="M27" s="5">
        <v>6.8422369999999996E-2</v>
      </c>
      <c r="N27" s="5">
        <v>6.8242189999999994E-2</v>
      </c>
      <c r="O27" s="5">
        <v>6.9274929999999998E-2</v>
      </c>
      <c r="P27" s="5">
        <v>6.4467540000000004E-2</v>
      </c>
      <c r="Q27" s="5"/>
      <c r="R27" s="3"/>
      <c r="S27" s="23"/>
      <c r="T27" s="23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x14ac:dyDescent="0.25">
      <c r="A28" t="s">
        <v>32</v>
      </c>
      <c r="C28" t="s">
        <v>33</v>
      </c>
      <c r="D28" s="3"/>
      <c r="E28" s="3"/>
      <c r="F28" s="5"/>
      <c r="G28" s="5">
        <v>6.8505259999999998E-2</v>
      </c>
      <c r="H28" s="6">
        <v>0.22310969999999999</v>
      </c>
      <c r="I28" s="7">
        <v>0.2140784</v>
      </c>
      <c r="J28" s="7">
        <v>0.29455609999999999</v>
      </c>
      <c r="K28" s="7">
        <v>0.32180189999999997</v>
      </c>
      <c r="L28" s="7">
        <v>0.24831230000000001</v>
      </c>
      <c r="M28" s="7">
        <v>0.23980670000000001</v>
      </c>
      <c r="N28" s="7">
        <v>0.28824470000000002</v>
      </c>
      <c r="O28" s="7">
        <v>0.28033740000000001</v>
      </c>
      <c r="P28" s="8">
        <v>0.10599690000000001</v>
      </c>
      <c r="Q28" s="5"/>
      <c r="R28" s="3"/>
    </row>
    <row r="29" spans="1:31" x14ac:dyDescent="0.25">
      <c r="A29" t="s">
        <v>34</v>
      </c>
      <c r="C29" t="s">
        <v>61</v>
      </c>
      <c r="D29" s="3"/>
      <c r="E29" s="3"/>
      <c r="F29" s="5"/>
      <c r="G29" s="5">
        <v>6.7619410000000005E-2</v>
      </c>
      <c r="H29" s="9">
        <v>0.25063990000000003</v>
      </c>
      <c r="I29" s="5">
        <v>0.24190639999999999</v>
      </c>
      <c r="J29" s="5">
        <v>0.23732349999999999</v>
      </c>
      <c r="K29" s="5">
        <v>0.29277429999999999</v>
      </c>
      <c r="L29" s="5">
        <v>0.21296599999999999</v>
      </c>
      <c r="M29" s="5">
        <v>0.23801</v>
      </c>
      <c r="N29" s="5">
        <v>0.22140789999999999</v>
      </c>
      <c r="O29" s="5">
        <v>0.19854340000000001</v>
      </c>
      <c r="P29" s="10">
        <v>0.1032561</v>
      </c>
      <c r="Q29" s="5"/>
      <c r="R29" s="3"/>
    </row>
    <row r="30" spans="1:31" x14ac:dyDescent="0.25">
      <c r="A30" t="s">
        <v>18</v>
      </c>
      <c r="C30" s="4">
        <v>43946</v>
      </c>
      <c r="D30" s="3"/>
      <c r="E30" s="3"/>
      <c r="F30" s="5"/>
      <c r="G30" s="5">
        <v>6.6762870000000002E-2</v>
      </c>
      <c r="H30" s="9">
        <v>0.25053579999999998</v>
      </c>
      <c r="I30" s="5">
        <v>0.28750789999999998</v>
      </c>
      <c r="J30" s="5">
        <v>0.25395879999999998</v>
      </c>
      <c r="K30" s="5">
        <v>0.25891330000000001</v>
      </c>
      <c r="L30" s="5">
        <v>0.21913969999999999</v>
      </c>
      <c r="M30" s="5">
        <v>0.2158175</v>
      </c>
      <c r="N30" s="5">
        <v>0.26373669999999999</v>
      </c>
      <c r="O30" s="5">
        <v>0.20078960000000001</v>
      </c>
      <c r="P30" s="10">
        <v>0.1012652</v>
      </c>
      <c r="Q30" s="5"/>
      <c r="R30" s="3"/>
    </row>
    <row r="31" spans="1:31" x14ac:dyDescent="0.25">
      <c r="A31" t="s">
        <v>19</v>
      </c>
      <c r="C31" t="s">
        <v>20</v>
      </c>
      <c r="D31" s="3"/>
      <c r="E31" s="3"/>
      <c r="F31" s="5"/>
      <c r="G31" s="5">
        <v>6.9011429999999999E-2</v>
      </c>
      <c r="H31" s="11">
        <v>0.26678180000000001</v>
      </c>
      <c r="I31" s="12">
        <v>0.26781870000000002</v>
      </c>
      <c r="J31" s="12">
        <v>0.2754742</v>
      </c>
      <c r="K31" s="12">
        <v>0.30036180000000001</v>
      </c>
      <c r="L31" s="12">
        <v>0.21448529999999999</v>
      </c>
      <c r="M31" s="12">
        <v>0.23999390000000001</v>
      </c>
      <c r="N31" s="12">
        <v>0.26197160000000003</v>
      </c>
      <c r="O31" s="12">
        <v>0.21385509999999999</v>
      </c>
      <c r="P31" s="13">
        <v>5.9384359999999997E-2</v>
      </c>
      <c r="Q31" s="5"/>
      <c r="R31" s="3"/>
    </row>
    <row r="32" spans="1:31" x14ac:dyDescent="0.25">
      <c r="A32" s="1" t="s">
        <v>35</v>
      </c>
      <c r="D32" s="3"/>
      <c r="E32" s="3"/>
      <c r="F32" s="3"/>
      <c r="G32" s="3">
        <v>6.881661E-2</v>
      </c>
      <c r="H32" s="3">
        <v>6.8046499999999996E-2</v>
      </c>
      <c r="I32" s="3">
        <v>6.5793370000000004E-2</v>
      </c>
      <c r="J32" s="3">
        <v>5.9343189999999997E-2</v>
      </c>
      <c r="K32" s="3">
        <v>6.5349389999999993E-2</v>
      </c>
      <c r="L32" s="3">
        <v>5.9712759999999997E-2</v>
      </c>
      <c r="M32" s="3">
        <v>6.6187579999999996E-2</v>
      </c>
      <c r="N32" s="3">
        <v>6.5418589999999999E-2</v>
      </c>
      <c r="O32" s="3">
        <v>6.6618090000000005E-2</v>
      </c>
      <c r="P32" s="3">
        <v>6.7295770000000005E-2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0.24776680000000001</v>
      </c>
      <c r="I35" s="3">
        <f t="shared" si="0"/>
        <v>0.25282785000000002</v>
      </c>
      <c r="J35" s="3">
        <f t="shared" si="0"/>
        <v>0.26532814999999998</v>
      </c>
      <c r="K35" s="3">
        <f t="shared" si="0"/>
        <v>0.29346282499999998</v>
      </c>
      <c r="L35" s="3">
        <f t="shared" si="0"/>
        <v>0.22372582499999999</v>
      </c>
      <c r="M35" s="3">
        <f t="shared" si="0"/>
        <v>0.23340702499999999</v>
      </c>
      <c r="N35" s="3">
        <f>AVERAGE(N28:N31)</f>
        <v>0.25884022500000003</v>
      </c>
      <c r="O35" s="3">
        <f>AVERAGE(O28:O31)</f>
        <v>0.22338137499999999</v>
      </c>
      <c r="P35" s="3">
        <f>AVERAGE(P28:P30)</f>
        <v>0.10350606666666667</v>
      </c>
      <c r="Q35" s="3"/>
      <c r="R35" s="3"/>
    </row>
    <row r="36" spans="2:18" x14ac:dyDescent="0.25">
      <c r="B36" s="14"/>
      <c r="D36" s="3"/>
      <c r="E36" s="3"/>
      <c r="F36" s="3" t="s">
        <v>37</v>
      </c>
      <c r="G36" s="3"/>
      <c r="H36" s="3">
        <f>H35/1000</f>
        <v>2.4776680000000001E-4</v>
      </c>
      <c r="I36" s="3">
        <f t="shared" ref="I36:P36" si="1">I35/1000</f>
        <v>2.5282785000000003E-4</v>
      </c>
      <c r="J36" s="3">
        <f t="shared" si="1"/>
        <v>2.6532815E-4</v>
      </c>
      <c r="K36" s="3">
        <f t="shared" si="1"/>
        <v>2.9346282499999999E-4</v>
      </c>
      <c r="L36" s="3">
        <f t="shared" si="1"/>
        <v>2.2372582499999999E-4</v>
      </c>
      <c r="M36" s="3">
        <f t="shared" si="1"/>
        <v>2.3340702499999999E-4</v>
      </c>
      <c r="N36" s="3">
        <f t="shared" si="1"/>
        <v>2.5884022500000006E-4</v>
      </c>
      <c r="O36" s="3">
        <f t="shared" si="1"/>
        <v>2.23381375E-4</v>
      </c>
      <c r="P36" s="3">
        <f t="shared" si="1"/>
        <v>1.0350606666666667E-4</v>
      </c>
      <c r="Q36" s="3"/>
      <c r="R36" s="3"/>
    </row>
    <row r="37" spans="2:18" x14ac:dyDescent="0.25">
      <c r="B37" s="14"/>
      <c r="D37" s="3"/>
      <c r="E37" s="3"/>
      <c r="F37" s="3" t="s">
        <v>38</v>
      </c>
      <c r="G37" s="3"/>
      <c r="H37" s="3">
        <f>MEDIAN(H28:H31)</f>
        <v>0.25058785</v>
      </c>
      <c r="I37" s="3">
        <f t="shared" ref="I37:P37" si="2">MEDIAN(I28:I31)</f>
        <v>0.25486255000000002</v>
      </c>
      <c r="J37" s="3">
        <f t="shared" si="2"/>
        <v>0.26471650000000002</v>
      </c>
      <c r="K37" s="3">
        <f t="shared" si="2"/>
        <v>0.29656804999999997</v>
      </c>
      <c r="L37" s="3">
        <f t="shared" si="2"/>
        <v>0.21681249999999999</v>
      </c>
      <c r="M37" s="3">
        <f t="shared" si="2"/>
        <v>0.23890834999999999</v>
      </c>
      <c r="N37" s="3">
        <f t="shared" si="2"/>
        <v>0.26285415000000001</v>
      </c>
      <c r="O37" s="3">
        <f t="shared" si="2"/>
        <v>0.20732234999999999</v>
      </c>
      <c r="P37" s="3">
        <f t="shared" si="2"/>
        <v>0.10226065000000001</v>
      </c>
      <c r="Q37" s="3"/>
      <c r="R37" s="3"/>
    </row>
    <row r="38" spans="2:18" x14ac:dyDescent="0.25">
      <c r="B38" s="17"/>
      <c r="D38" s="3"/>
      <c r="E38" s="3"/>
      <c r="F38" s="3" t="s">
        <v>39</v>
      </c>
      <c r="G38" s="3"/>
      <c r="H38" s="3">
        <f>H37/1000</f>
        <v>2.5058785E-4</v>
      </c>
      <c r="I38" s="3">
        <f t="shared" ref="I38:P38" si="3">I37/1000</f>
        <v>2.5486255000000004E-4</v>
      </c>
      <c r="J38" s="3">
        <f t="shared" si="3"/>
        <v>2.6471650000000003E-4</v>
      </c>
      <c r="K38" s="3">
        <f t="shared" si="3"/>
        <v>2.9656804999999995E-4</v>
      </c>
      <c r="L38" s="3">
        <f t="shared" si="3"/>
        <v>2.1681249999999999E-4</v>
      </c>
      <c r="M38" s="3">
        <f t="shared" si="3"/>
        <v>2.3890834999999998E-4</v>
      </c>
      <c r="N38" s="3">
        <f t="shared" si="3"/>
        <v>2.6285415000000003E-4</v>
      </c>
      <c r="O38" s="3">
        <f t="shared" si="3"/>
        <v>2.0732234999999998E-4</v>
      </c>
      <c r="P38" s="3">
        <f t="shared" si="3"/>
        <v>1.0226065E-4</v>
      </c>
      <c r="Q38" s="3"/>
      <c r="R38" s="3"/>
    </row>
    <row r="39" spans="2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1.8124245915531686E-2</v>
      </c>
      <c r="I39" s="3">
        <f t="shared" ref="I39:P39" si="4">STDEV(I28:I31)</f>
        <v>3.1875954349791388E-2</v>
      </c>
      <c r="J39" s="3">
        <f t="shared" si="4"/>
        <v>2.4971570053763142E-2</v>
      </c>
      <c r="K39" s="3">
        <f t="shared" si="4"/>
        <v>2.6107743246704274E-2</v>
      </c>
      <c r="L39" s="3">
        <f t="shared" si="4"/>
        <v>1.6600084655883546E-2</v>
      </c>
      <c r="M39" s="3">
        <f t="shared" si="4"/>
        <v>1.1760407177581061E-2</v>
      </c>
      <c r="N39" s="3">
        <f t="shared" si="4"/>
        <v>2.7686236543015989E-2</v>
      </c>
      <c r="O39" s="3">
        <f t="shared" si="4"/>
        <v>3.8566185529673301E-2</v>
      </c>
      <c r="P39" s="3">
        <f t="shared" si="4"/>
        <v>2.2145970038445654E-2</v>
      </c>
      <c r="Q39" s="3"/>
      <c r="R39" s="3"/>
    </row>
    <row r="40" spans="2:18" x14ac:dyDescent="0.25">
      <c r="D40" s="3"/>
      <c r="E40" s="3"/>
      <c r="F40" s="3" t="s">
        <v>41</v>
      </c>
      <c r="G40" s="3"/>
      <c r="H40" s="3">
        <f>H39/H35*100</f>
        <v>7.3150421749530947</v>
      </c>
      <c r="I40" s="3">
        <f t="shared" ref="I40:P40" si="5">I39/I35*100</f>
        <v>12.607770207985942</v>
      </c>
      <c r="J40" s="3">
        <f t="shared" si="5"/>
        <v>9.4115796057686101</v>
      </c>
      <c r="K40" s="3">
        <f t="shared" si="5"/>
        <v>8.8964396927291478</v>
      </c>
      <c r="L40" s="3">
        <f t="shared" si="5"/>
        <v>7.4198339221158527</v>
      </c>
      <c r="M40" s="3">
        <f t="shared" si="5"/>
        <v>5.0385832121295673</v>
      </c>
      <c r="N40" s="3">
        <f t="shared" si="5"/>
        <v>10.696265058112967</v>
      </c>
      <c r="O40" s="3">
        <f t="shared" si="5"/>
        <v>17.264727432926446</v>
      </c>
      <c r="P40" s="3">
        <f t="shared" si="5"/>
        <v>21.395818382090635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0.11960363333333332</v>
      </c>
      <c r="I47" s="3">
        <f t="shared" ref="I47:N47" si="6">I28-$P$35</f>
        <v>0.11057233333333333</v>
      </c>
      <c r="J47" s="3">
        <f t="shared" si="6"/>
        <v>0.19105003333333331</v>
      </c>
      <c r="K47" s="3">
        <f t="shared" si="6"/>
        <v>0.2182958333333333</v>
      </c>
      <c r="L47" s="3">
        <f t="shared" si="6"/>
        <v>0.14480623333333334</v>
      </c>
      <c r="M47" s="3">
        <f t="shared" si="6"/>
        <v>0.13630063333333334</v>
      </c>
      <c r="N47" s="3">
        <f t="shared" si="6"/>
        <v>0.18473863333333335</v>
      </c>
      <c r="O47" s="3">
        <f>O28-$P$35</f>
        <v>0.17683133333333334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0.14713383333333335</v>
      </c>
      <c r="I48" s="3">
        <f t="shared" si="7"/>
        <v>0.13840033333333332</v>
      </c>
      <c r="J48" s="3">
        <f t="shared" si="7"/>
        <v>0.13381743333333332</v>
      </c>
      <c r="K48" s="3">
        <f t="shared" si="7"/>
        <v>0.18926823333333331</v>
      </c>
      <c r="L48" s="3">
        <f t="shared" si="7"/>
        <v>0.10945993333333331</v>
      </c>
      <c r="M48" s="3">
        <f t="shared" si="7"/>
        <v>0.13450393333333333</v>
      </c>
      <c r="N48" s="3">
        <f t="shared" si="7"/>
        <v>0.11790183333333332</v>
      </c>
      <c r="O48" s="3">
        <f t="shared" si="7"/>
        <v>9.5037333333333335E-2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0.1470297333333333</v>
      </c>
      <c r="I49" s="3">
        <f t="shared" si="7"/>
        <v>0.18400183333333331</v>
      </c>
      <c r="J49" s="3">
        <f t="shared" si="7"/>
        <v>0.15045273333333331</v>
      </c>
      <c r="K49" s="3">
        <f t="shared" si="7"/>
        <v>0.15540723333333334</v>
      </c>
      <c r="L49" s="3">
        <f>L30-$P$35</f>
        <v>0.11563363333333332</v>
      </c>
      <c r="M49" s="3">
        <f t="shared" si="7"/>
        <v>0.11231143333333332</v>
      </c>
      <c r="N49" s="3">
        <f t="shared" si="7"/>
        <v>0.16023063333333332</v>
      </c>
      <c r="O49" s="3">
        <f>O30-$P$35</f>
        <v>9.7283533333333339E-2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0.16327573333333334</v>
      </c>
      <c r="I50" s="3">
        <f t="shared" si="7"/>
        <v>0.16431263333333335</v>
      </c>
      <c r="J50" s="3">
        <f t="shared" si="7"/>
        <v>0.17196813333333333</v>
      </c>
      <c r="K50" s="3">
        <f t="shared" si="7"/>
        <v>0.19685573333333334</v>
      </c>
      <c r="L50" s="3">
        <f t="shared" si="7"/>
        <v>0.11097923333333332</v>
      </c>
      <c r="M50" s="3">
        <f t="shared" si="7"/>
        <v>0.13648783333333334</v>
      </c>
      <c r="N50" s="3">
        <f t="shared" si="7"/>
        <v>0.15846553333333335</v>
      </c>
      <c r="O50" s="3">
        <f t="shared" si="7"/>
        <v>0.11034903333333332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0.14426073333333334</v>
      </c>
      <c r="I54" s="3">
        <f>AVERAGE(I47:I50)</f>
        <v>0.14932178333333332</v>
      </c>
      <c r="J54" s="3">
        <f t="shared" ref="J54:N54" si="8">AVERAGE(J47:J50)</f>
        <v>0.16182208333333331</v>
      </c>
      <c r="K54" s="3">
        <f t="shared" si="8"/>
        <v>0.18995675833333331</v>
      </c>
      <c r="L54" s="3">
        <f t="shared" si="8"/>
        <v>0.12021975833333333</v>
      </c>
      <c r="M54" s="3">
        <f t="shared" si="8"/>
        <v>0.12990095833333332</v>
      </c>
      <c r="N54" s="3">
        <f t="shared" si="8"/>
        <v>0.15533415833333333</v>
      </c>
      <c r="O54" s="3">
        <f>AVERAGE(O47:O50)</f>
        <v>0.11987530833333332</v>
      </c>
      <c r="P54" s="3"/>
      <c r="Q54" s="3"/>
      <c r="R54" s="3"/>
      <c r="S54" s="20">
        <f>AVERAGE(H47:I50)</f>
        <v>0.14679125833333331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1.4426073333333333E-4</v>
      </c>
      <c r="I55" s="3">
        <f t="shared" ref="I55:O55" si="9">I54/1000</f>
        <v>1.4932178333333331E-4</v>
      </c>
      <c r="J55" s="3">
        <f t="shared" si="9"/>
        <v>1.6182208333333331E-4</v>
      </c>
      <c r="K55" s="3">
        <f t="shared" si="9"/>
        <v>1.899567583333333E-4</v>
      </c>
      <c r="L55" s="3">
        <f t="shared" si="9"/>
        <v>1.2021975833333333E-4</v>
      </c>
      <c r="M55" s="3">
        <f t="shared" si="9"/>
        <v>1.299009583333333E-4</v>
      </c>
      <c r="N55" s="3">
        <f t="shared" si="9"/>
        <v>1.5533415833333334E-4</v>
      </c>
      <c r="O55" s="3">
        <f t="shared" si="9"/>
        <v>1.1987530833333333E-4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0.14708178333333333</v>
      </c>
      <c r="I56" s="3">
        <f t="shared" ref="I56:N56" si="10">MEDIAN(I47:I50)</f>
        <v>0.15135648333333335</v>
      </c>
      <c r="J56" s="3">
        <f>MEDIAN(J47:J50)</f>
        <v>0.16121043333333332</v>
      </c>
      <c r="K56" s="3">
        <f t="shared" si="10"/>
        <v>0.19306198333333333</v>
      </c>
      <c r="L56" s="3">
        <f t="shared" si="10"/>
        <v>0.11330643333333332</v>
      </c>
      <c r="M56" s="3">
        <f t="shared" si="10"/>
        <v>0.13540228333333332</v>
      </c>
      <c r="N56" s="3">
        <f t="shared" si="10"/>
        <v>0.15934808333333333</v>
      </c>
      <c r="O56" s="3">
        <f>MEDIAN(O47:O50)</f>
        <v>0.10381628333333333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1.4708178333333334E-4</v>
      </c>
      <c r="I57" s="3">
        <f t="shared" ref="I57:O57" si="11">I56/1000</f>
        <v>1.5135648333333335E-4</v>
      </c>
      <c r="J57" s="3">
        <f t="shared" si="11"/>
        <v>1.6121043333333331E-4</v>
      </c>
      <c r="K57" s="3">
        <f t="shared" si="11"/>
        <v>1.9306198333333334E-4</v>
      </c>
      <c r="L57" s="3">
        <f t="shared" si="11"/>
        <v>1.1330643333333332E-4</v>
      </c>
      <c r="M57" s="3">
        <f t="shared" si="11"/>
        <v>1.3540228333333332E-4</v>
      </c>
      <c r="N57" s="3">
        <f t="shared" si="11"/>
        <v>1.5934808333333334E-4</v>
      </c>
      <c r="O57" s="3">
        <f t="shared" si="11"/>
        <v>1.0381628333333333E-4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1.8124245915531603E-2</v>
      </c>
      <c r="I58" s="3">
        <f t="shared" ref="I58:O58" si="12">STDEV(I47:I50)</f>
        <v>3.187595434979168E-2</v>
      </c>
      <c r="J58" s="3">
        <f t="shared" si="12"/>
        <v>2.4971570053763159E-2</v>
      </c>
      <c r="K58" s="3">
        <f t="shared" si="12"/>
        <v>2.6107743246704382E-2</v>
      </c>
      <c r="L58" s="3">
        <f t="shared" si="12"/>
        <v>1.6600084655883515E-2</v>
      </c>
      <c r="M58" s="3">
        <f t="shared" si="12"/>
        <v>1.1760407177581061E-2</v>
      </c>
      <c r="N58" s="3">
        <f t="shared" si="12"/>
        <v>2.7686236543016093E-2</v>
      </c>
      <c r="O58" s="3">
        <f t="shared" si="12"/>
        <v>3.8566185529673148E-2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12.563533746673224</v>
      </c>
      <c r="I59" s="3">
        <f t="shared" ref="I59:O59" si="13">I58/I54*100</f>
        <v>21.347156214063219</v>
      </c>
      <c r="J59" s="3">
        <f t="shared" si="13"/>
        <v>15.431497073440118</v>
      </c>
      <c r="K59" s="3">
        <f t="shared" si="13"/>
        <v>13.744045474228878</v>
      </c>
      <c r="L59" s="3">
        <f t="shared" si="13"/>
        <v>13.808116807102921</v>
      </c>
      <c r="M59" s="3">
        <f t="shared" si="13"/>
        <v>9.0533644466295478</v>
      </c>
      <c r="N59" s="3">
        <f t="shared" si="13"/>
        <v>17.823662766822917</v>
      </c>
      <c r="O59" s="3">
        <f t="shared" si="13"/>
        <v>32.171917691701303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82.907961556644409</v>
      </c>
      <c r="I63" s="3">
        <f t="shared" ref="H63:O66" si="14">I47/$H$54*100</f>
        <v>76.647560828518351</v>
      </c>
      <c r="J63" s="3">
        <f t="shared" si="14"/>
        <v>132.4338431663779</v>
      </c>
      <c r="K63" s="3">
        <f t="shared" si="14"/>
        <v>151.320340808841</v>
      </c>
      <c r="L63" s="3">
        <f t="shared" si="14"/>
        <v>100.3781347754136</v>
      </c>
      <c r="M63" s="3">
        <f t="shared" si="14"/>
        <v>94.482143674115989</v>
      </c>
      <c r="N63" s="3">
        <f t="shared" si="14"/>
        <v>128.05884807646896</v>
      </c>
      <c r="O63" s="3">
        <f>O47/$H$54*100</f>
        <v>122.57759214681197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101.99160224242125</v>
      </c>
      <c r="I64" s="3">
        <f t="shared" si="14"/>
        <v>95.937633294530116</v>
      </c>
      <c r="J64" s="3">
        <f t="shared" si="14"/>
        <v>92.760815948530222</v>
      </c>
      <c r="K64" s="3">
        <f t="shared" si="14"/>
        <v>131.19871843158057</v>
      </c>
      <c r="L64" s="3">
        <f t="shared" si="14"/>
        <v>75.876457026190067</v>
      </c>
      <c r="M64" s="3">
        <f t="shared" si="14"/>
        <v>93.236690418413687</v>
      </c>
      <c r="N64" s="3">
        <f t="shared" si="14"/>
        <v>81.728291967645603</v>
      </c>
      <c r="O64" s="3">
        <f t="shared" si="14"/>
        <v>65.878864703770162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101.91944123395092</v>
      </c>
      <c r="I65" s="3">
        <f t="shared" si="14"/>
        <v>127.54810618366466</v>
      </c>
      <c r="J65" s="3">
        <f t="shared" si="14"/>
        <v>104.29222828480466</v>
      </c>
      <c r="K65" s="3">
        <f t="shared" si="14"/>
        <v>107.72663478303868</v>
      </c>
      <c r="L65" s="3">
        <f t="shared" si="14"/>
        <v>80.155999946393351</v>
      </c>
      <c r="M65" s="3">
        <f t="shared" si="14"/>
        <v>77.853086379245724</v>
      </c>
      <c r="N65" s="3">
        <f t="shared" si="14"/>
        <v>111.07016416109533</v>
      </c>
      <c r="O65" s="3">
        <f t="shared" si="14"/>
        <v>67.435906559927844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113.18099496698339</v>
      </c>
      <c r="I66" s="3">
        <f t="shared" si="14"/>
        <v>113.89976297546434</v>
      </c>
      <c r="J66" s="3">
        <f t="shared" si="14"/>
        <v>119.20647383372052</v>
      </c>
      <c r="K66" s="3">
        <f t="shared" si="14"/>
        <v>136.45829241590806</v>
      </c>
      <c r="L66" s="3">
        <f t="shared" si="14"/>
        <v>76.929619563836027</v>
      </c>
      <c r="M66" s="3">
        <f t="shared" si="14"/>
        <v>94.6119087152845</v>
      </c>
      <c r="N66" s="3">
        <f t="shared" si="14"/>
        <v>109.84661568798349</v>
      </c>
      <c r="O66" s="3">
        <f t="shared" si="14"/>
        <v>76.492771652808258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103.50826582054437</v>
      </c>
      <c r="J70" s="3">
        <f>AVERAGE(J63:J66)</f>
        <v>112.17334030835832</v>
      </c>
      <c r="K70" s="3">
        <f t="shared" si="15"/>
        <v>131.67599660984209</v>
      </c>
      <c r="L70" s="3">
        <f t="shared" si="15"/>
        <v>83.335052827958265</v>
      </c>
      <c r="M70" s="3">
        <f t="shared" si="15"/>
        <v>90.045957296764982</v>
      </c>
      <c r="N70" s="3">
        <f t="shared" si="15"/>
        <v>107.67597997329834</v>
      </c>
      <c r="O70" s="3">
        <f>AVERAGE(O63:O66)</f>
        <v>83.096283765829554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101.95552173818609</v>
      </c>
      <c r="I71" s="3">
        <f t="shared" ref="I71:O71" si="16">MEDIAN(I63:I66)</f>
        <v>104.91869813499723</v>
      </c>
      <c r="J71" s="3">
        <f t="shared" si="16"/>
        <v>111.74935105926259</v>
      </c>
      <c r="K71" s="3">
        <f t="shared" si="16"/>
        <v>133.82850542374433</v>
      </c>
      <c r="L71" s="3">
        <f t="shared" si="16"/>
        <v>78.542809755114689</v>
      </c>
      <c r="M71" s="3">
        <f t="shared" si="16"/>
        <v>93.859417046264838</v>
      </c>
      <c r="N71" s="3">
        <f t="shared" si="16"/>
        <v>110.4583899245394</v>
      </c>
      <c r="O71" s="3">
        <f t="shared" si="16"/>
        <v>71.964339106368044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12.56353374667321</v>
      </c>
      <c r="I72" s="3">
        <f t="shared" ref="I72:O72" si="17">STDEV(I63:I66)</f>
        <v>22.096071199179377</v>
      </c>
      <c r="J72" s="3">
        <f t="shared" si="17"/>
        <v>17.310025726864438</v>
      </c>
      <c r="K72" s="3">
        <f t="shared" si="17"/>
        <v>18.097608852700663</v>
      </c>
      <c r="L72" s="3">
        <f t="shared" si="17"/>
        <v>11.507001435745394</v>
      </c>
      <c r="M72" s="3">
        <f t="shared" si="17"/>
        <v>8.1521886835325397</v>
      </c>
      <c r="N72" s="3">
        <f t="shared" si="17"/>
        <v>19.191803551312464</v>
      </c>
      <c r="O72" s="3">
        <f t="shared" si="17"/>
        <v>26.733668018005208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12.563533746673212</v>
      </c>
      <c r="I73" s="3">
        <f t="shared" si="18"/>
        <v>21.347156214063187</v>
      </c>
      <c r="J73" s="3">
        <f t="shared" si="18"/>
        <v>15.431497073440207</v>
      </c>
      <c r="K73" s="3">
        <f t="shared" si="18"/>
        <v>13.744045474228795</v>
      </c>
      <c r="L73" s="3">
        <f t="shared" si="18"/>
        <v>13.808116807102911</v>
      </c>
      <c r="M73" s="3">
        <f t="shared" si="18"/>
        <v>9.0533644466295407</v>
      </c>
      <c r="N73" s="3">
        <f t="shared" si="18"/>
        <v>17.823662766822906</v>
      </c>
      <c r="O73" s="3">
        <f t="shared" si="18"/>
        <v>32.171917691701267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81.478716574346421</v>
      </c>
      <c r="I76" s="3">
        <f t="shared" ref="I76:N76" si="19">I47/$S$54*100</f>
        <v>75.326238489110764</v>
      </c>
      <c r="J76" s="3">
        <f t="shared" si="19"/>
        <v>130.1508247170259</v>
      </c>
      <c r="K76" s="3">
        <f t="shared" si="19"/>
        <v>148.7117392492321</v>
      </c>
      <c r="L76" s="3">
        <f t="shared" si="19"/>
        <v>98.647722607914162</v>
      </c>
      <c r="M76" s="3">
        <f t="shared" si="19"/>
        <v>92.853372115539827</v>
      </c>
      <c r="N76" s="3">
        <f t="shared" si="19"/>
        <v>125.85124988426028</v>
      </c>
      <c r="O76" s="3">
        <f>O47/$S$54*100</f>
        <v>120.46448497075015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100.23337561370454</v>
      </c>
      <c r="I77" s="3">
        <f t="shared" si="20"/>
        <v>94.283770644607529</v>
      </c>
      <c r="J77" s="3">
        <f t="shared" si="20"/>
        <v>91.161718247186727</v>
      </c>
      <c r="K77" s="3">
        <f t="shared" si="20"/>
        <v>128.936992217577</v>
      </c>
      <c r="L77" s="3">
        <f t="shared" si="20"/>
        <v>74.568427695314057</v>
      </c>
      <c r="M77" s="3">
        <f t="shared" si="20"/>
        <v>91.629389147889214</v>
      </c>
      <c r="N77" s="3">
        <f t="shared" si="20"/>
        <v>80.319383233027438</v>
      </c>
      <c r="O77" s="3">
        <f t="shared" si="20"/>
        <v>64.743183219754641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100.16245858418793</v>
      </c>
      <c r="I78" s="3">
        <f t="shared" si="20"/>
        <v>125.34931263788359</v>
      </c>
      <c r="J78" s="3">
        <f t="shared" si="20"/>
        <v>102.49434131267239</v>
      </c>
      <c r="K78" s="3">
        <f t="shared" si="20"/>
        <v>105.86954229960675</v>
      </c>
      <c r="L78" s="3">
        <f t="shared" si="20"/>
        <v>78.774195852148551</v>
      </c>
      <c r="M78" s="3">
        <f t="shared" si="20"/>
        <v>76.510982062907814</v>
      </c>
      <c r="N78" s="3">
        <f t="shared" si="20"/>
        <v>109.15543279115565</v>
      </c>
      <c r="O78" s="3">
        <f t="shared" si="20"/>
        <v>66.273383332147802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111.22987512142386</v>
      </c>
      <c r="I79" s="3">
        <f t="shared" si="20"/>
        <v>111.93625233473546</v>
      </c>
      <c r="J79" s="3">
        <f t="shared" si="20"/>
        <v>117.15148114803159</v>
      </c>
      <c r="K79" s="3">
        <f t="shared" si="20"/>
        <v>134.10589674646275</v>
      </c>
      <c r="L79" s="3">
        <f t="shared" si="20"/>
        <v>75.603434832149119</v>
      </c>
      <c r="M79" s="3">
        <f t="shared" si="20"/>
        <v>92.980900145563865</v>
      </c>
      <c r="N79" s="3">
        <f t="shared" si="20"/>
        <v>107.95297699096639</v>
      </c>
      <c r="O79" s="3">
        <f t="shared" si="20"/>
        <v>75.174117713980579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98.27610647341568</v>
      </c>
      <c r="I83" s="3">
        <f t="shared" ref="I83:N83" si="21">AVERAGE(I76:I79)</f>
        <v>101.72389352658433</v>
      </c>
      <c r="J83" s="3">
        <f>AVERAGE(J76:J79)</f>
        <v>110.23959135622917</v>
      </c>
      <c r="K83" s="3">
        <f t="shared" si="21"/>
        <v>129.40604262821964</v>
      </c>
      <c r="L83" s="3">
        <f t="shared" si="21"/>
        <v>81.898445246881479</v>
      </c>
      <c r="M83" s="3">
        <f t="shared" si="21"/>
        <v>88.49366086797518</v>
      </c>
      <c r="N83" s="3">
        <f t="shared" si="21"/>
        <v>105.81976072485244</v>
      </c>
      <c r="O83" s="3">
        <f>AVERAGE(O76:O79)</f>
        <v>81.663792309158296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100.19791709894623</v>
      </c>
      <c r="I84" s="3">
        <f t="shared" si="22"/>
        <v>103.11001148967149</v>
      </c>
      <c r="J84" s="3">
        <f t="shared" si="22"/>
        <v>109.82291123035199</v>
      </c>
      <c r="K84" s="3">
        <f t="shared" si="22"/>
        <v>131.52144448201989</v>
      </c>
      <c r="L84" s="3">
        <f t="shared" si="22"/>
        <v>77.188815342148843</v>
      </c>
      <c r="M84" s="3">
        <f t="shared" si="22"/>
        <v>92.24138063171452</v>
      </c>
      <c r="N84" s="3">
        <f t="shared" si="22"/>
        <v>108.55420489106102</v>
      </c>
      <c r="O84" s="3">
        <f t="shared" si="22"/>
        <v>70.723750523064183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12.346951801704309</v>
      </c>
      <c r="I85" s="3">
        <f t="shared" si="23"/>
        <v>21.715158458147283</v>
      </c>
      <c r="J85" s="3">
        <f t="shared" si="23"/>
        <v>17.011619313908671</v>
      </c>
      <c r="K85" s="3">
        <f t="shared" si="23"/>
        <v>17.785625345222591</v>
      </c>
      <c r="L85" s="3">
        <f t="shared" si="23"/>
        <v>11.308632982890634</v>
      </c>
      <c r="M85" s="3">
        <f t="shared" si="23"/>
        <v>8.0116536305421899</v>
      </c>
      <c r="N85" s="3">
        <f t="shared" si="23"/>
        <v>18.860957292256515</v>
      </c>
      <c r="O85" s="3">
        <f t="shared" si="23"/>
        <v>26.272808045624263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12.56353374667345</v>
      </c>
      <c r="I86" s="3">
        <f t="shared" si="24"/>
        <v>21.347156214063201</v>
      </c>
      <c r="J86" s="3">
        <f t="shared" si="24"/>
        <v>15.431497073439957</v>
      </c>
      <c r="K86" s="3">
        <f t="shared" si="24"/>
        <v>13.744045474228939</v>
      </c>
      <c r="L86" s="3">
        <f t="shared" si="24"/>
        <v>13.808116807102932</v>
      </c>
      <c r="M86" s="3">
        <f t="shared" si="24"/>
        <v>9.0533644466295478</v>
      </c>
      <c r="N86" s="3">
        <f t="shared" si="24"/>
        <v>17.823662766822814</v>
      </c>
      <c r="O86" s="3">
        <f t="shared" si="24"/>
        <v>32.171917691701253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A16"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2" spans="1:20" x14ac:dyDescent="0.25">
      <c r="A22" s="1"/>
      <c r="S22" s="23"/>
      <c r="T22" s="3"/>
    </row>
    <row r="23" spans="1:20" x14ac:dyDescent="0.25">
      <c r="C23" s="4"/>
      <c r="S23" s="23"/>
      <c r="T23" s="3"/>
    </row>
    <row r="24" spans="1:20" x14ac:dyDescent="0.25">
      <c r="C24" s="4"/>
      <c r="S24" s="23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3"/>
      <c r="T25" s="3"/>
    </row>
    <row r="26" spans="1:20" x14ac:dyDescent="0.25">
      <c r="A26" t="s">
        <v>30</v>
      </c>
      <c r="C26" t="s">
        <v>59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3"/>
      <c r="T26" s="3"/>
    </row>
    <row r="27" spans="1:20" x14ac:dyDescent="0.25">
      <c r="A27" t="s">
        <v>31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3"/>
      <c r="T27" s="3"/>
    </row>
    <row r="28" spans="1:20" x14ac:dyDescent="0.25">
      <c r="A28" t="s">
        <v>32</v>
      </c>
      <c r="C28" t="s">
        <v>33</v>
      </c>
      <c r="D28" s="3"/>
      <c r="E28" s="3"/>
      <c r="F28" s="5"/>
      <c r="G28" s="5"/>
      <c r="H28" s="6">
        <v>3740.61</v>
      </c>
      <c r="I28" s="7">
        <v>3733.76</v>
      </c>
      <c r="J28" s="7">
        <v>3867.93</v>
      </c>
      <c r="K28" s="7">
        <v>3623.31</v>
      </c>
      <c r="L28" s="7">
        <v>4119.1000000000004</v>
      </c>
      <c r="M28" s="7">
        <v>4194.1099999999997</v>
      </c>
      <c r="N28" s="7">
        <v>3972.37</v>
      </c>
      <c r="O28" s="7">
        <v>3935.98</v>
      </c>
      <c r="P28" s="8">
        <v>2032.67</v>
      </c>
      <c r="Q28" s="5"/>
      <c r="R28" s="3"/>
      <c r="S28" s="22"/>
    </row>
    <row r="29" spans="1:20" x14ac:dyDescent="0.25">
      <c r="A29" t="s">
        <v>34</v>
      </c>
      <c r="C29" t="s">
        <v>61</v>
      </c>
      <c r="D29" s="3"/>
      <c r="E29" s="3"/>
      <c r="F29" s="5"/>
      <c r="G29" s="5"/>
      <c r="H29" s="9">
        <v>4019.65</v>
      </c>
      <c r="I29" s="5">
        <v>3975.61</v>
      </c>
      <c r="J29" s="5">
        <v>4013.88</v>
      </c>
      <c r="K29" s="5">
        <v>3764.26</v>
      </c>
      <c r="L29" s="5">
        <v>4469.0200000000004</v>
      </c>
      <c r="M29" s="5">
        <v>4405.18</v>
      </c>
      <c r="N29" s="5">
        <v>4151.3</v>
      </c>
      <c r="O29" s="5">
        <v>3950.48</v>
      </c>
      <c r="P29" s="10">
        <v>2113.2399999999998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/>
      <c r="H30" s="9">
        <v>3990.1</v>
      </c>
      <c r="I30" s="5">
        <v>4052.09</v>
      </c>
      <c r="J30" s="5">
        <v>4070.1</v>
      </c>
      <c r="K30" s="5">
        <v>3868.5</v>
      </c>
      <c r="L30" s="5">
        <v>4396.3999999999996</v>
      </c>
      <c r="M30" s="5">
        <v>4402.5600000000004</v>
      </c>
      <c r="N30" s="5">
        <v>4277.6400000000003</v>
      </c>
      <c r="O30" s="5">
        <v>4141.13</v>
      </c>
      <c r="P30" s="10">
        <v>2150.77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/>
      <c r="H31" s="11">
        <v>3871.69</v>
      </c>
      <c r="I31" s="12">
        <v>3961.16</v>
      </c>
      <c r="J31" s="12">
        <v>3620.72</v>
      </c>
      <c r="K31" s="12">
        <v>3859.27</v>
      </c>
      <c r="L31" s="12">
        <v>4367.21</v>
      </c>
      <c r="M31" s="12">
        <v>4431.8500000000004</v>
      </c>
      <c r="N31" s="12">
        <v>4205.07</v>
      </c>
      <c r="O31" s="12">
        <v>4078.01</v>
      </c>
      <c r="P31" s="13">
        <v>540.92999999999995</v>
      </c>
      <c r="Q31" s="5"/>
      <c r="R31" s="3"/>
    </row>
    <row r="32" spans="1:20" x14ac:dyDescent="0.25">
      <c r="A32" s="1" t="s">
        <v>35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3905.5125000000003</v>
      </c>
      <c r="I35" s="3">
        <f t="shared" si="0"/>
        <v>3930.6550000000002</v>
      </c>
      <c r="J35" s="3">
        <f t="shared" si="0"/>
        <v>3893.1574999999998</v>
      </c>
      <c r="K35" s="3">
        <f t="shared" si="0"/>
        <v>3778.835</v>
      </c>
      <c r="L35" s="3">
        <f t="shared" si="0"/>
        <v>4337.9324999999999</v>
      </c>
      <c r="M35" s="3">
        <f t="shared" si="0"/>
        <v>4358.4250000000011</v>
      </c>
      <c r="N35" s="3">
        <f>AVERAGE(N28:N31)</f>
        <v>4151.5950000000003</v>
      </c>
      <c r="O35" s="3">
        <f>AVERAGE(O28:O31)</f>
        <v>4026.4</v>
      </c>
      <c r="P35" s="3">
        <f>AVERAGE(P28:P30)</f>
        <v>2098.8933333333334</v>
      </c>
      <c r="Q35" s="3"/>
      <c r="R35" s="3"/>
    </row>
    <row r="36" spans="1:18" x14ac:dyDescent="0.25">
      <c r="B36" s="14"/>
      <c r="D36" s="3"/>
      <c r="E36" s="3"/>
      <c r="F36" s="3" t="s">
        <v>37</v>
      </c>
      <c r="G36" s="3"/>
      <c r="H36" s="3">
        <f>H35/1000</f>
        <v>3.9055125000000004</v>
      </c>
      <c r="I36" s="3">
        <f t="shared" ref="I36:P36" si="1">I35/1000</f>
        <v>3.9306550000000002</v>
      </c>
      <c r="J36" s="3">
        <f t="shared" si="1"/>
        <v>3.8931574999999996</v>
      </c>
      <c r="K36" s="3">
        <f t="shared" si="1"/>
        <v>3.7788349999999999</v>
      </c>
      <c r="L36" s="3">
        <f t="shared" si="1"/>
        <v>4.3379325</v>
      </c>
      <c r="M36" s="3">
        <f t="shared" si="1"/>
        <v>4.3584250000000013</v>
      </c>
      <c r="N36" s="3">
        <f t="shared" si="1"/>
        <v>4.1515950000000004</v>
      </c>
      <c r="O36" s="3">
        <f t="shared" si="1"/>
        <v>4.0263999999999998</v>
      </c>
      <c r="P36" s="3">
        <f t="shared" si="1"/>
        <v>2.0988933333333333</v>
      </c>
      <c r="Q36" s="3"/>
      <c r="R36" s="3"/>
    </row>
    <row r="37" spans="1:18" x14ac:dyDescent="0.25">
      <c r="B37" s="14"/>
      <c r="D37" s="3"/>
      <c r="E37" s="3"/>
      <c r="F37" s="3" t="s">
        <v>38</v>
      </c>
      <c r="G37" s="3"/>
      <c r="H37" s="3">
        <f>MEDIAN(H28:H31)</f>
        <v>3930.895</v>
      </c>
      <c r="I37" s="3">
        <f t="shared" ref="I37:P37" si="2">MEDIAN(I28:I31)</f>
        <v>3968.3850000000002</v>
      </c>
      <c r="J37" s="3">
        <f t="shared" si="2"/>
        <v>3940.9049999999997</v>
      </c>
      <c r="K37" s="3">
        <f t="shared" si="2"/>
        <v>3811.7650000000003</v>
      </c>
      <c r="L37" s="3">
        <f t="shared" si="2"/>
        <v>4381.8050000000003</v>
      </c>
      <c r="M37" s="3">
        <f t="shared" si="2"/>
        <v>4403.8700000000008</v>
      </c>
      <c r="N37" s="3">
        <f t="shared" si="2"/>
        <v>4178.1849999999995</v>
      </c>
      <c r="O37" s="3">
        <f t="shared" si="2"/>
        <v>4014.2449999999999</v>
      </c>
      <c r="P37" s="3">
        <f t="shared" si="2"/>
        <v>2072.9549999999999</v>
      </c>
      <c r="Q37" s="3"/>
      <c r="R37" s="3"/>
    </row>
    <row r="38" spans="1:18" x14ac:dyDescent="0.25">
      <c r="B38" s="17"/>
      <c r="D38" s="3"/>
      <c r="E38" s="3"/>
      <c r="F38" s="3" t="s">
        <v>39</v>
      </c>
      <c r="G38" s="3"/>
      <c r="H38" s="3">
        <f>H37/1000</f>
        <v>3.930895</v>
      </c>
      <c r="I38" s="3">
        <f t="shared" ref="I38:P38" si="3">I37/1000</f>
        <v>3.9683850000000001</v>
      </c>
      <c r="J38" s="3">
        <f t="shared" si="3"/>
        <v>3.9409049999999999</v>
      </c>
      <c r="K38" s="3">
        <f t="shared" si="3"/>
        <v>3.8117650000000003</v>
      </c>
      <c r="L38" s="3">
        <f t="shared" si="3"/>
        <v>4.3818049999999999</v>
      </c>
      <c r="M38" s="3">
        <f t="shared" si="3"/>
        <v>4.4038700000000004</v>
      </c>
      <c r="N38" s="3">
        <f t="shared" si="3"/>
        <v>4.1781849999999991</v>
      </c>
      <c r="O38" s="3">
        <f t="shared" si="3"/>
        <v>4.0142449999999998</v>
      </c>
      <c r="P38" s="3">
        <f t="shared" si="3"/>
        <v>2.0729549999999999</v>
      </c>
      <c r="Q38" s="3"/>
      <c r="R38" s="3"/>
    </row>
    <row r="39" spans="1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127.1733856787653</v>
      </c>
      <c r="I39" s="3">
        <f t="shared" ref="I39:P39" si="4">STDEV(I28:I31)</f>
        <v>137.19281723180694</v>
      </c>
      <c r="J39" s="3">
        <f t="shared" si="4"/>
        <v>200.61670624601541</v>
      </c>
      <c r="K39" s="3">
        <f t="shared" si="4"/>
        <v>113.88599226126685</v>
      </c>
      <c r="L39" s="3">
        <f t="shared" si="4"/>
        <v>152.03860943304272</v>
      </c>
      <c r="M39" s="3">
        <f t="shared" si="4"/>
        <v>110.33974518126612</v>
      </c>
      <c r="N39" s="3">
        <f t="shared" si="4"/>
        <v>130.21598122606417</v>
      </c>
      <c r="O39" s="3">
        <f t="shared" si="4"/>
        <v>99.609550746903849</v>
      </c>
      <c r="P39" s="3">
        <f t="shared" si="4"/>
        <v>780.53824511785831</v>
      </c>
      <c r="Q39" s="3"/>
      <c r="R39" s="3"/>
    </row>
    <row r="40" spans="1:18" x14ac:dyDescent="0.25">
      <c r="D40" s="3"/>
      <c r="E40" s="3"/>
      <c r="F40" s="3" t="s">
        <v>41</v>
      </c>
      <c r="G40" s="3"/>
      <c r="H40" s="3">
        <f>H39/H35*100</f>
        <v>3.2562534540285117</v>
      </c>
      <c r="I40" s="3">
        <f t="shared" ref="I40:P40" si="5">I39/I35*100</f>
        <v>3.4903296583344741</v>
      </c>
      <c r="J40" s="3">
        <f t="shared" si="5"/>
        <v>5.1530590849719138</v>
      </c>
      <c r="K40" s="3">
        <f t="shared" si="5"/>
        <v>3.0137857900984524</v>
      </c>
      <c r="L40" s="3">
        <f t="shared" si="5"/>
        <v>3.5048634212967293</v>
      </c>
      <c r="M40" s="3">
        <f t="shared" si="5"/>
        <v>2.5316426273542874</v>
      </c>
      <c r="N40" s="3">
        <f t="shared" si="5"/>
        <v>3.1365290021320518</v>
      </c>
      <c r="O40" s="3">
        <f t="shared" si="5"/>
        <v>2.4739109563606161</v>
      </c>
      <c r="P40" s="3">
        <f t="shared" si="5"/>
        <v>37.188085393470445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1641.7166666666667</v>
      </c>
      <c r="I47" s="3">
        <f t="shared" ref="I47:N47" si="6">I28-$P$35</f>
        <v>1634.8666666666668</v>
      </c>
      <c r="J47" s="3">
        <f t="shared" si="6"/>
        <v>1769.0366666666664</v>
      </c>
      <c r="K47" s="3">
        <f t="shared" si="6"/>
        <v>1524.4166666666665</v>
      </c>
      <c r="L47" s="3">
        <f t="shared" si="6"/>
        <v>2020.2066666666669</v>
      </c>
      <c r="M47" s="3">
        <f t="shared" si="6"/>
        <v>2095.2166666666662</v>
      </c>
      <c r="N47" s="3">
        <f t="shared" si="6"/>
        <v>1873.4766666666665</v>
      </c>
      <c r="O47" s="3">
        <f>O28-$P$35</f>
        <v>1837.0866666666666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1920.7566666666667</v>
      </c>
      <c r="I48" s="3">
        <f t="shared" si="7"/>
        <v>1876.7166666666667</v>
      </c>
      <c r="J48" s="3">
        <f t="shared" si="7"/>
        <v>1914.9866666666667</v>
      </c>
      <c r="K48" s="3">
        <f t="shared" si="7"/>
        <v>1665.3666666666668</v>
      </c>
      <c r="L48" s="3">
        <f t="shared" si="7"/>
        <v>2370.126666666667</v>
      </c>
      <c r="M48" s="3">
        <f t="shared" si="7"/>
        <v>2306.2866666666669</v>
      </c>
      <c r="N48" s="3">
        <f t="shared" si="7"/>
        <v>2052.4066666666668</v>
      </c>
      <c r="O48" s="3">
        <f t="shared" si="7"/>
        <v>1851.5866666666666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1891.2066666666665</v>
      </c>
      <c r="I49" s="3">
        <f t="shared" si="7"/>
        <v>1953.1966666666667</v>
      </c>
      <c r="J49" s="3">
        <f t="shared" si="7"/>
        <v>1971.2066666666665</v>
      </c>
      <c r="K49" s="3">
        <f t="shared" si="7"/>
        <v>1769.6066666666666</v>
      </c>
      <c r="L49" s="3">
        <f>L30-$P$35</f>
        <v>2297.5066666666662</v>
      </c>
      <c r="M49" s="3">
        <f t="shared" si="7"/>
        <v>2303.666666666667</v>
      </c>
      <c r="N49" s="3">
        <f t="shared" si="7"/>
        <v>2178.7466666666669</v>
      </c>
      <c r="O49" s="3">
        <f>O30-$P$35</f>
        <v>2042.2366666666667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1772.7966666666666</v>
      </c>
      <c r="I50" s="3">
        <f t="shared" si="7"/>
        <v>1862.2666666666664</v>
      </c>
      <c r="J50" s="3">
        <f t="shared" si="7"/>
        <v>1521.8266666666664</v>
      </c>
      <c r="K50" s="3">
        <f t="shared" si="7"/>
        <v>1760.3766666666666</v>
      </c>
      <c r="L50" s="3">
        <f t="shared" si="7"/>
        <v>2268.3166666666666</v>
      </c>
      <c r="M50" s="3">
        <f t="shared" si="7"/>
        <v>2332.9566666666669</v>
      </c>
      <c r="N50" s="3">
        <f t="shared" si="7"/>
        <v>2106.1766666666663</v>
      </c>
      <c r="O50" s="3">
        <f t="shared" si="7"/>
        <v>1979.1166666666668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1806.6191666666668</v>
      </c>
      <c r="I54" s="3">
        <f>AVERAGE(I47:I50)</f>
        <v>1831.7616666666668</v>
      </c>
      <c r="J54" s="3">
        <f t="shared" ref="J54:N54" si="8">AVERAGE(J47:J50)</f>
        <v>1794.2641666666664</v>
      </c>
      <c r="K54" s="3">
        <f t="shared" si="8"/>
        <v>1679.9416666666666</v>
      </c>
      <c r="L54" s="3">
        <f t="shared" si="8"/>
        <v>2239.0391666666665</v>
      </c>
      <c r="M54" s="3">
        <f t="shared" si="8"/>
        <v>2259.5316666666668</v>
      </c>
      <c r="N54" s="3">
        <f t="shared" si="8"/>
        <v>2052.7016666666668</v>
      </c>
      <c r="O54" s="3">
        <f>AVERAGE(O47:O50)</f>
        <v>1927.5066666666667</v>
      </c>
      <c r="P54" s="3"/>
      <c r="Q54" s="3"/>
      <c r="R54" s="3"/>
      <c r="S54" s="20">
        <f>AVERAGE(H47:I50)</f>
        <v>1819.1904166666668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1.8066191666666669</v>
      </c>
      <c r="I55" s="3">
        <f t="shared" ref="I55:O55" si="9">I54/1000</f>
        <v>1.8317616666666667</v>
      </c>
      <c r="J55" s="3">
        <f t="shared" si="9"/>
        <v>1.7942641666666663</v>
      </c>
      <c r="K55" s="3">
        <f t="shared" si="9"/>
        <v>1.6799416666666667</v>
      </c>
      <c r="L55" s="3">
        <f t="shared" si="9"/>
        <v>2.2390391666666662</v>
      </c>
      <c r="M55" s="3">
        <f t="shared" si="9"/>
        <v>2.2595316666666667</v>
      </c>
      <c r="N55" s="3">
        <f t="shared" si="9"/>
        <v>2.0527016666666666</v>
      </c>
      <c r="O55" s="3">
        <f t="shared" si="9"/>
        <v>1.9275066666666667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1832.0016666666666</v>
      </c>
      <c r="I56" s="3">
        <f t="shared" ref="I56:N56" si="10">MEDIAN(I47:I50)</f>
        <v>1869.4916666666666</v>
      </c>
      <c r="J56" s="3">
        <f>MEDIAN(J47:J50)</f>
        <v>1842.0116666666665</v>
      </c>
      <c r="K56" s="3">
        <f t="shared" si="10"/>
        <v>1712.8716666666667</v>
      </c>
      <c r="L56" s="3">
        <f t="shared" si="10"/>
        <v>2282.9116666666664</v>
      </c>
      <c r="M56" s="3">
        <f t="shared" si="10"/>
        <v>2304.9766666666669</v>
      </c>
      <c r="N56" s="3">
        <f t="shared" si="10"/>
        <v>2079.2916666666665</v>
      </c>
      <c r="O56" s="3">
        <f>MEDIAN(O47:O50)</f>
        <v>1915.3516666666667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1.8320016666666665</v>
      </c>
      <c r="I57" s="3">
        <f t="shared" ref="I57:O57" si="11">I56/1000</f>
        <v>1.8694916666666666</v>
      </c>
      <c r="J57" s="3">
        <f t="shared" si="11"/>
        <v>1.8420116666666666</v>
      </c>
      <c r="K57" s="3">
        <f t="shared" si="11"/>
        <v>1.7128716666666666</v>
      </c>
      <c r="L57" s="3">
        <f t="shared" si="11"/>
        <v>2.2829116666666662</v>
      </c>
      <c r="M57" s="3">
        <f t="shared" si="11"/>
        <v>2.3049766666666671</v>
      </c>
      <c r="N57" s="3">
        <f t="shared" si="11"/>
        <v>2.0792916666666663</v>
      </c>
      <c r="O57" s="3">
        <f t="shared" si="11"/>
        <v>1.9153516666666668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127.1733856787653</v>
      </c>
      <c r="I58" s="3">
        <f t="shared" ref="I58:O58" si="12">STDEV(I47:I50)</f>
        <v>137.19281723180694</v>
      </c>
      <c r="J58" s="3">
        <f t="shared" si="12"/>
        <v>200.61670624601541</v>
      </c>
      <c r="K58" s="3">
        <f t="shared" si="12"/>
        <v>113.88599226126685</v>
      </c>
      <c r="L58" s="3">
        <f t="shared" si="12"/>
        <v>152.03860943304272</v>
      </c>
      <c r="M58" s="3">
        <f t="shared" si="12"/>
        <v>110.33974518126612</v>
      </c>
      <c r="N58" s="3">
        <f t="shared" si="12"/>
        <v>130.21598122606417</v>
      </c>
      <c r="O58" s="3">
        <f t="shared" si="12"/>
        <v>99.609550746903849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7.0393023624015187</v>
      </c>
      <c r="I59" s="3">
        <f t="shared" ref="I59:O59" si="13">I58/I54*100</f>
        <v>7.4896652620459321</v>
      </c>
      <c r="J59" s="3">
        <f t="shared" si="13"/>
        <v>11.181001659232571</v>
      </c>
      <c r="K59" s="3">
        <f t="shared" si="13"/>
        <v>6.7791634984111653</v>
      </c>
      <c r="L59" s="3">
        <f t="shared" si="13"/>
        <v>6.7903505975461673</v>
      </c>
      <c r="M59" s="3">
        <f t="shared" si="13"/>
        <v>4.8833015624004439</v>
      </c>
      <c r="N59" s="3">
        <f t="shared" si="13"/>
        <v>6.3436388901811913</v>
      </c>
      <c r="O59" s="3">
        <f t="shared" si="13"/>
        <v>5.1677928003830784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90.872315369915157</v>
      </c>
      <c r="I63" s="3">
        <f t="shared" ref="H63:O66" si="14">I47/$H$54*100</f>
        <v>90.493154109679082</v>
      </c>
      <c r="J63" s="3">
        <f t="shared" si="14"/>
        <v>97.91973312951491</v>
      </c>
      <c r="K63" s="3">
        <f t="shared" si="14"/>
        <v>84.379524738427151</v>
      </c>
      <c r="L63" s="3">
        <f t="shared" si="14"/>
        <v>111.82249717820072</v>
      </c>
      <c r="M63" s="3">
        <f t="shared" si="14"/>
        <v>115.97445135780779</v>
      </c>
      <c r="N63" s="3">
        <f t="shared" si="14"/>
        <v>103.70069692791736</v>
      </c>
      <c r="O63" s="3">
        <f>O47/$H$54*100</f>
        <v>101.68643732791867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106.31773990367827</v>
      </c>
      <c r="I64" s="3">
        <f t="shared" si="14"/>
        <v>103.88003743640861</v>
      </c>
      <c r="J64" s="3">
        <f t="shared" si="14"/>
        <v>105.99835881293926</v>
      </c>
      <c r="K64" s="3">
        <f t="shared" si="14"/>
        <v>92.181390377883559</v>
      </c>
      <c r="L64" s="3">
        <f t="shared" si="14"/>
        <v>131.19127209525342</v>
      </c>
      <c r="M64" s="3">
        <f t="shared" si="14"/>
        <v>127.65759985387068</v>
      </c>
      <c r="N64" s="3">
        <f t="shared" si="14"/>
        <v>113.60483186135428</v>
      </c>
      <c r="O64" s="3">
        <f t="shared" si="14"/>
        <v>102.48904145542571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104.6820880438277</v>
      </c>
      <c r="I65" s="3">
        <f t="shared" si="14"/>
        <v>108.1133590689423</v>
      </c>
      <c r="J65" s="3">
        <f t="shared" si="14"/>
        <v>109.11024874731483</v>
      </c>
      <c r="K65" s="3">
        <f t="shared" si="14"/>
        <v>97.951283774527269</v>
      </c>
      <c r="L65" s="3">
        <f t="shared" si="14"/>
        <v>127.17160921666294</v>
      </c>
      <c r="M65" s="3">
        <f t="shared" si="14"/>
        <v>127.5125775908315</v>
      </c>
      <c r="N65" s="3">
        <f t="shared" si="14"/>
        <v>120.59800465233634</v>
      </c>
      <c r="O65" s="3">
        <f t="shared" si="14"/>
        <v>113.04190193192348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98.127856682578823</v>
      </c>
      <c r="I66" s="3">
        <f t="shared" si="14"/>
        <v>103.08020090934123</v>
      </c>
      <c r="J66" s="3">
        <f t="shared" si="14"/>
        <v>84.236163035651742</v>
      </c>
      <c r="K66" s="3">
        <f t="shared" si="14"/>
        <v>97.440384733362436</v>
      </c>
      <c r="L66" s="3">
        <f t="shared" si="14"/>
        <v>125.55588407997811</v>
      </c>
      <c r="M66" s="3">
        <f t="shared" si="14"/>
        <v>129.13383792839574</v>
      </c>
      <c r="N66" s="3">
        <f t="shared" si="14"/>
        <v>116.58110937418553</v>
      </c>
      <c r="O66" s="3">
        <f t="shared" si="14"/>
        <v>109.54808313687214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101.39168788109281</v>
      </c>
      <c r="J70" s="3">
        <f>AVERAGE(J63:J66)</f>
        <v>99.316125931355174</v>
      </c>
      <c r="K70" s="3">
        <f t="shared" si="15"/>
        <v>92.988145906050107</v>
      </c>
      <c r="L70" s="3">
        <f t="shared" si="15"/>
        <v>123.9353156425238</v>
      </c>
      <c r="M70" s="3">
        <f t="shared" si="15"/>
        <v>125.06961668272642</v>
      </c>
      <c r="N70" s="3">
        <f t="shared" si="15"/>
        <v>113.62116070394838</v>
      </c>
      <c r="O70" s="3">
        <f>AVERAGE(O63:O66)</f>
        <v>106.691365963035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101.40497236320326</v>
      </c>
      <c r="I71" s="3">
        <f t="shared" ref="I71:O71" si="16">MEDIAN(I63:I66)</f>
        <v>103.48011917287492</v>
      </c>
      <c r="J71" s="3">
        <f t="shared" si="16"/>
        <v>101.95904597122708</v>
      </c>
      <c r="K71" s="3">
        <f t="shared" si="16"/>
        <v>94.810887555622998</v>
      </c>
      <c r="L71" s="3">
        <f t="shared" si="16"/>
        <v>126.36374664832053</v>
      </c>
      <c r="M71" s="3">
        <f t="shared" si="16"/>
        <v>127.58508872235109</v>
      </c>
      <c r="N71" s="3">
        <f t="shared" si="16"/>
        <v>115.09297061776991</v>
      </c>
      <c r="O71" s="3">
        <f t="shared" si="16"/>
        <v>106.01856229614893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7.0393023624015223</v>
      </c>
      <c r="I72" s="3">
        <f t="shared" ref="I72:O72" si="17">STDEV(I63:I66)</f>
        <v>7.5938980258322433</v>
      </c>
      <c r="J72" s="3">
        <f t="shared" si="17"/>
        <v>11.10453768827033</v>
      </c>
      <c r="K72" s="3">
        <f t="shared" si="17"/>
        <v>6.3038184451122641</v>
      </c>
      <c r="L72" s="3">
        <f t="shared" si="17"/>
        <v>8.4156424463028419</v>
      </c>
      <c r="M72" s="3">
        <f t="shared" si="17"/>
        <v>6.1075265455558316</v>
      </c>
      <c r="N72" s="3">
        <f t="shared" si="17"/>
        <v>7.2077161378909391</v>
      </c>
      <c r="O72" s="3">
        <f t="shared" si="17"/>
        <v>5.5135887288680827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7.0393023624015232</v>
      </c>
      <c r="I73" s="3">
        <f t="shared" si="18"/>
        <v>7.4896652620459321</v>
      </c>
      <c r="J73" s="3">
        <f t="shared" si="18"/>
        <v>11.181001659232571</v>
      </c>
      <c r="K73" s="3">
        <f t="shared" si="18"/>
        <v>6.7791634984111644</v>
      </c>
      <c r="L73" s="3">
        <f t="shared" si="18"/>
        <v>6.7903505975461655</v>
      </c>
      <c r="M73" s="3">
        <f t="shared" si="18"/>
        <v>4.8833015624004483</v>
      </c>
      <c r="N73" s="3">
        <f t="shared" si="18"/>
        <v>6.3436388901811913</v>
      </c>
      <c r="O73" s="3">
        <f t="shared" si="18"/>
        <v>5.1677928003830766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90.244355490549026</v>
      </c>
      <c r="I76" s="3">
        <f t="shared" ref="I76:N76" si="19">I47/$S$54*100</f>
        <v>89.867814368891658</v>
      </c>
      <c r="J76" s="3">
        <f t="shared" si="19"/>
        <v>97.243073097763016</v>
      </c>
      <c r="K76" s="3">
        <f t="shared" si="19"/>
        <v>83.796432341584165</v>
      </c>
      <c r="L76" s="3">
        <f t="shared" si="19"/>
        <v>111.04976412355587</v>
      </c>
      <c r="M76" s="3">
        <f t="shared" si="19"/>
        <v>115.17302682947104</v>
      </c>
      <c r="N76" s="3">
        <f t="shared" si="19"/>
        <v>102.98408838913463</v>
      </c>
      <c r="O76" s="3">
        <f>O47/$S$54*100</f>
        <v>100.98374803627162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105.58304667117262</v>
      </c>
      <c r="I77" s="3">
        <f t="shared" si="20"/>
        <v>103.16218959120323</v>
      </c>
      <c r="J77" s="3">
        <f t="shared" si="20"/>
        <v>105.26587261687146</v>
      </c>
      <c r="K77" s="3">
        <f t="shared" si="20"/>
        <v>91.544384326636134</v>
      </c>
      <c r="L77" s="3">
        <f t="shared" si="20"/>
        <v>130.28469394696404</v>
      </c>
      <c r="M77" s="3">
        <f t="shared" si="20"/>
        <v>126.77544063213099</v>
      </c>
      <c r="N77" s="3">
        <f t="shared" si="20"/>
        <v>112.81978224287957</v>
      </c>
      <c r="O77" s="3">
        <f t="shared" si="20"/>
        <v>101.78080588503539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103.95869774489887</v>
      </c>
      <c r="I78" s="3">
        <f t="shared" si="20"/>
        <v>107.36625747213102</v>
      </c>
      <c r="J78" s="3">
        <f t="shared" si="20"/>
        <v>108.35625828980243</v>
      </c>
      <c r="K78" s="3">
        <f t="shared" si="20"/>
        <v>97.274405716645461</v>
      </c>
      <c r="L78" s="3">
        <f t="shared" si="20"/>
        <v>126.29280836232782</v>
      </c>
      <c r="M78" s="3">
        <f t="shared" si="20"/>
        <v>126.63142052428542</v>
      </c>
      <c r="N78" s="3">
        <f t="shared" si="20"/>
        <v>119.7646297334185</v>
      </c>
      <c r="O78" s="3">
        <f t="shared" si="20"/>
        <v>112.26074235860868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97.449758443373497</v>
      </c>
      <c r="I79" s="3">
        <f t="shared" si="20"/>
        <v>102.36788021778</v>
      </c>
      <c r="J79" s="3">
        <f t="shared" si="20"/>
        <v>83.654061318942908</v>
      </c>
      <c r="K79" s="3">
        <f t="shared" si="20"/>
        <v>96.767037168777222</v>
      </c>
      <c r="L79" s="3">
        <f t="shared" si="20"/>
        <v>124.68824845850615</v>
      </c>
      <c r="M79" s="3">
        <f t="shared" si="20"/>
        <v>128.24147737878823</v>
      </c>
      <c r="N79" s="3">
        <f t="shared" si="20"/>
        <v>115.77549262412283</v>
      </c>
      <c r="O79" s="3">
        <f t="shared" si="20"/>
        <v>108.79106708867978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99.308964587498508</v>
      </c>
      <c r="I83" s="3">
        <f t="shared" ref="I83:N83" si="21">AVERAGE(I76:I79)</f>
        <v>100.69103541250148</v>
      </c>
      <c r="J83" s="3">
        <f>AVERAGE(J76:J79)</f>
        <v>98.62981633084496</v>
      </c>
      <c r="K83" s="3">
        <f t="shared" si="21"/>
        <v>92.345564888410749</v>
      </c>
      <c r="L83" s="3">
        <f t="shared" si="21"/>
        <v>123.07887872283848</v>
      </c>
      <c r="M83" s="3">
        <f t="shared" si="21"/>
        <v>124.20534134116892</v>
      </c>
      <c r="N83" s="3">
        <f t="shared" si="21"/>
        <v>112.83599824738887</v>
      </c>
      <c r="O83" s="3">
        <f>AVERAGE(O76:O79)</f>
        <v>105.95409084214887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100.70422809413618</v>
      </c>
      <c r="I84" s="3">
        <f t="shared" si="22"/>
        <v>102.76503490449161</v>
      </c>
      <c r="J84" s="3">
        <f t="shared" si="22"/>
        <v>101.25447285731724</v>
      </c>
      <c r="K84" s="3">
        <f t="shared" si="22"/>
        <v>94.155710747706678</v>
      </c>
      <c r="L84" s="3">
        <f t="shared" si="22"/>
        <v>125.49052841041699</v>
      </c>
      <c r="M84" s="3">
        <f t="shared" si="22"/>
        <v>126.70343057820821</v>
      </c>
      <c r="N84" s="3">
        <f t="shared" si="22"/>
        <v>114.29763743350119</v>
      </c>
      <c r="O84" s="3">
        <f t="shared" si="22"/>
        <v>105.28593648685759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6.990658290284264</v>
      </c>
      <c r="I85" s="3">
        <f t="shared" si="23"/>
        <v>7.541421501284491</v>
      </c>
      <c r="J85" s="3">
        <f t="shared" si="23"/>
        <v>11.027801400449807</v>
      </c>
      <c r="K85" s="3">
        <f t="shared" si="23"/>
        <v>6.2602568273167414</v>
      </c>
      <c r="L85" s="3">
        <f t="shared" si="23"/>
        <v>8.3574873768093862</v>
      </c>
      <c r="M85" s="3">
        <f t="shared" si="23"/>
        <v>6.0653213742981054</v>
      </c>
      <c r="N85" s="3">
        <f t="shared" si="23"/>
        <v>7.1579082669455216</v>
      </c>
      <c r="O85" s="3">
        <f t="shared" si="23"/>
        <v>5.4754878782519105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7.0393023624015134</v>
      </c>
      <c r="I86" s="3">
        <f t="shared" si="24"/>
        <v>7.4896652620459321</v>
      </c>
      <c r="J86" s="3">
        <f t="shared" si="24"/>
        <v>11.181001659232566</v>
      </c>
      <c r="K86" s="3">
        <f t="shared" si="24"/>
        <v>6.7791634984111688</v>
      </c>
      <c r="L86" s="3">
        <f t="shared" si="24"/>
        <v>6.7903505975461691</v>
      </c>
      <c r="M86" s="3">
        <f t="shared" si="24"/>
        <v>4.883301562400443</v>
      </c>
      <c r="N86" s="3">
        <f t="shared" si="24"/>
        <v>6.343638890181186</v>
      </c>
      <c r="O86" s="3">
        <f t="shared" si="24"/>
        <v>5.1677928003830731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workbookViewId="0">
      <selection activeCell="B9" sqref="B9"/>
    </sheetView>
  </sheetViews>
  <sheetFormatPr baseColWidth="10" defaultRowHeight="15" x14ac:dyDescent="0.25"/>
  <cols>
    <col min="6" max="6" width="12" bestFit="1" customWidth="1"/>
    <col min="15" max="15" width="12" bestFit="1" customWidth="1"/>
  </cols>
  <sheetData>
    <row r="1" spans="1:5" x14ac:dyDescent="0.25">
      <c r="A1" s="1" t="s">
        <v>60</v>
      </c>
      <c r="D1" s="3"/>
    </row>
    <row r="2" spans="1:5" x14ac:dyDescent="0.25">
      <c r="A2" t="s">
        <v>30</v>
      </c>
      <c r="C2" t="s">
        <v>59</v>
      </c>
      <c r="D2" s="3"/>
    </row>
    <row r="3" spans="1:5" x14ac:dyDescent="0.25">
      <c r="A3" t="s">
        <v>31</v>
      </c>
      <c r="C3" s="4">
        <v>43855</v>
      </c>
      <c r="D3" s="3"/>
    </row>
    <row r="4" spans="1:5" x14ac:dyDescent="0.25">
      <c r="A4" t="s">
        <v>32</v>
      </c>
      <c r="C4" t="s">
        <v>33</v>
      </c>
      <c r="D4" s="3"/>
    </row>
    <row r="5" spans="1:5" x14ac:dyDescent="0.25">
      <c r="A5" t="s">
        <v>34</v>
      </c>
      <c r="C5" t="s">
        <v>61</v>
      </c>
      <c r="D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35</v>
      </c>
      <c r="B8" t="s">
        <v>62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20" spans="1:13" x14ac:dyDescent="0.25">
      <c r="A20" s="1" t="s">
        <v>17</v>
      </c>
    </row>
    <row r="21" spans="1:13" x14ac:dyDescent="0.25">
      <c r="A21" s="1" t="s">
        <v>42</v>
      </c>
    </row>
    <row r="22" spans="1:13" x14ac:dyDescent="0.25">
      <c r="E22" s="24" t="s">
        <v>21</v>
      </c>
      <c r="F22" s="24" t="s">
        <v>22</v>
      </c>
      <c r="G22" s="24" t="s">
        <v>23</v>
      </c>
      <c r="H22" s="24" t="s">
        <v>24</v>
      </c>
      <c r="I22" s="24" t="s">
        <v>25</v>
      </c>
      <c r="J22" s="24" t="s">
        <v>26</v>
      </c>
      <c r="K22" s="24" t="s">
        <v>27</v>
      </c>
      <c r="L22" s="24" t="s">
        <v>28</v>
      </c>
      <c r="M22" s="24" t="s">
        <v>29</v>
      </c>
    </row>
    <row r="25" spans="1:13" x14ac:dyDescent="0.25">
      <c r="E25">
        <v>0.11960363333333332</v>
      </c>
      <c r="F25">
        <v>0.11057233333333333</v>
      </c>
      <c r="G25">
        <v>0.19105003333333331</v>
      </c>
      <c r="H25">
        <v>0.2182958333333333</v>
      </c>
      <c r="I25">
        <v>0.14480623333333334</v>
      </c>
      <c r="J25">
        <v>0.13630063333333334</v>
      </c>
      <c r="K25">
        <v>0.18473863333333335</v>
      </c>
      <c r="L25">
        <v>0.17683133333333334</v>
      </c>
    </row>
    <row r="26" spans="1:13" x14ac:dyDescent="0.25">
      <c r="E26">
        <v>0.14713383333333335</v>
      </c>
      <c r="F26">
        <v>0.13840033333333332</v>
      </c>
      <c r="G26">
        <v>0.13381743333333332</v>
      </c>
      <c r="H26">
        <v>0.18926823333333331</v>
      </c>
      <c r="I26">
        <v>0.10945993333333331</v>
      </c>
      <c r="J26">
        <v>0.13450393333333333</v>
      </c>
      <c r="K26">
        <v>0.11790183333333332</v>
      </c>
      <c r="L26">
        <v>9.5037333333333335E-2</v>
      </c>
    </row>
    <row r="27" spans="1:13" x14ac:dyDescent="0.25">
      <c r="E27">
        <v>0.1470297333333333</v>
      </c>
      <c r="F27">
        <v>0.18400183333333331</v>
      </c>
      <c r="G27">
        <v>0.15045273333333331</v>
      </c>
      <c r="H27">
        <v>0.15540723333333334</v>
      </c>
      <c r="I27">
        <v>0.11563363333333332</v>
      </c>
      <c r="J27">
        <v>0.11231143333333332</v>
      </c>
      <c r="K27">
        <v>0.16023063333333332</v>
      </c>
      <c r="L27">
        <v>9.7283533333333339E-2</v>
      </c>
    </row>
    <row r="28" spans="1:13" x14ac:dyDescent="0.25">
      <c r="E28">
        <v>0.16327573333333334</v>
      </c>
      <c r="F28">
        <v>0.16431263333333335</v>
      </c>
      <c r="G28">
        <v>0.17196813333333333</v>
      </c>
      <c r="H28">
        <v>0.19685573333333334</v>
      </c>
      <c r="I28">
        <v>0.11097923333333332</v>
      </c>
      <c r="J28">
        <v>0.13648783333333334</v>
      </c>
      <c r="K28">
        <v>0.15846553333333335</v>
      </c>
      <c r="L28">
        <v>0.11034903333333332</v>
      </c>
    </row>
    <row r="30" spans="1:13" x14ac:dyDescent="0.25">
      <c r="A30" s="1" t="s">
        <v>46</v>
      </c>
    </row>
    <row r="31" spans="1:13" x14ac:dyDescent="0.25">
      <c r="A31" s="1" t="s">
        <v>42</v>
      </c>
    </row>
    <row r="32" spans="1:13" x14ac:dyDescent="0.25">
      <c r="E32" s="24" t="s">
        <v>21</v>
      </c>
      <c r="F32" s="24" t="s">
        <v>22</v>
      </c>
      <c r="G32" s="24" t="s">
        <v>23</v>
      </c>
      <c r="H32" s="24" t="s">
        <v>24</v>
      </c>
      <c r="I32" s="24" t="s">
        <v>25</v>
      </c>
      <c r="J32" s="24" t="s">
        <v>26</v>
      </c>
      <c r="K32" s="24" t="s">
        <v>27</v>
      </c>
      <c r="L32" s="24" t="s">
        <v>28</v>
      </c>
      <c r="M32" s="24" t="s">
        <v>29</v>
      </c>
    </row>
    <row r="35" spans="1:15" x14ac:dyDescent="0.25">
      <c r="E35">
        <v>1641.7166666666667</v>
      </c>
      <c r="F35">
        <v>1634.8666666666668</v>
      </c>
      <c r="G35">
        <v>1769.0366666666664</v>
      </c>
      <c r="H35">
        <v>1524.4166666666665</v>
      </c>
      <c r="I35">
        <v>2020.2066666666669</v>
      </c>
      <c r="J35">
        <v>2095.2166666666662</v>
      </c>
      <c r="K35">
        <v>1873.4766666666665</v>
      </c>
      <c r="L35">
        <v>1837.0866666666666</v>
      </c>
    </row>
    <row r="36" spans="1:15" x14ac:dyDescent="0.25">
      <c r="E36">
        <v>1920.7566666666667</v>
      </c>
      <c r="F36">
        <v>1876.7166666666667</v>
      </c>
      <c r="G36">
        <v>1914.9866666666667</v>
      </c>
      <c r="H36">
        <v>1665.3666666666668</v>
      </c>
      <c r="I36">
        <v>2370.126666666667</v>
      </c>
      <c r="J36">
        <v>2306.2866666666669</v>
      </c>
      <c r="K36">
        <v>2052.4066666666668</v>
      </c>
      <c r="L36">
        <v>1851.5866666666666</v>
      </c>
    </row>
    <row r="37" spans="1:15" x14ac:dyDescent="0.25">
      <c r="E37">
        <v>1891.2066666666665</v>
      </c>
      <c r="F37">
        <v>1953.1966666666667</v>
      </c>
      <c r="G37">
        <v>1971.2066666666665</v>
      </c>
      <c r="H37">
        <v>1769.6066666666666</v>
      </c>
      <c r="I37">
        <v>2297.5066666666662</v>
      </c>
      <c r="J37">
        <v>2303.666666666667</v>
      </c>
      <c r="K37">
        <v>2178.7466666666669</v>
      </c>
      <c r="L37">
        <v>2042.2366666666667</v>
      </c>
    </row>
    <row r="38" spans="1:15" x14ac:dyDescent="0.25">
      <c r="E38">
        <v>1772.7966666666666</v>
      </c>
      <c r="F38">
        <v>1862.2666666666664</v>
      </c>
      <c r="G38">
        <v>1521.8266666666664</v>
      </c>
      <c r="H38">
        <v>1760.3766666666666</v>
      </c>
      <c r="I38">
        <v>2268.3166666666666</v>
      </c>
      <c r="J38">
        <v>2332.9566666666669</v>
      </c>
      <c r="K38">
        <v>2106.1766666666663</v>
      </c>
      <c r="L38">
        <v>1979.1166666666668</v>
      </c>
    </row>
    <row r="40" spans="1:15" x14ac:dyDescent="0.25">
      <c r="A40" s="1" t="s">
        <v>56</v>
      </c>
      <c r="E40" s="24" t="s">
        <v>21</v>
      </c>
      <c r="F40" s="24" t="s">
        <v>22</v>
      </c>
      <c r="G40" s="24" t="s">
        <v>23</v>
      </c>
      <c r="H40" s="24" t="s">
        <v>24</v>
      </c>
      <c r="I40" s="24" t="s">
        <v>25</v>
      </c>
      <c r="J40" s="24" t="s">
        <v>26</v>
      </c>
      <c r="K40" s="24" t="s">
        <v>27</v>
      </c>
      <c r="L40" s="24" t="s">
        <v>28</v>
      </c>
      <c r="M40" s="24" t="s">
        <v>29</v>
      </c>
    </row>
    <row r="41" spans="1:15" x14ac:dyDescent="0.25">
      <c r="E41">
        <f>E25/E35</f>
        <v>7.2852786209557066E-5</v>
      </c>
      <c r="F41">
        <f t="shared" ref="F41:L41" si="0">F25/F35</f>
        <v>6.7633853933042436E-5</v>
      </c>
      <c r="G41">
        <f t="shared" si="0"/>
        <v>1.0799664977737413E-4</v>
      </c>
      <c r="H41">
        <f t="shared" si="0"/>
        <v>1.4319958454053462E-4</v>
      </c>
      <c r="I41">
        <f t="shared" si="0"/>
        <v>7.1678920638482523E-5</v>
      </c>
      <c r="J41">
        <f t="shared" si="0"/>
        <v>6.5053240317230527E-5</v>
      </c>
      <c r="K41">
        <f t="shared" si="0"/>
        <v>9.8607384132530797E-5</v>
      </c>
      <c r="L41">
        <f t="shared" si="0"/>
        <v>9.625639146039201E-5</v>
      </c>
      <c r="O41" s="1" t="s">
        <v>58</v>
      </c>
    </row>
    <row r="42" spans="1:15" x14ac:dyDescent="0.25">
      <c r="E42">
        <f t="shared" ref="E42:L42" si="1">E26/E36</f>
        <v>7.6602016219302468E-5</v>
      </c>
      <c r="F42">
        <f t="shared" si="1"/>
        <v>7.3745992557924732E-5</v>
      </c>
      <c r="G42">
        <f t="shared" si="1"/>
        <v>6.9879041803598275E-5</v>
      </c>
      <c r="H42">
        <f t="shared" si="1"/>
        <v>1.1364958667760851E-4</v>
      </c>
      <c r="I42">
        <f t="shared" si="1"/>
        <v>4.6183157580888769E-5</v>
      </c>
      <c r="J42">
        <f t="shared" si="1"/>
        <v>5.832056147978134E-5</v>
      </c>
      <c r="K42">
        <f t="shared" si="1"/>
        <v>5.7445649172840981E-5</v>
      </c>
      <c r="L42">
        <f t="shared" si="1"/>
        <v>5.1327510099446242E-5</v>
      </c>
      <c r="O42">
        <f>AVERAGE(E41:F44)</f>
        <v>8.0389657690407959E-5</v>
      </c>
    </row>
    <row r="43" spans="1:15" x14ac:dyDescent="0.25">
      <c r="E43">
        <f t="shared" ref="E43:L43" si="2">E27/E37</f>
        <v>7.7743874281323028E-5</v>
      </c>
      <c r="F43">
        <f t="shared" si="2"/>
        <v>9.4205481953515505E-5</v>
      </c>
      <c r="G43">
        <f t="shared" si="2"/>
        <v>7.6325195058187699E-5</v>
      </c>
      <c r="H43">
        <f t="shared" si="2"/>
        <v>8.7820212401249254E-5</v>
      </c>
      <c r="I43">
        <f t="shared" si="2"/>
        <v>5.0330053449246434E-5</v>
      </c>
      <c r="J43">
        <f t="shared" si="2"/>
        <v>4.875333526262479E-5</v>
      </c>
      <c r="K43">
        <f t="shared" si="2"/>
        <v>7.3542571876185684E-5</v>
      </c>
      <c r="L43">
        <f t="shared" si="2"/>
        <v>4.7635778419412703E-5</v>
      </c>
    </row>
    <row r="44" spans="1:15" x14ac:dyDescent="0.25">
      <c r="E44">
        <f t="shared" ref="E44:L44" si="3">E28/E38</f>
        <v>9.210065452138711E-5</v>
      </c>
      <c r="F44">
        <f t="shared" si="3"/>
        <v>8.8232601847211301E-5</v>
      </c>
      <c r="G44">
        <f t="shared" si="3"/>
        <v>1.130011302206997E-4</v>
      </c>
      <c r="H44">
        <f t="shared" si="3"/>
        <v>1.1182591604448291E-4</v>
      </c>
      <c r="I44">
        <f t="shared" si="3"/>
        <v>4.8925811357908576E-5</v>
      </c>
      <c r="J44">
        <f t="shared" si="3"/>
        <v>5.8504229968552062E-5</v>
      </c>
      <c r="K44">
        <f t="shared" si="3"/>
        <v>7.5238481102408333E-5</v>
      </c>
      <c r="L44">
        <f t="shared" si="3"/>
        <v>5.5756709643190978E-5</v>
      </c>
    </row>
    <row r="46" spans="1:15" x14ac:dyDescent="0.25">
      <c r="A46" s="1" t="s">
        <v>57</v>
      </c>
      <c r="E46" s="24" t="s">
        <v>21</v>
      </c>
      <c r="F46" s="24" t="s">
        <v>22</v>
      </c>
      <c r="G46" s="24" t="s">
        <v>23</v>
      </c>
      <c r="H46" s="24" t="s">
        <v>24</v>
      </c>
      <c r="I46" s="24" t="s">
        <v>25</v>
      </c>
      <c r="J46" s="24" t="s">
        <v>26</v>
      </c>
      <c r="K46" s="24" t="s">
        <v>27</v>
      </c>
      <c r="L46" s="24" t="s">
        <v>28</v>
      </c>
      <c r="M46" s="24" t="s">
        <v>29</v>
      </c>
    </row>
    <row r="47" spans="1:15" x14ac:dyDescent="0.25">
      <c r="E47">
        <f t="shared" ref="E47:L50" si="4">E41/$O$42*100</f>
        <v>90.624575726051148</v>
      </c>
      <c r="F47">
        <f t="shared" si="4"/>
        <v>84.132531318282332</v>
      </c>
      <c r="G47">
        <f t="shared" si="4"/>
        <v>134.34147237357899</v>
      </c>
      <c r="H47">
        <f t="shared" si="4"/>
        <v>178.13185010939671</v>
      </c>
      <c r="I47">
        <f t="shared" si="4"/>
        <v>89.164356084868871</v>
      </c>
      <c r="J47">
        <f t="shared" si="4"/>
        <v>80.922399953187806</v>
      </c>
      <c r="K47" s="14">
        <f t="shared" si="4"/>
        <v>122.66177884757504</v>
      </c>
      <c r="L47" s="14">
        <f t="shared" si="4"/>
        <v>119.73728241397556</v>
      </c>
    </row>
    <row r="48" spans="1:15" x14ac:dyDescent="0.25">
      <c r="E48">
        <f t="shared" si="4"/>
        <v>95.288397065089839</v>
      </c>
      <c r="F48">
        <f t="shared" si="4"/>
        <v>91.735671822277283</v>
      </c>
      <c r="G48">
        <f t="shared" si="4"/>
        <v>86.925412809583577</v>
      </c>
      <c r="H48">
        <f t="shared" si="4"/>
        <v>141.37339297461531</v>
      </c>
      <c r="I48">
        <f t="shared" si="4"/>
        <v>57.449128293028309</v>
      </c>
      <c r="J48">
        <f t="shared" si="4"/>
        <v>72.547343968526576</v>
      </c>
      <c r="K48">
        <f t="shared" si="4"/>
        <v>71.459004582495396</v>
      </c>
      <c r="L48">
        <f t="shared" si="4"/>
        <v>63.848399873918858</v>
      </c>
    </row>
    <row r="49" spans="3:14" x14ac:dyDescent="0.25">
      <c r="E49">
        <f t="shared" si="4"/>
        <v>96.708801249939114</v>
      </c>
      <c r="F49">
        <f t="shared" si="4"/>
        <v>117.18607176599041</v>
      </c>
      <c r="G49">
        <f t="shared" si="4"/>
        <v>94.944047842729859</v>
      </c>
      <c r="H49">
        <f t="shared" si="4"/>
        <v>109.24317247307785</v>
      </c>
      <c r="I49">
        <f t="shared" si="4"/>
        <v>62.607622541539676</v>
      </c>
      <c r="J49">
        <f t="shared" si="4"/>
        <v>60.646277970707175</v>
      </c>
      <c r="K49">
        <f t="shared" si="4"/>
        <v>91.482628473688266</v>
      </c>
      <c r="L49">
        <f t="shared" si="4"/>
        <v>59.25610307095085</v>
      </c>
    </row>
    <row r="50" spans="3:14" x14ac:dyDescent="0.25">
      <c r="E50">
        <f t="shared" si="4"/>
        <v>114.56779039423188</v>
      </c>
      <c r="F50">
        <f t="shared" si="4"/>
        <v>109.75616065813793</v>
      </c>
      <c r="G50">
        <f t="shared" si="4"/>
        <v>140.56675132998225</v>
      </c>
      <c r="H50">
        <f t="shared" si="4"/>
        <v>139.10485410342267</v>
      </c>
      <c r="I50">
        <f t="shared" si="4"/>
        <v>60.86082807608021</v>
      </c>
      <c r="J50">
        <f t="shared" si="4"/>
        <v>72.775816752274523</v>
      </c>
      <c r="K50">
        <f t="shared" si="4"/>
        <v>93.592239678594552</v>
      </c>
      <c r="L50">
        <f t="shared" si="4"/>
        <v>69.358063269678325</v>
      </c>
    </row>
    <row r="53" spans="3:14" x14ac:dyDescent="0.25">
      <c r="C53" s="2"/>
      <c r="D53" s="2"/>
      <c r="E53" s="2" t="s">
        <v>21</v>
      </c>
      <c r="F53" s="2" t="s">
        <v>22</v>
      </c>
      <c r="G53" s="2" t="s">
        <v>23</v>
      </c>
      <c r="H53" s="2" t="s">
        <v>24</v>
      </c>
      <c r="I53" s="2" t="s">
        <v>25</v>
      </c>
      <c r="J53" s="2" t="s">
        <v>26</v>
      </c>
      <c r="K53" s="2" t="s">
        <v>27</v>
      </c>
      <c r="L53" s="2" t="s">
        <v>28</v>
      </c>
      <c r="M53" s="2" t="s">
        <v>29</v>
      </c>
      <c r="N53" s="2"/>
    </row>
    <row r="54" spans="3:14" x14ac:dyDescent="0.25">
      <c r="C54" s="3" t="s">
        <v>36</v>
      </c>
      <c r="D54" s="3"/>
      <c r="E54" s="3">
        <f>AVERAGE(E47:E50)</f>
        <v>99.297391108828009</v>
      </c>
      <c r="F54" s="3">
        <f t="shared" ref="F54:J54" si="5">AVERAGE(F47:F50)</f>
        <v>100.70260889117199</v>
      </c>
      <c r="G54" s="3">
        <f>AVERAGE(G47:G50)</f>
        <v>114.19442108896867</v>
      </c>
      <c r="H54" s="3">
        <f t="shared" si="5"/>
        <v>141.96331741512813</v>
      </c>
      <c r="I54" s="3">
        <f t="shared" si="5"/>
        <v>67.520483748879272</v>
      </c>
      <c r="J54" s="3">
        <f t="shared" si="5"/>
        <v>71.722959661174016</v>
      </c>
      <c r="K54" s="3">
        <f>AVERAGE(K47:K50)</f>
        <v>94.798912895588302</v>
      </c>
      <c r="L54" s="3">
        <f>AVERAGE(L47:L50)</f>
        <v>78.049962157130892</v>
      </c>
      <c r="M54" s="3"/>
      <c r="N54" s="3"/>
    </row>
    <row r="55" spans="3:14" x14ac:dyDescent="0.25">
      <c r="C55" s="3" t="s">
        <v>38</v>
      </c>
      <c r="D55" s="3"/>
      <c r="E55" s="3">
        <f t="shared" ref="E55:L55" si="6">MEDIAN(E47:E50)</f>
        <v>95.998599157514477</v>
      </c>
      <c r="F55" s="3">
        <f t="shared" si="6"/>
        <v>100.74591624020761</v>
      </c>
      <c r="G55" s="3">
        <f t="shared" si="6"/>
        <v>114.64276010815442</v>
      </c>
      <c r="H55" s="3">
        <f t="shared" si="6"/>
        <v>140.23912353901898</v>
      </c>
      <c r="I55" s="3">
        <f t="shared" si="6"/>
        <v>61.73422530880994</v>
      </c>
      <c r="J55" s="3">
        <f t="shared" si="6"/>
        <v>72.661580360400549</v>
      </c>
      <c r="K55" s="3">
        <f t="shared" si="6"/>
        <v>92.537434076141409</v>
      </c>
      <c r="L55" s="3">
        <f t="shared" si="6"/>
        <v>66.603231571798588</v>
      </c>
      <c r="M55" s="3"/>
      <c r="N55" s="3"/>
    </row>
    <row r="56" spans="3:14" x14ac:dyDescent="0.25">
      <c r="C56" s="3" t="s">
        <v>40</v>
      </c>
      <c r="D56" s="3"/>
      <c r="E56" s="3">
        <f t="shared" ref="E56:L56" si="7">STDEV(E47:E50)</f>
        <v>10.506754203838984</v>
      </c>
      <c r="F56" s="3">
        <f t="shared" si="7"/>
        <v>15.369285161339874</v>
      </c>
      <c r="G56" s="3">
        <f t="shared" si="7"/>
        <v>27.175841970804864</v>
      </c>
      <c r="H56" s="3">
        <f t="shared" si="7"/>
        <v>28.209274276586328</v>
      </c>
      <c r="I56" s="3">
        <f t="shared" si="7"/>
        <v>14.587399006648868</v>
      </c>
      <c r="J56" s="3">
        <f t="shared" si="7"/>
        <v>8.3488661205926871</v>
      </c>
      <c r="K56" s="3">
        <f t="shared" si="7"/>
        <v>21.083519802138674</v>
      </c>
      <c r="L56" s="3">
        <f t="shared" si="7"/>
        <v>28.096709695274402</v>
      </c>
      <c r="M56" s="3"/>
      <c r="N56" s="3"/>
    </row>
    <row r="57" spans="3:14" x14ac:dyDescent="0.25">
      <c r="C57" s="3" t="s">
        <v>41</v>
      </c>
      <c r="D57" s="3"/>
      <c r="E57" s="3">
        <f t="shared" ref="E57:L57" si="8">E56/E54*100</f>
        <v>10.581097938740189</v>
      </c>
      <c r="F57" s="3">
        <f t="shared" si="8"/>
        <v>15.262052622637873</v>
      </c>
      <c r="G57" s="3">
        <f t="shared" si="8"/>
        <v>23.797871832663535</v>
      </c>
      <c r="H57" s="3">
        <f t="shared" si="8"/>
        <v>19.870819300521816</v>
      </c>
      <c r="I57" s="3">
        <f t="shared" si="8"/>
        <v>21.604405354828334</v>
      </c>
      <c r="J57" s="3">
        <f t="shared" si="8"/>
        <v>11.640437260304807</v>
      </c>
      <c r="K57" s="3">
        <f t="shared" si="8"/>
        <v>22.240254827985321</v>
      </c>
      <c r="L57" s="3">
        <f t="shared" si="8"/>
        <v>35.99836427685878</v>
      </c>
      <c r="M57" s="3"/>
      <c r="N57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2"/>
  <sheetViews>
    <sheetView tabSelected="1" topLeftCell="A37" workbookViewId="0">
      <selection activeCell="B11" sqref="B11"/>
    </sheetView>
  </sheetViews>
  <sheetFormatPr baseColWidth="10" defaultRowHeight="15" x14ac:dyDescent="0.25"/>
  <sheetData>
    <row r="1" spans="1:5" x14ac:dyDescent="0.25">
      <c r="A1" s="1" t="s">
        <v>60</v>
      </c>
    </row>
    <row r="2" spans="1:5" x14ac:dyDescent="0.25">
      <c r="A2" t="s">
        <v>30</v>
      </c>
      <c r="C2" t="s">
        <v>59</v>
      </c>
    </row>
    <row r="3" spans="1:5" x14ac:dyDescent="0.25">
      <c r="A3" t="s">
        <v>31</v>
      </c>
      <c r="C3" s="4">
        <v>43855</v>
      </c>
    </row>
    <row r="4" spans="1:5" x14ac:dyDescent="0.25">
      <c r="A4" t="s">
        <v>32</v>
      </c>
      <c r="C4" t="s">
        <v>33</v>
      </c>
      <c r="D4" s="3"/>
    </row>
    <row r="5" spans="1:5" x14ac:dyDescent="0.25">
      <c r="A5" t="s">
        <v>34</v>
      </c>
      <c r="C5" t="s">
        <v>61</v>
      </c>
      <c r="D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35</v>
      </c>
      <c r="B8" t="s">
        <v>63</v>
      </c>
      <c r="D8" s="3"/>
      <c r="E8" s="3"/>
    </row>
    <row r="9" spans="1:5" x14ac:dyDescent="0.25">
      <c r="B9" t="s">
        <v>64</v>
      </c>
      <c r="C9" s="4"/>
      <c r="D9" s="3"/>
      <c r="E9" s="3"/>
    </row>
    <row r="10" spans="1:5" x14ac:dyDescent="0.25">
      <c r="B10" t="s">
        <v>65</v>
      </c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15" spans="1:5" x14ac:dyDescent="0.25">
      <c r="A15" s="1" t="s">
        <v>17</v>
      </c>
    </row>
    <row r="16" spans="1:5" x14ac:dyDescent="0.25">
      <c r="A16" s="1" t="s">
        <v>42</v>
      </c>
    </row>
    <row r="17" spans="1:13" x14ac:dyDescent="0.25">
      <c r="E17" s="24" t="s">
        <v>21</v>
      </c>
      <c r="F17" s="24" t="s">
        <v>22</v>
      </c>
      <c r="G17" s="24" t="s">
        <v>23</v>
      </c>
      <c r="H17" s="24" t="s">
        <v>24</v>
      </c>
      <c r="I17" s="24" t="s">
        <v>25</v>
      </c>
      <c r="J17" s="24" t="s">
        <v>26</v>
      </c>
      <c r="K17" s="24" t="s">
        <v>27</v>
      </c>
      <c r="L17" s="24" t="s">
        <v>28</v>
      </c>
      <c r="M17" s="24" t="s">
        <v>29</v>
      </c>
    </row>
    <row r="20" spans="1:13" x14ac:dyDescent="0.25">
      <c r="E20">
        <v>0.11960363333333332</v>
      </c>
      <c r="F20">
        <v>0.11057233333333333</v>
      </c>
      <c r="G20">
        <v>0.19105003333333331</v>
      </c>
      <c r="H20">
        <v>0.2182958333333333</v>
      </c>
      <c r="I20">
        <v>0.14480623333333334</v>
      </c>
      <c r="J20">
        <v>0.13630063333333334</v>
      </c>
      <c r="K20">
        <v>0.18473863333333335</v>
      </c>
      <c r="L20">
        <v>0.17683133333333334</v>
      </c>
    </row>
    <row r="21" spans="1:13" x14ac:dyDescent="0.25">
      <c r="E21">
        <v>0.14713383333333335</v>
      </c>
      <c r="F21">
        <v>0.13840033333333332</v>
      </c>
      <c r="G21">
        <v>0.13381743333333332</v>
      </c>
      <c r="H21">
        <v>0.18926823333333331</v>
      </c>
      <c r="I21">
        <v>0.10945993333333331</v>
      </c>
      <c r="J21">
        <v>0.13450393333333333</v>
      </c>
      <c r="K21">
        <v>0.11790183333333332</v>
      </c>
      <c r="L21">
        <v>9.5037333333333335E-2</v>
      </c>
    </row>
    <row r="22" spans="1:13" x14ac:dyDescent="0.25">
      <c r="E22">
        <v>0.1470297333333333</v>
      </c>
      <c r="F22">
        <v>0.18400183333333331</v>
      </c>
      <c r="G22">
        <v>0.15045273333333331</v>
      </c>
      <c r="H22">
        <v>0.15540723333333334</v>
      </c>
      <c r="I22">
        <v>0.11563363333333332</v>
      </c>
      <c r="J22">
        <v>0.11231143333333332</v>
      </c>
      <c r="K22">
        <v>0.16023063333333332</v>
      </c>
      <c r="L22">
        <v>9.7283533333333339E-2</v>
      </c>
    </row>
    <row r="23" spans="1:13" x14ac:dyDescent="0.25">
      <c r="E23">
        <v>0.16327573333333334</v>
      </c>
      <c r="F23">
        <v>0.16431263333333335</v>
      </c>
      <c r="G23">
        <v>0.17196813333333333</v>
      </c>
      <c r="H23">
        <v>0.19685573333333334</v>
      </c>
      <c r="I23">
        <v>0.11097923333333332</v>
      </c>
      <c r="J23">
        <v>0.13648783333333334</v>
      </c>
      <c r="K23">
        <v>0.15846553333333335</v>
      </c>
      <c r="L23">
        <v>0.11034903333333332</v>
      </c>
    </row>
    <row r="25" spans="1:13" x14ac:dyDescent="0.25">
      <c r="A25" s="1" t="s">
        <v>46</v>
      </c>
    </row>
    <row r="26" spans="1:13" x14ac:dyDescent="0.25">
      <c r="A26" s="1" t="s">
        <v>42</v>
      </c>
    </row>
    <row r="27" spans="1:13" x14ac:dyDescent="0.25">
      <c r="E27" s="24" t="s">
        <v>21</v>
      </c>
      <c r="F27" s="24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4" t="s">
        <v>27</v>
      </c>
      <c r="L27" s="24" t="s">
        <v>28</v>
      </c>
      <c r="M27" s="24" t="s">
        <v>29</v>
      </c>
    </row>
    <row r="30" spans="1:13" x14ac:dyDescent="0.25">
      <c r="E30">
        <v>1641.7166666666667</v>
      </c>
      <c r="F30">
        <v>1634.8666666666668</v>
      </c>
      <c r="G30">
        <v>1769.0366666666664</v>
      </c>
      <c r="H30">
        <v>1524.4166666666665</v>
      </c>
      <c r="I30">
        <v>2020.2066666666669</v>
      </c>
      <c r="J30">
        <v>2095.2166666666662</v>
      </c>
      <c r="K30">
        <v>1873.4766666666665</v>
      </c>
      <c r="L30">
        <v>1837.0866666666666</v>
      </c>
    </row>
    <row r="31" spans="1:13" x14ac:dyDescent="0.25">
      <c r="E31">
        <v>1920.7566666666667</v>
      </c>
      <c r="F31">
        <v>1876.7166666666667</v>
      </c>
      <c r="G31">
        <v>1914.9866666666667</v>
      </c>
      <c r="H31">
        <v>1665.3666666666668</v>
      </c>
      <c r="I31">
        <v>2370.126666666667</v>
      </c>
      <c r="J31">
        <v>2306.2866666666669</v>
      </c>
      <c r="K31">
        <v>2052.4066666666668</v>
      </c>
      <c r="L31">
        <v>1851.5866666666666</v>
      </c>
    </row>
    <row r="32" spans="1:13" x14ac:dyDescent="0.25">
      <c r="E32">
        <v>1891.2066666666665</v>
      </c>
      <c r="F32">
        <v>1953.1966666666667</v>
      </c>
      <c r="G32">
        <v>1971.2066666666665</v>
      </c>
      <c r="H32">
        <v>1769.6066666666666</v>
      </c>
      <c r="I32">
        <v>2297.5066666666662</v>
      </c>
      <c r="J32">
        <v>2303.666666666667</v>
      </c>
      <c r="K32">
        <v>2178.7466666666669</v>
      </c>
      <c r="L32">
        <v>2042.2366666666667</v>
      </c>
    </row>
    <row r="33" spans="1:15" x14ac:dyDescent="0.25">
      <c r="E33">
        <v>1772.7966666666666</v>
      </c>
      <c r="F33">
        <v>1862.2666666666664</v>
      </c>
      <c r="G33">
        <v>1521.8266666666664</v>
      </c>
      <c r="H33">
        <v>1760.3766666666666</v>
      </c>
      <c r="I33">
        <v>2268.3166666666666</v>
      </c>
      <c r="J33">
        <v>2332.9566666666669</v>
      </c>
      <c r="K33">
        <v>2106.1766666666663</v>
      </c>
      <c r="L33">
        <v>1979.1166666666668</v>
      </c>
    </row>
    <row r="35" spans="1:15" x14ac:dyDescent="0.25">
      <c r="A35" s="1" t="s">
        <v>56</v>
      </c>
      <c r="E35" s="24" t="s">
        <v>21</v>
      </c>
      <c r="F35" s="24" t="s">
        <v>22</v>
      </c>
      <c r="G35" s="24" t="s">
        <v>23</v>
      </c>
      <c r="H35" s="24" t="s">
        <v>24</v>
      </c>
      <c r="I35" s="24" t="s">
        <v>25</v>
      </c>
      <c r="J35" s="24" t="s">
        <v>26</v>
      </c>
      <c r="K35" s="24" t="s">
        <v>27</v>
      </c>
      <c r="L35" s="24" t="s">
        <v>28</v>
      </c>
      <c r="M35" s="24" t="s">
        <v>29</v>
      </c>
      <c r="O35" s="1" t="s">
        <v>58</v>
      </c>
    </row>
    <row r="36" spans="1:15" x14ac:dyDescent="0.25">
      <c r="E36">
        <f>E20/E30</f>
        <v>7.2852786209557066E-5</v>
      </c>
      <c r="F36">
        <f t="shared" ref="F36:L36" si="0">F20/F30</f>
        <v>6.7633853933042436E-5</v>
      </c>
      <c r="G36">
        <f t="shared" si="0"/>
        <v>1.0799664977737413E-4</v>
      </c>
      <c r="H36">
        <f t="shared" si="0"/>
        <v>1.4319958454053462E-4</v>
      </c>
      <c r="I36">
        <f t="shared" si="0"/>
        <v>7.1678920638482523E-5</v>
      </c>
      <c r="J36">
        <f t="shared" si="0"/>
        <v>6.5053240317230527E-5</v>
      </c>
      <c r="K36">
        <f t="shared" si="0"/>
        <v>9.8607384132530797E-5</v>
      </c>
      <c r="L36">
        <f t="shared" si="0"/>
        <v>9.625639146039201E-5</v>
      </c>
      <c r="O36">
        <f>AVERAGE(E36:F39)</f>
        <v>8.0389657690407959E-5</v>
      </c>
    </row>
    <row r="37" spans="1:15" x14ac:dyDescent="0.25">
      <c r="E37">
        <f t="shared" ref="E37:L39" si="1">E21/E31</f>
        <v>7.6602016219302468E-5</v>
      </c>
      <c r="F37">
        <f t="shared" si="1"/>
        <v>7.3745992557924732E-5</v>
      </c>
      <c r="G37">
        <f t="shared" si="1"/>
        <v>6.9879041803598275E-5</v>
      </c>
      <c r="H37">
        <f t="shared" si="1"/>
        <v>1.1364958667760851E-4</v>
      </c>
      <c r="I37">
        <f t="shared" si="1"/>
        <v>4.6183157580888769E-5</v>
      </c>
      <c r="J37">
        <f t="shared" si="1"/>
        <v>5.832056147978134E-5</v>
      </c>
      <c r="K37">
        <f t="shared" si="1"/>
        <v>5.7445649172840981E-5</v>
      </c>
      <c r="L37">
        <f t="shared" si="1"/>
        <v>5.1327510099446242E-5</v>
      </c>
    </row>
    <row r="38" spans="1:15" x14ac:dyDescent="0.25">
      <c r="E38">
        <f t="shared" si="1"/>
        <v>7.7743874281323028E-5</v>
      </c>
      <c r="F38">
        <f t="shared" si="1"/>
        <v>9.4205481953515505E-5</v>
      </c>
      <c r="G38">
        <f t="shared" si="1"/>
        <v>7.6325195058187699E-5</v>
      </c>
      <c r="H38">
        <f t="shared" si="1"/>
        <v>8.7820212401249254E-5</v>
      </c>
      <c r="I38">
        <f t="shared" si="1"/>
        <v>5.0330053449246434E-5</v>
      </c>
      <c r="J38">
        <f t="shared" si="1"/>
        <v>4.875333526262479E-5</v>
      </c>
      <c r="K38">
        <f t="shared" si="1"/>
        <v>7.3542571876185684E-5</v>
      </c>
      <c r="L38">
        <f t="shared" si="1"/>
        <v>4.7635778419412703E-5</v>
      </c>
    </row>
    <row r="39" spans="1:15" x14ac:dyDescent="0.25">
      <c r="E39">
        <f t="shared" si="1"/>
        <v>9.210065452138711E-5</v>
      </c>
      <c r="F39">
        <f t="shared" si="1"/>
        <v>8.8232601847211301E-5</v>
      </c>
      <c r="G39">
        <f t="shared" si="1"/>
        <v>1.130011302206997E-4</v>
      </c>
      <c r="H39">
        <f t="shared" si="1"/>
        <v>1.1182591604448291E-4</v>
      </c>
      <c r="I39">
        <f t="shared" si="1"/>
        <v>4.8925811357908576E-5</v>
      </c>
      <c r="J39">
        <f t="shared" si="1"/>
        <v>5.8504229968552062E-5</v>
      </c>
      <c r="K39">
        <f t="shared" si="1"/>
        <v>7.5238481102408333E-5</v>
      </c>
      <c r="L39">
        <f t="shared" si="1"/>
        <v>5.5756709643190978E-5</v>
      </c>
    </row>
    <row r="41" spans="1:15" x14ac:dyDescent="0.25">
      <c r="A41" s="1" t="s">
        <v>57</v>
      </c>
      <c r="E41" s="24" t="s">
        <v>21</v>
      </c>
      <c r="F41" s="24" t="s">
        <v>22</v>
      </c>
      <c r="G41" s="24" t="s">
        <v>23</v>
      </c>
      <c r="H41" s="24" t="s">
        <v>24</v>
      </c>
      <c r="I41" s="24" t="s">
        <v>25</v>
      </c>
      <c r="J41" s="24" t="s">
        <v>26</v>
      </c>
      <c r="K41" s="24" t="s">
        <v>27</v>
      </c>
      <c r="L41" s="24" t="s">
        <v>28</v>
      </c>
      <c r="M41" s="24" t="s">
        <v>29</v>
      </c>
    </row>
    <row r="42" spans="1:15" x14ac:dyDescent="0.25">
      <c r="E42">
        <f t="shared" ref="E42:J45" si="2">E36/$O$36*100</f>
        <v>90.624575726051148</v>
      </c>
      <c r="F42">
        <f t="shared" si="2"/>
        <v>84.132531318282332</v>
      </c>
      <c r="G42">
        <f t="shared" si="2"/>
        <v>134.34147237357899</v>
      </c>
      <c r="H42">
        <f t="shared" si="2"/>
        <v>178.13185010939671</v>
      </c>
      <c r="I42">
        <f t="shared" si="2"/>
        <v>89.164356084868871</v>
      </c>
      <c r="J42">
        <f t="shared" si="2"/>
        <v>80.922399953187806</v>
      </c>
    </row>
    <row r="43" spans="1:15" x14ac:dyDescent="0.25">
      <c r="E43">
        <f t="shared" si="2"/>
        <v>95.288397065089839</v>
      </c>
      <c r="F43">
        <f t="shared" si="2"/>
        <v>91.735671822277283</v>
      </c>
      <c r="G43">
        <f t="shared" si="2"/>
        <v>86.925412809583577</v>
      </c>
      <c r="H43">
        <f t="shared" si="2"/>
        <v>141.37339297461531</v>
      </c>
      <c r="I43">
        <f t="shared" si="2"/>
        <v>57.449128293028309</v>
      </c>
      <c r="J43">
        <f t="shared" si="2"/>
        <v>72.547343968526576</v>
      </c>
      <c r="K43">
        <f t="shared" ref="K43:L45" si="3">K37/$O$36*100</f>
        <v>71.459004582495396</v>
      </c>
      <c r="L43">
        <f t="shared" si="3"/>
        <v>63.848399873918858</v>
      </c>
    </row>
    <row r="44" spans="1:15" x14ac:dyDescent="0.25">
      <c r="E44">
        <f t="shared" si="2"/>
        <v>96.708801249939114</v>
      </c>
      <c r="F44">
        <f t="shared" si="2"/>
        <v>117.18607176599041</v>
      </c>
      <c r="G44">
        <f t="shared" si="2"/>
        <v>94.944047842729859</v>
      </c>
      <c r="H44">
        <f t="shared" si="2"/>
        <v>109.24317247307785</v>
      </c>
      <c r="I44">
        <f t="shared" si="2"/>
        <v>62.607622541539676</v>
      </c>
      <c r="J44">
        <f t="shared" si="2"/>
        <v>60.646277970707175</v>
      </c>
      <c r="K44">
        <f t="shared" si="3"/>
        <v>91.482628473688266</v>
      </c>
      <c r="L44">
        <f t="shared" si="3"/>
        <v>59.25610307095085</v>
      </c>
    </row>
    <row r="45" spans="1:15" x14ac:dyDescent="0.25">
      <c r="E45">
        <f t="shared" si="2"/>
        <v>114.56779039423188</v>
      </c>
      <c r="F45">
        <f t="shared" si="2"/>
        <v>109.75616065813793</v>
      </c>
      <c r="G45">
        <f t="shared" si="2"/>
        <v>140.56675132998225</v>
      </c>
      <c r="H45">
        <f t="shared" si="2"/>
        <v>139.10485410342267</v>
      </c>
      <c r="I45">
        <f t="shared" si="2"/>
        <v>60.86082807608021</v>
      </c>
      <c r="J45">
        <f t="shared" si="2"/>
        <v>72.775816752274523</v>
      </c>
      <c r="K45">
        <f t="shared" si="3"/>
        <v>93.592239678594552</v>
      </c>
      <c r="L45">
        <f t="shared" si="3"/>
        <v>69.358063269678325</v>
      </c>
    </row>
    <row r="48" spans="1:15" x14ac:dyDescent="0.25">
      <c r="C48" s="2"/>
      <c r="D48" s="2"/>
      <c r="E48" s="2" t="s">
        <v>21</v>
      </c>
      <c r="F48" s="2" t="s">
        <v>22</v>
      </c>
      <c r="G48" s="2" t="s">
        <v>23</v>
      </c>
      <c r="H48" s="2" t="s">
        <v>24</v>
      </c>
      <c r="I48" s="2" t="s">
        <v>25</v>
      </c>
      <c r="J48" s="2" t="s">
        <v>26</v>
      </c>
      <c r="K48" s="2" t="s">
        <v>27</v>
      </c>
      <c r="L48" s="2" t="s">
        <v>28</v>
      </c>
      <c r="M48" s="2" t="s">
        <v>29</v>
      </c>
      <c r="N48" s="2"/>
    </row>
    <row r="49" spans="3:14" x14ac:dyDescent="0.25">
      <c r="C49" s="3" t="s">
        <v>36</v>
      </c>
      <c r="D49" s="3"/>
      <c r="E49" s="3">
        <f>AVERAGE(E42:E45)</f>
        <v>99.297391108828009</v>
      </c>
      <c r="F49" s="3">
        <f t="shared" ref="F49:J49" si="4">AVERAGE(F42:F45)</f>
        <v>100.70260889117199</v>
      </c>
      <c r="G49" s="3">
        <f>AVERAGE(G42:G45)</f>
        <v>114.19442108896867</v>
      </c>
      <c r="H49" s="3">
        <f t="shared" si="4"/>
        <v>141.96331741512813</v>
      </c>
      <c r="I49" s="3">
        <f t="shared" si="4"/>
        <v>67.520483748879272</v>
      </c>
      <c r="J49" s="3">
        <f t="shared" si="4"/>
        <v>71.722959661174016</v>
      </c>
      <c r="K49" s="14">
        <f>AVERAGE(K42:K45)</f>
        <v>85.511290911592752</v>
      </c>
      <c r="L49" s="3">
        <f>AVERAGE(L42:L45)</f>
        <v>64.154188738182668</v>
      </c>
      <c r="M49" s="3"/>
      <c r="N49" s="3"/>
    </row>
    <row r="50" spans="3:14" x14ac:dyDescent="0.25">
      <c r="C50" s="3" t="s">
        <v>38</v>
      </c>
      <c r="D50" s="3"/>
      <c r="E50" s="3">
        <f t="shared" ref="E50:L50" si="5">MEDIAN(E42:E45)</f>
        <v>95.998599157514477</v>
      </c>
      <c r="F50" s="3">
        <f t="shared" si="5"/>
        <v>100.74591624020761</v>
      </c>
      <c r="G50" s="3">
        <f t="shared" si="5"/>
        <v>114.64276010815442</v>
      </c>
      <c r="H50" s="3">
        <f t="shared" si="5"/>
        <v>140.23912353901898</v>
      </c>
      <c r="I50" s="3">
        <f t="shared" si="5"/>
        <v>61.73422530880994</v>
      </c>
      <c r="J50" s="3">
        <f t="shared" si="5"/>
        <v>72.661580360400549</v>
      </c>
      <c r="K50" s="14">
        <f t="shared" si="5"/>
        <v>91.482628473688266</v>
      </c>
      <c r="L50" s="3">
        <f t="shared" si="5"/>
        <v>63.848399873918858</v>
      </c>
      <c r="M50" s="3"/>
      <c r="N50" s="3"/>
    </row>
    <row r="51" spans="3:14" x14ac:dyDescent="0.25">
      <c r="C51" s="3" t="s">
        <v>40</v>
      </c>
      <c r="D51" s="3"/>
      <c r="E51" s="3">
        <f t="shared" ref="E51:L51" si="6">STDEV(E42:E45)</f>
        <v>10.506754203838984</v>
      </c>
      <c r="F51" s="3">
        <f t="shared" si="6"/>
        <v>15.369285161339874</v>
      </c>
      <c r="G51" s="3">
        <f t="shared" si="6"/>
        <v>27.175841970804864</v>
      </c>
      <c r="H51" s="3">
        <f t="shared" si="6"/>
        <v>28.209274276586328</v>
      </c>
      <c r="I51" s="3">
        <f t="shared" si="6"/>
        <v>14.587399006648868</v>
      </c>
      <c r="J51" s="3">
        <f t="shared" si="6"/>
        <v>8.3488661205926871</v>
      </c>
      <c r="K51" s="14">
        <f t="shared" si="6"/>
        <v>12.215264146352544</v>
      </c>
      <c r="L51" s="3">
        <f t="shared" si="6"/>
        <v>5.0579175642055825</v>
      </c>
      <c r="M51" s="3"/>
      <c r="N51" s="3"/>
    </row>
    <row r="52" spans="3:14" x14ac:dyDescent="0.25">
      <c r="C52" s="3" t="s">
        <v>41</v>
      </c>
      <c r="D52" s="3"/>
      <c r="E52" s="3">
        <f t="shared" ref="E52:L52" si="7">E51/E49*100</f>
        <v>10.581097938740189</v>
      </c>
      <c r="F52" s="3">
        <f t="shared" si="7"/>
        <v>15.262052622637873</v>
      </c>
      <c r="G52" s="3">
        <f t="shared" si="7"/>
        <v>23.797871832663535</v>
      </c>
      <c r="H52" s="3">
        <f t="shared" si="7"/>
        <v>19.870819300521816</v>
      </c>
      <c r="I52" s="3">
        <f t="shared" si="7"/>
        <v>21.604405354828334</v>
      </c>
      <c r="J52" s="3">
        <f t="shared" si="7"/>
        <v>11.640437260304807</v>
      </c>
      <c r="K52" s="14">
        <f t="shared" si="7"/>
        <v>14.284972213764725</v>
      </c>
      <c r="L52" s="3">
        <f t="shared" si="7"/>
        <v>7.8840020639139654</v>
      </c>
      <c r="M52" s="3"/>
      <c r="N52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9</xdr:col>
                <xdr:colOff>47625</xdr:colOff>
                <xdr:row>0</xdr:row>
                <xdr:rowOff>142875</xdr:rowOff>
              </from>
              <to>
                <xdr:col>13</xdr:col>
                <xdr:colOff>171450</xdr:colOff>
                <xdr:row>13</xdr:row>
                <xdr:rowOff>133350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2020-04-30T19:07:31Z</dcterms:created>
  <dcterms:modified xsi:type="dcterms:W3CDTF">2021-07-16T20:37:54Z</dcterms:modified>
</cp:coreProperties>
</file>