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1DE9CD46-FB22-468A-B1FD-94A363F1AB00}" xr6:coauthVersionLast="45" xr6:coauthVersionMax="45" xr10:uidLastSave="{D1EE3773-54C2-4876-BBF8-1A20845F0EFA}"/>
  <bookViews>
    <workbookView xWindow="-120" yWindow="-120" windowWidth="29040" windowHeight="158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" i="3" l="1"/>
  <c r="L36" i="3"/>
  <c r="K36" i="3"/>
  <c r="J36" i="3"/>
  <c r="I36" i="3"/>
  <c r="H36" i="3"/>
  <c r="G36" i="3"/>
  <c r="F36" i="3"/>
  <c r="E36" i="3"/>
  <c r="L35" i="3"/>
  <c r="K35" i="3"/>
  <c r="J35" i="3"/>
  <c r="I35" i="3"/>
  <c r="H35" i="3"/>
  <c r="G35" i="3"/>
  <c r="F35" i="3"/>
  <c r="E35" i="3"/>
  <c r="K34" i="3"/>
  <c r="J34" i="3"/>
  <c r="I34" i="3"/>
  <c r="H34" i="3"/>
  <c r="G34" i="3"/>
  <c r="F34" i="3"/>
  <c r="E34" i="3"/>
  <c r="L33" i="3"/>
  <c r="K33" i="3"/>
  <c r="J33" i="3"/>
  <c r="I33" i="3"/>
  <c r="H33" i="3"/>
  <c r="G33" i="3"/>
  <c r="F33" i="3"/>
  <c r="N34" i="3" l="1"/>
  <c r="H39" i="3" s="1"/>
  <c r="P35" i="2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N50" i="2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L41" i="3" l="1"/>
  <c r="J39" i="3"/>
  <c r="L40" i="3"/>
  <c r="J38" i="3"/>
  <c r="H50" i="2"/>
  <c r="H47" i="2"/>
  <c r="K39" i="3"/>
  <c r="I39" i="3"/>
  <c r="J40" i="3"/>
  <c r="I38" i="3"/>
  <c r="G39" i="3"/>
  <c r="J41" i="3"/>
  <c r="H41" i="3"/>
  <c r="H40" i="3"/>
  <c r="G38" i="3"/>
  <c r="F41" i="3"/>
  <c r="F40" i="3"/>
  <c r="E39" i="3"/>
  <c r="K38" i="3"/>
  <c r="G40" i="3"/>
  <c r="E38" i="3"/>
  <c r="I40" i="3"/>
  <c r="H38" i="3"/>
  <c r="E41" i="3"/>
  <c r="F39" i="3"/>
  <c r="F38" i="3"/>
  <c r="E40" i="3"/>
  <c r="K41" i="3"/>
  <c r="I41" i="3"/>
  <c r="L38" i="3"/>
  <c r="K40" i="3"/>
  <c r="G41" i="3"/>
  <c r="I40" i="2"/>
  <c r="K40" i="2"/>
  <c r="M40" i="2"/>
  <c r="O40" i="2"/>
  <c r="H40" i="2"/>
  <c r="J40" i="2"/>
  <c r="L40" i="2"/>
  <c r="N40" i="2"/>
  <c r="P40" i="2"/>
  <c r="J47" i="2"/>
  <c r="L47" i="2"/>
  <c r="N47" i="2"/>
  <c r="H48" i="2"/>
  <c r="J48" i="2"/>
  <c r="L48" i="2"/>
  <c r="N48" i="2"/>
  <c r="I49" i="2"/>
  <c r="K49" i="2"/>
  <c r="M49" i="2"/>
  <c r="O49" i="2"/>
  <c r="I50" i="2"/>
  <c r="K50" i="2"/>
  <c r="M50" i="2"/>
  <c r="O50" i="2"/>
  <c r="P36" i="2"/>
  <c r="I47" i="2"/>
  <c r="K47" i="2"/>
  <c r="M47" i="2"/>
  <c r="O47" i="2"/>
  <c r="I48" i="2"/>
  <c r="K48" i="2"/>
  <c r="M48" i="2"/>
  <c r="H49" i="2"/>
  <c r="J49" i="2"/>
  <c r="L49" i="2"/>
  <c r="N49" i="2"/>
  <c r="J50" i="2"/>
  <c r="L50" i="2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O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H45" i="3" l="1"/>
  <c r="H47" i="3"/>
  <c r="H48" i="3" s="1"/>
  <c r="H46" i="3"/>
  <c r="G47" i="3"/>
  <c r="G46" i="3"/>
  <c r="G45" i="3"/>
  <c r="L47" i="3"/>
  <c r="L48" i="3" s="1"/>
  <c r="L46" i="3"/>
  <c r="L45" i="3"/>
  <c r="E47" i="3"/>
  <c r="E46" i="3"/>
  <c r="E45" i="3"/>
  <c r="J45" i="3"/>
  <c r="J47" i="3"/>
  <c r="J46" i="3"/>
  <c r="K47" i="3"/>
  <c r="K48" i="3" s="1"/>
  <c r="K46" i="3"/>
  <c r="K45" i="3"/>
  <c r="F47" i="3"/>
  <c r="F46" i="3"/>
  <c r="F45" i="3"/>
  <c r="I47" i="3"/>
  <c r="I46" i="3"/>
  <c r="I45" i="3"/>
  <c r="M58" i="2"/>
  <c r="M56" i="2"/>
  <c r="M57" i="2" s="1"/>
  <c r="M54" i="2"/>
  <c r="M55" i="2" s="1"/>
  <c r="I58" i="2"/>
  <c r="I56" i="2"/>
  <c r="I57" i="2" s="1"/>
  <c r="I54" i="2"/>
  <c r="I55" i="2" s="1"/>
  <c r="N58" i="2"/>
  <c r="N56" i="2"/>
  <c r="N57" i="2" s="1"/>
  <c r="N54" i="2"/>
  <c r="N55" i="2" s="1"/>
  <c r="J54" i="2"/>
  <c r="J55" i="2" s="1"/>
  <c r="J58" i="2"/>
  <c r="J56" i="2"/>
  <c r="J57" i="2" s="1"/>
  <c r="O58" i="2"/>
  <c r="O56" i="2"/>
  <c r="O57" i="2" s="1"/>
  <c r="O54" i="2"/>
  <c r="K63" i="2" s="1"/>
  <c r="K58" i="2"/>
  <c r="K56" i="2"/>
  <c r="K57" i="2" s="1"/>
  <c r="K54" i="2"/>
  <c r="K55" i="2" s="1"/>
  <c r="L58" i="2"/>
  <c r="L56" i="2"/>
  <c r="L57" i="2" s="1"/>
  <c r="L54" i="2"/>
  <c r="L55" i="2" s="1"/>
  <c r="H58" i="2"/>
  <c r="H56" i="2"/>
  <c r="H57" i="2" s="1"/>
  <c r="H54" i="2"/>
  <c r="H76" i="2" s="1"/>
  <c r="I40" i="1"/>
  <c r="K40" i="1"/>
  <c r="M40" i="1"/>
  <c r="O40" i="1"/>
  <c r="H40" i="1"/>
  <c r="J40" i="1"/>
  <c r="L40" i="1"/>
  <c r="N40" i="1"/>
  <c r="P40" i="1"/>
  <c r="H47" i="1"/>
  <c r="J47" i="1"/>
  <c r="L47" i="1"/>
  <c r="N47" i="1"/>
  <c r="H48" i="1"/>
  <c r="J48" i="1"/>
  <c r="L48" i="1"/>
  <c r="N48" i="1"/>
  <c r="H49" i="1"/>
  <c r="J49" i="1"/>
  <c r="L49" i="1"/>
  <c r="N49" i="1"/>
  <c r="H50" i="1"/>
  <c r="J50" i="1"/>
  <c r="L50" i="1"/>
  <c r="N50" i="1"/>
  <c r="P36" i="1"/>
  <c r="I47" i="1"/>
  <c r="K47" i="1"/>
  <c r="M47" i="1"/>
  <c r="O47" i="1"/>
  <c r="I48" i="1"/>
  <c r="K48" i="1"/>
  <c r="M48" i="1"/>
  <c r="I49" i="1"/>
  <c r="K49" i="1"/>
  <c r="M49" i="1"/>
  <c r="O49" i="1"/>
  <c r="I50" i="1"/>
  <c r="K50" i="1"/>
  <c r="M50" i="1"/>
  <c r="J48" i="3" l="1"/>
  <c r="I48" i="3"/>
  <c r="H64" i="2"/>
  <c r="I65" i="2"/>
  <c r="G48" i="3"/>
  <c r="I66" i="2"/>
  <c r="F48" i="3"/>
  <c r="E48" i="3"/>
  <c r="J59" i="2"/>
  <c r="L63" i="2"/>
  <c r="L64" i="2"/>
  <c r="M65" i="2"/>
  <c r="M66" i="2"/>
  <c r="H55" i="2"/>
  <c r="N79" i="2"/>
  <c r="H59" i="2"/>
  <c r="O55" i="2"/>
  <c r="N66" i="2"/>
  <c r="O59" i="2"/>
  <c r="K77" i="2"/>
  <c r="H78" i="2"/>
  <c r="L78" i="2"/>
  <c r="H79" i="2"/>
  <c r="L79" i="2"/>
  <c r="J63" i="2"/>
  <c r="J76" i="2"/>
  <c r="N63" i="2"/>
  <c r="J64" i="2"/>
  <c r="N64" i="2"/>
  <c r="K65" i="2"/>
  <c r="O65" i="2"/>
  <c r="K66" i="2"/>
  <c r="O66" i="2"/>
  <c r="I63" i="2"/>
  <c r="M59" i="2"/>
  <c r="I77" i="2"/>
  <c r="M77" i="2"/>
  <c r="J78" i="2"/>
  <c r="N78" i="2"/>
  <c r="J79" i="2"/>
  <c r="H63" i="2"/>
  <c r="L59" i="2"/>
  <c r="L76" i="2"/>
  <c r="H77" i="2"/>
  <c r="L77" i="2"/>
  <c r="I78" i="2"/>
  <c r="M78" i="2"/>
  <c r="I79" i="2"/>
  <c r="M79" i="2"/>
  <c r="K76" i="2"/>
  <c r="K59" i="2"/>
  <c r="O76" i="2"/>
  <c r="O63" i="2"/>
  <c r="K64" i="2"/>
  <c r="K71" i="2" s="1"/>
  <c r="H65" i="2"/>
  <c r="L65" i="2"/>
  <c r="H66" i="2"/>
  <c r="L66" i="2"/>
  <c r="N59" i="2"/>
  <c r="N76" i="2"/>
  <c r="J77" i="2"/>
  <c r="N77" i="2"/>
  <c r="K78" i="2"/>
  <c r="O78" i="2"/>
  <c r="K79" i="2"/>
  <c r="O79" i="2"/>
  <c r="I76" i="2"/>
  <c r="I59" i="2"/>
  <c r="M76" i="2"/>
  <c r="M63" i="2"/>
  <c r="I64" i="2"/>
  <c r="M64" i="2"/>
  <c r="J65" i="2"/>
  <c r="N65" i="2"/>
  <c r="J66" i="2"/>
  <c r="M58" i="1"/>
  <c r="M56" i="1"/>
  <c r="M57" i="1" s="1"/>
  <c r="M54" i="1"/>
  <c r="M55" i="1" s="1"/>
  <c r="I58" i="1"/>
  <c r="I56" i="1"/>
  <c r="I57" i="1" s="1"/>
  <c r="I54" i="1"/>
  <c r="I55" i="1" s="1"/>
  <c r="N58" i="1"/>
  <c r="N56" i="1"/>
  <c r="N57" i="1" s="1"/>
  <c r="N54" i="1"/>
  <c r="N55" i="1" s="1"/>
  <c r="J58" i="1"/>
  <c r="J56" i="1"/>
  <c r="J57" i="1" s="1"/>
  <c r="J54" i="1"/>
  <c r="J55" i="1" s="1"/>
  <c r="O58" i="1"/>
  <c r="O56" i="1"/>
  <c r="O57" i="1" s="1"/>
  <c r="O54" i="1"/>
  <c r="M66" i="1" s="1"/>
  <c r="K58" i="1"/>
  <c r="K56" i="1"/>
  <c r="K57" i="1" s="1"/>
  <c r="K54" i="1"/>
  <c r="K55" i="1" s="1"/>
  <c r="H66" i="1"/>
  <c r="H64" i="1"/>
  <c r="L58" i="1"/>
  <c r="L56" i="1"/>
  <c r="L57" i="1" s="1"/>
  <c r="L54" i="1"/>
  <c r="L55" i="1" s="1"/>
  <c r="H58" i="1"/>
  <c r="H56" i="1"/>
  <c r="H57" i="1" s="1"/>
  <c r="H54" i="1"/>
  <c r="H83" i="2" l="1"/>
  <c r="L72" i="2"/>
  <c r="M72" i="2"/>
  <c r="M71" i="2"/>
  <c r="M70" i="2"/>
  <c r="N85" i="2"/>
  <c r="N84" i="2"/>
  <c r="N83" i="2"/>
  <c r="O85" i="2"/>
  <c r="O84" i="2"/>
  <c r="O83" i="2"/>
  <c r="K85" i="2"/>
  <c r="K84" i="2"/>
  <c r="K83" i="2"/>
  <c r="I72" i="2"/>
  <c r="I71" i="2"/>
  <c r="I70" i="2"/>
  <c r="J85" i="2"/>
  <c r="J84" i="2"/>
  <c r="J83" i="2"/>
  <c r="K70" i="2"/>
  <c r="K72" i="2"/>
  <c r="L71" i="2"/>
  <c r="H85" i="2"/>
  <c r="H84" i="2"/>
  <c r="M85" i="2"/>
  <c r="M84" i="2"/>
  <c r="M83" i="2"/>
  <c r="I85" i="2"/>
  <c r="I84" i="2"/>
  <c r="I83" i="2"/>
  <c r="O72" i="2"/>
  <c r="O71" i="2"/>
  <c r="O70" i="2"/>
  <c r="L85" i="2"/>
  <c r="L84" i="2"/>
  <c r="L83" i="2"/>
  <c r="H72" i="2"/>
  <c r="H71" i="2"/>
  <c r="H70" i="2"/>
  <c r="N72" i="2"/>
  <c r="N71" i="2"/>
  <c r="N70" i="2"/>
  <c r="J72" i="2"/>
  <c r="J71" i="2"/>
  <c r="J70" i="2"/>
  <c r="L70" i="2"/>
  <c r="L73" i="2" s="1"/>
  <c r="H65" i="1"/>
  <c r="H72" i="1" s="1"/>
  <c r="H63" i="1"/>
  <c r="L63" i="1"/>
  <c r="L64" i="1"/>
  <c r="L65" i="1"/>
  <c r="L71" i="1" s="1"/>
  <c r="L66" i="1"/>
  <c r="K63" i="1"/>
  <c r="H55" i="1"/>
  <c r="O79" i="1"/>
  <c r="H59" i="1"/>
  <c r="H76" i="1"/>
  <c r="K59" i="1"/>
  <c r="K76" i="1"/>
  <c r="O63" i="1"/>
  <c r="K64" i="1"/>
  <c r="K65" i="1"/>
  <c r="O65" i="1"/>
  <c r="K66" i="1"/>
  <c r="J59" i="1"/>
  <c r="J76" i="1"/>
  <c r="N63" i="1"/>
  <c r="J64" i="1"/>
  <c r="N64" i="1"/>
  <c r="J65" i="1"/>
  <c r="N65" i="1"/>
  <c r="J66" i="1"/>
  <c r="N66" i="1"/>
  <c r="I59" i="1"/>
  <c r="I76" i="1"/>
  <c r="M63" i="1"/>
  <c r="I64" i="1"/>
  <c r="M64" i="1"/>
  <c r="I65" i="1"/>
  <c r="M65" i="1"/>
  <c r="I66" i="1"/>
  <c r="L59" i="1"/>
  <c r="L76" i="1"/>
  <c r="H77" i="1"/>
  <c r="L77" i="1"/>
  <c r="H78" i="1"/>
  <c r="L78" i="1"/>
  <c r="H79" i="1"/>
  <c r="L79" i="1"/>
  <c r="K72" i="1"/>
  <c r="O55" i="1"/>
  <c r="O66" i="1"/>
  <c r="O59" i="1"/>
  <c r="O76" i="1"/>
  <c r="K77" i="1"/>
  <c r="K78" i="1"/>
  <c r="O78" i="1"/>
  <c r="K79" i="1"/>
  <c r="J63" i="1"/>
  <c r="N59" i="1"/>
  <c r="N76" i="1"/>
  <c r="J77" i="1"/>
  <c r="N77" i="1"/>
  <c r="J78" i="1"/>
  <c r="N78" i="1"/>
  <c r="J79" i="1"/>
  <c r="N79" i="1"/>
  <c r="I63" i="1"/>
  <c r="M59" i="1"/>
  <c r="M76" i="1"/>
  <c r="I77" i="1"/>
  <c r="M77" i="1"/>
  <c r="I78" i="1"/>
  <c r="M78" i="1"/>
  <c r="I79" i="1"/>
  <c r="M79" i="1"/>
  <c r="H71" i="1" l="1"/>
  <c r="J73" i="2"/>
  <c r="H73" i="2"/>
  <c r="O73" i="2"/>
  <c r="M86" i="2"/>
  <c r="I73" i="2"/>
  <c r="O86" i="2"/>
  <c r="M73" i="2"/>
  <c r="N73" i="2"/>
  <c r="L86" i="2"/>
  <c r="I86" i="2"/>
  <c r="H86" i="2"/>
  <c r="K73" i="2"/>
  <c r="J86" i="2"/>
  <c r="K86" i="2"/>
  <c r="N86" i="2"/>
  <c r="K71" i="1"/>
  <c r="K70" i="1"/>
  <c r="H70" i="1"/>
  <c r="L72" i="1"/>
  <c r="L70" i="1"/>
  <c r="N85" i="1"/>
  <c r="N84" i="1"/>
  <c r="N83" i="1"/>
  <c r="J72" i="1"/>
  <c r="J71" i="1"/>
  <c r="J70" i="1"/>
  <c r="O85" i="1"/>
  <c r="O84" i="1"/>
  <c r="O83" i="1"/>
  <c r="K73" i="1"/>
  <c r="I85" i="1"/>
  <c r="I84" i="1"/>
  <c r="I83" i="1"/>
  <c r="N72" i="1"/>
  <c r="N71" i="1"/>
  <c r="N70" i="1"/>
  <c r="O72" i="1"/>
  <c r="O71" i="1"/>
  <c r="O70" i="1"/>
  <c r="H85" i="1"/>
  <c r="H84" i="1"/>
  <c r="H83" i="1"/>
  <c r="M85" i="1"/>
  <c r="M84" i="1"/>
  <c r="M83" i="1"/>
  <c r="I72" i="1"/>
  <c r="I71" i="1"/>
  <c r="I70" i="1"/>
  <c r="L85" i="1"/>
  <c r="L84" i="1"/>
  <c r="L83" i="1"/>
  <c r="H73" i="1"/>
  <c r="M72" i="1"/>
  <c r="M71" i="1"/>
  <c r="M70" i="1"/>
  <c r="J85" i="1"/>
  <c r="J84" i="1"/>
  <c r="J83" i="1"/>
  <c r="K85" i="1"/>
  <c r="K84" i="1"/>
  <c r="K83" i="1"/>
  <c r="L73" i="1"/>
  <c r="J86" i="1" l="1"/>
  <c r="I73" i="1"/>
  <c r="H86" i="1"/>
  <c r="N73" i="1"/>
  <c r="J73" i="1"/>
  <c r="K86" i="1"/>
  <c r="M73" i="1"/>
  <c r="L86" i="1"/>
  <c r="M86" i="1"/>
  <c r="O73" i="1"/>
  <c r="I86" i="1"/>
  <c r="O86" i="1"/>
  <c r="N86" i="1"/>
</calcChain>
</file>

<file path=xl/sharedStrings.xml><?xml version="1.0" encoding="utf-8"?>
<sst xmlns="http://schemas.openxmlformats.org/spreadsheetml/2006/main" count="244" uniqueCount="64">
  <si>
    <t>version,4</t>
  </si>
  <si>
    <t>ProtocolHeader</t>
  </si>
  <si>
    <t>,Version,1.0,Label,MTT_005a_d40,ReaderType,0,DateRead,1/20/2020 3:23:47 PM,InstrumentSN,SN: 512734004,</t>
  </si>
  <si>
    <t xml:space="preserve">,Result,0,Prefix,2b_BTZ,WellMap,0007FE7FE7FE7FE7FE7FE000,RefWellMap,000000000000000000000000,RunCount,1,Kinetics,False,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</si>
  <si>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</si>
  <si>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</si>
  <si>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</si>
  <si>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</si>
  <si>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</si>
  <si>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</si>
  <si>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,B,X,0.0508314,0.05397691,0.05513662,0.05312316,0.05438453,0.05351248,0.05448274,0.05417894,0.0540061,0.0553626,X</t>
  </si>
  <si>
    <t>,C,X,0.05326299,0.2768846,0.2528448,0.3001344,0.2580433,0.2329265,0.2350824,0.2531771,0.123011,0.08157336,X</t>
  </si>
  <si>
    <t>,D,X,0.05438805,0.2409342,0.2726415,0.2808546,0.2511171,0.2420075,0.2757976,0.2800326,0.3246451,0.08490784,X</t>
  </si>
  <si>
    <t>,E,X,0.05373533,0.1911454,0.3105559,0.2755739,0.2327308,0.2379976,0.2785458,0.293317,0.1047696,0.08903316,X</t>
  </si>
  <si>
    <t>,F,X,0.05174339,0.2067002,0.2730898,0.2405161,0.2029082,0.2188792,0.183628,0.277564,0.1142517,0.05553245,X</t>
  </si>
  <si>
    <t>,G,X,0.05368629,0.05297753,0.05407265,0.05333639,0.0540236,0.05362681,0.05341803,0.05360115,0.05445818,0.05672571,X</t>
  </si>
  <si>
    <t>,H,X,X,X,X,X,X,X,X,X,X,X,X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</si>
  <si>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</si>
  <si>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</si>
  <si>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</si>
  <si>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</si>
  <si>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</si>
  <si>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</si>
  <si>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</si>
  <si>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</si>
  <si>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</si>
  <si>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</si>
  <si>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</si>
  <si>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Full kill</t>
  </si>
  <si>
    <t>Empty value</t>
  </si>
  <si>
    <t>Cells</t>
  </si>
  <si>
    <t>Differentiation started</t>
  </si>
  <si>
    <t>Last media change</t>
  </si>
  <si>
    <t>Age of cells</t>
  </si>
  <si>
    <t>Agent</t>
  </si>
  <si>
    <t>Bortezomib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</si>
  <si>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</si>
  <si>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</si>
  <si>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</si>
  <si>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</si>
  <si>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</si>
  <si>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</si>
  <si>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</si>
  <si>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</si>
  <si>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Viability [% of full kill]</t>
  </si>
  <si>
    <t>Viability [% of vehicle]</t>
  </si>
  <si>
    <t>iPSC_DSN_005A_20191209_d40</t>
  </si>
  <si>
    <t>40d</t>
  </si>
  <si>
    <t>,Version,1,Label,CytoTox-Fluor,ReaderType,2,DateRead,1/19/2020 9:21:14 PM,InstrumentSN,SN: 512734004,FluoOpticalKitID,PN:9300-046 SN:31000001DD35142D SIG:BLUE,</t>
  </si>
  <si>
    <t xml:space="preserve">,Result,0,Prefix,2b_Borte,WellMap,0007FE7FE7FE7FE7FE7FE000,RunCount,1,Kinetics,False, </t>
  </si>
  <si>
    <t>,Read 1</t>
  </si>
  <si>
    <t>,B,X,573.528,573.083,569.729,568.713,568.649,569.49,569.978,568.059,569.264,569.19,X</t>
  </si>
  <si>
    <t>,C,X,571.521,3875.97,3622.78,3532.12,3739.79,4039.22,4182.54,4305.4,16635.9,2824.55,X</t>
  </si>
  <si>
    <t>,D,X,569.454,3766.75,3585.25,3541.49,3879.7,4013.58,4252.28,4340.78,573.484,2750.67,X</t>
  </si>
  <si>
    <t>,E,X,575.798,3783.67,3664.2,3550.83,3934.55,3970.61,4218.65,4406.64,19385,2857.71,X</t>
  </si>
  <si>
    <t>,F,X,570.069,4189.65,3639.34,3670.42,4039.96,4153.71,4036.01,4511.06,18420.5,568.434,X</t>
  </si>
  <si>
    <t>,G,X,570.627,569.118,608.715,568.104,570.88,569.761,568.385,566.886,582.156,568.188,X</t>
  </si>
  <si>
    <t>_x000B_</t>
  </si>
  <si>
    <t>Cytotox</t>
  </si>
  <si>
    <t>Live/dead</t>
  </si>
  <si>
    <t>Vehicle mean</t>
  </si>
  <si>
    <t>% of vehicle</t>
  </si>
  <si>
    <t>One well contaminated (marked on the plate), excluded.</t>
  </si>
  <si>
    <t>8) Exp_20200118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</si>
</sst>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4" fontId="0" fillId="0" borderId="0" xfId="0" applyNumberFormat="1"/>
    <xf numFmtId="0" fontId="0" fillId="0" borderId="10" xfId="0" applyBorder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2" fillId="0" borderId="0" xfId="0" applyFont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122464</xdr:colOff>
      <xdr:row>4</xdr:row>
      <xdr:rowOff>40822</xdr:rowOff>
    </xdr:from>
    <xdr:to>
      <xdr:col>17</xdr:col>
      <xdr:colOff>299357</xdr:colOff>
      <xdr:row>22</xdr:row>
      <xdr:rowOff>173492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4464" y="802822"/>
          <a:ext cx="4748893" cy="35616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219075</xdr:colOff>
      <xdr:row>3</xdr:row>
      <xdr:rowOff>133350</xdr:rowOff>
    </xdr:from>
    <xdr:to>
      <xdr:col>13</xdr:col>
      <xdr:colOff>395968</xdr:colOff>
      <xdr:row>22</xdr:row>
      <xdr:rowOff>75520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704850"/>
          <a:ext cx="4748893" cy="35616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533400</xdr:colOff>
      <xdr:row>0</xdr:row>
      <xdr:rowOff>66675</xdr:rowOff>
    </xdr:from>
    <xdr:to>
      <xdr:col>9</xdr:col>
      <xdr:colOff>558800</xdr:colOff>
      <xdr:row>12</xdr:row>
      <xdr:rowOff>85725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1AB8CD3-C839-4E9F-954E-954029D165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3400" y="66675"/>
          <a:ext cx="3073400" cy="23050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609600</xdr:colOff>
          <xdr:row>0</xdr:row>
          <xdr:rowOff>76200</xdr:rowOff>
        </xdr:from>
        <xdr:to>
          <xdr:col>13</xdr:col>
          <xdr:colOff>516613</xdr:colOff>
          <xdr:row>12</xdr:row>
          <xdr:rowOff>85725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D7EA15D3-15FA-4D65-963E-122D78E475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6"/>
  <sheetViews>
    <sheetView topLeftCell="A19" zoomScale="70" zoomScaleNormal="70" workbookViewId="0">
      <selection activeCell="E34" sqref="E34"/>
    </sheetView>
  </sheetViews>
  <sheetFormatPr baseColWidth="10" defaultRowHeight="15" x14ac:dyDescent="0.25"/>
  <cols>
    <col min="5" max="5" width="21.85546875" customWidth="1"/>
  </cols>
  <sheetData>
    <row r="1" spans="1:32" x14ac:dyDescent="0.25">
      <c r="B1" t="s">
        <v>0</v>
      </c>
    </row>
    <row r="2" spans="1:32" x14ac:dyDescent="0.25">
      <c r="A2" t="s">
        <v>1</v>
      </c>
    </row>
    <row r="3" spans="1:32" x14ac:dyDescent="0.25">
      <c r="A3" t="s">
        <v>2</v>
      </c>
    </row>
    <row r="4" spans="1:32" x14ac:dyDescent="0.25">
      <c r="A4" t="s">
        <v>3</v>
      </c>
    </row>
    <row r="6" spans="1:32" x14ac:dyDescent="0.25">
      <c r="A6" t="s">
        <v>4</v>
      </c>
    </row>
    <row r="7" spans="1:32" x14ac:dyDescent="0.25">
      <c r="A7" t="s">
        <v>5</v>
      </c>
    </row>
    <row r="9" spans="1:32" x14ac:dyDescent="0.25">
      <c r="A9" t="s">
        <v>6</v>
      </c>
    </row>
    <row r="10" spans="1:32" x14ac:dyDescent="0.25">
      <c r="A10" t="s">
        <v>7</v>
      </c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2" x14ac:dyDescent="0.25">
      <c r="A11" t="s">
        <v>8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</row>
    <row r="12" spans="1:32" x14ac:dyDescent="0.25">
      <c r="A12" t="s">
        <v>9</v>
      </c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spans="1:32" x14ac:dyDescent="0.25">
      <c r="A13" t="s">
        <v>10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</row>
    <row r="14" spans="1:32" x14ac:dyDescent="0.25">
      <c r="A14" t="s">
        <v>11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</row>
    <row r="15" spans="1:32" x14ac:dyDescent="0.25">
      <c r="A15" t="s">
        <v>12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x14ac:dyDescent="0.25">
      <c r="A16" t="s">
        <v>13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x14ac:dyDescent="0.25">
      <c r="A17" t="s">
        <v>14</v>
      </c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spans="1:32" x14ac:dyDescent="0.25">
      <c r="A18" t="s">
        <v>15</v>
      </c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</row>
    <row r="19" spans="1:32" x14ac:dyDescent="0.25">
      <c r="A19" t="s">
        <v>16</v>
      </c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</row>
    <row r="20" spans="1:32" x14ac:dyDescent="0.25"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</row>
    <row r="21" spans="1:32" x14ac:dyDescent="0.25"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</row>
    <row r="22" spans="1:32" x14ac:dyDescent="0.25">
      <c r="A22" s="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</row>
    <row r="23" spans="1:32" x14ac:dyDescent="0.25">
      <c r="C23" s="2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</row>
    <row r="24" spans="1:32" x14ac:dyDescent="0.25">
      <c r="C24" s="2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</row>
    <row r="25" spans="1:32" x14ac:dyDescent="0.25">
      <c r="A25" s="1" t="s">
        <v>63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x14ac:dyDescent="0.25">
      <c r="A26" t="s">
        <v>30</v>
      </c>
      <c r="C26" t="s">
        <v>46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</row>
    <row r="27" spans="1:32" x14ac:dyDescent="0.25">
      <c r="A27" t="s">
        <v>31</v>
      </c>
      <c r="C27" s="2">
        <v>43808</v>
      </c>
      <c r="F27" s="5"/>
      <c r="G27" s="5">
        <v>5.0831399999999999E-2</v>
      </c>
      <c r="H27" s="5">
        <v>5.3976910000000003E-2</v>
      </c>
      <c r="I27" s="5">
        <v>5.5136619999999997E-2</v>
      </c>
      <c r="J27" s="5">
        <v>5.3123160000000003E-2</v>
      </c>
      <c r="K27" s="5">
        <v>5.438453E-2</v>
      </c>
      <c r="L27" s="5">
        <v>5.3512480000000001E-2</v>
      </c>
      <c r="M27" s="5">
        <v>5.4482740000000002E-2</v>
      </c>
      <c r="N27" s="5">
        <v>5.4178940000000002E-2</v>
      </c>
      <c r="O27" s="5">
        <v>5.4006100000000001E-2</v>
      </c>
      <c r="P27" s="5">
        <v>5.5362599999999998E-2</v>
      </c>
      <c r="Q27" s="5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</row>
    <row r="28" spans="1:32" x14ac:dyDescent="0.25">
      <c r="A28" t="s">
        <v>32</v>
      </c>
      <c r="C28" s="2">
        <v>43843</v>
      </c>
      <c r="F28" s="6"/>
      <c r="G28" s="6">
        <v>5.3262990000000003E-2</v>
      </c>
      <c r="H28" s="7">
        <v>0.27688459999999998</v>
      </c>
      <c r="I28" s="8">
        <v>0.25284479999999998</v>
      </c>
      <c r="J28" s="8">
        <v>0.30013440000000002</v>
      </c>
      <c r="K28" s="8">
        <v>0.25804329999999998</v>
      </c>
      <c r="L28" s="8">
        <v>0.23292650000000001</v>
      </c>
      <c r="M28" s="8">
        <v>0.2350824</v>
      </c>
      <c r="N28" s="8">
        <v>0.25317709999999999</v>
      </c>
      <c r="O28" s="8">
        <v>0.123011</v>
      </c>
      <c r="P28" s="9">
        <v>8.1573359999999998E-2</v>
      </c>
      <c r="Q28" s="6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32" x14ac:dyDescent="0.25">
      <c r="A29" t="s">
        <v>33</v>
      </c>
      <c r="C29" t="s">
        <v>47</v>
      </c>
      <c r="F29" s="6"/>
      <c r="G29" s="6">
        <v>5.438805E-2</v>
      </c>
      <c r="H29" s="10">
        <v>0.24093419999999999</v>
      </c>
      <c r="I29" s="11">
        <v>0.27264149999999998</v>
      </c>
      <c r="J29" s="11">
        <v>0.28085460000000001</v>
      </c>
      <c r="K29" s="11">
        <v>0.25111709999999998</v>
      </c>
      <c r="L29" s="11">
        <v>0.24200749999999999</v>
      </c>
      <c r="M29" s="11">
        <v>0.27579759999999998</v>
      </c>
      <c r="N29" s="11">
        <v>0.28003260000000002</v>
      </c>
      <c r="O29" s="11">
        <v>0.32464510000000002</v>
      </c>
      <c r="P29" s="12">
        <v>8.4907839999999998E-2</v>
      </c>
      <c r="Q29" s="6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</row>
    <row r="30" spans="1:32" x14ac:dyDescent="0.25">
      <c r="A30" t="s">
        <v>34</v>
      </c>
      <c r="C30" t="s">
        <v>35</v>
      </c>
      <c r="F30" s="6"/>
      <c r="G30" s="6">
        <v>5.3735329999999998E-2</v>
      </c>
      <c r="H30" s="10">
        <v>0.19114539999999999</v>
      </c>
      <c r="I30" s="11">
        <v>0.3105559</v>
      </c>
      <c r="J30" s="11">
        <v>0.27557389999999998</v>
      </c>
      <c r="K30" s="11">
        <v>0.23273079999999999</v>
      </c>
      <c r="L30" s="11">
        <v>0.2379976</v>
      </c>
      <c r="M30" s="11">
        <v>0.27854580000000001</v>
      </c>
      <c r="N30" s="11">
        <v>0.29331699999999999</v>
      </c>
      <c r="O30" s="11">
        <v>0.1047696</v>
      </c>
      <c r="P30" s="12">
        <v>8.903316E-2</v>
      </c>
      <c r="Q30" s="6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</row>
    <row r="31" spans="1:32" x14ac:dyDescent="0.25">
      <c r="A31" t="s">
        <v>18</v>
      </c>
      <c r="C31" s="2">
        <v>43848</v>
      </c>
      <c r="F31" s="6"/>
      <c r="G31" s="6">
        <v>5.174339E-2</v>
      </c>
      <c r="H31" s="13">
        <v>0.2067002</v>
      </c>
      <c r="I31" s="14">
        <v>0.27308979999999999</v>
      </c>
      <c r="J31" s="14">
        <v>0.24051610000000001</v>
      </c>
      <c r="K31" s="14">
        <v>0.20290820000000001</v>
      </c>
      <c r="L31" s="14">
        <v>0.2188792</v>
      </c>
      <c r="M31" s="14">
        <v>0.18362800000000001</v>
      </c>
      <c r="N31" s="14">
        <v>0.27756399999999998</v>
      </c>
      <c r="O31" s="14">
        <v>0.1142517</v>
      </c>
      <c r="P31" s="15">
        <v>5.5532449999999997E-2</v>
      </c>
      <c r="Q31" s="6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</row>
    <row r="32" spans="1:32" x14ac:dyDescent="0.25">
      <c r="A32" t="s">
        <v>19</v>
      </c>
      <c r="C32" t="s">
        <v>20</v>
      </c>
      <c r="G32">
        <v>5.3686289999999998E-2</v>
      </c>
      <c r="H32">
        <v>5.2977530000000002E-2</v>
      </c>
      <c r="I32">
        <v>5.407265E-2</v>
      </c>
      <c r="J32">
        <v>5.3336389999999997E-2</v>
      </c>
      <c r="K32">
        <v>5.4023599999999998E-2</v>
      </c>
      <c r="L32">
        <v>5.3626809999999997E-2</v>
      </c>
      <c r="M32">
        <v>5.3418029999999998E-2</v>
      </c>
      <c r="N32">
        <v>5.360115E-2</v>
      </c>
      <c r="O32">
        <v>5.4458180000000002E-2</v>
      </c>
      <c r="P32">
        <v>5.6725709999999999E-2</v>
      </c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</row>
    <row r="33" spans="1:17" x14ac:dyDescent="0.25">
      <c r="A33" s="1" t="s">
        <v>36</v>
      </c>
      <c r="B33" t="s">
        <v>62</v>
      </c>
      <c r="C33" s="16"/>
    </row>
    <row r="35" spans="1:17" x14ac:dyDescent="0.25">
      <c r="F35" t="s">
        <v>37</v>
      </c>
      <c r="H35">
        <f>AVERAGE(H28:H31)</f>
        <v>0.22891609999999998</v>
      </c>
      <c r="I35">
        <f>AVERAGE(I28:I31)</f>
        <v>0.277283</v>
      </c>
      <c r="J35">
        <f>AVERAGE(J28:J31)</f>
        <v>0.27426974999999998</v>
      </c>
      <c r="K35">
        <f t="shared" ref="K35:M35" si="0">AVERAGE(K28:K31)</f>
        <v>0.23619984999999999</v>
      </c>
      <c r="L35">
        <f t="shared" si="0"/>
        <v>0.23295270000000001</v>
      </c>
      <c r="M35">
        <f t="shared" si="0"/>
        <v>0.24326345000000002</v>
      </c>
      <c r="N35">
        <f>AVERAGE(N28:N31)</f>
        <v>0.276022675</v>
      </c>
      <c r="O35">
        <f>AVERAGE(O28:O31)</f>
        <v>0.16666934999999999</v>
      </c>
      <c r="P35">
        <f>AVERAGE(P28:P30)</f>
        <v>8.5171453333333327E-2</v>
      </c>
    </row>
    <row r="36" spans="1:17" x14ac:dyDescent="0.25">
      <c r="F36" t="s">
        <v>38</v>
      </c>
      <c r="H36">
        <f>H35/1000</f>
        <v>2.289161E-4</v>
      </c>
      <c r="I36">
        <f t="shared" ref="I36:P36" si="1">I35/1000</f>
        <v>2.7728300000000002E-4</v>
      </c>
      <c r="J36">
        <f t="shared" si="1"/>
        <v>2.7426974999999998E-4</v>
      </c>
      <c r="K36">
        <f t="shared" si="1"/>
        <v>2.3619985E-4</v>
      </c>
      <c r="L36">
        <f t="shared" si="1"/>
        <v>2.3295270000000002E-4</v>
      </c>
      <c r="M36">
        <f t="shared" si="1"/>
        <v>2.4326345000000001E-4</v>
      </c>
      <c r="N36">
        <f t="shared" si="1"/>
        <v>2.7602267500000002E-4</v>
      </c>
      <c r="O36">
        <f t="shared" si="1"/>
        <v>1.6666935E-4</v>
      </c>
      <c r="P36">
        <f t="shared" si="1"/>
        <v>8.517145333333333E-5</v>
      </c>
    </row>
    <row r="37" spans="1:17" x14ac:dyDescent="0.25">
      <c r="F37" t="s">
        <v>39</v>
      </c>
      <c r="H37">
        <f>MEDIAN(H28:H31)</f>
        <v>0.22381719999999999</v>
      </c>
      <c r="I37">
        <f t="shared" ref="I37:O37" si="2">MEDIAN(I28:I31)</f>
        <v>0.27286564999999996</v>
      </c>
      <c r="J37">
        <f t="shared" si="2"/>
        <v>0.27821425</v>
      </c>
      <c r="K37">
        <f t="shared" si="2"/>
        <v>0.24192395</v>
      </c>
      <c r="L37">
        <f t="shared" si="2"/>
        <v>0.23546205000000001</v>
      </c>
      <c r="M37">
        <f t="shared" si="2"/>
        <v>0.25544</v>
      </c>
      <c r="N37">
        <f t="shared" si="2"/>
        <v>0.2787983</v>
      </c>
      <c r="O37">
        <f t="shared" si="2"/>
        <v>0.11863135</v>
      </c>
      <c r="P37">
        <f>MEDIAN(P28:P30)</f>
        <v>8.4907839999999998E-2</v>
      </c>
    </row>
    <row r="38" spans="1:17" x14ac:dyDescent="0.25">
      <c r="F38" t="s">
        <v>40</v>
      </c>
      <c r="H38">
        <f>H37/1000</f>
        <v>2.238172E-4</v>
      </c>
      <c r="I38">
        <f t="shared" ref="I38:P38" si="3">I37/1000</f>
        <v>2.7286564999999996E-4</v>
      </c>
      <c r="J38">
        <f t="shared" si="3"/>
        <v>2.7821425000000002E-4</v>
      </c>
      <c r="K38">
        <f t="shared" si="3"/>
        <v>2.4192395000000001E-4</v>
      </c>
      <c r="L38">
        <f t="shared" si="3"/>
        <v>2.3546204999999999E-4</v>
      </c>
      <c r="M38">
        <f t="shared" si="3"/>
        <v>2.5544000000000001E-4</v>
      </c>
      <c r="N38">
        <f t="shared" si="3"/>
        <v>2.7879830000000002E-4</v>
      </c>
      <c r="O38">
        <f t="shared" si="3"/>
        <v>1.1863134999999999E-4</v>
      </c>
      <c r="P38">
        <f t="shared" si="3"/>
        <v>8.4907839999999996E-5</v>
      </c>
    </row>
    <row r="39" spans="1:17" x14ac:dyDescent="0.25">
      <c r="F39" t="s">
        <v>41</v>
      </c>
      <c r="H39">
        <f>STDEV(H28:H31)</f>
        <v>3.8147012601076315E-2</v>
      </c>
      <c r="I39">
        <f t="shared" ref="I39:O39" si="4">STDEV(I28:I31)</f>
        <v>2.4106969546447216E-2</v>
      </c>
      <c r="J39">
        <f t="shared" si="4"/>
        <v>2.4855248035307691E-2</v>
      </c>
      <c r="K39">
        <f t="shared" si="4"/>
        <v>2.4630799980850517E-2</v>
      </c>
      <c r="L39">
        <f t="shared" si="4"/>
        <v>1.0091324784850269E-2</v>
      </c>
      <c r="M39">
        <f t="shared" si="4"/>
        <v>4.444709069425485E-2</v>
      </c>
      <c r="N39">
        <f t="shared" si="4"/>
        <v>1.6727912357767983E-2</v>
      </c>
      <c r="O39">
        <f t="shared" si="4"/>
        <v>0.10558026677110015</v>
      </c>
      <c r="P39">
        <f>STDEV(P28:P30)</f>
        <v>3.7368801161039864E-3</v>
      </c>
    </row>
    <row r="40" spans="1:17" x14ac:dyDescent="0.25">
      <c r="F40" t="s">
        <v>42</v>
      </c>
      <c r="H40">
        <f>H39/H35*100</f>
        <v>16.664189456781902</v>
      </c>
      <c r="I40">
        <f t="shared" ref="I40:O40" si="5">I39/I35*100</f>
        <v>8.693994780223532</v>
      </c>
      <c r="J40">
        <f t="shared" si="5"/>
        <v>9.0623366358512722</v>
      </c>
      <c r="K40">
        <f t="shared" si="5"/>
        <v>10.427949035890801</v>
      </c>
      <c r="L40">
        <f t="shared" si="5"/>
        <v>4.3319200785611276</v>
      </c>
      <c r="M40">
        <f t="shared" si="5"/>
        <v>18.271175013860425</v>
      </c>
      <c r="N40">
        <f t="shared" si="5"/>
        <v>6.0603399187287721</v>
      </c>
      <c r="O40">
        <f t="shared" si="5"/>
        <v>63.347140173703295</v>
      </c>
      <c r="P40">
        <f>P39/P35*100</f>
        <v>4.3874795719160202</v>
      </c>
    </row>
    <row r="43" spans="1:17" x14ac:dyDescent="0.25">
      <c r="D43" t="s">
        <v>43</v>
      </c>
    </row>
    <row r="44" spans="1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0.19171314666666667</v>
      </c>
      <c r="I47">
        <f t="shared" ref="H47:O50" si="6">I28-$P$35</f>
        <v>0.16767334666666667</v>
      </c>
      <c r="J47">
        <f t="shared" si="6"/>
        <v>0.21496294666666671</v>
      </c>
      <c r="K47">
        <f t="shared" si="6"/>
        <v>0.17287184666666666</v>
      </c>
      <c r="L47">
        <f t="shared" si="6"/>
        <v>0.14775504666666667</v>
      </c>
      <c r="M47">
        <f t="shared" si="6"/>
        <v>0.14991094666666666</v>
      </c>
      <c r="N47">
        <f t="shared" si="6"/>
        <v>0.16800564666666667</v>
      </c>
      <c r="O47">
        <f t="shared" si="6"/>
        <v>3.7839546666666668E-2</v>
      </c>
    </row>
    <row r="48" spans="1:17" x14ac:dyDescent="0.25">
      <c r="H48">
        <f t="shared" si="6"/>
        <v>0.15576274666666667</v>
      </c>
      <c r="I48">
        <f t="shared" si="6"/>
        <v>0.18747004666666667</v>
      </c>
      <c r="J48">
        <f t="shared" si="6"/>
        <v>0.1956831466666667</v>
      </c>
      <c r="K48">
        <f t="shared" si="6"/>
        <v>0.16594564666666667</v>
      </c>
      <c r="L48">
        <f t="shared" si="6"/>
        <v>0.15683604666666667</v>
      </c>
      <c r="M48">
        <f t="shared" si="6"/>
        <v>0.19062614666666666</v>
      </c>
      <c r="N48">
        <f t="shared" si="6"/>
        <v>0.19486114666666671</v>
      </c>
    </row>
    <row r="49" spans="4:17" x14ac:dyDescent="0.25">
      <c r="H49">
        <f t="shared" si="6"/>
        <v>0.10597394666666667</v>
      </c>
      <c r="I49">
        <f t="shared" si="6"/>
        <v>0.22538444666666668</v>
      </c>
      <c r="J49">
        <f t="shared" si="6"/>
        <v>0.19040244666666667</v>
      </c>
      <c r="K49">
        <f t="shared" si="6"/>
        <v>0.14755934666666665</v>
      </c>
      <c r="L49">
        <f t="shared" si="6"/>
        <v>0.15282614666666666</v>
      </c>
      <c r="M49">
        <f t="shared" si="6"/>
        <v>0.1933743466666667</v>
      </c>
      <c r="N49">
        <f t="shared" si="6"/>
        <v>0.20814554666666668</v>
      </c>
      <c r="O49">
        <f t="shared" si="6"/>
        <v>1.9598146666666677E-2</v>
      </c>
    </row>
    <row r="50" spans="4:17" x14ac:dyDescent="0.25">
      <c r="H50">
        <f t="shared" si="6"/>
        <v>0.12152874666666667</v>
      </c>
      <c r="I50">
        <f t="shared" si="6"/>
        <v>0.18791834666666668</v>
      </c>
      <c r="J50">
        <f t="shared" si="6"/>
        <v>0.1553446466666667</v>
      </c>
      <c r="K50">
        <f t="shared" si="6"/>
        <v>0.11773674666666668</v>
      </c>
      <c r="L50">
        <f t="shared" si="6"/>
        <v>0.13370774666666668</v>
      </c>
      <c r="M50">
        <f t="shared" si="6"/>
        <v>9.8456546666666686E-2</v>
      </c>
      <c r="N50">
        <f t="shared" si="6"/>
        <v>0.19239254666666666</v>
      </c>
      <c r="O50">
        <f t="shared" si="6"/>
        <v>2.908024666666667E-2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37</v>
      </c>
      <c r="H54">
        <f>AVERAGE(H47:H50)</f>
        <v>0.14374464666666667</v>
      </c>
      <c r="I54">
        <f>AVERAGE(I47:I50)</f>
        <v>0.19211154666666669</v>
      </c>
      <c r="J54">
        <f t="shared" ref="J54:N54" si="7">AVERAGE(J47:J50)</f>
        <v>0.18909829666666669</v>
      </c>
      <c r="K54">
        <f t="shared" si="7"/>
        <v>0.15102839666666668</v>
      </c>
      <c r="L54">
        <f t="shared" si="7"/>
        <v>0.14778124666666667</v>
      </c>
      <c r="M54">
        <f t="shared" si="7"/>
        <v>0.15809199666666668</v>
      </c>
      <c r="N54">
        <f t="shared" si="7"/>
        <v>0.19085122166666668</v>
      </c>
      <c r="O54">
        <f>AVERAGE(O47:O50)</f>
        <v>2.8839313333333338E-2</v>
      </c>
    </row>
    <row r="55" spans="4:17" x14ac:dyDescent="0.25">
      <c r="F55" t="s">
        <v>38</v>
      </c>
      <c r="H55">
        <f>H54/1000</f>
        <v>1.4374464666666668E-4</v>
      </c>
      <c r="I55">
        <f t="shared" ref="I55:O55" si="8">I54/1000</f>
        <v>1.9211154666666668E-4</v>
      </c>
      <c r="J55">
        <f t="shared" si="8"/>
        <v>1.8909829666666669E-4</v>
      </c>
      <c r="K55">
        <f t="shared" si="8"/>
        <v>1.5102839666666668E-4</v>
      </c>
      <c r="L55">
        <f t="shared" si="8"/>
        <v>1.4778124666666668E-4</v>
      </c>
      <c r="M55">
        <f t="shared" si="8"/>
        <v>1.5809199666666667E-4</v>
      </c>
      <c r="N55">
        <f t="shared" si="8"/>
        <v>1.9085122166666668E-4</v>
      </c>
      <c r="O55">
        <f t="shared" si="8"/>
        <v>2.8839313333333339E-5</v>
      </c>
    </row>
    <row r="56" spans="4:17" x14ac:dyDescent="0.25">
      <c r="F56" t="s">
        <v>39</v>
      </c>
      <c r="H56">
        <f>MEDIAN(H47:H50)</f>
        <v>0.13864574666666668</v>
      </c>
      <c r="I56">
        <f t="shared" ref="I56:N56" si="9">MEDIAN(I47:I50)</f>
        <v>0.18769419666666667</v>
      </c>
      <c r="J56">
        <f>MEDIAN(J47:J50)</f>
        <v>0.19304279666666668</v>
      </c>
      <c r="K56">
        <f t="shared" si="9"/>
        <v>0.15675249666666666</v>
      </c>
      <c r="L56">
        <f t="shared" si="9"/>
        <v>0.15029059666666666</v>
      </c>
      <c r="M56">
        <f t="shared" si="9"/>
        <v>0.17026854666666666</v>
      </c>
      <c r="N56">
        <f t="shared" si="9"/>
        <v>0.19362684666666669</v>
      </c>
      <c r="O56">
        <f>MEDIAN(O47:O50)</f>
        <v>2.908024666666667E-2</v>
      </c>
    </row>
    <row r="57" spans="4:17" x14ac:dyDescent="0.25">
      <c r="F57" t="s">
        <v>40</v>
      </c>
      <c r="H57">
        <f>H56/1000</f>
        <v>1.3864574666666669E-4</v>
      </c>
      <c r="I57">
        <f t="shared" ref="I57:O57" si="10">I56/1000</f>
        <v>1.8769419666666667E-4</v>
      </c>
      <c r="J57">
        <f t="shared" si="10"/>
        <v>1.9304279666666668E-4</v>
      </c>
      <c r="K57">
        <f t="shared" si="10"/>
        <v>1.5675249666666666E-4</v>
      </c>
      <c r="L57">
        <f t="shared" si="10"/>
        <v>1.5029059666666668E-4</v>
      </c>
      <c r="M57">
        <f t="shared" si="10"/>
        <v>1.7026854666666666E-4</v>
      </c>
      <c r="N57">
        <f t="shared" si="10"/>
        <v>1.9362684666666667E-4</v>
      </c>
      <c r="O57">
        <f t="shared" si="10"/>
        <v>2.9080246666666672E-5</v>
      </c>
    </row>
    <row r="58" spans="4:17" x14ac:dyDescent="0.25">
      <c r="F58" t="s">
        <v>41</v>
      </c>
      <c r="H58">
        <f>STDEV(H47:H50)</f>
        <v>3.8147012601076197E-2</v>
      </c>
      <c r="I58">
        <f t="shared" ref="I58:O58" si="11">STDEV(I47:I50)</f>
        <v>2.4106969546446963E-2</v>
      </c>
      <c r="J58">
        <f t="shared" si="11"/>
        <v>2.4855248035307548E-2</v>
      </c>
      <c r="K58">
        <f t="shared" si="11"/>
        <v>2.4630799980850403E-2</v>
      </c>
      <c r="L58">
        <f t="shared" si="11"/>
        <v>1.0091324784850263E-2</v>
      </c>
      <c r="M58">
        <f t="shared" si="11"/>
        <v>4.4447090694255058E-2</v>
      </c>
      <c r="N58">
        <f t="shared" si="11"/>
        <v>1.6727912357767983E-2</v>
      </c>
      <c r="O58">
        <f t="shared" si="11"/>
        <v>9.1230863825425418E-3</v>
      </c>
    </row>
    <row r="59" spans="4:17" x14ac:dyDescent="0.25">
      <c r="F59" t="s">
        <v>42</v>
      </c>
      <c r="H59">
        <f>H58/H54*100</f>
        <v>26.53804053624086</v>
      </c>
      <c r="I59">
        <f t="shared" ref="I59:O59" si="12">I58/I54*100</f>
        <v>12.548423020233676</v>
      </c>
      <c r="J59">
        <f t="shared" si="12"/>
        <v>13.144088801138793</v>
      </c>
      <c r="K59">
        <f t="shared" si="12"/>
        <v>16.308721091181816</v>
      </c>
      <c r="L59">
        <f t="shared" si="12"/>
        <v>6.8285557284627023</v>
      </c>
      <c r="M59">
        <f t="shared" si="12"/>
        <v>28.114700067942543</v>
      </c>
      <c r="N59">
        <f t="shared" si="12"/>
        <v>8.7648966622725126</v>
      </c>
      <c r="O59">
        <f t="shared" si="12"/>
        <v>31.634201123637041</v>
      </c>
    </row>
    <row r="62" spans="4:17" x14ac:dyDescent="0.25">
      <c r="D62" t="s">
        <v>44</v>
      </c>
    </row>
    <row r="63" spans="4:17" x14ac:dyDescent="0.25">
      <c r="H63">
        <f t="shared" ref="H63:O64" si="13">H47/$O$54*100</f>
        <v>664.76321558280267</v>
      </c>
      <c r="I63">
        <f t="shared" si="13"/>
        <v>581.40547498010221</v>
      </c>
      <c r="J63">
        <f t="shared" si="13"/>
        <v>745.38163992346563</v>
      </c>
      <c r="K63">
        <f t="shared" si="13"/>
        <v>599.43121623099205</v>
      </c>
      <c r="L63">
        <f t="shared" si="13"/>
        <v>512.33899004067814</v>
      </c>
      <c r="M63">
        <f t="shared" si="13"/>
        <v>519.81454944488951</v>
      </c>
      <c r="N63">
        <f t="shared" si="13"/>
        <v>582.55772155462773</v>
      </c>
      <c r="O63">
        <f t="shared" si="13"/>
        <v>131.20820953434625</v>
      </c>
    </row>
    <row r="64" spans="4:17" x14ac:dyDescent="0.25">
      <c r="H64">
        <f>H48/$O$54*100</f>
        <v>540.10560121981632</v>
      </c>
      <c r="I64">
        <f t="shared" si="13"/>
        <v>650.05031326450899</v>
      </c>
      <c r="J64">
        <f t="shared" si="13"/>
        <v>678.52914667177697</v>
      </c>
      <c r="K64">
        <f t="shared" si="13"/>
        <v>575.41469433969405</v>
      </c>
      <c r="L64">
        <f t="shared" si="13"/>
        <v>543.82725709835438</v>
      </c>
      <c r="M64">
        <f t="shared" si="13"/>
        <v>660.99405510579641</v>
      </c>
      <c r="N64">
        <f t="shared" si="13"/>
        <v>675.67887076368208</v>
      </c>
    </row>
    <row r="65" spans="4:17" x14ac:dyDescent="0.25">
      <c r="H65">
        <f t="shared" ref="H65:O66" si="14">H49/$O$54*100</f>
        <v>367.46348791938408</v>
      </c>
      <c r="I65">
        <f t="shared" si="14"/>
        <v>781.51807590425744</v>
      </c>
      <c r="J65">
        <f t="shared" si="14"/>
        <v>660.21837783007766</v>
      </c>
      <c r="K65">
        <f t="shared" si="14"/>
        <v>511.66040245525943</v>
      </c>
      <c r="L65">
        <f t="shared" si="14"/>
        <v>529.92297320070247</v>
      </c>
      <c r="M65">
        <f t="shared" si="14"/>
        <v>670.52340820874838</v>
      </c>
      <c r="N65">
        <f t="shared" si="14"/>
        <v>721.74238082876207</v>
      </c>
      <c r="O65">
        <f t="shared" si="14"/>
        <v>67.956356797214568</v>
      </c>
    </row>
    <row r="66" spans="4:17" x14ac:dyDescent="0.25">
      <c r="H66">
        <f t="shared" si="14"/>
        <v>421.39958487222418</v>
      </c>
      <c r="I66">
        <f t="shared" si="14"/>
        <v>651.60478855599195</v>
      </c>
      <c r="J66">
        <f t="shared" si="14"/>
        <v>538.65584409430005</v>
      </c>
      <c r="K66">
        <f t="shared" si="14"/>
        <v>408.25086681444327</v>
      </c>
      <c r="L66">
        <f t="shared" si="14"/>
        <v>463.63013266381517</v>
      </c>
      <c r="M66">
        <f t="shared" si="14"/>
        <v>341.396986567179</v>
      </c>
      <c r="N66">
        <f t="shared" si="14"/>
        <v>667.11902756815505</v>
      </c>
      <c r="O66">
        <f t="shared" si="14"/>
        <v>100.83543366843917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37</v>
      </c>
      <c r="H70">
        <f>AVERAGE(H63:H66)</f>
        <v>498.43297239855679</v>
      </c>
      <c r="I70">
        <f>AVERAGE(I63:I66)</f>
        <v>666.14466317621509</v>
      </c>
      <c r="J70">
        <f t="shared" ref="J70:N70" si="15">AVERAGE(J63:J66)</f>
        <v>655.69625212990502</v>
      </c>
      <c r="K70">
        <f t="shared" si="15"/>
        <v>523.68929496009719</v>
      </c>
      <c r="L70">
        <f t="shared" si="15"/>
        <v>512.42983825088754</v>
      </c>
      <c r="M70">
        <f t="shared" si="15"/>
        <v>548.18224983165328</v>
      </c>
      <c r="N70">
        <f t="shared" si="15"/>
        <v>661.77450017880676</v>
      </c>
      <c r="O70">
        <f>AVERAGE(O63:O66)</f>
        <v>100</v>
      </c>
    </row>
    <row r="71" spans="4:17" x14ac:dyDescent="0.25">
      <c r="F71" t="s">
        <v>39</v>
      </c>
      <c r="H71">
        <f>MEDIAN(H63:H66)</f>
        <v>480.75259304602025</v>
      </c>
      <c r="I71">
        <f>MEDIAN(I63:I66)</f>
        <v>650.82755091025047</v>
      </c>
      <c r="J71">
        <f t="shared" ref="J71:O71" si="16">MEDIAN(J63:J66)</f>
        <v>669.37376225092726</v>
      </c>
      <c r="K71">
        <f t="shared" si="16"/>
        <v>543.53754839747671</v>
      </c>
      <c r="L71">
        <f t="shared" si="16"/>
        <v>521.13098162069036</v>
      </c>
      <c r="M71">
        <f t="shared" si="16"/>
        <v>590.40430227534296</v>
      </c>
      <c r="N71">
        <f t="shared" si="16"/>
        <v>671.39894916591857</v>
      </c>
      <c r="O71">
        <f t="shared" si="16"/>
        <v>100.83543366843917</v>
      </c>
    </row>
    <row r="72" spans="4:17" x14ac:dyDescent="0.25">
      <c r="F72" t="s">
        <v>41</v>
      </c>
      <c r="H72">
        <f>STDEV(H63:H66)</f>
        <v>132.27434426111932</v>
      </c>
      <c r="I72">
        <f t="shared" ref="I72:O72" si="17">STDEV(I63:I66)</f>
        <v>83.590650262063448</v>
      </c>
      <c r="J72">
        <f t="shared" si="17"/>
        <v>86.185297645694419</v>
      </c>
      <c r="K72">
        <f t="shared" si="17"/>
        <v>85.407026499419402</v>
      </c>
      <c r="L72">
        <f t="shared" si="17"/>
        <v>34.991557074233121</v>
      </c>
      <c r="M72">
        <f t="shared" si="17"/>
        <v>154.11979536586909</v>
      </c>
      <c r="N72">
        <f t="shared" si="17"/>
        <v>58.003851077942834</v>
      </c>
      <c r="O72">
        <f t="shared" si="17"/>
        <v>31.634201123637052</v>
      </c>
    </row>
    <row r="73" spans="4:17" x14ac:dyDescent="0.25">
      <c r="F73" t="s">
        <v>42</v>
      </c>
      <c r="H73">
        <f t="shared" ref="H73:O73" si="18">H72/H70*100</f>
        <v>26.538040536240882</v>
      </c>
      <c r="I73">
        <f t="shared" si="18"/>
        <v>12.548423020233853</v>
      </c>
      <c r="J73">
        <f t="shared" si="18"/>
        <v>13.144088801138915</v>
      </c>
      <c r="K73">
        <f t="shared" si="18"/>
        <v>16.308721091181948</v>
      </c>
      <c r="L73">
        <f t="shared" si="18"/>
        <v>6.8285557284626988</v>
      </c>
      <c r="M73">
        <f t="shared" si="18"/>
        <v>28.1147000679426</v>
      </c>
      <c r="N73">
        <f t="shared" si="18"/>
        <v>8.7648966622725109</v>
      </c>
      <c r="O73">
        <f t="shared" si="18"/>
        <v>31.634201123637052</v>
      </c>
    </row>
    <row r="76" spans="4:17" x14ac:dyDescent="0.25">
      <c r="D76" t="s">
        <v>45</v>
      </c>
      <c r="H76">
        <f>H47/$H$54*100</f>
        <v>133.37063404610498</v>
      </c>
      <c r="I76">
        <f>I47/$H$54*100</f>
        <v>116.6466721056325</v>
      </c>
      <c r="J76">
        <f t="shared" ref="H76:O79" si="19">J47/$H$54*100</f>
        <v>149.54501030229673</v>
      </c>
      <c r="K76">
        <f t="shared" si="19"/>
        <v>120.26315461162449</v>
      </c>
      <c r="L76">
        <f t="shared" si="19"/>
        <v>102.78994737751856</v>
      </c>
      <c r="M76">
        <f t="shared" si="19"/>
        <v>104.28975975314</v>
      </c>
      <c r="N76">
        <f t="shared" si="19"/>
        <v>116.87784593207111</v>
      </c>
      <c r="O76">
        <f t="shared" si="19"/>
        <v>26.324143224904795</v>
      </c>
    </row>
    <row r="77" spans="4:17" x14ac:dyDescent="0.25">
      <c r="H77">
        <f t="shared" si="19"/>
        <v>108.36072874968978</v>
      </c>
      <c r="I77">
        <f t="shared" si="19"/>
        <v>130.41880237905207</v>
      </c>
      <c r="J77">
        <f t="shared" si="19"/>
        <v>136.13247602913631</v>
      </c>
      <c r="K77">
        <f t="shared" si="19"/>
        <v>115.44474908445285</v>
      </c>
      <c r="L77">
        <f t="shared" si="19"/>
        <v>109.10740003442217</v>
      </c>
      <c r="M77">
        <f t="shared" si="19"/>
        <v>132.61443197165787</v>
      </c>
      <c r="N77">
        <f t="shared" si="19"/>
        <v>135.56062864625176</v>
      </c>
    </row>
    <row r="78" spans="4:17" x14ac:dyDescent="0.25">
      <c r="H78">
        <f t="shared" si="19"/>
        <v>73.723751892070453</v>
      </c>
      <c r="I78">
        <f t="shared" si="19"/>
        <v>156.79501942727421</v>
      </c>
      <c r="J78">
        <f t="shared" si="19"/>
        <v>132.45880878485585</v>
      </c>
      <c r="K78">
        <f t="shared" si="19"/>
        <v>102.65380317699481</v>
      </c>
      <c r="L78">
        <f t="shared" si="19"/>
        <v>106.31780049594425</v>
      </c>
      <c r="M78">
        <f t="shared" si="19"/>
        <v>134.52629447487368</v>
      </c>
      <c r="N78">
        <f t="shared" si="19"/>
        <v>144.80229455037792</v>
      </c>
      <c r="O78">
        <f t="shared" si="19"/>
        <v>13.634001071437011</v>
      </c>
    </row>
    <row r="79" spans="4:17" x14ac:dyDescent="0.25">
      <c r="H79">
        <f t="shared" si="19"/>
        <v>84.544885312134753</v>
      </c>
      <c r="I79">
        <f t="shared" si="19"/>
        <v>130.73067486292939</v>
      </c>
      <c r="J79">
        <f t="shared" si="19"/>
        <v>108.06986574386981</v>
      </c>
      <c r="K79">
        <f t="shared" si="19"/>
        <v>81.90687402758698</v>
      </c>
      <c r="L79">
        <f t="shared" si="19"/>
        <v>93.017548665116678</v>
      </c>
      <c r="M79">
        <f t="shared" si="19"/>
        <v>68.494061483194031</v>
      </c>
      <c r="N79">
        <f t="shared" si="19"/>
        <v>133.84327773458645</v>
      </c>
      <c r="O79">
        <f t="shared" si="19"/>
        <v>20.230490206777326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  <c r="Q82" s="3"/>
    </row>
    <row r="83" spans="6:17" x14ac:dyDescent="0.25">
      <c r="F83" t="s">
        <v>37</v>
      </c>
      <c r="H83">
        <f>AVERAGE(H76:H79)</f>
        <v>100</v>
      </c>
      <c r="I83">
        <f t="shared" ref="I83:N83" si="20">AVERAGE(I76:I79)</f>
        <v>133.64779219372204</v>
      </c>
      <c r="J83">
        <f t="shared" si="20"/>
        <v>131.55154021503969</v>
      </c>
      <c r="K83">
        <f t="shared" si="20"/>
        <v>105.06714522516478</v>
      </c>
      <c r="L83">
        <f t="shared" si="20"/>
        <v>102.80817414325043</v>
      </c>
      <c r="M83">
        <f t="shared" si="20"/>
        <v>109.98113692071641</v>
      </c>
      <c r="N83">
        <f t="shared" si="20"/>
        <v>132.7710117158218</v>
      </c>
      <c r="O83">
        <f>AVERAGE(O76:O79)</f>
        <v>20.062878167706376</v>
      </c>
    </row>
    <row r="84" spans="6:17" x14ac:dyDescent="0.25">
      <c r="F84" t="s">
        <v>39</v>
      </c>
      <c r="H84">
        <f>MEDIAN(H76:H79)</f>
        <v>96.452807030912268</v>
      </c>
      <c r="I84">
        <f>MEDIAN(I76:I79)</f>
        <v>130.57473862099073</v>
      </c>
      <c r="J84">
        <f t="shared" ref="J84:O84" si="21">MEDIAN(J76:J79)</f>
        <v>134.29564240699608</v>
      </c>
      <c r="K84">
        <f t="shared" si="21"/>
        <v>109.04927613072383</v>
      </c>
      <c r="L84">
        <f t="shared" si="21"/>
        <v>104.55387393673141</v>
      </c>
      <c r="M84">
        <f t="shared" si="21"/>
        <v>118.45209586239893</v>
      </c>
      <c r="N84">
        <f t="shared" si="21"/>
        <v>134.70195319041909</v>
      </c>
      <c r="O84">
        <f t="shared" si="21"/>
        <v>20.230490206777326</v>
      </c>
    </row>
    <row r="85" spans="6:17" x14ac:dyDescent="0.25">
      <c r="F85" t="s">
        <v>41</v>
      </c>
      <c r="H85">
        <f>STDEV(H76:H79)</f>
        <v>26.538040536240832</v>
      </c>
      <c r="I85">
        <f t="shared" ref="I85:O85" si="22">STDEV(I76:I79)</f>
        <v>16.770690321671236</v>
      </c>
      <c r="J85">
        <f t="shared" si="22"/>
        <v>17.291251265130516</v>
      </c>
      <c r="K85">
        <f t="shared" si="22"/>
        <v>17.135107673239169</v>
      </c>
      <c r="L85">
        <f t="shared" si="22"/>
        <v>7.020313464786839</v>
      </c>
      <c r="M85">
        <f t="shared" si="22"/>
        <v>30.920866776572545</v>
      </c>
      <c r="N85">
        <f t="shared" si="22"/>
        <v>11.637241974345516</v>
      </c>
      <c r="O85">
        <f t="shared" si="22"/>
        <v>6.346731230762499</v>
      </c>
    </row>
    <row r="86" spans="6:17" x14ac:dyDescent="0.25">
      <c r="F86" t="s">
        <v>42</v>
      </c>
      <c r="H86">
        <f t="shared" ref="H86:O86" si="23">H85/H83*100</f>
        <v>26.538040536240832</v>
      </c>
      <c r="I86">
        <f t="shared" si="23"/>
        <v>12.548423020233789</v>
      </c>
      <c r="J86">
        <f t="shared" si="23"/>
        <v>13.144088801138706</v>
      </c>
      <c r="K86">
        <f t="shared" si="23"/>
        <v>16.308721091181905</v>
      </c>
      <c r="L86">
        <f t="shared" si="23"/>
        <v>6.8285557284627041</v>
      </c>
      <c r="M86">
        <f t="shared" si="23"/>
        <v>28.114700067942461</v>
      </c>
      <c r="N86">
        <f t="shared" si="23"/>
        <v>8.7648966622725162</v>
      </c>
      <c r="O86">
        <f t="shared" si="23"/>
        <v>31.63420112363703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16BE2-D0D3-4FAD-B69F-3DAE6771F434}">
  <dimension ref="A1:AB86"/>
  <sheetViews>
    <sheetView topLeftCell="A61" zoomScale="70" zoomScaleNormal="70" workbookViewId="0">
      <selection activeCell="E81" sqref="E81"/>
    </sheetView>
  </sheetViews>
  <sheetFormatPr baseColWidth="10" defaultRowHeight="15" x14ac:dyDescent="0.25"/>
  <cols>
    <col min="5" max="5" width="24.42578125" customWidth="1"/>
  </cols>
  <sheetData>
    <row r="1" spans="1:28" x14ac:dyDescent="0.25">
      <c r="B1" t="s">
        <v>0</v>
      </c>
    </row>
    <row r="2" spans="1:28" x14ac:dyDescent="0.25">
      <c r="A2" t="s">
        <v>1</v>
      </c>
    </row>
    <row r="3" spans="1:28" x14ac:dyDescent="0.25">
      <c r="A3" t="s">
        <v>48</v>
      </c>
    </row>
    <row r="4" spans="1:28" x14ac:dyDescent="0.25">
      <c r="A4" t="s">
        <v>49</v>
      </c>
    </row>
    <row r="6" spans="1:28" x14ac:dyDescent="0.25">
      <c r="A6" t="s">
        <v>4</v>
      </c>
    </row>
    <row r="7" spans="1:28" x14ac:dyDescent="0.25">
      <c r="A7" t="s">
        <v>5</v>
      </c>
    </row>
    <row r="8" spans="1:28" x14ac:dyDescent="0.25"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28" x14ac:dyDescent="0.25">
      <c r="A9" t="s">
        <v>6</v>
      </c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28" x14ac:dyDescent="0.25">
      <c r="A10" t="s">
        <v>50</v>
      </c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28" x14ac:dyDescent="0.25">
      <c r="A11" t="s">
        <v>8</v>
      </c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</row>
    <row r="12" spans="1:28" x14ac:dyDescent="0.25">
      <c r="A12" t="s">
        <v>9</v>
      </c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x14ac:dyDescent="0.25">
      <c r="A13" t="s">
        <v>51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x14ac:dyDescent="0.25">
      <c r="A14" t="s">
        <v>52</v>
      </c>
    </row>
    <row r="15" spans="1:28" x14ac:dyDescent="0.25">
      <c r="A15" t="s">
        <v>53</v>
      </c>
    </row>
    <row r="16" spans="1:28" x14ac:dyDescent="0.25">
      <c r="A16" t="s">
        <v>54</v>
      </c>
      <c r="S16" s="17"/>
      <c r="T16" s="17"/>
      <c r="U16" s="17"/>
      <c r="V16" s="17"/>
      <c r="W16" s="17"/>
      <c r="X16" s="17"/>
      <c r="Y16" s="17"/>
      <c r="Z16" s="17"/>
    </row>
    <row r="17" spans="1:26" x14ac:dyDescent="0.25">
      <c r="A17" t="s">
        <v>55</v>
      </c>
      <c r="S17" s="17"/>
      <c r="T17" s="17"/>
      <c r="U17" s="17"/>
      <c r="V17" s="17"/>
      <c r="W17" s="17"/>
      <c r="X17" s="17"/>
      <c r="Y17" s="17"/>
      <c r="Z17" s="17"/>
    </row>
    <row r="18" spans="1:26" x14ac:dyDescent="0.25">
      <c r="A18" t="s">
        <v>56</v>
      </c>
      <c r="S18" s="17"/>
      <c r="T18" s="17"/>
      <c r="U18" s="17"/>
      <c r="V18" s="17"/>
      <c r="W18" s="17"/>
      <c r="X18" s="17"/>
      <c r="Y18" s="17"/>
      <c r="Z18" s="17"/>
    </row>
    <row r="19" spans="1:26" x14ac:dyDescent="0.25">
      <c r="A19" t="s">
        <v>16</v>
      </c>
      <c r="S19" s="17"/>
      <c r="T19" s="17"/>
      <c r="U19" s="17"/>
      <c r="V19" s="17"/>
      <c r="W19" s="17"/>
      <c r="X19" s="17"/>
      <c r="Y19" s="17"/>
      <c r="Z19" s="17"/>
    </row>
    <row r="20" spans="1:26" x14ac:dyDescent="0.25">
      <c r="S20" s="17"/>
      <c r="T20" s="17"/>
      <c r="U20" s="17"/>
      <c r="V20" s="17"/>
      <c r="W20" s="17"/>
      <c r="X20" s="17"/>
      <c r="Y20" s="17"/>
      <c r="Z20" s="17"/>
    </row>
    <row r="21" spans="1:26" x14ac:dyDescent="0.25">
      <c r="A21" t="s">
        <v>57</v>
      </c>
      <c r="S21" s="17"/>
      <c r="T21" s="17"/>
      <c r="U21" s="17"/>
      <c r="V21" s="17"/>
      <c r="W21" s="17"/>
      <c r="X21" s="17"/>
      <c r="Y21" s="17"/>
      <c r="Z21" s="17"/>
    </row>
    <row r="22" spans="1:26" x14ac:dyDescent="0.25">
      <c r="A22" s="1"/>
      <c r="S22" s="17"/>
      <c r="T22" s="17"/>
      <c r="U22" s="17"/>
      <c r="V22" s="17"/>
      <c r="W22" s="17"/>
      <c r="X22" s="17"/>
      <c r="Y22" s="17"/>
      <c r="Z22" s="17"/>
    </row>
    <row r="23" spans="1:26" x14ac:dyDescent="0.25">
      <c r="C23" s="2"/>
      <c r="S23" s="17"/>
      <c r="T23" s="17"/>
      <c r="U23" s="17"/>
      <c r="V23" s="17"/>
      <c r="W23" s="17"/>
      <c r="X23" s="17"/>
      <c r="Y23" s="17"/>
      <c r="Z23" s="17"/>
    </row>
    <row r="24" spans="1:26" x14ac:dyDescent="0.25">
      <c r="C24" s="2"/>
      <c r="S24" s="17"/>
      <c r="T24" s="17"/>
      <c r="U24" s="17"/>
      <c r="V24" s="17"/>
      <c r="W24" s="17"/>
      <c r="X24" s="17"/>
      <c r="Y24" s="17"/>
      <c r="Z24" s="17"/>
    </row>
    <row r="25" spans="1:26" x14ac:dyDescent="0.25">
      <c r="A25" s="1" t="s">
        <v>63</v>
      </c>
      <c r="F25" s="3"/>
      <c r="G25" s="3"/>
      <c r="H25" s="3" t="s">
        <v>21</v>
      </c>
      <c r="I25" s="3" t="s">
        <v>22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27</v>
      </c>
      <c r="O25" s="3" t="s">
        <v>28</v>
      </c>
      <c r="P25" s="3" t="s">
        <v>29</v>
      </c>
      <c r="Q25" s="3"/>
      <c r="S25" s="17"/>
      <c r="T25" s="17"/>
      <c r="U25" s="17"/>
      <c r="V25" s="17"/>
      <c r="W25" s="17"/>
      <c r="X25" s="17"/>
      <c r="Y25" s="17"/>
      <c r="Z25" s="17"/>
    </row>
    <row r="26" spans="1:26" x14ac:dyDescent="0.25">
      <c r="A26" t="s">
        <v>30</v>
      </c>
      <c r="C26" t="s">
        <v>46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S26" s="17"/>
      <c r="T26" s="17"/>
      <c r="U26" s="17"/>
      <c r="V26" s="17"/>
      <c r="W26" s="17"/>
      <c r="X26" s="17"/>
      <c r="Y26" s="17"/>
      <c r="Z26" s="17"/>
    </row>
    <row r="27" spans="1:26" x14ac:dyDescent="0.25">
      <c r="A27" t="s">
        <v>31</v>
      </c>
      <c r="C27" s="2">
        <v>43808</v>
      </c>
      <c r="F27" s="5"/>
      <c r="G27" s="5">
        <v>573.52800000000002</v>
      </c>
      <c r="H27" s="5">
        <v>573.08299999999997</v>
      </c>
      <c r="I27" s="5">
        <v>569.72900000000004</v>
      </c>
      <c r="J27" s="5">
        <v>568.71299999999997</v>
      </c>
      <c r="K27" s="5">
        <v>568.649</v>
      </c>
      <c r="L27" s="5">
        <v>569.49</v>
      </c>
      <c r="M27" s="5">
        <v>569.97799999999995</v>
      </c>
      <c r="N27" s="5">
        <v>568.05899999999997</v>
      </c>
      <c r="O27" s="5">
        <v>569.26400000000001</v>
      </c>
      <c r="P27" s="5">
        <v>569.19000000000005</v>
      </c>
      <c r="Q27" s="5"/>
      <c r="S27" s="17"/>
      <c r="T27" s="17"/>
      <c r="U27" s="17"/>
      <c r="V27" s="17"/>
      <c r="W27" s="17"/>
      <c r="X27" s="17"/>
      <c r="Y27" s="17"/>
      <c r="Z27" s="17"/>
    </row>
    <row r="28" spans="1:26" x14ac:dyDescent="0.25">
      <c r="A28" t="s">
        <v>32</v>
      </c>
      <c r="C28" s="2">
        <v>43843</v>
      </c>
      <c r="F28" s="6"/>
      <c r="G28" s="6">
        <v>571.52099999999996</v>
      </c>
      <c r="H28" s="7">
        <v>3875.97</v>
      </c>
      <c r="I28" s="8">
        <v>3622.78</v>
      </c>
      <c r="J28" s="8">
        <v>3532.12</v>
      </c>
      <c r="K28" s="8">
        <v>3739.79</v>
      </c>
      <c r="L28" s="8">
        <v>4039.22</v>
      </c>
      <c r="M28" s="8">
        <v>4182.54</v>
      </c>
      <c r="N28" s="8">
        <v>4305.3999999999996</v>
      </c>
      <c r="O28" s="8">
        <v>16635.900000000001</v>
      </c>
      <c r="P28" s="9">
        <v>2824.55</v>
      </c>
      <c r="Q28" s="6"/>
      <c r="S28" s="17"/>
      <c r="T28" s="17"/>
      <c r="U28" s="17"/>
      <c r="V28" s="17"/>
      <c r="W28" s="17"/>
      <c r="X28" s="17"/>
      <c r="Y28" s="17"/>
      <c r="Z28" s="17"/>
    </row>
    <row r="29" spans="1:26" x14ac:dyDescent="0.25">
      <c r="A29" t="s">
        <v>33</v>
      </c>
      <c r="C29" t="s">
        <v>47</v>
      </c>
      <c r="F29" s="6"/>
      <c r="G29" s="6">
        <v>569.45399999999995</v>
      </c>
      <c r="H29" s="10">
        <v>3766.75</v>
      </c>
      <c r="I29" s="11">
        <v>3585.25</v>
      </c>
      <c r="J29" s="11">
        <v>3541.49</v>
      </c>
      <c r="K29" s="11">
        <v>3879.7</v>
      </c>
      <c r="L29" s="11">
        <v>4013.58</v>
      </c>
      <c r="M29" s="11">
        <v>4252.28</v>
      </c>
      <c r="N29" s="11">
        <v>4340.78</v>
      </c>
      <c r="O29" s="11">
        <v>573.48400000000004</v>
      </c>
      <c r="P29" s="12">
        <v>2750.67</v>
      </c>
      <c r="Q29" s="6"/>
      <c r="S29" s="17"/>
      <c r="T29" s="17"/>
      <c r="U29" s="17"/>
      <c r="V29" s="17"/>
      <c r="W29" s="17"/>
      <c r="X29" s="17"/>
      <c r="Y29" s="17"/>
      <c r="Z29" s="17"/>
    </row>
    <row r="30" spans="1:26" x14ac:dyDescent="0.25">
      <c r="A30" t="s">
        <v>34</v>
      </c>
      <c r="C30" t="s">
        <v>35</v>
      </c>
      <c r="F30" s="6"/>
      <c r="G30" s="6">
        <v>575.798</v>
      </c>
      <c r="H30" s="10">
        <v>3783.67</v>
      </c>
      <c r="I30" s="11">
        <v>3664.2</v>
      </c>
      <c r="J30" s="11">
        <v>3550.83</v>
      </c>
      <c r="K30" s="11">
        <v>3934.55</v>
      </c>
      <c r="L30" s="11">
        <v>3970.61</v>
      </c>
      <c r="M30" s="11">
        <v>4218.6499999999996</v>
      </c>
      <c r="N30" s="11">
        <v>4406.6400000000003</v>
      </c>
      <c r="O30" s="11">
        <v>19385</v>
      </c>
      <c r="P30" s="12">
        <v>2857.71</v>
      </c>
      <c r="Q30" s="6"/>
    </row>
    <row r="31" spans="1:26" x14ac:dyDescent="0.25">
      <c r="A31" t="s">
        <v>18</v>
      </c>
      <c r="C31" s="2">
        <v>43848</v>
      </c>
      <c r="F31" s="6"/>
      <c r="G31" s="6">
        <v>570.06899999999996</v>
      </c>
      <c r="H31" s="13">
        <v>4189.6499999999996</v>
      </c>
      <c r="I31" s="14">
        <v>3639.34</v>
      </c>
      <c r="J31" s="14">
        <v>3670.42</v>
      </c>
      <c r="K31" s="14">
        <v>4039.96</v>
      </c>
      <c r="L31" s="14">
        <v>4153.71</v>
      </c>
      <c r="M31" s="14">
        <v>4036.01</v>
      </c>
      <c r="N31" s="14">
        <v>4511.0600000000004</v>
      </c>
      <c r="O31" s="14">
        <v>18420.5</v>
      </c>
      <c r="P31" s="15">
        <v>568.43399999999997</v>
      </c>
      <c r="Q31" s="6"/>
    </row>
    <row r="32" spans="1:26" x14ac:dyDescent="0.25">
      <c r="A32" t="s">
        <v>19</v>
      </c>
      <c r="C32" t="s">
        <v>20</v>
      </c>
      <c r="G32">
        <v>570.62699999999995</v>
      </c>
      <c r="H32">
        <v>569.11800000000005</v>
      </c>
      <c r="I32">
        <v>608.71500000000003</v>
      </c>
      <c r="J32">
        <v>568.10400000000004</v>
      </c>
      <c r="K32">
        <v>570.88</v>
      </c>
      <c r="L32">
        <v>569.76099999999997</v>
      </c>
      <c r="M32">
        <v>568.38499999999999</v>
      </c>
      <c r="N32">
        <v>566.88599999999997</v>
      </c>
      <c r="O32">
        <v>582.15599999999995</v>
      </c>
      <c r="P32">
        <v>568.18799999999999</v>
      </c>
    </row>
    <row r="33" spans="1:17" x14ac:dyDescent="0.25">
      <c r="A33" s="1" t="s">
        <v>36</v>
      </c>
      <c r="B33" t="s">
        <v>62</v>
      </c>
      <c r="C33" s="16"/>
    </row>
    <row r="35" spans="1:17" x14ac:dyDescent="0.25">
      <c r="A35" s="1"/>
      <c r="C35" s="16"/>
      <c r="F35" t="s">
        <v>37</v>
      </c>
      <c r="H35">
        <f>AVERAGE(H28:H31)</f>
        <v>3904.0099999999998</v>
      </c>
      <c r="I35">
        <f>AVERAGE(I28:I31)</f>
        <v>3627.8924999999999</v>
      </c>
      <c r="J35">
        <f>AVERAGE(J28:J31)</f>
        <v>3573.7149999999997</v>
      </c>
      <c r="K35">
        <f t="shared" ref="K35:M35" si="0">AVERAGE(K28:K31)</f>
        <v>3898.5</v>
      </c>
      <c r="L35">
        <f t="shared" si="0"/>
        <v>4044.2799999999997</v>
      </c>
      <c r="M35">
        <f t="shared" si="0"/>
        <v>4172.37</v>
      </c>
      <c r="N35">
        <f>AVERAGE(N28:N31)</f>
        <v>4390.97</v>
      </c>
      <c r="O35">
        <f>AVERAGE(O28:O31)</f>
        <v>13753.721000000001</v>
      </c>
      <c r="P35">
        <f>AVERAGE(P28:P30)</f>
        <v>2810.9766666666669</v>
      </c>
    </row>
    <row r="36" spans="1:17" x14ac:dyDescent="0.25">
      <c r="F36" t="s">
        <v>38</v>
      </c>
      <c r="H36">
        <f>H35/1000</f>
        <v>3.90401</v>
      </c>
      <c r="I36">
        <f t="shared" ref="I36:P36" si="1">I35/1000</f>
        <v>3.6278924999999997</v>
      </c>
      <c r="J36">
        <f t="shared" si="1"/>
        <v>3.5737149999999995</v>
      </c>
      <c r="K36">
        <f t="shared" si="1"/>
        <v>3.8984999999999999</v>
      </c>
      <c r="L36">
        <f t="shared" si="1"/>
        <v>4.0442799999999997</v>
      </c>
      <c r="M36">
        <f t="shared" si="1"/>
        <v>4.1723699999999999</v>
      </c>
      <c r="N36">
        <f t="shared" si="1"/>
        <v>4.3909700000000003</v>
      </c>
      <c r="O36">
        <f t="shared" si="1"/>
        <v>13.753721000000001</v>
      </c>
      <c r="P36">
        <f t="shared" si="1"/>
        <v>2.8109766666666669</v>
      </c>
    </row>
    <row r="37" spans="1:17" x14ac:dyDescent="0.25">
      <c r="F37" t="s">
        <v>39</v>
      </c>
      <c r="H37">
        <f>MEDIAN(H28:H31)</f>
        <v>3829.8199999999997</v>
      </c>
      <c r="I37">
        <f t="shared" ref="I37:O37" si="2">MEDIAN(I28:I31)</f>
        <v>3631.0600000000004</v>
      </c>
      <c r="J37">
        <f t="shared" si="2"/>
        <v>3546.16</v>
      </c>
      <c r="K37">
        <f t="shared" si="2"/>
        <v>3907.125</v>
      </c>
      <c r="L37">
        <f t="shared" si="2"/>
        <v>4026.3999999999996</v>
      </c>
      <c r="M37">
        <f t="shared" si="2"/>
        <v>4200.5949999999993</v>
      </c>
      <c r="N37">
        <f t="shared" si="2"/>
        <v>4373.71</v>
      </c>
      <c r="O37">
        <f t="shared" si="2"/>
        <v>17528.2</v>
      </c>
      <c r="P37">
        <f>MEDIAN(P28:P30)</f>
        <v>2824.55</v>
      </c>
    </row>
    <row r="38" spans="1:17" x14ac:dyDescent="0.25">
      <c r="F38" t="s">
        <v>40</v>
      </c>
      <c r="H38">
        <f>H37/1000</f>
        <v>3.8298199999999998</v>
      </c>
      <c r="I38">
        <f t="shared" ref="I38:P38" si="3">I37/1000</f>
        <v>3.6310600000000006</v>
      </c>
      <c r="J38">
        <f t="shared" si="3"/>
        <v>3.54616</v>
      </c>
      <c r="K38">
        <f t="shared" si="3"/>
        <v>3.9071250000000002</v>
      </c>
      <c r="L38">
        <f t="shared" si="3"/>
        <v>4.0263999999999998</v>
      </c>
      <c r="M38">
        <f t="shared" si="3"/>
        <v>4.200594999999999</v>
      </c>
      <c r="N38">
        <f t="shared" si="3"/>
        <v>4.37371</v>
      </c>
      <c r="O38">
        <f t="shared" si="3"/>
        <v>17.528200000000002</v>
      </c>
      <c r="P38">
        <f t="shared" si="3"/>
        <v>2.8245500000000003</v>
      </c>
    </row>
    <row r="39" spans="1:17" x14ac:dyDescent="0.25">
      <c r="F39" t="s">
        <v>41</v>
      </c>
      <c r="H39">
        <f>STDEV(H28:H31)</f>
        <v>196.38268287538304</v>
      </c>
      <c r="I39">
        <f t="shared" ref="I39:O39" si="4">STDEV(I28:I31)</f>
        <v>33.135078466784954</v>
      </c>
      <c r="J39">
        <f t="shared" si="4"/>
        <v>64.92091316876774</v>
      </c>
      <c r="K39">
        <f t="shared" si="4"/>
        <v>124.97044743991816</v>
      </c>
      <c r="L39">
        <f t="shared" si="4"/>
        <v>78.252342669937562</v>
      </c>
      <c r="M39">
        <f t="shared" si="4"/>
        <v>95.262663200227379</v>
      </c>
      <c r="N39">
        <f t="shared" si="4"/>
        <v>90.38513520854373</v>
      </c>
      <c r="O39">
        <f t="shared" si="4"/>
        <v>8860.3185152471015</v>
      </c>
      <c r="P39">
        <f>STDEV(P28:P30)</f>
        <v>54.795683528297495</v>
      </c>
    </row>
    <row r="40" spans="1:17" x14ac:dyDescent="0.25">
      <c r="F40" t="s">
        <v>42</v>
      </c>
      <c r="H40">
        <f>H39/H35*100</f>
        <v>5.0302812460875623</v>
      </c>
      <c r="I40">
        <f t="shared" ref="I40:O40" si="5">I39/I35*100</f>
        <v>0.91334234591529251</v>
      </c>
      <c r="J40">
        <f t="shared" si="5"/>
        <v>1.8166225669581302</v>
      </c>
      <c r="K40">
        <f t="shared" si="5"/>
        <v>3.2056033715510619</v>
      </c>
      <c r="L40">
        <f t="shared" si="5"/>
        <v>1.9348893417354278</v>
      </c>
      <c r="M40">
        <f t="shared" si="5"/>
        <v>2.2831787017984357</v>
      </c>
      <c r="N40">
        <f t="shared" si="5"/>
        <v>2.0584320823996456</v>
      </c>
      <c r="O40">
        <f t="shared" si="5"/>
        <v>64.421246550276109</v>
      </c>
      <c r="P40">
        <f>P39/P35*100</f>
        <v>1.9493467938770093</v>
      </c>
    </row>
    <row r="43" spans="1:17" x14ac:dyDescent="0.25">
      <c r="D43" t="s">
        <v>43</v>
      </c>
    </row>
    <row r="44" spans="1:17" x14ac:dyDescent="0.25">
      <c r="F44" s="3"/>
      <c r="G44" s="3"/>
      <c r="H44" s="3" t="s">
        <v>21</v>
      </c>
      <c r="I44" s="3" t="s">
        <v>22</v>
      </c>
      <c r="J44" s="3" t="s">
        <v>23</v>
      </c>
      <c r="K44" s="3" t="s">
        <v>24</v>
      </c>
      <c r="L44" s="3" t="s">
        <v>25</v>
      </c>
      <c r="M44" s="3" t="s">
        <v>26</v>
      </c>
      <c r="N44" s="3" t="s">
        <v>27</v>
      </c>
      <c r="O44" s="3" t="s">
        <v>28</v>
      </c>
      <c r="P44" s="3" t="s">
        <v>29</v>
      </c>
      <c r="Q44" s="3"/>
    </row>
    <row r="47" spans="1:17" x14ac:dyDescent="0.25">
      <c r="H47">
        <f>H28-$P$35</f>
        <v>1064.9933333333329</v>
      </c>
      <c r="I47">
        <f t="shared" ref="H47:O50" si="6">I28-$P$35</f>
        <v>811.80333333333328</v>
      </c>
      <c r="J47">
        <f t="shared" si="6"/>
        <v>721.14333333333298</v>
      </c>
      <c r="K47">
        <f t="shared" si="6"/>
        <v>928.81333333333305</v>
      </c>
      <c r="L47">
        <f t="shared" si="6"/>
        <v>1228.2433333333329</v>
      </c>
      <c r="M47">
        <f t="shared" si="6"/>
        <v>1371.563333333333</v>
      </c>
      <c r="N47">
        <f t="shared" si="6"/>
        <v>1494.4233333333327</v>
      </c>
      <c r="O47">
        <f t="shared" si="6"/>
        <v>13824.923333333334</v>
      </c>
    </row>
    <row r="48" spans="1:17" x14ac:dyDescent="0.25">
      <c r="H48">
        <f t="shared" si="6"/>
        <v>955.77333333333308</v>
      </c>
      <c r="I48">
        <f t="shared" si="6"/>
        <v>774.27333333333308</v>
      </c>
      <c r="J48">
        <f t="shared" si="6"/>
        <v>730.51333333333287</v>
      </c>
      <c r="K48">
        <f t="shared" si="6"/>
        <v>1068.7233333333329</v>
      </c>
      <c r="L48">
        <f t="shared" si="6"/>
        <v>1202.603333333333</v>
      </c>
      <c r="M48">
        <f t="shared" si="6"/>
        <v>1441.3033333333328</v>
      </c>
      <c r="N48">
        <f t="shared" si="6"/>
        <v>1529.8033333333328</v>
      </c>
    </row>
    <row r="49" spans="4:17" x14ac:dyDescent="0.25">
      <c r="H49">
        <f t="shared" si="6"/>
        <v>972.69333333333316</v>
      </c>
      <c r="I49">
        <f t="shared" si="6"/>
        <v>853.2233333333329</v>
      </c>
      <c r="J49">
        <f t="shared" si="6"/>
        <v>739.85333333333301</v>
      </c>
      <c r="K49">
        <f t="shared" si="6"/>
        <v>1123.5733333333333</v>
      </c>
      <c r="L49">
        <f t="shared" si="6"/>
        <v>1159.6333333333332</v>
      </c>
      <c r="M49">
        <f t="shared" si="6"/>
        <v>1407.6733333333327</v>
      </c>
      <c r="N49">
        <f t="shared" si="6"/>
        <v>1595.6633333333334</v>
      </c>
      <c r="O49">
        <f t="shared" si="6"/>
        <v>16574.023333333334</v>
      </c>
    </row>
    <row r="50" spans="4:17" x14ac:dyDescent="0.25">
      <c r="H50">
        <f t="shared" si="6"/>
        <v>1378.6733333333327</v>
      </c>
      <c r="I50">
        <f t="shared" si="6"/>
        <v>828.36333333333323</v>
      </c>
      <c r="J50">
        <f t="shared" si="6"/>
        <v>859.44333333333316</v>
      </c>
      <c r="K50">
        <f t="shared" si="6"/>
        <v>1228.9833333333331</v>
      </c>
      <c r="L50">
        <f t="shared" si="6"/>
        <v>1342.7333333333331</v>
      </c>
      <c r="M50">
        <f t="shared" si="6"/>
        <v>1225.0333333333333</v>
      </c>
      <c r="N50">
        <f t="shared" si="6"/>
        <v>1700.0833333333335</v>
      </c>
      <c r="O50">
        <f t="shared" si="6"/>
        <v>15609.523333333333</v>
      </c>
    </row>
    <row r="53" spans="4:17" x14ac:dyDescent="0.25">
      <c r="F53" s="3"/>
      <c r="G53" s="3"/>
      <c r="H53" s="3" t="s">
        <v>21</v>
      </c>
      <c r="I53" s="3" t="s">
        <v>22</v>
      </c>
      <c r="J53" s="3" t="s">
        <v>23</v>
      </c>
      <c r="K53" s="3" t="s">
        <v>24</v>
      </c>
      <c r="L53" s="3" t="s">
        <v>25</v>
      </c>
      <c r="M53" s="3" t="s">
        <v>26</v>
      </c>
      <c r="N53" s="3" t="s">
        <v>27</v>
      </c>
      <c r="O53" s="3" t="s">
        <v>28</v>
      </c>
      <c r="P53" s="3"/>
      <c r="Q53" s="3"/>
    </row>
    <row r="54" spans="4:17" x14ac:dyDescent="0.25">
      <c r="F54" t="s">
        <v>37</v>
      </c>
      <c r="H54">
        <f>AVERAGE(H47:H50)</f>
        <v>1093.0333333333328</v>
      </c>
      <c r="I54">
        <f>AVERAGE(I47:I50)</f>
        <v>816.91583333333313</v>
      </c>
      <c r="J54">
        <f t="shared" ref="J54:N54" si="7">AVERAGE(J47:J50)</f>
        <v>762.738333333333</v>
      </c>
      <c r="K54">
        <f t="shared" si="7"/>
        <v>1087.5233333333331</v>
      </c>
      <c r="L54">
        <f t="shared" si="7"/>
        <v>1233.3033333333331</v>
      </c>
      <c r="M54">
        <f t="shared" si="7"/>
        <v>1361.393333333333</v>
      </c>
      <c r="N54">
        <f t="shared" si="7"/>
        <v>1579.9933333333333</v>
      </c>
      <c r="O54">
        <f>AVERAGE(O47:O50)</f>
        <v>15336.156666666668</v>
      </c>
    </row>
    <row r="55" spans="4:17" x14ac:dyDescent="0.25">
      <c r="F55" t="s">
        <v>38</v>
      </c>
      <c r="H55">
        <f>H54/1000</f>
        <v>1.0930333333333329</v>
      </c>
      <c r="I55">
        <f t="shared" ref="I55:O55" si="8">I54/1000</f>
        <v>0.81691583333333317</v>
      </c>
      <c r="J55">
        <f t="shared" si="8"/>
        <v>0.76273833333333296</v>
      </c>
      <c r="K55">
        <f t="shared" si="8"/>
        <v>1.0875233333333332</v>
      </c>
      <c r="L55">
        <f t="shared" si="8"/>
        <v>1.233303333333333</v>
      </c>
      <c r="M55">
        <f t="shared" si="8"/>
        <v>1.361393333333333</v>
      </c>
      <c r="N55">
        <f t="shared" si="8"/>
        <v>1.5799933333333334</v>
      </c>
      <c r="O55">
        <f t="shared" si="8"/>
        <v>15.336156666666668</v>
      </c>
    </row>
    <row r="56" spans="4:17" x14ac:dyDescent="0.25">
      <c r="F56" t="s">
        <v>39</v>
      </c>
      <c r="H56">
        <f>MEDIAN(H47:H50)</f>
        <v>1018.843333333333</v>
      </c>
      <c r="I56">
        <f t="shared" ref="I56:N56" si="9">MEDIAN(I47:I50)</f>
        <v>820.08333333333326</v>
      </c>
      <c r="J56">
        <f>MEDIAN(J47:J50)</f>
        <v>735.18333333333294</v>
      </c>
      <c r="K56">
        <f t="shared" si="9"/>
        <v>1096.1483333333331</v>
      </c>
      <c r="L56">
        <f t="shared" si="9"/>
        <v>1215.4233333333329</v>
      </c>
      <c r="M56">
        <f t="shared" si="9"/>
        <v>1389.6183333333329</v>
      </c>
      <c r="N56">
        <f t="shared" si="9"/>
        <v>1562.7333333333331</v>
      </c>
      <c r="O56">
        <f>MEDIAN(O47:O50)</f>
        <v>15609.523333333333</v>
      </c>
    </row>
    <row r="57" spans="4:17" x14ac:dyDescent="0.25">
      <c r="F57" t="s">
        <v>40</v>
      </c>
      <c r="H57">
        <f>H56/1000</f>
        <v>1.0188433333333331</v>
      </c>
      <c r="I57">
        <f t="shared" ref="I57:O57" si="10">I56/1000</f>
        <v>0.82008333333333328</v>
      </c>
      <c r="J57">
        <f t="shared" si="10"/>
        <v>0.73518333333333297</v>
      </c>
      <c r="K57">
        <f t="shared" si="10"/>
        <v>1.0961483333333331</v>
      </c>
      <c r="L57">
        <f t="shared" si="10"/>
        <v>1.2154233333333329</v>
      </c>
      <c r="M57">
        <f t="shared" si="10"/>
        <v>1.389618333333333</v>
      </c>
      <c r="N57">
        <f t="shared" si="10"/>
        <v>1.5627333333333331</v>
      </c>
      <c r="O57">
        <f t="shared" si="10"/>
        <v>15.609523333333332</v>
      </c>
    </row>
    <row r="58" spans="4:17" x14ac:dyDescent="0.25">
      <c r="F58" t="s">
        <v>41</v>
      </c>
      <c r="H58">
        <f>STDEV(H47:H50)</f>
        <v>196.38268287538457</v>
      </c>
      <c r="I58">
        <f t="shared" ref="I58:O58" si="11">STDEV(I47:I50)</f>
        <v>33.135078466784954</v>
      </c>
      <c r="J58">
        <f t="shared" si="11"/>
        <v>64.92091316876774</v>
      </c>
      <c r="K58">
        <f t="shared" si="11"/>
        <v>124.97044743991816</v>
      </c>
      <c r="L58">
        <f t="shared" si="11"/>
        <v>78.252342669937576</v>
      </c>
      <c r="M58">
        <f t="shared" si="11"/>
        <v>95.262663200227379</v>
      </c>
      <c r="N58">
        <f t="shared" si="11"/>
        <v>90.38513520854373</v>
      </c>
      <c r="O58">
        <f t="shared" si="11"/>
        <v>1394.7884080868087</v>
      </c>
    </row>
    <row r="59" spans="4:17" x14ac:dyDescent="0.25">
      <c r="F59" t="s">
        <v>42</v>
      </c>
      <c r="H59">
        <f>H58/H54*100</f>
        <v>17.966760654635539</v>
      </c>
      <c r="I59">
        <f t="shared" ref="I59:O59" si="12">I58/I54*100</f>
        <v>4.0561190167634518</v>
      </c>
      <c r="J59">
        <f t="shared" si="12"/>
        <v>8.5115576773294155</v>
      </c>
      <c r="K59">
        <f t="shared" si="12"/>
        <v>11.491288840385174</v>
      </c>
      <c r="L59">
        <f t="shared" si="12"/>
        <v>6.3449388771568165</v>
      </c>
      <c r="M59">
        <f t="shared" si="12"/>
        <v>6.9974386437591436</v>
      </c>
      <c r="N59">
        <f t="shared" si="12"/>
        <v>5.7206023153184438</v>
      </c>
      <c r="O59">
        <f t="shared" si="12"/>
        <v>9.0947715154631883</v>
      </c>
    </row>
    <row r="62" spans="4:17" x14ac:dyDescent="0.25">
      <c r="D62" t="s">
        <v>44</v>
      </c>
    </row>
    <row r="63" spans="4:17" x14ac:dyDescent="0.25">
      <c r="H63">
        <f t="shared" ref="H63:O64" si="13">H47/$O$54*100</f>
        <v>6.9443300331438929</v>
      </c>
      <c r="I63">
        <f t="shared" si="13"/>
        <v>5.293394890114798</v>
      </c>
      <c r="J63">
        <f t="shared" si="13"/>
        <v>4.7022428696281331</v>
      </c>
      <c r="K63">
        <f t="shared" si="13"/>
        <v>6.0563631000987401</v>
      </c>
      <c r="L63">
        <f t="shared" si="13"/>
        <v>8.0088079434069392</v>
      </c>
      <c r="M63">
        <f t="shared" si="13"/>
        <v>8.9433315213481315</v>
      </c>
      <c r="N63">
        <f t="shared" si="13"/>
        <v>9.7444448815620213</v>
      </c>
      <c r="O63">
        <f t="shared" si="13"/>
        <v>90.145944866238764</v>
      </c>
    </row>
    <row r="64" spans="4:17" x14ac:dyDescent="0.25">
      <c r="H64">
        <f>H48/$O$54*100</f>
        <v>6.2321568180815383</v>
      </c>
      <c r="I64">
        <f t="shared" si="13"/>
        <v>5.0486790801780614</v>
      </c>
      <c r="J64">
        <f t="shared" si="13"/>
        <v>4.7633403153810558</v>
      </c>
      <c r="K64">
        <f t="shared" si="13"/>
        <v>6.9686516417520483</v>
      </c>
      <c r="L64">
        <f t="shared" si="13"/>
        <v>7.8416213362452583</v>
      </c>
      <c r="M64">
        <f t="shared" si="13"/>
        <v>9.3980738763971026</v>
      </c>
      <c r="N64">
        <f t="shared" si="13"/>
        <v>9.9751415337219385</v>
      </c>
    </row>
    <row r="65" spans="4:17" x14ac:dyDescent="0.25">
      <c r="H65">
        <f t="shared" ref="H65:O66" si="14">H49/$O$54*100</f>
        <v>6.3424843295158464</v>
      </c>
      <c r="I65">
        <f t="shared" si="14"/>
        <v>5.5634755948198205</v>
      </c>
      <c r="J65">
        <f t="shared" si="14"/>
        <v>4.824242144978955</v>
      </c>
      <c r="K65">
        <f t="shared" si="14"/>
        <v>7.3263031785234318</v>
      </c>
      <c r="L65">
        <f t="shared" si="14"/>
        <v>7.5614337968639243</v>
      </c>
      <c r="M65">
        <f t="shared" si="14"/>
        <v>9.1787881666136641</v>
      </c>
      <c r="N65">
        <f t="shared" si="14"/>
        <v>10.404584199387635</v>
      </c>
      <c r="O65">
        <f t="shared" si="14"/>
        <v>108.07155725891342</v>
      </c>
    </row>
    <row r="66" spans="4:17" x14ac:dyDescent="0.25">
      <c r="H66">
        <f t="shared" si="14"/>
        <v>8.989692550089142</v>
      </c>
      <c r="I66">
        <f t="shared" si="14"/>
        <v>5.4013750076888005</v>
      </c>
      <c r="J66">
        <f t="shared" si="14"/>
        <v>5.6040333442950816</v>
      </c>
      <c r="K66">
        <f t="shared" si="14"/>
        <v>8.0136331418975661</v>
      </c>
      <c r="L66">
        <f t="shared" si="14"/>
        <v>8.7553443963687538</v>
      </c>
      <c r="M66">
        <f t="shared" si="14"/>
        <v>7.9878770148192269</v>
      </c>
      <c r="N66">
        <f t="shared" si="14"/>
        <v>11.085458829645933</v>
      </c>
      <c r="O66">
        <f t="shared" si="14"/>
        <v>101.78249787484781</v>
      </c>
    </row>
    <row r="69" spans="4:17" x14ac:dyDescent="0.25">
      <c r="F69" s="3"/>
      <c r="G69" s="3"/>
      <c r="H69" s="3" t="s">
        <v>21</v>
      </c>
      <c r="I69" s="3" t="s">
        <v>22</v>
      </c>
      <c r="J69" s="3" t="s">
        <v>23</v>
      </c>
      <c r="K69" s="3" t="s">
        <v>24</v>
      </c>
      <c r="L69" s="3" t="s">
        <v>25</v>
      </c>
      <c r="M69" s="3" t="s">
        <v>26</v>
      </c>
      <c r="N69" s="3" t="s">
        <v>27</v>
      </c>
      <c r="O69" s="3" t="s">
        <v>28</v>
      </c>
      <c r="P69" s="3"/>
      <c r="Q69" s="3"/>
    </row>
    <row r="70" spans="4:17" x14ac:dyDescent="0.25">
      <c r="F70" t="s">
        <v>37</v>
      </c>
      <c r="H70">
        <f>AVERAGE(H63:H66)</f>
        <v>7.1271659327076042</v>
      </c>
      <c r="I70">
        <f>AVERAGE(I63:I66)</f>
        <v>5.3267311432003694</v>
      </c>
      <c r="J70">
        <f t="shared" ref="J70:N70" si="15">AVERAGE(J63:J66)</f>
        <v>4.9734646685708066</v>
      </c>
      <c r="K70">
        <f t="shared" si="15"/>
        <v>7.0912377655679464</v>
      </c>
      <c r="L70">
        <f t="shared" si="15"/>
        <v>8.0418018682212189</v>
      </c>
      <c r="M70">
        <f t="shared" si="15"/>
        <v>8.877017644794531</v>
      </c>
      <c r="N70">
        <f t="shared" si="15"/>
        <v>10.302407361079382</v>
      </c>
      <c r="O70">
        <f>AVERAGE(O63:O66)</f>
        <v>100</v>
      </c>
    </row>
    <row r="71" spans="4:17" x14ac:dyDescent="0.25">
      <c r="F71" t="s">
        <v>39</v>
      </c>
      <c r="H71">
        <f>MEDIAN(H63:H66)</f>
        <v>6.6434071813298701</v>
      </c>
      <c r="I71">
        <f>MEDIAN(I63:I66)</f>
        <v>5.3473849489017997</v>
      </c>
      <c r="J71">
        <f t="shared" ref="J71:O71" si="16">MEDIAN(J63:J66)</f>
        <v>4.7937912301800054</v>
      </c>
      <c r="K71">
        <f t="shared" si="16"/>
        <v>7.1474774101377401</v>
      </c>
      <c r="L71">
        <f t="shared" si="16"/>
        <v>7.9252146398260983</v>
      </c>
      <c r="M71">
        <f t="shared" si="16"/>
        <v>9.0610598439808978</v>
      </c>
      <c r="N71">
        <f t="shared" si="16"/>
        <v>10.189862866554787</v>
      </c>
      <c r="O71">
        <f t="shared" si="16"/>
        <v>101.78249787484781</v>
      </c>
    </row>
    <row r="72" spans="4:17" x14ac:dyDescent="0.25">
      <c r="F72" t="s">
        <v>41</v>
      </c>
      <c r="H72">
        <f>STDEV(H63:H66)</f>
        <v>1.2805208445882963</v>
      </c>
      <c r="I72">
        <f t="shared" ref="I72:O72" si="17">STDEV(I63:I66)</f>
        <v>0.21605855487121131</v>
      </c>
      <c r="J72">
        <f t="shared" si="17"/>
        <v>0.4233193138270045</v>
      </c>
      <c r="K72">
        <f t="shared" si="17"/>
        <v>0.81487461399988859</v>
      </c>
      <c r="L72">
        <f t="shared" si="17"/>
        <v>0.51024741316069122</v>
      </c>
      <c r="M72">
        <f t="shared" si="17"/>
        <v>0.62116386309017035</v>
      </c>
      <c r="N72">
        <f t="shared" si="17"/>
        <v>0.58935975403144525</v>
      </c>
      <c r="O72">
        <f t="shared" si="17"/>
        <v>9.094771515463183</v>
      </c>
    </row>
    <row r="73" spans="4:17" x14ac:dyDescent="0.25">
      <c r="F73" t="s">
        <v>42</v>
      </c>
      <c r="H73">
        <f t="shared" ref="H73:O73" si="18">H72/H70*100</f>
        <v>17.966760654635515</v>
      </c>
      <c r="I73">
        <f t="shared" si="18"/>
        <v>4.05611901676345</v>
      </c>
      <c r="J73">
        <f t="shared" si="18"/>
        <v>8.5115576773294155</v>
      </c>
      <c r="K73">
        <f t="shared" si="18"/>
        <v>11.491288840385176</v>
      </c>
      <c r="L73">
        <f t="shared" si="18"/>
        <v>6.3449388771568156</v>
      </c>
      <c r="M73">
        <f t="shared" si="18"/>
        <v>6.9974386437591436</v>
      </c>
      <c r="N73">
        <f t="shared" si="18"/>
        <v>5.7206023153184473</v>
      </c>
      <c r="O73">
        <f t="shared" si="18"/>
        <v>9.094771515463183</v>
      </c>
    </row>
    <row r="76" spans="4:17" x14ac:dyDescent="0.25">
      <c r="D76" t="s">
        <v>45</v>
      </c>
      <c r="H76">
        <f>H47/$H$54*100</f>
        <v>97.434661949925285</v>
      </c>
      <c r="I76">
        <f>I47/$H$54*100</f>
        <v>74.270684029154367</v>
      </c>
      <c r="J76">
        <f t="shared" ref="H76:O79" si="19">J47/$H$54*100</f>
        <v>65.976334969961272</v>
      </c>
      <c r="K76">
        <f t="shared" si="19"/>
        <v>84.975755542679408</v>
      </c>
      <c r="L76">
        <f t="shared" si="19"/>
        <v>112.37016254460066</v>
      </c>
      <c r="M76">
        <f t="shared" si="19"/>
        <v>125.48229697173008</v>
      </c>
      <c r="N76">
        <f t="shared" si="19"/>
        <v>136.72257631667227</v>
      </c>
      <c r="O76">
        <f t="shared" si="19"/>
        <v>1264.8217498703921</v>
      </c>
    </row>
    <row r="77" spans="4:17" x14ac:dyDescent="0.25">
      <c r="H77">
        <f t="shared" si="19"/>
        <v>87.442285993107888</v>
      </c>
      <c r="I77">
        <f t="shared" si="19"/>
        <v>70.837119941447355</v>
      </c>
      <c r="J77">
        <f t="shared" si="19"/>
        <v>66.833582385410622</v>
      </c>
      <c r="K77">
        <f t="shared" si="19"/>
        <v>97.775914122777593</v>
      </c>
      <c r="L77">
        <f t="shared" si="19"/>
        <v>110.02439693818428</v>
      </c>
      <c r="M77">
        <f t="shared" si="19"/>
        <v>131.8627062303681</v>
      </c>
      <c r="N77">
        <f t="shared" si="19"/>
        <v>139.95944009026869</v>
      </c>
    </row>
    <row r="78" spans="4:17" x14ac:dyDescent="0.25">
      <c r="H78">
        <f t="shared" si="19"/>
        <v>88.990271720899045</v>
      </c>
      <c r="I78">
        <f t="shared" si="19"/>
        <v>78.060138452624201</v>
      </c>
      <c r="J78">
        <f t="shared" si="19"/>
        <v>67.688085145314261</v>
      </c>
      <c r="K78">
        <f t="shared" si="19"/>
        <v>102.79405934555217</v>
      </c>
      <c r="L78">
        <f t="shared" si="19"/>
        <v>106.09313531151845</v>
      </c>
      <c r="M78">
        <f t="shared" si="19"/>
        <v>128.78594736360586</v>
      </c>
      <c r="N78">
        <f t="shared" si="19"/>
        <v>145.98487389832584</v>
      </c>
      <c r="O78">
        <f t="shared" si="19"/>
        <v>1516.3328352291796</v>
      </c>
    </row>
    <row r="79" spans="4:17" x14ac:dyDescent="0.25">
      <c r="H79">
        <f t="shared" si="19"/>
        <v>126.13278033606782</v>
      </c>
      <c r="I79">
        <f t="shared" si="19"/>
        <v>75.785733890396784</v>
      </c>
      <c r="J79">
        <f t="shared" si="19"/>
        <v>78.629197035772023</v>
      </c>
      <c r="K79">
        <f t="shared" si="19"/>
        <v>112.437864048062</v>
      </c>
      <c r="L79">
        <f t="shared" si="19"/>
        <v>122.8446829922845</v>
      </c>
      <c r="M79">
        <f t="shared" si="19"/>
        <v>112.07648440120769</v>
      </c>
      <c r="N79">
        <f t="shared" si="19"/>
        <v>155.53810496782663</v>
      </c>
      <c r="O79">
        <f t="shared" si="19"/>
        <v>1428.0921594339916</v>
      </c>
    </row>
    <row r="82" spans="6:17" x14ac:dyDescent="0.25">
      <c r="F82" s="3"/>
      <c r="G82" s="3"/>
      <c r="H82" s="3" t="s">
        <v>21</v>
      </c>
      <c r="I82" s="3" t="s">
        <v>22</v>
      </c>
      <c r="J82" s="3" t="s">
        <v>23</v>
      </c>
      <c r="K82" s="3" t="s">
        <v>24</v>
      </c>
      <c r="L82" s="3" t="s">
        <v>25</v>
      </c>
      <c r="M82" s="3" t="s">
        <v>26</v>
      </c>
      <c r="N82" s="3" t="s">
        <v>27</v>
      </c>
      <c r="O82" s="3" t="s">
        <v>28</v>
      </c>
      <c r="P82" s="3"/>
      <c r="Q82" s="3"/>
    </row>
    <row r="83" spans="6:17" x14ac:dyDescent="0.25">
      <c r="F83" t="s">
        <v>37</v>
      </c>
      <c r="H83">
        <f>AVERAGE(H76:H79)</f>
        <v>100.00000000000001</v>
      </c>
      <c r="I83">
        <f t="shared" ref="I83:N83" si="20">AVERAGE(I76:I79)</f>
        <v>74.73841907840567</v>
      </c>
      <c r="J83">
        <f t="shared" si="20"/>
        <v>69.781799884114548</v>
      </c>
      <c r="K83">
        <f t="shared" si="20"/>
        <v>99.495898264767789</v>
      </c>
      <c r="L83">
        <f t="shared" si="20"/>
        <v>112.83309444664697</v>
      </c>
      <c r="M83">
        <f t="shared" si="20"/>
        <v>124.55185874172793</v>
      </c>
      <c r="N83">
        <f t="shared" si="20"/>
        <v>144.55124881827336</v>
      </c>
      <c r="O83">
        <f>AVERAGE(O76:O79)</f>
        <v>1403.0822481778544</v>
      </c>
    </row>
    <row r="84" spans="6:17" x14ac:dyDescent="0.25">
      <c r="F84" t="s">
        <v>39</v>
      </c>
      <c r="H84">
        <f>MEDIAN(H76:H79)</f>
        <v>93.212466835412158</v>
      </c>
      <c r="I84">
        <f>MEDIAN(I76:I79)</f>
        <v>75.028208959775583</v>
      </c>
      <c r="J84">
        <f t="shared" ref="J84:O84" si="21">MEDIAN(J76:J79)</f>
        <v>67.260833765362435</v>
      </c>
      <c r="K84">
        <f t="shared" si="21"/>
        <v>100.28498673416487</v>
      </c>
      <c r="L84">
        <f t="shared" si="21"/>
        <v>111.19727974139246</v>
      </c>
      <c r="M84">
        <f t="shared" si="21"/>
        <v>127.13412216766797</v>
      </c>
      <c r="N84">
        <f t="shared" si="21"/>
        <v>142.97215699429728</v>
      </c>
      <c r="O84">
        <f t="shared" si="21"/>
        <v>1428.0921594339916</v>
      </c>
    </row>
    <row r="85" spans="6:17" x14ac:dyDescent="0.25">
      <c r="F85" t="s">
        <v>41</v>
      </c>
      <c r="H85">
        <f>STDEV(H76:H79)</f>
        <v>17.96676065463533</v>
      </c>
      <c r="I85">
        <f t="shared" ref="I85:O85" si="22">STDEV(I76:I79)</f>
        <v>3.0314792290675823</v>
      </c>
      <c r="J85">
        <f t="shared" si="22"/>
        <v>5.9395181454149961</v>
      </c>
      <c r="K85">
        <f t="shared" si="22"/>
        <v>11.433361053940244</v>
      </c>
      <c r="L85">
        <f t="shared" si="22"/>
        <v>7.1591908758443674</v>
      </c>
      <c r="M85">
        <f t="shared" si="22"/>
        <v>8.7154398951139722</v>
      </c>
      <c r="N85">
        <f t="shared" si="22"/>
        <v>8.2692020867198703</v>
      </c>
      <c r="O85">
        <f t="shared" si="22"/>
        <v>127.60712464579994</v>
      </c>
    </row>
    <row r="86" spans="6:17" x14ac:dyDescent="0.25">
      <c r="F86" t="s">
        <v>42</v>
      </c>
      <c r="H86">
        <f t="shared" ref="H86:O86" si="23">H85/H83*100</f>
        <v>17.966760654635326</v>
      </c>
      <c r="I86">
        <f t="shared" si="23"/>
        <v>4.0561190167634598</v>
      </c>
      <c r="J86">
        <f t="shared" si="23"/>
        <v>8.5115576773294084</v>
      </c>
      <c r="K86">
        <f t="shared" si="23"/>
        <v>11.49128884038517</v>
      </c>
      <c r="L86">
        <f t="shared" si="23"/>
        <v>6.344938877156812</v>
      </c>
      <c r="M86">
        <f t="shared" si="23"/>
        <v>6.9974386437591445</v>
      </c>
      <c r="N86">
        <f t="shared" si="23"/>
        <v>5.7206023153184429</v>
      </c>
      <c r="O86">
        <f t="shared" si="23"/>
        <v>9.094771515463183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533BD-D966-47A4-AA71-072DAD91CF57}">
  <dimension ref="A1:N48"/>
  <sheetViews>
    <sheetView tabSelected="1" workbookViewId="0">
      <selection activeCell="D20" sqref="D20"/>
    </sheetView>
  </sheetViews>
  <sheetFormatPr baseColWidth="10" defaultRowHeight="15" x14ac:dyDescent="0.25"/>
  <sheetData>
    <row r="1" spans="1:13" x14ac:dyDescent="0.25">
      <c r="A1" s="1" t="s">
        <v>63</v>
      </c>
    </row>
    <row r="2" spans="1:13" x14ac:dyDescent="0.25">
      <c r="A2" t="s">
        <v>30</v>
      </c>
      <c r="C2" t="s">
        <v>46</v>
      </c>
    </row>
    <row r="3" spans="1:13" x14ac:dyDescent="0.25">
      <c r="A3" t="s">
        <v>31</v>
      </c>
      <c r="C3" s="2">
        <v>43808</v>
      </c>
    </row>
    <row r="4" spans="1:13" x14ac:dyDescent="0.25">
      <c r="A4" t="s">
        <v>32</v>
      </c>
      <c r="C4" s="2">
        <v>43843</v>
      </c>
    </row>
    <row r="5" spans="1:13" x14ac:dyDescent="0.25">
      <c r="A5" t="s">
        <v>33</v>
      </c>
      <c r="C5" t="s">
        <v>47</v>
      </c>
    </row>
    <row r="6" spans="1:13" x14ac:dyDescent="0.25">
      <c r="A6" t="s">
        <v>34</v>
      </c>
      <c r="C6" t="s">
        <v>35</v>
      </c>
    </row>
    <row r="7" spans="1:13" x14ac:dyDescent="0.25">
      <c r="A7" t="s">
        <v>18</v>
      </c>
      <c r="C7" s="2">
        <v>43848</v>
      </c>
    </row>
    <row r="8" spans="1:13" x14ac:dyDescent="0.25">
      <c r="A8" t="s">
        <v>19</v>
      </c>
      <c r="C8" t="s">
        <v>20</v>
      </c>
    </row>
    <row r="9" spans="1:13" x14ac:dyDescent="0.25">
      <c r="A9" s="1" t="s">
        <v>36</v>
      </c>
      <c r="B9" t="s">
        <v>62</v>
      </c>
      <c r="C9" s="16"/>
    </row>
    <row r="12" spans="1:13" x14ac:dyDescent="0.25">
      <c r="A12" s="1" t="s">
        <v>17</v>
      </c>
    </row>
    <row r="13" spans="1:13" x14ac:dyDescent="0.25">
      <c r="A13" s="1" t="s">
        <v>43</v>
      </c>
    </row>
    <row r="14" spans="1:13" x14ac:dyDescent="0.25">
      <c r="E14" t="s">
        <v>21</v>
      </c>
      <c r="F14" t="s">
        <v>22</v>
      </c>
      <c r="G14" t="s">
        <v>23</v>
      </c>
      <c r="H14" t="s">
        <v>24</v>
      </c>
      <c r="I14" t="s">
        <v>25</v>
      </c>
      <c r="J14" t="s">
        <v>26</v>
      </c>
      <c r="K14" t="s">
        <v>27</v>
      </c>
      <c r="L14" t="s">
        <v>28</v>
      </c>
      <c r="M14" t="s">
        <v>29</v>
      </c>
    </row>
    <row r="17" spans="1:13" x14ac:dyDescent="0.25">
      <c r="E17">
        <v>0.19171314666666667</v>
      </c>
      <c r="F17">
        <v>0.16767334666666667</v>
      </c>
      <c r="G17">
        <v>0.21496294666666671</v>
      </c>
      <c r="H17">
        <v>0.17287184666666666</v>
      </c>
      <c r="I17">
        <v>0.14775504666666667</v>
      </c>
      <c r="J17">
        <v>0.14991094666666666</v>
      </c>
      <c r="K17">
        <v>0.16800564666666667</v>
      </c>
      <c r="L17">
        <v>3.7839546666666668E-2</v>
      </c>
    </row>
    <row r="18" spans="1:13" x14ac:dyDescent="0.25">
      <c r="E18">
        <v>0.15576274666666667</v>
      </c>
      <c r="F18">
        <v>0.18747004666666667</v>
      </c>
      <c r="G18">
        <v>0.1956831466666667</v>
      </c>
      <c r="H18">
        <v>0.16594564666666667</v>
      </c>
      <c r="I18">
        <v>0.15683604666666667</v>
      </c>
      <c r="J18">
        <v>0.19062614666666666</v>
      </c>
      <c r="K18">
        <v>0.19486114666666671</v>
      </c>
    </row>
    <row r="19" spans="1:13" x14ac:dyDescent="0.25">
      <c r="E19">
        <v>0.10597394666666667</v>
      </c>
      <c r="F19">
        <v>0.22538444666666668</v>
      </c>
      <c r="G19">
        <v>0.19040244666666667</v>
      </c>
      <c r="H19">
        <v>0.14755934666666665</v>
      </c>
      <c r="I19">
        <v>0.15282614666666666</v>
      </c>
      <c r="J19">
        <v>0.1933743466666667</v>
      </c>
      <c r="K19">
        <v>0.20814554666666668</v>
      </c>
      <c r="L19">
        <v>1.9598146666666677E-2</v>
      </c>
    </row>
    <row r="20" spans="1:13" x14ac:dyDescent="0.25">
      <c r="E20">
        <v>0.12152874666666667</v>
      </c>
      <c r="F20">
        <v>0.18791834666666668</v>
      </c>
      <c r="G20">
        <v>0.1553446466666667</v>
      </c>
      <c r="H20">
        <v>0.11773674666666668</v>
      </c>
      <c r="I20">
        <v>0.13370774666666668</v>
      </c>
      <c r="J20">
        <v>9.8456546666666686E-2</v>
      </c>
      <c r="K20">
        <v>0.19239254666666666</v>
      </c>
      <c r="L20">
        <v>2.908024666666667E-2</v>
      </c>
    </row>
    <row r="22" spans="1:13" x14ac:dyDescent="0.25">
      <c r="A22" s="1" t="s">
        <v>58</v>
      </c>
    </row>
    <row r="23" spans="1:13" x14ac:dyDescent="0.25">
      <c r="A23" t="s">
        <v>43</v>
      </c>
    </row>
    <row r="24" spans="1:13" x14ac:dyDescent="0.25">
      <c r="E24" t="s">
        <v>21</v>
      </c>
      <c r="F24" t="s">
        <v>22</v>
      </c>
      <c r="G24" t="s">
        <v>23</v>
      </c>
      <c r="H24" t="s">
        <v>24</v>
      </c>
      <c r="I24" t="s">
        <v>25</v>
      </c>
      <c r="J24" t="s">
        <v>26</v>
      </c>
      <c r="K24" t="s">
        <v>27</v>
      </c>
      <c r="L24" t="s">
        <v>28</v>
      </c>
      <c r="M24" t="s">
        <v>29</v>
      </c>
    </row>
    <row r="27" spans="1:13" x14ac:dyDescent="0.25">
      <c r="E27">
        <v>1064.9933333333329</v>
      </c>
      <c r="F27">
        <v>811.80333333333328</v>
      </c>
      <c r="G27">
        <v>721.14333333333298</v>
      </c>
      <c r="H27">
        <v>928.81333333333305</v>
      </c>
      <c r="I27">
        <v>1228.2433333333329</v>
      </c>
      <c r="J27">
        <v>1371.563333333333</v>
      </c>
      <c r="K27">
        <v>1494.4233333333327</v>
      </c>
      <c r="L27">
        <v>13824.923333333334</v>
      </c>
    </row>
    <row r="28" spans="1:13" x14ac:dyDescent="0.25">
      <c r="E28">
        <v>955.77333333333308</v>
      </c>
      <c r="F28">
        <v>774.27333333333308</v>
      </c>
      <c r="G28">
        <v>730.51333333333287</v>
      </c>
      <c r="H28">
        <v>1068.7233333333329</v>
      </c>
      <c r="I28">
        <v>1202.603333333333</v>
      </c>
      <c r="J28">
        <v>1441.3033333333328</v>
      </c>
      <c r="K28">
        <v>1529.8033333333328</v>
      </c>
    </row>
    <row r="29" spans="1:13" x14ac:dyDescent="0.25">
      <c r="E29">
        <v>972.69333333333316</v>
      </c>
      <c r="F29">
        <v>853.2233333333329</v>
      </c>
      <c r="G29">
        <v>739.85333333333301</v>
      </c>
      <c r="H29">
        <v>1123.5733333333333</v>
      </c>
      <c r="I29">
        <v>1159.6333333333332</v>
      </c>
      <c r="J29">
        <v>1407.6733333333327</v>
      </c>
      <c r="K29">
        <v>1595.6633333333334</v>
      </c>
      <c r="L29">
        <v>16574.023333333334</v>
      </c>
    </row>
    <row r="30" spans="1:13" x14ac:dyDescent="0.25">
      <c r="E30">
        <v>1378.6733333333327</v>
      </c>
      <c r="F30">
        <v>828.36333333333323</v>
      </c>
      <c r="G30">
        <v>859.44333333333316</v>
      </c>
      <c r="H30">
        <v>1228.9833333333331</v>
      </c>
      <c r="I30">
        <v>1342.7333333333331</v>
      </c>
      <c r="J30">
        <v>1225.0333333333333</v>
      </c>
      <c r="K30">
        <v>1700.0833333333335</v>
      </c>
      <c r="L30">
        <v>15609.523333333333</v>
      </c>
    </row>
    <row r="32" spans="1:13" x14ac:dyDescent="0.25">
      <c r="A32" s="1" t="s">
        <v>59</v>
      </c>
    </row>
    <row r="33" spans="1:14" x14ac:dyDescent="0.25">
      <c r="E33">
        <f>E17/E27</f>
        <v>1.8001347113283972E-4</v>
      </c>
      <c r="F33">
        <f t="shared" ref="F33:L33" si="0">F17/F27</f>
        <v>2.0654429438985634E-4</v>
      </c>
      <c r="G33">
        <f t="shared" si="0"/>
        <v>2.9808629814692428E-4</v>
      </c>
      <c r="H33">
        <f t="shared" si="0"/>
        <v>1.861211940684171E-4</v>
      </c>
      <c r="I33">
        <f t="shared" si="0"/>
        <v>1.2029786171578383E-4</v>
      </c>
      <c r="J33">
        <f t="shared" si="0"/>
        <v>1.0929932510104043E-4</v>
      </c>
      <c r="K33">
        <f t="shared" si="0"/>
        <v>1.1242172342955035E-4</v>
      </c>
      <c r="L33">
        <f t="shared" si="0"/>
        <v>2.7370529119269378E-6</v>
      </c>
      <c r="N33" s="1" t="s">
        <v>60</v>
      </c>
    </row>
    <row r="34" spans="1:14" x14ac:dyDescent="0.25">
      <c r="E34">
        <f t="shared" ref="E34:K34" si="1">E18/E28</f>
        <v>1.6297038349399445E-4</v>
      </c>
      <c r="F34">
        <f t="shared" si="1"/>
        <v>2.4212385806907129E-4</v>
      </c>
      <c r="G34">
        <f t="shared" si="1"/>
        <v>2.6787073929748052E-4</v>
      </c>
      <c r="H34">
        <f t="shared" si="1"/>
        <v>1.5527465480620186E-4</v>
      </c>
      <c r="I34">
        <f t="shared" si="1"/>
        <v>1.3041378010482819E-4</v>
      </c>
      <c r="J34">
        <f t="shared" si="1"/>
        <v>1.3225956136922373E-4</v>
      </c>
      <c r="K34">
        <f t="shared" si="1"/>
        <v>1.2737659960648543E-4</v>
      </c>
      <c r="N34">
        <f>AVERAGE(E33:E36)</f>
        <v>1.350204715704465E-4</v>
      </c>
    </row>
    <row r="35" spans="1:14" x14ac:dyDescent="0.25">
      <c r="E35">
        <f t="shared" ref="E35:L35" si="2">E19/E29</f>
        <v>1.089489801513324E-4</v>
      </c>
      <c r="F35">
        <f t="shared" si="2"/>
        <v>2.6415644985486428E-4</v>
      </c>
      <c r="G35">
        <f t="shared" si="2"/>
        <v>2.5735161022905453E-4</v>
      </c>
      <c r="H35">
        <f t="shared" si="2"/>
        <v>1.3133041012009303E-4</v>
      </c>
      <c r="I35">
        <f t="shared" si="2"/>
        <v>1.3178833539337147E-4</v>
      </c>
      <c r="J35">
        <f t="shared" si="2"/>
        <v>1.3737160610179452E-4</v>
      </c>
      <c r="K35">
        <f t="shared" si="2"/>
        <v>1.304445256831537E-4</v>
      </c>
      <c r="L35">
        <f t="shared" si="2"/>
        <v>1.1824616312233185E-6</v>
      </c>
    </row>
    <row r="36" spans="1:14" x14ac:dyDescent="0.25">
      <c r="E36">
        <f t="shared" ref="E36:L36" si="3">E20/E30</f>
        <v>8.814905150361947E-5</v>
      </c>
      <c r="F36">
        <f t="shared" si="3"/>
        <v>2.2685497909532456E-4</v>
      </c>
      <c r="G36">
        <f t="shared" si="3"/>
        <v>1.8075030736949894E-4</v>
      </c>
      <c r="H36">
        <f t="shared" si="3"/>
        <v>9.5800116627564822E-5</v>
      </c>
      <c r="I36">
        <f t="shared" si="3"/>
        <v>9.9578779603793279E-5</v>
      </c>
      <c r="J36">
        <f t="shared" si="3"/>
        <v>8.0370504203967251E-5</v>
      </c>
      <c r="K36">
        <f t="shared" si="3"/>
        <v>1.1316653889515218E-4</v>
      </c>
      <c r="L36">
        <f t="shared" si="3"/>
        <v>1.8629810818481115E-6</v>
      </c>
    </row>
    <row r="38" spans="1:14" x14ac:dyDescent="0.25">
      <c r="A38" s="1" t="s">
        <v>61</v>
      </c>
      <c r="E38">
        <f>E33/$N$34*100</f>
        <v>133.3230946678469</v>
      </c>
      <c r="F38">
        <f>F33/$N$34*100</f>
        <v>152.97257666745188</v>
      </c>
      <c r="G38">
        <f>G33/$N$34*100</f>
        <v>220.77118727244164</v>
      </c>
      <c r="H38">
        <f>H33/$N$34*100</f>
        <v>137.84664792205896</v>
      </c>
      <c r="I38">
        <f>I33/$N$34*100</f>
        <v>89.096016564435416</v>
      </c>
      <c r="J38">
        <f>J33/$N$34*100</f>
        <v>80.950187649147594</v>
      </c>
      <c r="K38">
        <f>K33/$N$34*100</f>
        <v>83.262724623869104</v>
      </c>
      <c r="L38">
        <f>L33/$N$34*100</f>
        <v>2.0271392034791473</v>
      </c>
    </row>
    <row r="39" spans="1:14" x14ac:dyDescent="0.25">
      <c r="E39">
        <f>E34/$N$34*100</f>
        <v>120.70049941202076</v>
      </c>
      <c r="F39">
        <f>F34/$N$34*100</f>
        <v>179.32381308766497</v>
      </c>
      <c r="G39">
        <f>G34/$N$34*100</f>
        <v>198.39268533269771</v>
      </c>
      <c r="H39">
        <f>H34/$N$34*100</f>
        <v>115.00082394926892</v>
      </c>
      <c r="I39">
        <f>I34/$N$34*100</f>
        <v>96.588153328130844</v>
      </c>
      <c r="J39">
        <f>J34/$N$34*100</f>
        <v>97.955191409783907</v>
      </c>
      <c r="K39">
        <f>K34/$N$34*100</f>
        <v>94.338731101251625</v>
      </c>
    </row>
    <row r="40" spans="1:14" x14ac:dyDescent="0.25">
      <c r="E40">
        <f>E35/$N$34*100</f>
        <v>80.69071221876797</v>
      </c>
      <c r="F40">
        <f>F35/$N$34*100</f>
        <v>195.64177697086583</v>
      </c>
      <c r="G40">
        <f>G35/$N$34*100</f>
        <v>190.60191927620556</v>
      </c>
      <c r="H40">
        <f>H35/$N$34*100</f>
        <v>97.267035578061808</v>
      </c>
      <c r="I40">
        <f>I35/$N$34*100</f>
        <v>97.606188054684225</v>
      </c>
      <c r="J40">
        <f>J35/$N$34*100</f>
        <v>101.74131707881151</v>
      </c>
      <c r="K40">
        <f>K35/$N$34*100</f>
        <v>96.610924377563506</v>
      </c>
      <c r="L40">
        <f>L35/$N$34*100</f>
        <v>0.87576470254466032</v>
      </c>
    </row>
    <row r="41" spans="1:14" x14ac:dyDescent="0.25">
      <c r="E41">
        <f>E36/$N$34*100</f>
        <v>65.28569370136438</v>
      </c>
      <c r="F41">
        <f>F36/$N$34*100</f>
        <v>168.01524721157836</v>
      </c>
      <c r="G41">
        <f>G36/$N$34*100</f>
        <v>133.86881653364176</v>
      </c>
      <c r="H41">
        <f>H36/$N$34*100</f>
        <v>70.952290058905191</v>
      </c>
      <c r="I41">
        <f>I36/$N$34*100</f>
        <v>73.750875289928445</v>
      </c>
      <c r="J41">
        <f>J36/$N$34*100</f>
        <v>59.52468042006074</v>
      </c>
      <c r="K41">
        <f>K36/$N$34*100</f>
        <v>83.814356133475584</v>
      </c>
      <c r="L41">
        <f>L36/$N$34*100</f>
        <v>1.3797767554648979</v>
      </c>
    </row>
    <row r="44" spans="1:14" x14ac:dyDescent="0.25">
      <c r="C44" s="3"/>
      <c r="D44" s="3"/>
      <c r="E44" s="3" t="s">
        <v>21</v>
      </c>
      <c r="F44" s="3" t="s">
        <v>22</v>
      </c>
      <c r="G44" s="3" t="s">
        <v>23</v>
      </c>
      <c r="H44" s="3" t="s">
        <v>24</v>
      </c>
      <c r="I44" s="3" t="s">
        <v>25</v>
      </c>
      <c r="J44" s="3" t="s">
        <v>26</v>
      </c>
      <c r="K44" s="3" t="s">
        <v>27</v>
      </c>
      <c r="L44" s="3" t="s">
        <v>28</v>
      </c>
    </row>
    <row r="45" spans="1:14" x14ac:dyDescent="0.25">
      <c r="C45" t="s">
        <v>37</v>
      </c>
      <c r="E45">
        <f>AVERAGE(E38:E41)</f>
        <v>100</v>
      </c>
      <c r="F45">
        <f t="shared" ref="F45:K45" si="4">AVERAGE(F38:F41)</f>
        <v>173.98835348439025</v>
      </c>
      <c r="G45">
        <f t="shared" si="4"/>
        <v>185.90865210374665</v>
      </c>
      <c r="H45">
        <f t="shared" si="4"/>
        <v>105.26669937707372</v>
      </c>
      <c r="I45">
        <f t="shared" si="4"/>
        <v>89.260308309294743</v>
      </c>
      <c r="J45">
        <f t="shared" si="4"/>
        <v>85.042844139450935</v>
      </c>
      <c r="K45">
        <f t="shared" si="4"/>
        <v>89.506684059039955</v>
      </c>
      <c r="L45">
        <f>AVERAGE(L38:L41)</f>
        <v>1.4275602204962352</v>
      </c>
    </row>
    <row r="46" spans="1:14" x14ac:dyDescent="0.25">
      <c r="C46" t="s">
        <v>39</v>
      </c>
      <c r="E46">
        <f>MEDIAN(E38:E41)</f>
        <v>100.69560581539437</v>
      </c>
      <c r="F46">
        <f>MEDIAN(F38:F41)</f>
        <v>173.66953014962166</v>
      </c>
      <c r="G46">
        <f t="shared" ref="G46:L46" si="5">MEDIAN(G38:G41)</f>
        <v>194.49730230445164</v>
      </c>
      <c r="H46">
        <f t="shared" si="5"/>
        <v>106.13392976366536</v>
      </c>
      <c r="I46">
        <f t="shared" si="5"/>
        <v>92.842084946283137</v>
      </c>
      <c r="J46">
        <f t="shared" si="5"/>
        <v>89.452689529465744</v>
      </c>
      <c r="K46">
        <f t="shared" si="5"/>
        <v>89.076543617363598</v>
      </c>
      <c r="L46">
        <f t="shared" si="5"/>
        <v>1.3797767554648979</v>
      </c>
    </row>
    <row r="47" spans="1:14" x14ac:dyDescent="0.25">
      <c r="C47" t="s">
        <v>41</v>
      </c>
      <c r="E47">
        <f>STDEV(E38:E41)</f>
        <v>32.232855756010274</v>
      </c>
      <c r="F47">
        <f t="shared" ref="F47:L47" si="6">STDEV(F38:F41)</f>
        <v>18.024786190396252</v>
      </c>
      <c r="G47">
        <f t="shared" si="6"/>
        <v>36.974850402968563</v>
      </c>
      <c r="H47">
        <f t="shared" si="6"/>
        <v>28.270594476316052</v>
      </c>
      <c r="I47">
        <f t="shared" si="6"/>
        <v>11.013938528129041</v>
      </c>
      <c r="J47">
        <f t="shared" si="6"/>
        <v>19.265636310050915</v>
      </c>
      <c r="K47">
        <f t="shared" si="6"/>
        <v>6.9572153376117667</v>
      </c>
      <c r="L47">
        <f t="shared" si="6"/>
        <v>0.57717263881644221</v>
      </c>
    </row>
    <row r="48" spans="1:14" x14ac:dyDescent="0.25">
      <c r="C48" t="s">
        <v>42</v>
      </c>
      <c r="E48">
        <f t="shared" ref="E48:L48" si="7">E47/E45*100</f>
        <v>32.232855756010274</v>
      </c>
      <c r="F48">
        <f t="shared" si="7"/>
        <v>10.359765943766682</v>
      </c>
      <c r="G48">
        <f t="shared" si="7"/>
        <v>19.888719532179</v>
      </c>
      <c r="H48">
        <f t="shared" si="7"/>
        <v>26.8561612016052</v>
      </c>
      <c r="I48">
        <f t="shared" si="7"/>
        <v>12.339122210921325</v>
      </c>
      <c r="J48">
        <f t="shared" si="7"/>
        <v>22.654035745158819</v>
      </c>
      <c r="K48">
        <f t="shared" si="7"/>
        <v>7.7728444649146908</v>
      </c>
      <c r="L48">
        <f t="shared" si="7"/>
        <v>40.430703414796113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5" r:id="rId3">
          <objectPr defaultSize="0" autoPict="0" r:id="rId4">
            <anchor moveWithCells="1">
              <from>
                <xdr:col>9</xdr:col>
                <xdr:colOff>609600</xdr:colOff>
                <xdr:row>0</xdr:row>
                <xdr:rowOff>76200</xdr:rowOff>
              </from>
              <to>
                <xdr:col>13</xdr:col>
                <xdr:colOff>514350</xdr:colOff>
                <xdr:row>12</xdr:row>
                <xdr:rowOff>85725</xdr:rowOff>
              </to>
            </anchor>
          </objectPr>
        </oleObject>
      </mc:Choice>
      <mc:Fallback>
        <oleObject progId="Prism9.Document" shapeId="307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2020-01-20T23:09:25Z</dcterms:created>
  <dcterms:modified xsi:type="dcterms:W3CDTF">2021-07-16T20:14:27Z</dcterms:modified>
</cp:coreProperties>
</file>