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3" documentId="13_ncr:1_{7FACD5A1-BABA-4E8D-9C81-915216462716}" xr6:coauthVersionLast="45" xr6:coauthVersionMax="45" xr10:uidLastSave="{026C472F-3674-478C-B2C6-972B75FC6106}"/>
  <bookViews>
    <workbookView xWindow="-120" yWindow="-120" windowWidth="29040" windowHeight="15840" activeTab="3" xr2:uid="{00000000-000D-0000-FFFF-FFFF00000000}"/>
  </bookViews>
  <sheets>
    <sheet name="MTT" sheetId="1" r:id="rId1"/>
    <sheet name="MTT_corrected" sheetId="5" r:id="rId2"/>
    <sheet name="Cytotox" sheetId="2" r:id="rId3"/>
    <sheet name="Cytotox_corrected" sheetId="6" r:id="rId4"/>
    <sheet name="Combined" sheetId="3" r:id="rId5"/>
    <sheet name="Combined_corrected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9" i="6" l="1"/>
  <c r="O39" i="6"/>
  <c r="N39" i="6"/>
  <c r="N40" i="6" s="1"/>
  <c r="M39" i="6"/>
  <c r="L39" i="6"/>
  <c r="L40" i="6" s="1"/>
  <c r="K39" i="6"/>
  <c r="J39" i="6"/>
  <c r="I39" i="6"/>
  <c r="H39" i="6"/>
  <c r="H40" i="6" s="1"/>
  <c r="N38" i="6"/>
  <c r="L38" i="6"/>
  <c r="P37" i="6"/>
  <c r="P38" i="6" s="1"/>
  <c r="O37" i="6"/>
  <c r="O38" i="6" s="1"/>
  <c r="N37" i="6"/>
  <c r="M37" i="6"/>
  <c r="M38" i="6" s="1"/>
  <c r="L37" i="6"/>
  <c r="K37" i="6"/>
  <c r="K38" i="6" s="1"/>
  <c r="J37" i="6"/>
  <c r="J38" i="6" s="1"/>
  <c r="I37" i="6"/>
  <c r="I38" i="6" s="1"/>
  <c r="H37" i="6"/>
  <c r="H38" i="6" s="1"/>
  <c r="P35" i="6"/>
  <c r="N50" i="6" s="1"/>
  <c r="O35" i="6"/>
  <c r="O36" i="6" s="1"/>
  <c r="N35" i="6"/>
  <c r="N36" i="6" s="1"/>
  <c r="M35" i="6"/>
  <c r="M36" i="6" s="1"/>
  <c r="L35" i="6"/>
  <c r="L36" i="6" s="1"/>
  <c r="K35" i="6"/>
  <c r="K36" i="6" s="1"/>
  <c r="J35" i="6"/>
  <c r="J36" i="6" s="1"/>
  <c r="I35" i="6"/>
  <c r="I36" i="6" s="1"/>
  <c r="H35" i="6"/>
  <c r="H36" i="6" s="1"/>
  <c r="N40" i="5"/>
  <c r="L40" i="5"/>
  <c r="P39" i="5"/>
  <c r="O39" i="5"/>
  <c r="N39" i="5"/>
  <c r="M39" i="5"/>
  <c r="L39" i="5"/>
  <c r="K39" i="5"/>
  <c r="J39" i="5"/>
  <c r="I39" i="5"/>
  <c r="H39" i="5"/>
  <c r="H40" i="5" s="1"/>
  <c r="P37" i="5"/>
  <c r="P38" i="5" s="1"/>
  <c r="O37" i="5"/>
  <c r="O38" i="5" s="1"/>
  <c r="N37" i="5"/>
  <c r="N38" i="5" s="1"/>
  <c r="M37" i="5"/>
  <c r="M38" i="5" s="1"/>
  <c r="L37" i="5"/>
  <c r="L38" i="5" s="1"/>
  <c r="K37" i="5"/>
  <c r="K38" i="5" s="1"/>
  <c r="J37" i="5"/>
  <c r="J38" i="5" s="1"/>
  <c r="I37" i="5"/>
  <c r="I38" i="5" s="1"/>
  <c r="H37" i="5"/>
  <c r="H38" i="5" s="1"/>
  <c r="N36" i="5"/>
  <c r="L36" i="5"/>
  <c r="P35" i="5"/>
  <c r="N50" i="5" s="1"/>
  <c r="O35" i="5"/>
  <c r="O36" i="5" s="1"/>
  <c r="N35" i="5"/>
  <c r="M35" i="5"/>
  <c r="M36" i="5" s="1"/>
  <c r="L35" i="5"/>
  <c r="K35" i="5"/>
  <c r="K36" i="5" s="1"/>
  <c r="J35" i="5"/>
  <c r="J36" i="5" s="1"/>
  <c r="I35" i="5"/>
  <c r="I36" i="5" s="1"/>
  <c r="H35" i="5"/>
  <c r="H36" i="5" s="1"/>
  <c r="J40" i="5" l="1"/>
  <c r="O40" i="5"/>
  <c r="P40" i="5"/>
  <c r="I40" i="5"/>
  <c r="O40" i="6"/>
  <c r="P40" i="6"/>
  <c r="P36" i="6"/>
  <c r="O47" i="6"/>
  <c r="K48" i="6"/>
  <c r="K49" i="6"/>
  <c r="O49" i="6"/>
  <c r="K50" i="6"/>
  <c r="K54" i="6" s="1"/>
  <c r="K55" i="6" s="1"/>
  <c r="O50" i="6"/>
  <c r="I47" i="6"/>
  <c r="I48" i="6"/>
  <c r="I56" i="6" s="1"/>
  <c r="I57" i="6" s="1"/>
  <c r="M48" i="6"/>
  <c r="M49" i="6"/>
  <c r="I50" i="6"/>
  <c r="M50" i="6"/>
  <c r="M40" i="6"/>
  <c r="K40" i="6"/>
  <c r="J40" i="6"/>
  <c r="I40" i="6"/>
  <c r="I54" i="6"/>
  <c r="I55" i="6" s="1"/>
  <c r="H47" i="6"/>
  <c r="J47" i="6"/>
  <c r="L47" i="6"/>
  <c r="N47" i="6"/>
  <c r="H48" i="6"/>
  <c r="L48" i="6"/>
  <c r="N48" i="6"/>
  <c r="H49" i="6"/>
  <c r="J49" i="6"/>
  <c r="L49" i="6"/>
  <c r="N49" i="6"/>
  <c r="J50" i="6"/>
  <c r="L50" i="6"/>
  <c r="P36" i="5"/>
  <c r="O47" i="5"/>
  <c r="K48" i="5"/>
  <c r="K49" i="5"/>
  <c r="O49" i="5"/>
  <c r="K50" i="5"/>
  <c r="K54" i="5" s="1"/>
  <c r="K55" i="5" s="1"/>
  <c r="O50" i="5"/>
  <c r="I47" i="5"/>
  <c r="I48" i="5"/>
  <c r="I56" i="5" s="1"/>
  <c r="I57" i="5" s="1"/>
  <c r="M48" i="5"/>
  <c r="I49" i="5"/>
  <c r="M49" i="5"/>
  <c r="M54" i="5" s="1"/>
  <c r="M55" i="5" s="1"/>
  <c r="I50" i="5"/>
  <c r="I54" i="5" s="1"/>
  <c r="I55" i="5" s="1"/>
  <c r="M50" i="5"/>
  <c r="M40" i="5"/>
  <c r="K40" i="5"/>
  <c r="H47" i="5"/>
  <c r="J47" i="5"/>
  <c r="L47" i="5"/>
  <c r="N47" i="5"/>
  <c r="H48" i="5"/>
  <c r="L48" i="5"/>
  <c r="N48" i="5"/>
  <c r="H49" i="5"/>
  <c r="J49" i="5"/>
  <c r="L49" i="5"/>
  <c r="N49" i="5"/>
  <c r="J50" i="5"/>
  <c r="L50" i="5"/>
  <c r="M58" i="5"/>
  <c r="N45" i="4"/>
  <c r="M45" i="4"/>
  <c r="L45" i="4"/>
  <c r="K45" i="4"/>
  <c r="J45" i="4"/>
  <c r="I45" i="4"/>
  <c r="H45" i="4"/>
  <c r="N44" i="4"/>
  <c r="M44" i="4"/>
  <c r="L44" i="4"/>
  <c r="K44" i="4"/>
  <c r="J44" i="4"/>
  <c r="I44" i="4"/>
  <c r="G44" i="4"/>
  <c r="M43" i="4"/>
  <c r="L43" i="4"/>
  <c r="K43" i="4"/>
  <c r="J43" i="4"/>
  <c r="H43" i="4"/>
  <c r="G43" i="4"/>
  <c r="N42" i="4"/>
  <c r="M42" i="4"/>
  <c r="K42" i="4"/>
  <c r="I42" i="4"/>
  <c r="H42" i="4"/>
  <c r="G42" i="4"/>
  <c r="K58" i="5" l="1"/>
  <c r="K59" i="5" s="1"/>
  <c r="M56" i="5"/>
  <c r="M57" i="5" s="1"/>
  <c r="K56" i="5"/>
  <c r="K57" i="5" s="1"/>
  <c r="I58" i="5"/>
  <c r="I59" i="5" s="1"/>
  <c r="S54" i="6"/>
  <c r="H76" i="6" s="1"/>
  <c r="K58" i="6"/>
  <c r="K59" i="6" s="1"/>
  <c r="P43" i="4"/>
  <c r="I58" i="6"/>
  <c r="I59" i="6" s="1"/>
  <c r="K56" i="6"/>
  <c r="K57" i="6" s="1"/>
  <c r="M54" i="6"/>
  <c r="M55" i="6" s="1"/>
  <c r="M58" i="6"/>
  <c r="M56" i="6"/>
  <c r="M57" i="6" s="1"/>
  <c r="O54" i="6"/>
  <c r="O55" i="6" s="1"/>
  <c r="O58" i="6"/>
  <c r="O56" i="6"/>
  <c r="O57" i="6" s="1"/>
  <c r="N58" i="6"/>
  <c r="N56" i="6"/>
  <c r="N57" i="6" s="1"/>
  <c r="N54" i="6"/>
  <c r="N55" i="6" s="1"/>
  <c r="J58" i="6"/>
  <c r="J56" i="6"/>
  <c r="J57" i="6" s="1"/>
  <c r="J54" i="6"/>
  <c r="J55" i="6" s="1"/>
  <c r="L58" i="6"/>
  <c r="L56" i="6"/>
  <c r="L57" i="6" s="1"/>
  <c r="L54" i="6"/>
  <c r="L55" i="6" s="1"/>
  <c r="H58" i="6"/>
  <c r="H56" i="6"/>
  <c r="H57" i="6" s="1"/>
  <c r="H54" i="6"/>
  <c r="J63" i="6" s="1"/>
  <c r="O54" i="5"/>
  <c r="O55" i="5" s="1"/>
  <c r="O58" i="5"/>
  <c r="O56" i="5"/>
  <c r="O57" i="5" s="1"/>
  <c r="M59" i="5"/>
  <c r="N58" i="5"/>
  <c r="N56" i="5"/>
  <c r="N57" i="5" s="1"/>
  <c r="N54" i="5"/>
  <c r="N55" i="5" s="1"/>
  <c r="J58" i="5"/>
  <c r="J56" i="5"/>
  <c r="J57" i="5" s="1"/>
  <c r="J54" i="5"/>
  <c r="J55" i="5" s="1"/>
  <c r="L58" i="5"/>
  <c r="L56" i="5"/>
  <c r="L57" i="5" s="1"/>
  <c r="L54" i="5"/>
  <c r="L55" i="5" s="1"/>
  <c r="H58" i="5"/>
  <c r="H56" i="5"/>
  <c r="H57" i="5" s="1"/>
  <c r="H54" i="5"/>
  <c r="J63" i="5" s="1"/>
  <c r="S54" i="5"/>
  <c r="N45" i="3"/>
  <c r="M45" i="3"/>
  <c r="L45" i="3"/>
  <c r="K45" i="3"/>
  <c r="J45" i="3"/>
  <c r="I45" i="3"/>
  <c r="H45" i="3"/>
  <c r="G45" i="3"/>
  <c r="N44" i="3"/>
  <c r="M44" i="3"/>
  <c r="L44" i="3"/>
  <c r="K44" i="3"/>
  <c r="J44" i="3"/>
  <c r="I44" i="3"/>
  <c r="H44" i="3"/>
  <c r="G44" i="3"/>
  <c r="N43" i="3"/>
  <c r="M43" i="3"/>
  <c r="L43" i="3"/>
  <c r="K43" i="3"/>
  <c r="J43" i="3"/>
  <c r="I43" i="3"/>
  <c r="H43" i="3"/>
  <c r="G43" i="3"/>
  <c r="N42" i="3"/>
  <c r="M42" i="3"/>
  <c r="L42" i="3"/>
  <c r="K42" i="3"/>
  <c r="J42" i="3"/>
  <c r="I42" i="3"/>
  <c r="H42" i="3"/>
  <c r="G42" i="3"/>
  <c r="P35" i="2"/>
  <c r="H47" i="2" s="1"/>
  <c r="P39" i="2"/>
  <c r="O39" i="2"/>
  <c r="O40" i="2" s="1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H50" i="2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N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40" i="1" s="1"/>
  <c r="H36" i="1" l="1"/>
  <c r="P40" i="1"/>
  <c r="P43" i="3"/>
  <c r="K40" i="2"/>
  <c r="O47" i="1"/>
  <c r="O49" i="1"/>
  <c r="O59" i="6"/>
  <c r="M59" i="6"/>
  <c r="H63" i="6"/>
  <c r="K77" i="6"/>
  <c r="K78" i="6"/>
  <c r="K79" i="6"/>
  <c r="N79" i="6"/>
  <c r="I76" i="6"/>
  <c r="I77" i="6"/>
  <c r="I79" i="6"/>
  <c r="O78" i="6"/>
  <c r="O79" i="6"/>
  <c r="M77" i="6"/>
  <c r="M78" i="6"/>
  <c r="M79" i="6"/>
  <c r="O76" i="6"/>
  <c r="L59" i="6"/>
  <c r="L76" i="6"/>
  <c r="H77" i="6"/>
  <c r="L77" i="6"/>
  <c r="H78" i="6"/>
  <c r="L78" i="6"/>
  <c r="L79" i="6"/>
  <c r="N59" i="6"/>
  <c r="N76" i="6"/>
  <c r="N77" i="6"/>
  <c r="J78" i="6"/>
  <c r="N78" i="6"/>
  <c r="J79" i="6"/>
  <c r="H55" i="6"/>
  <c r="O63" i="6"/>
  <c r="O65" i="6"/>
  <c r="O66" i="6"/>
  <c r="M64" i="6"/>
  <c r="M65" i="6"/>
  <c r="M66" i="6"/>
  <c r="N66" i="6"/>
  <c r="K64" i="6"/>
  <c r="K65" i="6"/>
  <c r="K66" i="6"/>
  <c r="I63" i="6"/>
  <c r="I64" i="6"/>
  <c r="I66" i="6"/>
  <c r="H59" i="6"/>
  <c r="L63" i="6"/>
  <c r="H64" i="6"/>
  <c r="L64" i="6"/>
  <c r="H65" i="6"/>
  <c r="L65" i="6"/>
  <c r="L66" i="6"/>
  <c r="J59" i="6"/>
  <c r="J76" i="6"/>
  <c r="N63" i="6"/>
  <c r="N64" i="6"/>
  <c r="J65" i="6"/>
  <c r="N65" i="6"/>
  <c r="J66" i="6"/>
  <c r="H63" i="5"/>
  <c r="O59" i="5"/>
  <c r="K77" i="5"/>
  <c r="K78" i="5"/>
  <c r="K79" i="5"/>
  <c r="N79" i="5"/>
  <c r="I76" i="5"/>
  <c r="I77" i="5"/>
  <c r="I78" i="5"/>
  <c r="I79" i="5"/>
  <c r="O78" i="5"/>
  <c r="O79" i="5"/>
  <c r="M77" i="5"/>
  <c r="M78" i="5"/>
  <c r="M79" i="5"/>
  <c r="O76" i="5"/>
  <c r="L59" i="5"/>
  <c r="L76" i="5"/>
  <c r="H77" i="5"/>
  <c r="L77" i="5"/>
  <c r="H78" i="5"/>
  <c r="L78" i="5"/>
  <c r="L79" i="5"/>
  <c r="N59" i="5"/>
  <c r="N76" i="5"/>
  <c r="N77" i="5"/>
  <c r="J78" i="5"/>
  <c r="N78" i="5"/>
  <c r="J79" i="5"/>
  <c r="H55" i="5"/>
  <c r="O63" i="5"/>
  <c r="O65" i="5"/>
  <c r="O66" i="5"/>
  <c r="M64" i="5"/>
  <c r="M65" i="5"/>
  <c r="M66" i="5"/>
  <c r="N66" i="5"/>
  <c r="K64" i="5"/>
  <c r="K65" i="5"/>
  <c r="K66" i="5"/>
  <c r="I63" i="5"/>
  <c r="I64" i="5"/>
  <c r="I65" i="5"/>
  <c r="I66" i="5"/>
  <c r="H59" i="5"/>
  <c r="H76" i="5"/>
  <c r="L63" i="5"/>
  <c r="H64" i="5"/>
  <c r="L64" i="5"/>
  <c r="H65" i="5"/>
  <c r="L65" i="5"/>
  <c r="L66" i="5"/>
  <c r="J59" i="5"/>
  <c r="J76" i="5"/>
  <c r="N63" i="5"/>
  <c r="N64" i="5"/>
  <c r="J65" i="5"/>
  <c r="N65" i="5"/>
  <c r="J66" i="5"/>
  <c r="L49" i="4"/>
  <c r="J49" i="4"/>
  <c r="H49" i="4"/>
  <c r="N48" i="4"/>
  <c r="H48" i="4"/>
  <c r="K51" i="4"/>
  <c r="K50" i="4"/>
  <c r="G50" i="4"/>
  <c r="K49" i="4"/>
  <c r="G49" i="4"/>
  <c r="K48" i="4"/>
  <c r="G48" i="4"/>
  <c r="L51" i="4"/>
  <c r="H51" i="4"/>
  <c r="L50" i="4"/>
  <c r="M51" i="4"/>
  <c r="I51" i="4"/>
  <c r="M50" i="4"/>
  <c r="I50" i="4"/>
  <c r="M49" i="4"/>
  <c r="M48" i="4"/>
  <c r="I48" i="4"/>
  <c r="N51" i="4"/>
  <c r="J51" i="4"/>
  <c r="N50" i="4"/>
  <c r="J50" i="4"/>
  <c r="M51" i="3"/>
  <c r="K51" i="3"/>
  <c r="I51" i="3"/>
  <c r="G51" i="3"/>
  <c r="M50" i="3"/>
  <c r="K50" i="3"/>
  <c r="I50" i="3"/>
  <c r="G50" i="3"/>
  <c r="G49" i="3"/>
  <c r="M48" i="3"/>
  <c r="I48" i="3"/>
  <c r="I55" i="3" s="1"/>
  <c r="G48" i="3"/>
  <c r="K48" i="3"/>
  <c r="I49" i="3"/>
  <c r="K49" i="3"/>
  <c r="M49" i="3"/>
  <c r="H48" i="3"/>
  <c r="J48" i="3"/>
  <c r="L48" i="3"/>
  <c r="N48" i="3"/>
  <c r="H49" i="3"/>
  <c r="J49" i="3"/>
  <c r="L49" i="3"/>
  <c r="N49" i="3"/>
  <c r="H50" i="3"/>
  <c r="J50" i="3"/>
  <c r="L50" i="3"/>
  <c r="N50" i="3"/>
  <c r="H51" i="3"/>
  <c r="J51" i="3"/>
  <c r="L51" i="3"/>
  <c r="N51" i="3"/>
  <c r="P36" i="1"/>
  <c r="L40" i="1"/>
  <c r="O48" i="1"/>
  <c r="O56" i="1" s="1"/>
  <c r="O57" i="1" s="1"/>
  <c r="O50" i="1"/>
  <c r="O58" i="1" s="1"/>
  <c r="I40" i="2"/>
  <c r="M40" i="2"/>
  <c r="L47" i="2"/>
  <c r="L48" i="2"/>
  <c r="L49" i="2"/>
  <c r="L54" i="2" s="1"/>
  <c r="L55" i="2" s="1"/>
  <c r="L50" i="2"/>
  <c r="H48" i="2"/>
  <c r="H56" i="2" s="1"/>
  <c r="H57" i="2" s="1"/>
  <c r="H49" i="2"/>
  <c r="O50" i="2"/>
  <c r="M50" i="2"/>
  <c r="K50" i="2"/>
  <c r="I50" i="2"/>
  <c r="O49" i="2"/>
  <c r="M49" i="2"/>
  <c r="K49" i="2"/>
  <c r="I49" i="2"/>
  <c r="O48" i="2"/>
  <c r="M48" i="2"/>
  <c r="K48" i="2"/>
  <c r="I48" i="2"/>
  <c r="O47" i="2"/>
  <c r="O56" i="2" s="1"/>
  <c r="M47" i="2"/>
  <c r="M56" i="2" s="1"/>
  <c r="K47" i="2"/>
  <c r="K56" i="2" s="1"/>
  <c r="I47" i="2"/>
  <c r="P36" i="2"/>
  <c r="H40" i="2"/>
  <c r="J40" i="2"/>
  <c r="L40" i="2"/>
  <c r="N40" i="2"/>
  <c r="P40" i="2"/>
  <c r="J47" i="2"/>
  <c r="N47" i="2"/>
  <c r="J48" i="2"/>
  <c r="N48" i="2"/>
  <c r="J49" i="2"/>
  <c r="N49" i="2"/>
  <c r="J50" i="2"/>
  <c r="N50" i="2"/>
  <c r="J40" i="1"/>
  <c r="N40" i="1"/>
  <c r="K47" i="1"/>
  <c r="K48" i="1"/>
  <c r="K49" i="1"/>
  <c r="K50" i="1"/>
  <c r="I40" i="1"/>
  <c r="K40" i="1"/>
  <c r="M40" i="1"/>
  <c r="O40" i="1"/>
  <c r="I47" i="1"/>
  <c r="M47" i="1"/>
  <c r="I48" i="1"/>
  <c r="M48" i="1"/>
  <c r="M58" i="1" s="1"/>
  <c r="I49" i="1"/>
  <c r="I58" i="1" s="1"/>
  <c r="M49" i="1"/>
  <c r="I50" i="1"/>
  <c r="M5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M56" i="1"/>
  <c r="M57" i="1" s="1"/>
  <c r="M54" i="1" l="1"/>
  <c r="M55" i="1" s="1"/>
  <c r="O54" i="1"/>
  <c r="O55" i="1" s="1"/>
  <c r="I54" i="1"/>
  <c r="I55" i="1" s="1"/>
  <c r="I56" i="2"/>
  <c r="I56" i="1"/>
  <c r="I57" i="1" s="1"/>
  <c r="I56" i="3"/>
  <c r="H72" i="6"/>
  <c r="J71" i="6"/>
  <c r="H71" i="6"/>
  <c r="J85" i="6"/>
  <c r="J84" i="6"/>
  <c r="J83" i="6"/>
  <c r="L72" i="6"/>
  <c r="L71" i="6"/>
  <c r="L70" i="6"/>
  <c r="I72" i="6"/>
  <c r="I71" i="6"/>
  <c r="I70" i="6"/>
  <c r="K72" i="6"/>
  <c r="K71" i="6"/>
  <c r="K70" i="6"/>
  <c r="N85" i="6"/>
  <c r="N84" i="6"/>
  <c r="N83" i="6"/>
  <c r="J70" i="6"/>
  <c r="J72" i="6"/>
  <c r="O85" i="6"/>
  <c r="O84" i="6"/>
  <c r="O83" i="6"/>
  <c r="M85" i="6"/>
  <c r="M84" i="6"/>
  <c r="M83" i="6"/>
  <c r="K85" i="6"/>
  <c r="K84" i="6"/>
  <c r="K83" i="6"/>
  <c r="I85" i="6"/>
  <c r="I84" i="6"/>
  <c r="I83" i="6"/>
  <c r="N72" i="6"/>
  <c r="N71" i="6"/>
  <c r="N70" i="6"/>
  <c r="H85" i="6"/>
  <c r="H84" i="6"/>
  <c r="H83" i="6"/>
  <c r="M72" i="6"/>
  <c r="M71" i="6"/>
  <c r="M70" i="6"/>
  <c r="O72" i="6"/>
  <c r="O71" i="6"/>
  <c r="O70" i="6"/>
  <c r="L85" i="6"/>
  <c r="L84" i="6"/>
  <c r="L83" i="6"/>
  <c r="H70" i="6"/>
  <c r="H72" i="5"/>
  <c r="H73" i="5" s="1"/>
  <c r="J71" i="5"/>
  <c r="H71" i="5"/>
  <c r="J85" i="5"/>
  <c r="J84" i="5"/>
  <c r="J83" i="5"/>
  <c r="L72" i="5"/>
  <c r="L71" i="5"/>
  <c r="L70" i="5"/>
  <c r="I72" i="5"/>
  <c r="I71" i="5"/>
  <c r="I70" i="5"/>
  <c r="K72" i="5"/>
  <c r="K71" i="5"/>
  <c r="K70" i="5"/>
  <c r="N85" i="5"/>
  <c r="N84" i="5"/>
  <c r="N83" i="5"/>
  <c r="J70" i="5"/>
  <c r="J72" i="5"/>
  <c r="O85" i="5"/>
  <c r="O84" i="5"/>
  <c r="O83" i="5"/>
  <c r="M85" i="5"/>
  <c r="M84" i="5"/>
  <c r="M83" i="5"/>
  <c r="K85" i="5"/>
  <c r="K84" i="5"/>
  <c r="K83" i="5"/>
  <c r="I85" i="5"/>
  <c r="I84" i="5"/>
  <c r="I83" i="5"/>
  <c r="N72" i="5"/>
  <c r="N71" i="5"/>
  <c r="N70" i="5"/>
  <c r="H85" i="5"/>
  <c r="H84" i="5"/>
  <c r="H83" i="5"/>
  <c r="M72" i="5"/>
  <c r="M71" i="5"/>
  <c r="M70" i="5"/>
  <c r="O72" i="5"/>
  <c r="O71" i="5"/>
  <c r="O70" i="5"/>
  <c r="L85" i="5"/>
  <c r="L84" i="5"/>
  <c r="L83" i="5"/>
  <c r="H70" i="5"/>
  <c r="M57" i="4"/>
  <c r="M56" i="4"/>
  <c r="M55" i="4"/>
  <c r="K57" i="4"/>
  <c r="K56" i="4"/>
  <c r="K55" i="4"/>
  <c r="J57" i="4"/>
  <c r="J56" i="4"/>
  <c r="J55" i="4"/>
  <c r="N57" i="4"/>
  <c r="N56" i="4"/>
  <c r="N55" i="4"/>
  <c r="I57" i="4"/>
  <c r="I56" i="4"/>
  <c r="I55" i="4"/>
  <c r="G57" i="4"/>
  <c r="G56" i="4"/>
  <c r="G55" i="4"/>
  <c r="H57" i="4"/>
  <c r="H56" i="4"/>
  <c r="H55" i="4"/>
  <c r="L57" i="4"/>
  <c r="L56" i="4"/>
  <c r="L55" i="4"/>
  <c r="K54" i="1"/>
  <c r="K55" i="1" s="1"/>
  <c r="J56" i="2"/>
  <c r="H58" i="2"/>
  <c r="L57" i="3"/>
  <c r="L55" i="3"/>
  <c r="L56" i="3"/>
  <c r="H56" i="3"/>
  <c r="H57" i="3"/>
  <c r="H55" i="3"/>
  <c r="I57" i="3"/>
  <c r="I58" i="3" s="1"/>
  <c r="G57" i="3"/>
  <c r="G55" i="3"/>
  <c r="G56" i="3"/>
  <c r="M56" i="3"/>
  <c r="M57" i="3"/>
  <c r="M55" i="3"/>
  <c r="O59" i="1"/>
  <c r="N56" i="2"/>
  <c r="L56" i="2"/>
  <c r="L57" i="2" s="1"/>
  <c r="N57" i="3"/>
  <c r="N55" i="3"/>
  <c r="N56" i="3"/>
  <c r="J57" i="3"/>
  <c r="J55" i="3"/>
  <c r="J56" i="3"/>
  <c r="K56" i="3"/>
  <c r="K57" i="3"/>
  <c r="K55" i="3"/>
  <c r="L58" i="2"/>
  <c r="L59" i="2" s="1"/>
  <c r="H54" i="2"/>
  <c r="H55" i="2" s="1"/>
  <c r="J66" i="2"/>
  <c r="K63" i="2"/>
  <c r="K58" i="2"/>
  <c r="K57" i="2"/>
  <c r="K54" i="2"/>
  <c r="K55" i="2" s="1"/>
  <c r="O64" i="2"/>
  <c r="J65" i="2"/>
  <c r="J58" i="2"/>
  <c r="J57" i="2"/>
  <c r="J54" i="2"/>
  <c r="J55" i="2" s="1"/>
  <c r="O54" i="2"/>
  <c r="O55" i="2" s="1"/>
  <c r="O63" i="2"/>
  <c r="O58" i="2"/>
  <c r="O59" i="2" s="1"/>
  <c r="O57" i="2"/>
  <c r="K65" i="2"/>
  <c r="K66" i="2"/>
  <c r="N66" i="2"/>
  <c r="N64" i="2"/>
  <c r="N58" i="2"/>
  <c r="N57" i="2"/>
  <c r="N54" i="2"/>
  <c r="N55" i="2" s="1"/>
  <c r="I54" i="2"/>
  <c r="I55" i="2" s="1"/>
  <c r="I63" i="2"/>
  <c r="I58" i="2"/>
  <c r="I57" i="2"/>
  <c r="M54" i="2"/>
  <c r="M55" i="2" s="1"/>
  <c r="M63" i="2"/>
  <c r="M58" i="2"/>
  <c r="M57" i="2"/>
  <c r="M64" i="2"/>
  <c r="M65" i="2"/>
  <c r="M66" i="2"/>
  <c r="H66" i="2"/>
  <c r="H65" i="2"/>
  <c r="H64" i="2"/>
  <c r="S54" i="2"/>
  <c r="O77" i="2" s="1"/>
  <c r="M59" i="1"/>
  <c r="K58" i="1"/>
  <c r="K56" i="1"/>
  <c r="K57" i="1" s="1"/>
  <c r="N58" i="1"/>
  <c r="N56" i="1"/>
  <c r="N57" i="1" s="1"/>
  <c r="N54" i="1"/>
  <c r="N55" i="1" s="1"/>
  <c r="J58" i="1"/>
  <c r="J56" i="1"/>
  <c r="J57" i="1" s="1"/>
  <c r="J54" i="1"/>
  <c r="J55" i="1" s="1"/>
  <c r="L58" i="1"/>
  <c r="L56" i="1"/>
  <c r="L57" i="1" s="1"/>
  <c r="L54" i="1"/>
  <c r="L55" i="1" s="1"/>
  <c r="H58" i="1"/>
  <c r="H56" i="1"/>
  <c r="H57" i="1" s="1"/>
  <c r="H54" i="1"/>
  <c r="H63" i="1" s="1"/>
  <c r="S54" i="1"/>
  <c r="H58" i="3" l="1"/>
  <c r="I59" i="2"/>
  <c r="K59" i="1"/>
  <c r="L58" i="3"/>
  <c r="M59" i="2"/>
  <c r="K58" i="3"/>
  <c r="I59" i="1"/>
  <c r="H73" i="6"/>
  <c r="L86" i="6"/>
  <c r="M73" i="6"/>
  <c r="N73" i="6"/>
  <c r="K86" i="6"/>
  <c r="O86" i="6"/>
  <c r="K73" i="6"/>
  <c r="L73" i="6"/>
  <c r="O73" i="6"/>
  <c r="H86" i="6"/>
  <c r="I86" i="6"/>
  <c r="M86" i="6"/>
  <c r="J73" i="6"/>
  <c r="N86" i="6"/>
  <c r="I73" i="6"/>
  <c r="J86" i="6"/>
  <c r="L86" i="5"/>
  <c r="M73" i="5"/>
  <c r="N73" i="5"/>
  <c r="K86" i="5"/>
  <c r="O86" i="5"/>
  <c r="K73" i="5"/>
  <c r="L73" i="5"/>
  <c r="O73" i="5"/>
  <c r="H86" i="5"/>
  <c r="I86" i="5"/>
  <c r="M86" i="5"/>
  <c r="J73" i="5"/>
  <c r="N86" i="5"/>
  <c r="I73" i="5"/>
  <c r="J86" i="5"/>
  <c r="H58" i="4"/>
  <c r="I58" i="4"/>
  <c r="J58" i="4"/>
  <c r="M58" i="4"/>
  <c r="L58" i="4"/>
  <c r="G58" i="4"/>
  <c r="N58" i="4"/>
  <c r="K58" i="4"/>
  <c r="N58" i="3"/>
  <c r="J58" i="3"/>
  <c r="M58" i="3"/>
  <c r="G58" i="3"/>
  <c r="H59" i="2"/>
  <c r="L63" i="2"/>
  <c r="L70" i="2" s="1"/>
  <c r="L64" i="2"/>
  <c r="L65" i="2"/>
  <c r="L66" i="2"/>
  <c r="I66" i="2"/>
  <c r="I72" i="2" s="1"/>
  <c r="I65" i="2"/>
  <c r="I64" i="2"/>
  <c r="N63" i="2"/>
  <c r="N65" i="2"/>
  <c r="O66" i="2"/>
  <c r="O65" i="2"/>
  <c r="O72" i="2" s="1"/>
  <c r="K64" i="2"/>
  <c r="K72" i="2" s="1"/>
  <c r="J63" i="2"/>
  <c r="J71" i="2" s="1"/>
  <c r="H63" i="2"/>
  <c r="H71" i="2" s="1"/>
  <c r="J64" i="2"/>
  <c r="M79" i="2"/>
  <c r="I79" i="2"/>
  <c r="M78" i="2"/>
  <c r="I78" i="2"/>
  <c r="M77" i="2"/>
  <c r="I77" i="2"/>
  <c r="M76" i="2"/>
  <c r="N71" i="2"/>
  <c r="O70" i="2"/>
  <c r="H72" i="2"/>
  <c r="H70" i="2"/>
  <c r="H76" i="2"/>
  <c r="H77" i="2"/>
  <c r="H78" i="2"/>
  <c r="H79" i="2"/>
  <c r="L79" i="2"/>
  <c r="L76" i="2"/>
  <c r="L77" i="2"/>
  <c r="L78" i="2"/>
  <c r="M72" i="2"/>
  <c r="M71" i="2"/>
  <c r="M70" i="2"/>
  <c r="I76" i="2"/>
  <c r="N59" i="2"/>
  <c r="N76" i="2"/>
  <c r="N77" i="2"/>
  <c r="N78" i="2"/>
  <c r="N79" i="2"/>
  <c r="O79" i="2"/>
  <c r="K79" i="2"/>
  <c r="O78" i="2"/>
  <c r="K78" i="2"/>
  <c r="K77" i="2"/>
  <c r="O76" i="2"/>
  <c r="J59" i="2"/>
  <c r="J76" i="2"/>
  <c r="J78" i="2"/>
  <c r="K59" i="2"/>
  <c r="K76" i="2"/>
  <c r="J77" i="2"/>
  <c r="J79" i="2"/>
  <c r="J63" i="1"/>
  <c r="K77" i="1"/>
  <c r="K78" i="1"/>
  <c r="K79" i="1"/>
  <c r="N79" i="1"/>
  <c r="I76" i="1"/>
  <c r="I77" i="1"/>
  <c r="I78" i="1"/>
  <c r="I79" i="1"/>
  <c r="K76" i="1"/>
  <c r="O77" i="1"/>
  <c r="O78" i="1"/>
  <c r="O79" i="1"/>
  <c r="M76" i="1"/>
  <c r="M77" i="1"/>
  <c r="M78" i="1"/>
  <c r="M79" i="1"/>
  <c r="O76" i="1"/>
  <c r="L59" i="1"/>
  <c r="L76" i="1"/>
  <c r="H77" i="1"/>
  <c r="L77" i="1"/>
  <c r="H78" i="1"/>
  <c r="L78" i="1"/>
  <c r="H79" i="1"/>
  <c r="L79" i="1"/>
  <c r="N59" i="1"/>
  <c r="N76" i="1"/>
  <c r="J77" i="1"/>
  <c r="N77" i="1"/>
  <c r="J78" i="1"/>
  <c r="N78" i="1"/>
  <c r="J79" i="1"/>
  <c r="H55" i="1"/>
  <c r="O63" i="1"/>
  <c r="O64" i="1"/>
  <c r="O65" i="1"/>
  <c r="O66" i="1"/>
  <c r="M63" i="1"/>
  <c r="M64" i="1"/>
  <c r="M65" i="1"/>
  <c r="M66" i="1"/>
  <c r="N66" i="1"/>
  <c r="K63" i="1"/>
  <c r="K64" i="1"/>
  <c r="K65" i="1"/>
  <c r="K66" i="1"/>
  <c r="I63" i="1"/>
  <c r="I64" i="1"/>
  <c r="I65" i="1"/>
  <c r="I66" i="1"/>
  <c r="H59" i="1"/>
  <c r="H76" i="1"/>
  <c r="L63" i="1"/>
  <c r="H64" i="1"/>
  <c r="L64" i="1"/>
  <c r="H65" i="1"/>
  <c r="L65" i="1"/>
  <c r="H66" i="1"/>
  <c r="L66" i="1"/>
  <c r="J59" i="1"/>
  <c r="J76" i="1"/>
  <c r="N63" i="1"/>
  <c r="J64" i="1"/>
  <c r="N64" i="1"/>
  <c r="J65" i="1"/>
  <c r="N65" i="1"/>
  <c r="J66" i="1"/>
  <c r="I70" i="2" l="1"/>
  <c r="K71" i="2"/>
  <c r="J72" i="2"/>
  <c r="L72" i="2"/>
  <c r="J70" i="2"/>
  <c r="O71" i="2"/>
  <c r="N72" i="2"/>
  <c r="N73" i="2" s="1"/>
  <c r="I71" i="2"/>
  <c r="L71" i="2"/>
  <c r="K70" i="2"/>
  <c r="K73" i="2" s="1"/>
  <c r="N70" i="2"/>
  <c r="O85" i="2"/>
  <c r="O84" i="2"/>
  <c r="O83" i="2"/>
  <c r="K85" i="2"/>
  <c r="K84" i="2"/>
  <c r="K83" i="2"/>
  <c r="N85" i="2"/>
  <c r="N84" i="2"/>
  <c r="N83" i="2"/>
  <c r="I85" i="2"/>
  <c r="I84" i="2"/>
  <c r="I83" i="2"/>
  <c r="L85" i="2"/>
  <c r="L84" i="2"/>
  <c r="L83" i="2"/>
  <c r="J73" i="2"/>
  <c r="M85" i="2"/>
  <c r="M84" i="2"/>
  <c r="M83" i="2"/>
  <c r="J85" i="2"/>
  <c r="J84" i="2"/>
  <c r="J83" i="2"/>
  <c r="M73" i="2"/>
  <c r="H85" i="2"/>
  <c r="H84" i="2"/>
  <c r="H83" i="2"/>
  <c r="H73" i="2"/>
  <c r="O73" i="2"/>
  <c r="I73" i="2"/>
  <c r="L73" i="2"/>
  <c r="H72" i="1"/>
  <c r="J71" i="1"/>
  <c r="H71" i="1"/>
  <c r="J85" i="1"/>
  <c r="J84" i="1"/>
  <c r="J83" i="1"/>
  <c r="L72" i="1"/>
  <c r="L71" i="1"/>
  <c r="L70" i="1"/>
  <c r="I72" i="1"/>
  <c r="I71" i="1"/>
  <c r="I70" i="1"/>
  <c r="K72" i="1"/>
  <c r="K71" i="1"/>
  <c r="K70" i="1"/>
  <c r="N85" i="1"/>
  <c r="N84" i="1"/>
  <c r="N83" i="1"/>
  <c r="J70" i="1"/>
  <c r="J72" i="1"/>
  <c r="O85" i="1"/>
  <c r="O84" i="1"/>
  <c r="O83" i="1"/>
  <c r="M85" i="1"/>
  <c r="M84" i="1"/>
  <c r="M83" i="1"/>
  <c r="K85" i="1"/>
  <c r="K84" i="1"/>
  <c r="K83" i="1"/>
  <c r="I85" i="1"/>
  <c r="I84" i="1"/>
  <c r="I83" i="1"/>
  <c r="N72" i="1"/>
  <c r="N71" i="1"/>
  <c r="N70" i="1"/>
  <c r="H85" i="1"/>
  <c r="H84" i="1"/>
  <c r="H83" i="1"/>
  <c r="M72" i="1"/>
  <c r="M71" i="1"/>
  <c r="M70" i="1"/>
  <c r="O72" i="1"/>
  <c r="O71" i="1"/>
  <c r="O70" i="1"/>
  <c r="L85" i="1"/>
  <c r="L84" i="1"/>
  <c r="L83" i="1"/>
  <c r="H70" i="1"/>
  <c r="M86" i="2" l="1"/>
  <c r="H86" i="2"/>
  <c r="J86" i="2"/>
  <c r="I86" i="2"/>
  <c r="K86" i="2"/>
  <c r="L86" i="2"/>
  <c r="N86" i="2"/>
  <c r="O86" i="2"/>
  <c r="H73" i="1"/>
  <c r="L86" i="1"/>
  <c r="M73" i="1"/>
  <c r="N73" i="1"/>
  <c r="K86" i="1"/>
  <c r="O86" i="1"/>
  <c r="K73" i="1"/>
  <c r="L73" i="1"/>
  <c r="O73" i="1"/>
  <c r="H86" i="1"/>
  <c r="I86" i="1"/>
  <c r="M86" i="1"/>
  <c r="J73" i="1"/>
  <c r="N86" i="1"/>
  <c r="I73" i="1"/>
  <c r="J86" i="1"/>
</calcChain>
</file>

<file path=xl/sharedStrings.xml><?xml version="1.0" encoding="utf-8"?>
<sst xmlns="http://schemas.openxmlformats.org/spreadsheetml/2006/main" count="502" uniqueCount="64">
  <si>
    <t>version,4</t>
  </si>
  <si>
    <t>ProtocolHeader</t>
  </si>
  <si>
    <t>,Version,1.0,Label,Temp Protocol,ReaderType,0,DateRead,3/12/2020 11:20:43 PM,InstrumentSN,SN: 512734004,</t>
  </si>
  <si>
    <t xml:space="preserve">,Result,0,Prefix,5b_FU,WellMap,0007FE7FE7FE7FE7FE7FE000,RefWellMap,000000000000000000000000,RunCount,1,Kinetics,False,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</si>
  <si>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</si>
  <si>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</si>
  <si>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</si>
  <si>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</si>
  <si>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</si>
  <si>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</si>
  <si>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,B,X,0.05112264,0.05443456,0.05405251,0.05372894,0.05298619,0.05389306,0.05421669,0.05372432,0.05458024,0.05461755,X</t>
  </si>
  <si>
    <t>,C,X,0.05356961,0.2029504,0.3009779,0.3334912,0.3799887,0.3397284,0.5435135,0.3418328,0.3461385,0.1004379,X</t>
  </si>
  <si>
    <t>,D,X,0.05364288,0.2387582,0.3019287,0.3159781,0.3288632,0.3470176,0.3509992,0.3039587,0.3399734,0.09717513,X</t>
  </si>
  <si>
    <t>,E,X,0.05439378,0.2604223,0.4210033,0.3020029,0.329111,0.3541571,0.324425,0.307874,0.3224377,0.0971096,X</t>
  </si>
  <si>
    <t>,F,X,0.05403855,0.1675973,0.2084891,0.2433013,0.2835754,0.2930112,0.3033733,0.3049244,0.2695008,0.05335451,X</t>
  </si>
  <si>
    <t>,G,X,0.05430057,0.05254274,0.05199431,0.05235948,0.05251142,0.05334869,0.05326615,0.05317551,0.05399781,0.05559673,X</t>
  </si>
  <si>
    <t>,H,X,X,X,X,X,X,X,X,X,X,X,X</t>
  </si>
  <si>
    <t>_x000B_</t>
  </si>
  <si>
    <t>MTT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</si>
  <si>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</si>
  <si>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</si>
  <si>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</si>
  <si>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</si>
  <si>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</si>
  <si>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</si>
  <si>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</si>
  <si>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</si>
  <si>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1µM</t>
  </si>
  <si>
    <t>10µM</t>
  </si>
  <si>
    <t>Empty value</t>
  </si>
  <si>
    <t>Cells</t>
  </si>
  <si>
    <t>iPSC_DSN_004b_20200125_d45</t>
  </si>
  <si>
    <t>Differentiation started</t>
  </si>
  <si>
    <t>Age of cells</t>
  </si>
  <si>
    <t>45d</t>
  </si>
  <si>
    <t>Agent</t>
  </si>
  <si>
    <t>5-FU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</si>
  <si>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</si>
  <si>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</si>
  <si>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</si>
  <si>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</si>
  <si>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</si>
  <si>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</si>
  <si>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</si>
  <si>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</si>
  <si>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</si>
  <si>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</si>
  <si>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 1/2 pooled]</t>
  </si>
  <si>
    <t>,Version,1,Label,CytoTox-Fluor,ReaderType,2,DateRead,3/12/2020 12:59:50 AM,InstrumentSN,SN: 512734004,FluoOpticalKitID,PN:9300-046 SN:31000001DD35142D SIG:BLUE,</t>
  </si>
  <si>
    <t xml:space="preserve">,Result,0,Prefix,5b_FU,WellMap,0007FE7FE7FE7FE7FE7FE000,RunCount,1,Kinetics,False, </t>
  </si>
  <si>
    <t>,Read 1</t>
  </si>
  <si>
    <t>,B,X,543.524,542.967,542.609,541.179,542.424,542.148,541.007,541.939,540.804,541.807,X</t>
  </si>
  <si>
    <t>,C,X,544.089,3629.58,3863.13,3835.83,5981.27,4847.04,23427,3490.82,3467.34,2515.59,X</t>
  </si>
  <si>
    <t>,D,X,539.843,3791.71,3724.81,53438.9,3672.34,3695.8,3656.07,3987.42,11753.8,2705.76,X</t>
  </si>
  <si>
    <t>,E,X,542.831,3363.23,9065.42,3515.16,3592.44,3701.38,3595.23,3547.33,3662.24,2564.15,X</t>
  </si>
  <si>
    <t>,F,X,542.832,3243.5,3522.66,3738.42,3481.15,3602.65,3492.5,3671.38,3352.55,541.223,X</t>
  </si>
  <si>
    <t>,G,X,542.459,540.283,540.683,539.994,540.893,540.368,540.264,540.179,540.961,540.813,X</t>
  </si>
  <si>
    <t>Proteases [% Vehicle 1]</t>
  </si>
  <si>
    <t>Proteases [% of vehicle 1/2 pooled]</t>
  </si>
  <si>
    <t>Live/Dead</t>
  </si>
  <si>
    <t>% of Vehicle</t>
  </si>
  <si>
    <t>43) Exp_20200310</t>
  </si>
  <si>
    <t xml:space="preserve">Red squares on the plates indicate contaminated </t>
  </si>
  <si>
    <t xml:space="preserve">wells; x indicates detached cells.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</si>
</sst>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0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0" fillId="0" borderId="0" xfId="0" applyFont="1"/>
    <xf numFmtId="0" fontId="21" fillId="0" borderId="0" xfId="0" applyFont="1"/>
    <xf numFmtId="0" fontId="23" fillId="0" borderId="0" xfId="0" applyFont="1"/>
    <xf numFmtId="0" fontId="24" fillId="0" borderId="0" xfId="0" applyFont="1"/>
    <xf numFmtId="0" fontId="23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25" fillId="0" borderId="0" xfId="0" applyFont="1"/>
    <xf numFmtId="0" fontId="22" fillId="0" borderId="0" xfId="0" applyFont="1"/>
    <xf numFmtId="0" fontId="0" fillId="0" borderId="0" xfId="0" applyBorder="1"/>
    <xf numFmtId="0" fontId="22" fillId="0" borderId="0" xfId="0" applyFont="1" applyBorder="1"/>
    <xf numFmtId="0" fontId="25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123825</xdr:colOff>
      <xdr:row>1</xdr:row>
      <xdr:rowOff>0</xdr:rowOff>
    </xdr:from>
    <xdr:to>
      <xdr:col>17</xdr:col>
      <xdr:colOff>85725</xdr:colOff>
      <xdr:row>21</xdr:row>
      <xdr:rowOff>161925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3825" y="190500"/>
          <a:ext cx="5295900" cy="397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409575</xdr:colOff>
      <xdr:row>4</xdr:row>
      <xdr:rowOff>104775</xdr:rowOff>
    </xdr:from>
    <xdr:to>
      <xdr:col>15</xdr:col>
      <xdr:colOff>0</xdr:colOff>
      <xdr:row>20</xdr:row>
      <xdr:rowOff>178594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67575" y="866775"/>
          <a:ext cx="4162425" cy="31218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</xdr:colOff>
      <xdr:row>3</xdr:row>
      <xdr:rowOff>76200</xdr:rowOff>
    </xdr:from>
    <xdr:to>
      <xdr:col>12</xdr:col>
      <xdr:colOff>457200</xdr:colOff>
      <xdr:row>19</xdr:row>
      <xdr:rowOff>150019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38775" y="647700"/>
          <a:ext cx="4162425" cy="31218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</xdr:colOff>
      <xdr:row>3</xdr:row>
      <xdr:rowOff>76200</xdr:rowOff>
    </xdr:from>
    <xdr:to>
      <xdr:col>12</xdr:col>
      <xdr:colOff>457200</xdr:colOff>
      <xdr:row>19</xdr:row>
      <xdr:rowOff>150019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38775" y="647700"/>
          <a:ext cx="4162425" cy="312181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0</xdr:rowOff>
    </xdr:from>
    <xdr:to>
      <xdr:col>12</xdr:col>
      <xdr:colOff>368300</xdr:colOff>
      <xdr:row>20</xdr:row>
      <xdr:rowOff>85725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0" y="190500"/>
          <a:ext cx="4940300" cy="37052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514350</xdr:colOff>
      <xdr:row>0</xdr:row>
      <xdr:rowOff>171450</xdr:rowOff>
    </xdr:from>
    <xdr:to>
      <xdr:col>11</xdr:col>
      <xdr:colOff>146050</xdr:colOff>
      <xdr:row>17</xdr:row>
      <xdr:rowOff>85725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C8C69E70-1D8E-4D6B-870C-8ADD1009E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24350" y="171450"/>
          <a:ext cx="4203700" cy="315277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304799</xdr:colOff>
          <xdr:row>1</xdr:row>
          <xdr:rowOff>28575</xdr:rowOff>
        </xdr:from>
        <xdr:to>
          <xdr:col>16</xdr:col>
          <xdr:colOff>416010</xdr:colOff>
          <xdr:row>17</xdr:row>
          <xdr:rowOff>28575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8A351B47-2E6F-4094-BE85-65A7D02002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6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topLeftCell="A10" workbookViewId="0">
      <selection activeCell="A22" sqref="A22:D30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 t="s">
        <v>61</v>
      </c>
    </row>
    <row r="23" spans="1:17" x14ac:dyDescent="0.25">
      <c r="A23" t="s">
        <v>30</v>
      </c>
      <c r="C23" t="s">
        <v>31</v>
      </c>
    </row>
    <row r="24" spans="1:17" x14ac:dyDescent="0.25">
      <c r="A24" t="s">
        <v>32</v>
      </c>
      <c r="C24" s="2">
        <v>43855</v>
      </c>
    </row>
    <row r="25" spans="1:17" x14ac:dyDescent="0.25">
      <c r="A25" t="s">
        <v>33</v>
      </c>
      <c r="C25" t="s">
        <v>34</v>
      </c>
      <c r="F25" s="3"/>
      <c r="G25" s="3"/>
      <c r="H25" s="3" t="s">
        <v>22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</row>
    <row r="26" spans="1:17" x14ac:dyDescent="0.25">
      <c r="A26" t="s">
        <v>35</v>
      </c>
      <c r="C26" t="s">
        <v>36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19</v>
      </c>
      <c r="C27" s="2">
        <v>43900</v>
      </c>
      <c r="F27" s="5"/>
      <c r="G27" s="6">
        <v>5.1122639999999997E-2</v>
      </c>
      <c r="H27" s="6">
        <v>5.443456E-2</v>
      </c>
      <c r="I27" s="6">
        <v>5.4052509999999998E-2</v>
      </c>
      <c r="J27" s="6">
        <v>5.3728940000000003E-2</v>
      </c>
      <c r="K27" s="6">
        <v>5.2986190000000002E-2</v>
      </c>
      <c r="L27" s="6">
        <v>5.389306E-2</v>
      </c>
      <c r="M27" s="6">
        <v>5.4216689999999998E-2</v>
      </c>
      <c r="N27" s="6">
        <v>5.3724319999999999E-2</v>
      </c>
      <c r="O27" s="6">
        <v>5.4580240000000002E-2</v>
      </c>
      <c r="P27" s="6">
        <v>5.4617550000000001E-2</v>
      </c>
      <c r="Q27" s="7"/>
    </row>
    <row r="28" spans="1:17" x14ac:dyDescent="0.25">
      <c r="A28" t="s">
        <v>20</v>
      </c>
      <c r="C28" t="s">
        <v>21</v>
      </c>
      <c r="F28" s="6"/>
      <c r="G28" s="6">
        <v>5.3569609999999997E-2</v>
      </c>
      <c r="H28" s="8">
        <v>0.2029504</v>
      </c>
      <c r="I28" s="9">
        <v>0.30097790000000002</v>
      </c>
      <c r="J28" s="9">
        <v>0.33349119999999999</v>
      </c>
      <c r="K28" s="9">
        <v>0.37998870000000001</v>
      </c>
      <c r="L28" s="9">
        <v>0.33972839999999999</v>
      </c>
      <c r="M28" s="9">
        <v>0.54351349999999998</v>
      </c>
      <c r="N28" s="9">
        <v>0.34183279999999999</v>
      </c>
      <c r="O28" s="9">
        <v>0.34613850000000002</v>
      </c>
      <c r="P28" s="10">
        <v>0.1004379</v>
      </c>
      <c r="Q28" s="7"/>
    </row>
    <row r="29" spans="1:17" x14ac:dyDescent="0.25">
      <c r="A29" s="1" t="s">
        <v>37</v>
      </c>
      <c r="B29" t="s">
        <v>62</v>
      </c>
      <c r="F29" s="6"/>
      <c r="G29" s="6">
        <v>5.3642879999999997E-2</v>
      </c>
      <c r="H29" s="11">
        <v>0.2387582</v>
      </c>
      <c r="I29" s="4">
        <v>0.30192869999999999</v>
      </c>
      <c r="J29" s="4">
        <v>0.31597809999999998</v>
      </c>
      <c r="K29" s="4">
        <v>0.32886320000000002</v>
      </c>
      <c r="L29" s="4">
        <v>0.34701759999999998</v>
      </c>
      <c r="M29" s="4">
        <v>0.35099920000000001</v>
      </c>
      <c r="N29" s="4">
        <v>0.30395870000000003</v>
      </c>
      <c r="O29" s="4">
        <v>0.33997339999999998</v>
      </c>
      <c r="P29" s="12">
        <v>9.7175129999999998E-2</v>
      </c>
      <c r="Q29" s="7"/>
    </row>
    <row r="30" spans="1:17" x14ac:dyDescent="0.25">
      <c r="B30" t="s">
        <v>63</v>
      </c>
      <c r="F30" s="6"/>
      <c r="G30" s="6">
        <v>5.4393780000000003E-2</v>
      </c>
      <c r="H30" s="11">
        <v>0.2604223</v>
      </c>
      <c r="I30" s="4">
        <v>0.42100330000000002</v>
      </c>
      <c r="J30" s="4">
        <v>0.30200290000000002</v>
      </c>
      <c r="K30" s="4">
        <v>0.32911099999999999</v>
      </c>
      <c r="L30" s="4">
        <v>0.3541571</v>
      </c>
      <c r="M30" s="4">
        <v>0.32442500000000002</v>
      </c>
      <c r="N30" s="4">
        <v>0.30787399999999998</v>
      </c>
      <c r="O30" s="4">
        <v>0.32243769999999999</v>
      </c>
      <c r="P30" s="12">
        <v>9.7109600000000004E-2</v>
      </c>
      <c r="Q30" s="7"/>
    </row>
    <row r="31" spans="1:17" x14ac:dyDescent="0.25">
      <c r="F31" s="6"/>
      <c r="G31" s="6">
        <v>5.4038549999999998E-2</v>
      </c>
      <c r="H31" s="13">
        <v>0.1675973</v>
      </c>
      <c r="I31" s="14">
        <v>0.20848910000000001</v>
      </c>
      <c r="J31" s="14">
        <v>0.2433013</v>
      </c>
      <c r="K31" s="14">
        <v>0.28357539999999998</v>
      </c>
      <c r="L31" s="14">
        <v>0.29301120000000003</v>
      </c>
      <c r="M31" s="14">
        <v>0.30337330000000001</v>
      </c>
      <c r="N31" s="14">
        <v>0.30492439999999998</v>
      </c>
      <c r="O31" s="14">
        <v>0.26950079999999998</v>
      </c>
      <c r="P31" s="15">
        <v>5.3354510000000001E-2</v>
      </c>
      <c r="Q31" s="7"/>
    </row>
    <row r="32" spans="1:17" x14ac:dyDescent="0.25">
      <c r="G32" s="16">
        <v>5.4300569999999999E-2</v>
      </c>
      <c r="H32" s="16">
        <v>5.2542739999999998E-2</v>
      </c>
      <c r="I32" s="16">
        <v>5.1994310000000002E-2</v>
      </c>
      <c r="J32" s="16">
        <v>5.235948E-2</v>
      </c>
      <c r="K32" s="16">
        <v>5.2511420000000003E-2</v>
      </c>
      <c r="L32" s="16">
        <v>5.3348689999999997E-2</v>
      </c>
      <c r="M32" s="16">
        <v>5.3266149999999998E-2</v>
      </c>
      <c r="N32" s="16">
        <v>5.3175510000000002E-2</v>
      </c>
      <c r="O32" s="16">
        <v>5.399781E-2</v>
      </c>
      <c r="P32" s="16">
        <v>5.5596729999999997E-2</v>
      </c>
      <c r="Q32" s="17"/>
    </row>
    <row r="33" spans="1:17" x14ac:dyDescent="0.25">
      <c r="Q33" s="17"/>
    </row>
    <row r="35" spans="1:17" x14ac:dyDescent="0.25">
      <c r="A35" s="1"/>
      <c r="B35" s="18"/>
      <c r="C35" s="19"/>
      <c r="F35" t="s">
        <v>38</v>
      </c>
      <c r="H35">
        <f>AVERAGE(H28:H31)</f>
        <v>0.21743204999999999</v>
      </c>
      <c r="I35">
        <f t="shared" ref="I35:N35" si="0">AVERAGE(I28:I31)</f>
        <v>0.30809975000000001</v>
      </c>
      <c r="J35">
        <f t="shared" si="0"/>
        <v>0.29869337499999998</v>
      </c>
      <c r="K35">
        <f t="shared" si="0"/>
        <v>0.33038457499999996</v>
      </c>
      <c r="L35">
        <f t="shared" si="0"/>
        <v>0.333478575</v>
      </c>
      <c r="M35">
        <f t="shared" si="0"/>
        <v>0.38057774999999999</v>
      </c>
      <c r="N35">
        <f t="shared" si="0"/>
        <v>0.31464747500000001</v>
      </c>
      <c r="O35">
        <f>AVERAGE(O28:O31)</f>
        <v>0.31951260000000004</v>
      </c>
      <c r="P35">
        <f>AVERAGE(P28:P30)</f>
        <v>9.8240876666666657E-2</v>
      </c>
    </row>
    <row r="36" spans="1:17" x14ac:dyDescent="0.25">
      <c r="B36" s="18"/>
      <c r="F36" t="s">
        <v>39</v>
      </c>
      <c r="H36">
        <f>H35/1000</f>
        <v>2.1743204999999998E-4</v>
      </c>
      <c r="I36">
        <f t="shared" ref="I36:P36" si="1">I35/1000</f>
        <v>3.0809975000000003E-4</v>
      </c>
      <c r="J36">
        <f t="shared" si="1"/>
        <v>2.9869337499999996E-4</v>
      </c>
      <c r="K36">
        <f t="shared" si="1"/>
        <v>3.3038457499999995E-4</v>
      </c>
      <c r="L36">
        <f t="shared" si="1"/>
        <v>3.3347857499999999E-4</v>
      </c>
      <c r="M36">
        <f t="shared" si="1"/>
        <v>3.8057774999999998E-4</v>
      </c>
      <c r="N36">
        <f t="shared" si="1"/>
        <v>3.1464747499999998E-4</v>
      </c>
      <c r="O36">
        <f t="shared" si="1"/>
        <v>3.1951260000000003E-4</v>
      </c>
      <c r="P36">
        <f t="shared" si="1"/>
        <v>9.8240876666666664E-5</v>
      </c>
    </row>
    <row r="37" spans="1:17" x14ac:dyDescent="0.25">
      <c r="B37" s="20"/>
      <c r="F37" t="s">
        <v>40</v>
      </c>
      <c r="H37">
        <f>MEDIAN(H28:H31)</f>
        <v>0.2208543</v>
      </c>
      <c r="I37">
        <f t="shared" ref="I37:P37" si="2">MEDIAN(I28:I31)</f>
        <v>0.30145330000000004</v>
      </c>
      <c r="J37">
        <f t="shared" si="2"/>
        <v>0.3089905</v>
      </c>
      <c r="K37">
        <f t="shared" si="2"/>
        <v>0.32898709999999998</v>
      </c>
      <c r="L37">
        <f t="shared" si="2"/>
        <v>0.34337299999999998</v>
      </c>
      <c r="M37">
        <f t="shared" si="2"/>
        <v>0.33771210000000002</v>
      </c>
      <c r="N37">
        <f t="shared" si="2"/>
        <v>0.30639919999999998</v>
      </c>
      <c r="O37">
        <f t="shared" si="2"/>
        <v>0.33120554999999996</v>
      </c>
      <c r="P37">
        <f t="shared" si="2"/>
        <v>9.7142365000000008E-2</v>
      </c>
    </row>
    <row r="38" spans="1:17" x14ac:dyDescent="0.25">
      <c r="B38" s="18"/>
      <c r="C38" s="18"/>
      <c r="F38" t="s">
        <v>41</v>
      </c>
      <c r="H38">
        <f>H37/1000</f>
        <v>2.208543E-4</v>
      </c>
      <c r="I38">
        <f t="shared" ref="I38:P38" si="3">I37/1000</f>
        <v>3.0145330000000002E-4</v>
      </c>
      <c r="J38">
        <f t="shared" si="3"/>
        <v>3.0899049999999999E-4</v>
      </c>
      <c r="K38">
        <f t="shared" si="3"/>
        <v>3.2898709999999997E-4</v>
      </c>
      <c r="L38">
        <f t="shared" si="3"/>
        <v>3.4337300000000001E-4</v>
      </c>
      <c r="M38">
        <f t="shared" si="3"/>
        <v>3.3771210000000003E-4</v>
      </c>
      <c r="N38">
        <f t="shared" si="3"/>
        <v>3.0639919999999996E-4</v>
      </c>
      <c r="O38">
        <f t="shared" si="3"/>
        <v>3.3120554999999997E-4</v>
      </c>
      <c r="P38">
        <f t="shared" si="3"/>
        <v>9.7142365000000004E-5</v>
      </c>
    </row>
    <row r="39" spans="1:17" x14ac:dyDescent="0.25">
      <c r="F39" t="s">
        <v>42</v>
      </c>
      <c r="H39">
        <f>STDEV(H28:H31)</f>
        <v>4.0809258602960891E-2</v>
      </c>
      <c r="I39">
        <f t="shared" ref="I39:P39" si="4">STDEV(I28:I31)</f>
        <v>8.7098212384162502E-2</v>
      </c>
      <c r="J39">
        <f t="shared" si="4"/>
        <v>3.9110464377996389E-2</v>
      </c>
      <c r="K39">
        <f t="shared" si="4"/>
        <v>3.9393758627341222E-2</v>
      </c>
      <c r="L39">
        <f t="shared" si="4"/>
        <v>2.7613857306598179E-2</v>
      </c>
      <c r="M39">
        <f t="shared" si="4"/>
        <v>0.11035791420121775</v>
      </c>
      <c r="N39">
        <f t="shared" si="4"/>
        <v>1.8199908034451706E-2</v>
      </c>
      <c r="O39">
        <f t="shared" si="4"/>
        <v>3.4820105478971013E-2</v>
      </c>
      <c r="P39">
        <f t="shared" si="4"/>
        <v>2.249690311118473E-2</v>
      </c>
    </row>
    <row r="40" spans="1:17" x14ac:dyDescent="0.25">
      <c r="F40" t="s">
        <v>43</v>
      </c>
      <c r="H40">
        <f>H39/H35*100</f>
        <v>18.768741132211598</v>
      </c>
      <c r="I40">
        <f t="shared" ref="I40:P40" si="5">I39/I35*100</f>
        <v>28.26948492628199</v>
      </c>
      <c r="J40">
        <f t="shared" si="5"/>
        <v>13.093850634616985</v>
      </c>
      <c r="K40">
        <f t="shared" si="5"/>
        <v>11.923607095561657</v>
      </c>
      <c r="L40">
        <f t="shared" si="5"/>
        <v>8.2805491497012014</v>
      </c>
      <c r="M40">
        <f t="shared" si="5"/>
        <v>28.997468769842104</v>
      </c>
      <c r="N40">
        <f t="shared" si="5"/>
        <v>5.7842218611325915</v>
      </c>
      <c r="O40">
        <f t="shared" si="5"/>
        <v>10.897881798392618</v>
      </c>
      <c r="P40">
        <f t="shared" si="5"/>
        <v>22.899737741059855</v>
      </c>
    </row>
    <row r="43" spans="1:17" x14ac:dyDescent="0.25">
      <c r="D43" t="s">
        <v>44</v>
      </c>
    </row>
    <row r="44" spans="1:17" x14ac:dyDescent="0.25">
      <c r="F44" s="3"/>
      <c r="G44" s="3"/>
      <c r="H44" s="3" t="s">
        <v>22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1:17" x14ac:dyDescent="0.25">
      <c r="H47">
        <f>H28-$P$35</f>
        <v>0.10470952333333335</v>
      </c>
      <c r="I47">
        <f t="shared" ref="I47:N47" si="6">I28-$P$35</f>
        <v>0.20273702333333338</v>
      </c>
      <c r="J47">
        <f t="shared" si="6"/>
        <v>0.23525032333333334</v>
      </c>
      <c r="K47">
        <f t="shared" si="6"/>
        <v>0.28174782333333337</v>
      </c>
      <c r="L47">
        <f t="shared" si="6"/>
        <v>0.24148752333333334</v>
      </c>
      <c r="M47">
        <f t="shared" si="6"/>
        <v>0.44527262333333334</v>
      </c>
      <c r="N47">
        <f t="shared" si="6"/>
        <v>0.24359192333333335</v>
      </c>
      <c r="O47">
        <f>O28-$P$35</f>
        <v>0.24789762333333337</v>
      </c>
    </row>
    <row r="48" spans="1:17" x14ac:dyDescent="0.25">
      <c r="H48">
        <f t="shared" ref="H48:O50" si="7">H29-$P$35</f>
        <v>0.14051732333333333</v>
      </c>
      <c r="I48">
        <f t="shared" si="7"/>
        <v>0.20368782333333335</v>
      </c>
      <c r="J48">
        <f t="shared" si="7"/>
        <v>0.21773722333333334</v>
      </c>
      <c r="K48">
        <f t="shared" si="7"/>
        <v>0.23062232333333338</v>
      </c>
      <c r="L48">
        <f t="shared" si="7"/>
        <v>0.24877672333333334</v>
      </c>
      <c r="M48">
        <f t="shared" si="7"/>
        <v>0.25275832333333337</v>
      </c>
      <c r="N48">
        <f t="shared" si="7"/>
        <v>0.20571782333333338</v>
      </c>
      <c r="O48">
        <f t="shared" si="7"/>
        <v>0.24173252333333334</v>
      </c>
    </row>
    <row r="49" spans="4:20" x14ac:dyDescent="0.25">
      <c r="H49">
        <f t="shared" si="7"/>
        <v>0.16218142333333335</v>
      </c>
      <c r="I49">
        <f t="shared" si="7"/>
        <v>0.32276242333333338</v>
      </c>
      <c r="J49">
        <f t="shared" si="7"/>
        <v>0.20376202333333338</v>
      </c>
      <c r="K49">
        <f t="shared" si="7"/>
        <v>0.23087012333333334</v>
      </c>
      <c r="L49">
        <f>L30-$P$35</f>
        <v>0.25591622333333336</v>
      </c>
      <c r="M49">
        <f t="shared" si="7"/>
        <v>0.22618412333333338</v>
      </c>
      <c r="N49">
        <f t="shared" si="7"/>
        <v>0.20963312333333334</v>
      </c>
      <c r="O49">
        <f>O30-$P$35</f>
        <v>0.22419682333333335</v>
      </c>
    </row>
    <row r="50" spans="4:20" x14ac:dyDescent="0.25">
      <c r="H50">
        <f t="shared" si="7"/>
        <v>6.9356423333333347E-2</v>
      </c>
      <c r="I50">
        <f t="shared" si="7"/>
        <v>0.11024822333333335</v>
      </c>
      <c r="J50">
        <f t="shared" si="7"/>
        <v>0.14506042333333335</v>
      </c>
      <c r="K50">
        <f t="shared" si="7"/>
        <v>0.18533452333333333</v>
      </c>
      <c r="L50">
        <f t="shared" si="7"/>
        <v>0.19477032333333338</v>
      </c>
      <c r="M50">
        <f t="shared" si="7"/>
        <v>0.20513242333333337</v>
      </c>
      <c r="N50">
        <f t="shared" si="7"/>
        <v>0.20668352333333334</v>
      </c>
      <c r="O50">
        <f t="shared" si="7"/>
        <v>0.17125992333333334</v>
      </c>
    </row>
    <row r="53" spans="4:20" x14ac:dyDescent="0.25">
      <c r="F53" s="3"/>
      <c r="G53" s="3"/>
      <c r="H53" s="3" t="s">
        <v>22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 t="s">
        <v>29</v>
      </c>
      <c r="Q53" s="3"/>
      <c r="S53" s="21" t="s">
        <v>45</v>
      </c>
      <c r="T53" s="22"/>
    </row>
    <row r="54" spans="4:20" x14ac:dyDescent="0.25">
      <c r="F54" t="s">
        <v>38</v>
      </c>
      <c r="H54">
        <f>AVERAGE(H47:H50)</f>
        <v>0.11919117333333334</v>
      </c>
      <c r="I54">
        <f>AVERAGE(I47:I50)</f>
        <v>0.20985887333333339</v>
      </c>
      <c r="J54">
        <f t="shared" ref="J54:N54" si="8">AVERAGE(J47:J50)</f>
        <v>0.20045249833333337</v>
      </c>
      <c r="K54">
        <f t="shared" si="8"/>
        <v>0.23214369833333337</v>
      </c>
      <c r="L54">
        <f t="shared" si="8"/>
        <v>0.23523769833333336</v>
      </c>
      <c r="M54">
        <f t="shared" si="8"/>
        <v>0.28233687333333335</v>
      </c>
      <c r="N54">
        <f t="shared" si="8"/>
        <v>0.21640659833333337</v>
      </c>
      <c r="O54">
        <f>AVERAGE(O47:O50)</f>
        <v>0.22127172333333334</v>
      </c>
      <c r="S54" s="23">
        <f>AVERAGE(H47:I50)</f>
        <v>0.16452502333333333</v>
      </c>
      <c r="T54" s="24"/>
    </row>
    <row r="55" spans="4:20" x14ac:dyDescent="0.25">
      <c r="F55" t="s">
        <v>39</v>
      </c>
      <c r="H55">
        <f>H54/1000</f>
        <v>1.1919117333333334E-4</v>
      </c>
      <c r="I55">
        <f t="shared" ref="I55:O55" si="9">I54/1000</f>
        <v>2.0985887333333338E-4</v>
      </c>
      <c r="J55">
        <f t="shared" si="9"/>
        <v>2.0045249833333336E-4</v>
      </c>
      <c r="K55">
        <f t="shared" si="9"/>
        <v>2.3214369833333338E-4</v>
      </c>
      <c r="L55">
        <f t="shared" si="9"/>
        <v>2.3523769833333336E-4</v>
      </c>
      <c r="M55">
        <f t="shared" si="9"/>
        <v>2.8233687333333333E-4</v>
      </c>
      <c r="N55">
        <f t="shared" si="9"/>
        <v>2.1640659833333336E-4</v>
      </c>
      <c r="O55">
        <f t="shared" si="9"/>
        <v>2.2127172333333332E-4</v>
      </c>
    </row>
    <row r="56" spans="4:20" x14ac:dyDescent="0.25">
      <c r="F56" t="s">
        <v>40</v>
      </c>
      <c r="H56">
        <f>MEDIAN(H47:H50)</f>
        <v>0.12261342333333333</v>
      </c>
      <c r="I56">
        <f t="shared" ref="I56:N56" si="10">MEDIAN(I47:I50)</f>
        <v>0.20321242333333336</v>
      </c>
      <c r="J56">
        <f>MEDIAN(J47:J50)</f>
        <v>0.21074962333333336</v>
      </c>
      <c r="K56">
        <f t="shared" si="10"/>
        <v>0.23074622333333336</v>
      </c>
      <c r="L56">
        <f t="shared" si="10"/>
        <v>0.24513212333333334</v>
      </c>
      <c r="M56">
        <f t="shared" si="10"/>
        <v>0.23947122333333337</v>
      </c>
      <c r="N56">
        <f t="shared" si="10"/>
        <v>0.20815832333333334</v>
      </c>
      <c r="O56">
        <f>MEDIAN(O47:O50)</f>
        <v>0.23296467333333334</v>
      </c>
    </row>
    <row r="57" spans="4:20" x14ac:dyDescent="0.25">
      <c r="F57" t="s">
        <v>41</v>
      </c>
      <c r="H57">
        <f>H56/1000</f>
        <v>1.2261342333333333E-4</v>
      </c>
      <c r="I57">
        <f t="shared" ref="I57:O57" si="11">I56/1000</f>
        <v>2.0321242333333337E-4</v>
      </c>
      <c r="J57">
        <f t="shared" si="11"/>
        <v>2.1074962333333337E-4</v>
      </c>
      <c r="K57">
        <f t="shared" si="11"/>
        <v>2.3074622333333337E-4</v>
      </c>
      <c r="L57">
        <f t="shared" si="11"/>
        <v>2.4513212333333336E-4</v>
      </c>
      <c r="M57">
        <f t="shared" si="11"/>
        <v>2.3947122333333338E-4</v>
      </c>
      <c r="N57">
        <f t="shared" si="11"/>
        <v>2.0815832333333334E-4</v>
      </c>
      <c r="O57">
        <f t="shared" si="11"/>
        <v>2.3296467333333335E-4</v>
      </c>
    </row>
    <row r="58" spans="4:20" x14ac:dyDescent="0.25">
      <c r="F58" t="s">
        <v>42</v>
      </c>
      <c r="H58">
        <f>STDEV(H47:H50)</f>
        <v>4.0809258602960835E-2</v>
      </c>
      <c r="I58">
        <f t="shared" ref="I58:O58" si="12">STDEV(I47:I50)</f>
        <v>8.7098212384162391E-2</v>
      </c>
      <c r="J58">
        <f t="shared" si="12"/>
        <v>3.9110464377996028E-2</v>
      </c>
      <c r="K58">
        <f t="shared" si="12"/>
        <v>3.9393758627340396E-2</v>
      </c>
      <c r="L58">
        <f t="shared" si="12"/>
        <v>2.7613857306598259E-2</v>
      </c>
      <c r="M58">
        <f t="shared" si="12"/>
        <v>0.11035791420121775</v>
      </c>
      <c r="N58">
        <f t="shared" si="12"/>
        <v>1.8199908034451706E-2</v>
      </c>
      <c r="O58">
        <f t="shared" si="12"/>
        <v>3.4820105478971103E-2</v>
      </c>
    </row>
    <row r="59" spans="4:20" x14ac:dyDescent="0.25">
      <c r="F59" t="s">
        <v>43</v>
      </c>
      <c r="H59">
        <f>H58/H54*100</f>
        <v>34.238490537241823</v>
      </c>
      <c r="I59">
        <f t="shared" ref="I59:O59" si="13">I58/I54*100</f>
        <v>41.50323071915966</v>
      </c>
      <c r="J59">
        <f t="shared" si="13"/>
        <v>19.511088513827879</v>
      </c>
      <c r="K59">
        <f t="shared" si="13"/>
        <v>16.969557610293258</v>
      </c>
      <c r="L59">
        <f t="shared" si="13"/>
        <v>11.738704086225688</v>
      </c>
      <c r="M59">
        <f t="shared" si="13"/>
        <v>39.087318952819416</v>
      </c>
      <c r="N59">
        <f t="shared" si="13"/>
        <v>8.4100522694868083</v>
      </c>
      <c r="O59">
        <f t="shared" si="13"/>
        <v>15.736355714334355</v>
      </c>
    </row>
    <row r="62" spans="4:20" x14ac:dyDescent="0.25">
      <c r="D62" t="s">
        <v>46</v>
      </c>
    </row>
    <row r="63" spans="4:20" x14ac:dyDescent="0.25">
      <c r="H63">
        <f>H47/$H$54*100</f>
        <v>87.850065071932619</v>
      </c>
      <c r="I63">
        <f t="shared" ref="H63:O66" si="14">I47/$H$54*100</f>
        <v>170.0939907407014</v>
      </c>
      <c r="J63">
        <f t="shared" si="14"/>
        <v>197.37226906511421</v>
      </c>
      <c r="K63">
        <f t="shared" si="14"/>
        <v>236.38312758730012</v>
      </c>
      <c r="L63">
        <f t="shared" si="14"/>
        <v>202.60520689563367</v>
      </c>
      <c r="M63">
        <f t="shared" si="14"/>
        <v>373.57852169813913</v>
      </c>
      <c r="N63" s="25">
        <f t="shared" si="14"/>
        <v>204.37077387609688</v>
      </c>
      <c r="O63">
        <f>O47/$H$54*100</f>
        <v>207.98320580338276</v>
      </c>
    </row>
    <row r="64" spans="4:20" x14ac:dyDescent="0.25">
      <c r="H64">
        <f t="shared" si="14"/>
        <v>117.8923903537376</v>
      </c>
      <c r="I64">
        <f t="shared" si="14"/>
        <v>170.89170081721937</v>
      </c>
      <c r="J64">
        <f t="shared" si="14"/>
        <v>182.67898305221257</v>
      </c>
      <c r="K64">
        <f t="shared" si="14"/>
        <v>193.48943120844072</v>
      </c>
      <c r="L64">
        <f t="shared" si="14"/>
        <v>208.7207604187245</v>
      </c>
      <c r="M64">
        <f t="shared" si="14"/>
        <v>212.06127623768114</v>
      </c>
      <c r="N64">
        <f t="shared" si="14"/>
        <v>172.59484706809388</v>
      </c>
      <c r="O64">
        <f t="shared" si="14"/>
        <v>202.81075902935987</v>
      </c>
    </row>
    <row r="65" spans="4:17" x14ac:dyDescent="0.25">
      <c r="H65">
        <f t="shared" si="14"/>
        <v>136.06831680377226</v>
      </c>
      <c r="I65">
        <f t="shared" si="14"/>
        <v>270.79389715435303</v>
      </c>
      <c r="J65">
        <f t="shared" si="14"/>
        <v>170.95395374914787</v>
      </c>
      <c r="K65">
        <f t="shared" si="14"/>
        <v>193.69733250940953</v>
      </c>
      <c r="L65">
        <f t="shared" si="14"/>
        <v>214.71071739316713</v>
      </c>
      <c r="M65">
        <f t="shared" si="14"/>
        <v>189.76583333128249</v>
      </c>
      <c r="N65">
        <f t="shared" si="14"/>
        <v>175.87973796269924</v>
      </c>
      <c r="O65">
        <f t="shared" si="14"/>
        <v>188.09851188085739</v>
      </c>
    </row>
    <row r="66" spans="4:17" x14ac:dyDescent="0.25">
      <c r="H66">
        <f t="shared" si="14"/>
        <v>58.189227770557515</v>
      </c>
      <c r="I66">
        <f t="shared" si="14"/>
        <v>92.496969574257065</v>
      </c>
      <c r="J66">
        <f t="shared" si="14"/>
        <v>121.70399810366273</v>
      </c>
      <c r="K66">
        <f t="shared" si="14"/>
        <v>155.49349683388186</v>
      </c>
      <c r="L66">
        <f t="shared" si="14"/>
        <v>163.41002264373495</v>
      </c>
      <c r="M66">
        <f t="shared" si="14"/>
        <v>172.10370331673332</v>
      </c>
      <c r="N66">
        <f t="shared" si="14"/>
        <v>173.40505807029558</v>
      </c>
      <c r="O66">
        <f t="shared" si="14"/>
        <v>143.68507209370534</v>
      </c>
    </row>
    <row r="69" spans="4:17" x14ac:dyDescent="0.25">
      <c r="F69" s="3"/>
      <c r="G69" s="3"/>
      <c r="H69" s="3" t="s">
        <v>22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 t="s">
        <v>29</v>
      </c>
      <c r="Q69" s="3"/>
    </row>
    <row r="70" spans="4:17" x14ac:dyDescent="0.25">
      <c r="F70" t="s">
        <v>38</v>
      </c>
      <c r="H70">
        <f>AVERAGE(H63:H66)</f>
        <v>100</v>
      </c>
      <c r="I70">
        <f t="shared" ref="I70:N70" si="15">AVERAGE(I63:I66)</f>
        <v>176.06913957163272</v>
      </c>
      <c r="J70">
        <f>AVERAGE(J63:J66)</f>
        <v>168.17730099253433</v>
      </c>
      <c r="K70">
        <f t="shared" si="15"/>
        <v>194.76584703475805</v>
      </c>
      <c r="L70">
        <f t="shared" si="15"/>
        <v>197.36167683781505</v>
      </c>
      <c r="M70">
        <f t="shared" si="15"/>
        <v>236.87733364595903</v>
      </c>
      <c r="N70">
        <f t="shared" si="15"/>
        <v>181.56260424429638</v>
      </c>
      <c r="O70">
        <f>AVERAGE(O63:O66)</f>
        <v>185.64438720182633</v>
      </c>
    </row>
    <row r="71" spans="4:17" x14ac:dyDescent="0.25">
      <c r="F71" t="s">
        <v>40</v>
      </c>
      <c r="H71">
        <f>MEDIAN(H63:H66)</f>
        <v>102.87122771283511</v>
      </c>
      <c r="I71">
        <f t="shared" ref="I71:O71" si="16">MEDIAN(I63:I66)</f>
        <v>170.49284577896037</v>
      </c>
      <c r="J71">
        <f t="shared" si="16"/>
        <v>176.81646840068021</v>
      </c>
      <c r="K71">
        <f t="shared" si="16"/>
        <v>193.59338185892511</v>
      </c>
      <c r="L71">
        <f t="shared" si="16"/>
        <v>205.6629836571791</v>
      </c>
      <c r="M71">
        <f t="shared" si="16"/>
        <v>200.91355478448182</v>
      </c>
      <c r="N71">
        <f t="shared" si="16"/>
        <v>174.6423980164974</v>
      </c>
      <c r="O71">
        <f t="shared" si="16"/>
        <v>195.45463545510864</v>
      </c>
    </row>
    <row r="72" spans="4:17" x14ac:dyDescent="0.25">
      <c r="F72" t="s">
        <v>42</v>
      </c>
      <c r="H72">
        <f>STDEV(H63:H66)</f>
        <v>34.238490537241816</v>
      </c>
      <c r="I72">
        <f t="shared" ref="I72:O72" si="17">STDEV(I63:I66)</f>
        <v>73.074381221654065</v>
      </c>
      <c r="J72">
        <f t="shared" si="17"/>
        <v>32.813222056820265</v>
      </c>
      <c r="K72">
        <f t="shared" si="17"/>
        <v>33.050902617739105</v>
      </c>
      <c r="L72">
        <f t="shared" si="17"/>
        <v>23.167703223604036</v>
      </c>
      <c r="M72">
        <f t="shared" si="17"/>
        <v>92.58899892913017</v>
      </c>
      <c r="N72">
        <f t="shared" si="17"/>
        <v>15.269509918786813</v>
      </c>
      <c r="O72">
        <f t="shared" si="17"/>
        <v>29.213661133775521</v>
      </c>
    </row>
    <row r="73" spans="4:17" x14ac:dyDescent="0.25">
      <c r="F73" t="s">
        <v>43</v>
      </c>
      <c r="H73">
        <f t="shared" ref="H73:O73" si="18">H72/H70*100</f>
        <v>34.238490537241816</v>
      </c>
      <c r="I73">
        <f t="shared" si="18"/>
        <v>41.503230719159717</v>
      </c>
      <c r="J73">
        <f t="shared" si="18"/>
        <v>19.511088513827975</v>
      </c>
      <c r="K73">
        <f t="shared" si="18"/>
        <v>16.969557610293357</v>
      </c>
      <c r="L73">
        <f t="shared" si="18"/>
        <v>11.738704086225638</v>
      </c>
      <c r="M73">
        <f t="shared" si="18"/>
        <v>39.087318952819395</v>
      </c>
      <c r="N73">
        <f t="shared" si="18"/>
        <v>8.4100522694868154</v>
      </c>
      <c r="O73">
        <f t="shared" si="18"/>
        <v>15.736355714334316</v>
      </c>
    </row>
    <row r="76" spans="4:17" x14ac:dyDescent="0.25">
      <c r="D76" t="s">
        <v>47</v>
      </c>
      <c r="H76">
        <f>H47/$S$54*100</f>
        <v>63.643524378166028</v>
      </c>
      <c r="I76">
        <f t="shared" ref="I76:N76" si="19">I47/$S$54*100</f>
        <v>123.22564630340835</v>
      </c>
      <c r="J76">
        <f>J47/$S$54*100</f>
        <v>142.98756418147295</v>
      </c>
      <c r="K76">
        <f t="shared" si="19"/>
        <v>171.24922253467952</v>
      </c>
      <c r="L76">
        <f t="shared" si="19"/>
        <v>146.77859844096258</v>
      </c>
      <c r="M76">
        <f t="shared" si="19"/>
        <v>270.64127651341875</v>
      </c>
      <c r="N76" s="26">
        <f t="shared" si="19"/>
        <v>148.05767438780896</v>
      </c>
      <c r="O76">
        <f>O47/$S$54*100</f>
        <v>150.67472309733961</v>
      </c>
    </row>
    <row r="77" spans="4:17" x14ac:dyDescent="0.25">
      <c r="H77">
        <f t="shared" ref="H77:O79" si="20">H48/$S$54*100</f>
        <v>85.407873213693719</v>
      </c>
      <c r="I77">
        <f t="shared" si="20"/>
        <v>123.80355231474721</v>
      </c>
      <c r="J77">
        <f t="shared" si="20"/>
        <v>132.34292201994725</v>
      </c>
      <c r="K77">
        <f t="shared" si="20"/>
        <v>140.17461821967632</v>
      </c>
      <c r="L77">
        <f t="shared" si="20"/>
        <v>151.20904911182004</v>
      </c>
      <c r="M77">
        <f t="shared" si="20"/>
        <v>153.62910651058615</v>
      </c>
      <c r="N77">
        <f t="shared" si="20"/>
        <v>125.03740717698733</v>
      </c>
      <c r="O77">
        <f t="shared" si="20"/>
        <v>146.92751195881917</v>
      </c>
    </row>
    <row r="78" spans="4:17" x14ac:dyDescent="0.25">
      <c r="H78">
        <f t="shared" si="20"/>
        <v>98.575535834903505</v>
      </c>
      <c r="I78">
        <f>I49/$S$54*100</f>
        <v>196.17831792031154</v>
      </c>
      <c r="J78">
        <f t="shared" si="20"/>
        <v>123.84865183729805</v>
      </c>
      <c r="K78">
        <f t="shared" si="20"/>
        <v>140.32523360630839</v>
      </c>
      <c r="L78">
        <f t="shared" si="20"/>
        <v>155.54851058421571</v>
      </c>
      <c r="M78">
        <f t="shared" si="20"/>
        <v>137.47703464844773</v>
      </c>
      <c r="N78">
        <f t="shared" si="20"/>
        <v>127.41716675439059</v>
      </c>
      <c r="O78">
        <f t="shared" si="20"/>
        <v>136.26913328503406</v>
      </c>
    </row>
    <row r="79" spans="4:17" x14ac:dyDescent="0.25">
      <c r="H79">
        <f>H50/$S$54*100</f>
        <v>42.155546875574579</v>
      </c>
      <c r="I79">
        <f t="shared" si="20"/>
        <v>67.010003159195236</v>
      </c>
      <c r="J79" s="25">
        <f t="shared" si="20"/>
        <v>88.169216082976007</v>
      </c>
      <c r="K79">
        <f t="shared" si="20"/>
        <v>112.64822795851501</v>
      </c>
      <c r="L79">
        <f t="shared" si="20"/>
        <v>118.38340416990675</v>
      </c>
      <c r="M79">
        <f t="shared" si="20"/>
        <v>124.68159504085166</v>
      </c>
      <c r="N79">
        <f t="shared" si="20"/>
        <v>125.62436956145295</v>
      </c>
      <c r="O79">
        <f t="shared" si="20"/>
        <v>104.09354143433542</v>
      </c>
    </row>
    <row r="82" spans="6:17" x14ac:dyDescent="0.25">
      <c r="F82" s="3"/>
      <c r="G82" s="3"/>
      <c r="H82" s="3" t="s">
        <v>22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 t="s">
        <v>29</v>
      </c>
      <c r="Q82" s="3"/>
    </row>
    <row r="83" spans="6:17" x14ac:dyDescent="0.25">
      <c r="F83" t="s">
        <v>38</v>
      </c>
      <c r="H83">
        <f>AVERAGE(H76:H79)</f>
        <v>72.445620075584458</v>
      </c>
      <c r="I83">
        <f t="shared" ref="I83:N83" si="21">AVERAGE(I76:I79)</f>
        <v>127.55437992441557</v>
      </c>
      <c r="J83">
        <f t="shared" si="21"/>
        <v>121.83708853042356</v>
      </c>
      <c r="K83">
        <f t="shared" si="21"/>
        <v>141.09932557979482</v>
      </c>
      <c r="L83">
        <f t="shared" si="21"/>
        <v>142.97989057672626</v>
      </c>
      <c r="M83">
        <f t="shared" si="21"/>
        <v>171.60725317832609</v>
      </c>
      <c r="N83">
        <f t="shared" si="21"/>
        <v>131.53415447015993</v>
      </c>
      <c r="O83" s="26">
        <f>AVERAGE(O76:O79)</f>
        <v>134.49122744388205</v>
      </c>
    </row>
    <row r="84" spans="6:17" x14ac:dyDescent="0.25">
      <c r="F84" t="s">
        <v>40</v>
      </c>
      <c r="H84">
        <f t="shared" ref="H84:O84" si="22">MEDIAN(H76:H79)</f>
        <v>74.52569879592987</v>
      </c>
      <c r="I84">
        <f t="shared" si="22"/>
        <v>123.51459930907778</v>
      </c>
      <c r="J84">
        <f t="shared" si="22"/>
        <v>128.09578692862266</v>
      </c>
      <c r="K84">
        <f t="shared" si="22"/>
        <v>140.24992591299235</v>
      </c>
      <c r="L84">
        <f t="shared" si="22"/>
        <v>148.99382377639131</v>
      </c>
      <c r="M84">
        <f t="shared" si="22"/>
        <v>145.55307057951694</v>
      </c>
      <c r="N84">
        <f t="shared" si="22"/>
        <v>126.52076815792176</v>
      </c>
      <c r="O84" s="26">
        <f t="shared" si="22"/>
        <v>141.59832262192663</v>
      </c>
    </row>
    <row r="85" spans="6:17" x14ac:dyDescent="0.25">
      <c r="F85" t="s">
        <v>42</v>
      </c>
      <c r="H85">
        <f t="shared" ref="H85:O85" si="23">STDEV(H76:H79)</f>
        <v>24.804286774225137</v>
      </c>
      <c r="I85">
        <f t="shared" si="23"/>
        <v>52.939188592423754</v>
      </c>
      <c r="J85">
        <f t="shared" si="23"/>
        <v>23.771742185841781</v>
      </c>
      <c r="K85">
        <f t="shared" si="23"/>
        <v>23.943931341998436</v>
      </c>
      <c r="L85">
        <f t="shared" si="23"/>
        <v>16.783986257611186</v>
      </c>
      <c r="M85">
        <f t="shared" si="23"/>
        <v>67.076674395984611</v>
      </c>
      <c r="N85">
        <f t="shared" si="23"/>
        <v>11.062091143167974</v>
      </c>
      <c r="O85" s="26">
        <f t="shared" si="23"/>
        <v>21.16401795514378</v>
      </c>
    </row>
    <row r="86" spans="6:17" x14ac:dyDescent="0.25">
      <c r="F86" t="s">
        <v>43</v>
      </c>
      <c r="H86">
        <f t="shared" ref="H86:O86" si="24">H85/H83*100</f>
        <v>34.238490537241809</v>
      </c>
      <c r="I86">
        <f t="shared" si="24"/>
        <v>41.503230719159731</v>
      </c>
      <c r="J86">
        <f t="shared" si="24"/>
        <v>19.511088513827886</v>
      </c>
      <c r="K86">
        <f t="shared" si="24"/>
        <v>16.969557610293187</v>
      </c>
      <c r="L86">
        <f t="shared" si="24"/>
        <v>11.73870408622569</v>
      </c>
      <c r="M86">
        <f t="shared" si="24"/>
        <v>39.087318952819388</v>
      </c>
      <c r="N86">
        <f t="shared" si="24"/>
        <v>8.4100522694868118</v>
      </c>
      <c r="O86" s="26">
        <f t="shared" si="24"/>
        <v>15.73635571433438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9C960-3FB5-4606-8991-0E001AAC6E83}">
  <dimension ref="A1:AA86"/>
  <sheetViews>
    <sheetView topLeftCell="A10" workbookViewId="0">
      <selection activeCell="A25" sqref="A25:D33"/>
    </sheetView>
  </sheetViews>
  <sheetFormatPr baseColWidth="10" defaultRowHeight="15" x14ac:dyDescent="0.25"/>
  <sheetData>
    <row r="1" spans="1:27" x14ac:dyDescent="0.25">
      <c r="B1" t="s">
        <v>0</v>
      </c>
    </row>
    <row r="2" spans="1:27" x14ac:dyDescent="0.25">
      <c r="A2" t="s">
        <v>1</v>
      </c>
      <c r="S2" s="27"/>
      <c r="T2" s="27"/>
      <c r="U2" s="27"/>
      <c r="V2" s="27"/>
      <c r="W2" s="27"/>
      <c r="X2" s="27"/>
      <c r="Y2" s="27"/>
      <c r="Z2" s="27"/>
      <c r="AA2" s="27"/>
    </row>
    <row r="3" spans="1:27" x14ac:dyDescent="0.25">
      <c r="A3" t="s">
        <v>2</v>
      </c>
      <c r="S3" s="27"/>
      <c r="T3" s="27"/>
      <c r="U3" s="27"/>
      <c r="V3" s="27"/>
      <c r="W3" s="27"/>
      <c r="X3" s="27"/>
      <c r="Y3" s="28"/>
      <c r="Z3" s="27"/>
      <c r="AA3" s="27"/>
    </row>
    <row r="4" spans="1:27" x14ac:dyDescent="0.25">
      <c r="A4" t="s">
        <v>3</v>
      </c>
      <c r="S4" s="27"/>
      <c r="T4" s="27"/>
      <c r="U4" s="27"/>
      <c r="V4" s="27"/>
      <c r="W4" s="27"/>
      <c r="X4" s="27"/>
      <c r="Y4" s="27"/>
      <c r="Z4" s="27"/>
      <c r="AA4" s="27"/>
    </row>
    <row r="5" spans="1:27" x14ac:dyDescent="0.25">
      <c r="S5" s="27"/>
      <c r="T5" s="27"/>
      <c r="U5" s="27"/>
      <c r="V5" s="27"/>
      <c r="W5" s="27"/>
      <c r="X5" s="27"/>
      <c r="Y5" s="27"/>
      <c r="Z5" s="27"/>
      <c r="AA5" s="27"/>
    </row>
    <row r="6" spans="1:27" x14ac:dyDescent="0.25">
      <c r="A6" t="s">
        <v>4</v>
      </c>
      <c r="S6" s="27"/>
      <c r="T6" s="27"/>
      <c r="U6" s="29"/>
      <c r="V6" s="27"/>
      <c r="W6" s="27"/>
      <c r="X6" s="27"/>
      <c r="Y6" s="27"/>
      <c r="Z6" s="27"/>
      <c r="AA6" s="27"/>
    </row>
    <row r="7" spans="1:27" x14ac:dyDescent="0.25">
      <c r="A7" t="s">
        <v>5</v>
      </c>
      <c r="S7" s="27"/>
      <c r="T7" s="27"/>
      <c r="U7" s="27"/>
      <c r="V7" s="27"/>
      <c r="W7" s="27"/>
      <c r="X7" s="27"/>
      <c r="Y7" s="27"/>
      <c r="Z7" s="27"/>
      <c r="AA7" s="27"/>
    </row>
    <row r="8" spans="1:27" x14ac:dyDescent="0.25">
      <c r="S8" s="27"/>
      <c r="T8" s="27"/>
      <c r="U8" s="27"/>
      <c r="V8" s="27"/>
      <c r="W8" s="27"/>
      <c r="X8" s="27"/>
      <c r="Y8" s="27"/>
      <c r="Z8" s="27"/>
      <c r="AA8" s="27"/>
    </row>
    <row r="9" spans="1:27" x14ac:dyDescent="0.25">
      <c r="A9" t="s">
        <v>6</v>
      </c>
      <c r="S9" s="27"/>
      <c r="T9" s="27"/>
      <c r="U9" s="27"/>
      <c r="V9" s="27"/>
      <c r="W9" s="27"/>
      <c r="X9" s="27"/>
      <c r="Y9" s="27"/>
      <c r="Z9" s="27"/>
      <c r="AA9" s="27"/>
    </row>
    <row r="10" spans="1:27" x14ac:dyDescent="0.25">
      <c r="A10" t="s">
        <v>7</v>
      </c>
      <c r="S10" s="27"/>
      <c r="T10" s="27"/>
      <c r="U10" s="27"/>
      <c r="V10" s="27"/>
      <c r="W10" s="29"/>
      <c r="X10" s="27"/>
      <c r="Y10" s="27"/>
      <c r="Z10" s="27"/>
      <c r="AA10" s="27"/>
    </row>
    <row r="11" spans="1:27" x14ac:dyDescent="0.25">
      <c r="A11" t="s">
        <v>8</v>
      </c>
      <c r="S11" s="27"/>
      <c r="T11" s="27"/>
      <c r="U11" s="27"/>
      <c r="V11" s="27"/>
      <c r="W11" s="27"/>
      <c r="X11" s="27"/>
      <c r="Y11" s="27"/>
      <c r="Z11" s="27"/>
      <c r="AA11" s="27"/>
    </row>
    <row r="12" spans="1:27" x14ac:dyDescent="0.25">
      <c r="A12" t="s">
        <v>9</v>
      </c>
      <c r="S12" s="27"/>
      <c r="T12" s="27"/>
      <c r="U12" s="27"/>
      <c r="V12" s="27"/>
      <c r="W12" s="27"/>
      <c r="X12" s="27"/>
      <c r="Y12" s="27"/>
      <c r="Z12" s="27"/>
      <c r="AA12" s="27"/>
    </row>
    <row r="13" spans="1:27" x14ac:dyDescent="0.25">
      <c r="A13" t="s">
        <v>10</v>
      </c>
      <c r="S13" s="27"/>
      <c r="T13" s="27"/>
      <c r="U13" s="27"/>
      <c r="V13" s="27"/>
      <c r="W13" s="27"/>
      <c r="X13" s="27"/>
      <c r="Y13" s="27"/>
      <c r="Z13" s="27"/>
      <c r="AA13" s="27"/>
    </row>
    <row r="14" spans="1:27" x14ac:dyDescent="0.25">
      <c r="A14" t="s">
        <v>11</v>
      </c>
      <c r="S14" s="27"/>
      <c r="T14" s="28"/>
      <c r="U14" s="27"/>
      <c r="V14" s="27"/>
      <c r="W14" s="27"/>
      <c r="X14" s="27"/>
      <c r="Y14" s="27"/>
      <c r="Z14" s="27"/>
      <c r="AA14" s="27"/>
    </row>
    <row r="15" spans="1:27" x14ac:dyDescent="0.25">
      <c r="A15" t="s">
        <v>12</v>
      </c>
      <c r="S15" s="27"/>
      <c r="T15" s="27"/>
      <c r="U15" s="27"/>
      <c r="V15" s="27"/>
      <c r="W15" s="27"/>
      <c r="X15" s="27"/>
      <c r="Y15" s="27"/>
      <c r="Z15" s="27"/>
      <c r="AA15" s="27"/>
    </row>
    <row r="16" spans="1:27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61</v>
      </c>
      <c r="F25" s="3"/>
      <c r="G25" s="3"/>
      <c r="H25" s="3" t="s">
        <v>22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</row>
    <row r="26" spans="1:17" x14ac:dyDescent="0.25">
      <c r="A26" t="s">
        <v>30</v>
      </c>
      <c r="C26" t="s">
        <v>31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32</v>
      </c>
      <c r="C27" s="2">
        <v>43855</v>
      </c>
      <c r="F27" s="5"/>
      <c r="G27" s="6">
        <v>5.1122639999999997E-2</v>
      </c>
      <c r="H27" s="6">
        <v>5.443456E-2</v>
      </c>
      <c r="I27" s="6">
        <v>5.4052509999999998E-2</v>
      </c>
      <c r="J27" s="6">
        <v>5.3728940000000003E-2</v>
      </c>
      <c r="K27" s="6">
        <v>5.2986190000000002E-2</v>
      </c>
      <c r="L27" s="6">
        <v>5.389306E-2</v>
      </c>
      <c r="M27" s="6">
        <v>5.4216689999999998E-2</v>
      </c>
      <c r="N27" s="6">
        <v>5.3724319999999999E-2</v>
      </c>
      <c r="O27" s="6">
        <v>5.4580240000000002E-2</v>
      </c>
      <c r="P27" s="6">
        <v>5.4617550000000001E-2</v>
      </c>
      <c r="Q27" s="7"/>
    </row>
    <row r="28" spans="1:17" x14ac:dyDescent="0.25">
      <c r="A28" t="s">
        <v>33</v>
      </c>
      <c r="C28" t="s">
        <v>34</v>
      </c>
      <c r="F28" s="6"/>
      <c r="G28" s="6">
        <v>5.3569609999999997E-2</v>
      </c>
      <c r="H28" s="8">
        <v>0.2029504</v>
      </c>
      <c r="I28" s="9">
        <v>0.30097790000000002</v>
      </c>
      <c r="J28" s="9">
        <v>0.33349119999999999</v>
      </c>
      <c r="K28" s="9"/>
      <c r="L28" s="9">
        <v>0.33972839999999999</v>
      </c>
      <c r="M28" s="9"/>
      <c r="N28" s="9">
        <v>0.34183279999999999</v>
      </c>
      <c r="O28" s="9">
        <v>0.34613850000000002</v>
      </c>
      <c r="P28" s="10">
        <v>0.1004379</v>
      </c>
      <c r="Q28" s="7"/>
    </row>
    <row r="29" spans="1:17" x14ac:dyDescent="0.25">
      <c r="A29" t="s">
        <v>35</v>
      </c>
      <c r="C29" t="s">
        <v>36</v>
      </c>
      <c r="F29" s="6"/>
      <c r="G29" s="6">
        <v>5.3642879999999997E-2</v>
      </c>
      <c r="H29" s="11">
        <v>0.2387582</v>
      </c>
      <c r="I29" s="4">
        <v>0.30192869999999999</v>
      </c>
      <c r="J29" s="4"/>
      <c r="K29" s="4">
        <v>0.32886320000000002</v>
      </c>
      <c r="L29" s="4">
        <v>0.34701759999999998</v>
      </c>
      <c r="M29" s="4">
        <v>0.35099920000000001</v>
      </c>
      <c r="N29" s="4">
        <v>0.30395870000000003</v>
      </c>
      <c r="O29" s="4">
        <v>0.33997339999999998</v>
      </c>
      <c r="P29" s="12"/>
      <c r="Q29" s="7"/>
    </row>
    <row r="30" spans="1:17" x14ac:dyDescent="0.25">
      <c r="A30" t="s">
        <v>19</v>
      </c>
      <c r="C30" s="2">
        <v>43900</v>
      </c>
      <c r="F30" s="6"/>
      <c r="G30" s="6">
        <v>5.4393780000000003E-2</v>
      </c>
      <c r="H30" s="11">
        <v>0.2604223</v>
      </c>
      <c r="I30" s="4">
        <v>0.42100330000000002</v>
      </c>
      <c r="J30" s="4">
        <v>0.30200290000000002</v>
      </c>
      <c r="K30" s="4">
        <v>0.32911099999999999</v>
      </c>
      <c r="L30" s="4">
        <v>0.3541571</v>
      </c>
      <c r="M30" s="4">
        <v>0.32442500000000002</v>
      </c>
      <c r="N30" s="4">
        <v>0.30787399999999998</v>
      </c>
      <c r="O30" s="4">
        <v>0.32243769999999999</v>
      </c>
      <c r="P30" s="12">
        <v>9.7109600000000004E-2</v>
      </c>
      <c r="Q30" s="7"/>
    </row>
    <row r="31" spans="1:17" x14ac:dyDescent="0.25">
      <c r="A31" t="s">
        <v>20</v>
      </c>
      <c r="C31" t="s">
        <v>21</v>
      </c>
      <c r="F31" s="6"/>
      <c r="G31" s="6">
        <v>5.4038549999999998E-2</v>
      </c>
      <c r="H31" s="13"/>
      <c r="I31" s="14">
        <v>0.20848910000000001</v>
      </c>
      <c r="J31" s="14">
        <v>0.2433013</v>
      </c>
      <c r="K31" s="14">
        <v>0.28357539999999998</v>
      </c>
      <c r="L31" s="14">
        <v>0.29301120000000003</v>
      </c>
      <c r="M31" s="14">
        <v>0.30337330000000001</v>
      </c>
      <c r="N31" s="14">
        <v>0.30492439999999998</v>
      </c>
      <c r="O31" s="14">
        <v>0.26950079999999998</v>
      </c>
      <c r="P31" s="15">
        <v>5.3354510000000001E-2</v>
      </c>
      <c r="Q31" s="7"/>
    </row>
    <row r="32" spans="1:17" x14ac:dyDescent="0.25">
      <c r="A32" s="1" t="s">
        <v>37</v>
      </c>
      <c r="B32" t="s">
        <v>62</v>
      </c>
      <c r="G32" s="16">
        <v>5.4300569999999999E-2</v>
      </c>
      <c r="H32" s="16">
        <v>5.2542739999999998E-2</v>
      </c>
      <c r="I32" s="16">
        <v>5.1994310000000002E-2</v>
      </c>
      <c r="J32" s="16">
        <v>5.235948E-2</v>
      </c>
      <c r="K32" s="16">
        <v>5.2511420000000003E-2</v>
      </c>
      <c r="L32" s="16">
        <v>5.3348689999999997E-2</v>
      </c>
      <c r="M32" s="16">
        <v>5.3266149999999998E-2</v>
      </c>
      <c r="N32" s="16">
        <v>5.3175510000000002E-2</v>
      </c>
      <c r="O32" s="16">
        <v>5.399781E-2</v>
      </c>
      <c r="P32" s="16">
        <v>5.5596729999999997E-2</v>
      </c>
      <c r="Q32" s="17"/>
    </row>
    <row r="33" spans="1:17" x14ac:dyDescent="0.25">
      <c r="B33" t="s">
        <v>63</v>
      </c>
      <c r="Q33" s="17"/>
    </row>
    <row r="35" spans="1:17" x14ac:dyDescent="0.25">
      <c r="A35" s="1"/>
      <c r="B35" s="18"/>
      <c r="C35" s="19"/>
      <c r="F35" t="s">
        <v>38</v>
      </c>
      <c r="H35">
        <f>AVERAGE(H28:H31)</f>
        <v>0.23404363333333333</v>
      </c>
      <c r="I35">
        <f t="shared" ref="I35:N35" si="0">AVERAGE(I28:I31)</f>
        <v>0.30809975000000001</v>
      </c>
      <c r="J35">
        <f t="shared" si="0"/>
        <v>0.29293180000000002</v>
      </c>
      <c r="K35">
        <f t="shared" si="0"/>
        <v>0.31384986666666664</v>
      </c>
      <c r="L35">
        <f t="shared" si="0"/>
        <v>0.333478575</v>
      </c>
      <c r="M35">
        <f t="shared" si="0"/>
        <v>0.32626583333333331</v>
      </c>
      <c r="N35">
        <f t="shared" si="0"/>
        <v>0.31464747500000001</v>
      </c>
      <c r="O35">
        <f>AVERAGE(O28:O31)</f>
        <v>0.31951260000000004</v>
      </c>
      <c r="P35">
        <f>AVERAGE(P28:P30)</f>
        <v>9.8773749999999993E-2</v>
      </c>
    </row>
    <row r="36" spans="1:17" x14ac:dyDescent="0.25">
      <c r="B36" s="18"/>
      <c r="F36" t="s">
        <v>39</v>
      </c>
      <c r="H36">
        <f>H35/1000</f>
        <v>2.3404363333333334E-4</v>
      </c>
      <c r="I36">
        <f t="shared" ref="I36:P36" si="1">I35/1000</f>
        <v>3.0809975000000003E-4</v>
      </c>
      <c r="J36">
        <f t="shared" si="1"/>
        <v>2.9293180000000002E-4</v>
      </c>
      <c r="K36">
        <f t="shared" si="1"/>
        <v>3.1384986666666665E-4</v>
      </c>
      <c r="L36">
        <f t="shared" si="1"/>
        <v>3.3347857499999999E-4</v>
      </c>
      <c r="M36">
        <f t="shared" si="1"/>
        <v>3.2626583333333334E-4</v>
      </c>
      <c r="N36">
        <f t="shared" si="1"/>
        <v>3.1464747499999998E-4</v>
      </c>
      <c r="O36">
        <f t="shared" si="1"/>
        <v>3.1951260000000003E-4</v>
      </c>
      <c r="P36">
        <f t="shared" si="1"/>
        <v>9.8773749999999996E-5</v>
      </c>
    </row>
    <row r="37" spans="1:17" x14ac:dyDescent="0.25">
      <c r="B37" s="20"/>
      <c r="F37" t="s">
        <v>40</v>
      </c>
      <c r="H37">
        <f>MEDIAN(H28:H31)</f>
        <v>0.2387582</v>
      </c>
      <c r="I37">
        <f t="shared" ref="I37:P37" si="2">MEDIAN(I28:I31)</f>
        <v>0.30145330000000004</v>
      </c>
      <c r="J37">
        <f t="shared" si="2"/>
        <v>0.30200290000000002</v>
      </c>
      <c r="K37">
        <f t="shared" si="2"/>
        <v>0.32886320000000002</v>
      </c>
      <c r="L37">
        <f t="shared" si="2"/>
        <v>0.34337299999999998</v>
      </c>
      <c r="M37">
        <f t="shared" si="2"/>
        <v>0.32442500000000002</v>
      </c>
      <c r="N37">
        <f t="shared" si="2"/>
        <v>0.30639919999999998</v>
      </c>
      <c r="O37">
        <f t="shared" si="2"/>
        <v>0.33120554999999996</v>
      </c>
      <c r="P37">
        <f t="shared" si="2"/>
        <v>9.7109600000000004E-2</v>
      </c>
    </row>
    <row r="38" spans="1:17" x14ac:dyDescent="0.25">
      <c r="B38" s="18"/>
      <c r="C38" s="18"/>
      <c r="F38" t="s">
        <v>41</v>
      </c>
      <c r="H38">
        <f>H37/1000</f>
        <v>2.3875820000000001E-4</v>
      </c>
      <c r="I38">
        <f t="shared" ref="I38:P38" si="3">I37/1000</f>
        <v>3.0145330000000002E-4</v>
      </c>
      <c r="J38">
        <f t="shared" si="3"/>
        <v>3.0200290000000004E-4</v>
      </c>
      <c r="K38">
        <f t="shared" si="3"/>
        <v>3.288632E-4</v>
      </c>
      <c r="L38">
        <f t="shared" si="3"/>
        <v>3.4337300000000001E-4</v>
      </c>
      <c r="M38">
        <f t="shared" si="3"/>
        <v>3.2442500000000004E-4</v>
      </c>
      <c r="N38">
        <f t="shared" si="3"/>
        <v>3.0639919999999996E-4</v>
      </c>
      <c r="O38">
        <f t="shared" si="3"/>
        <v>3.3120554999999997E-4</v>
      </c>
      <c r="P38">
        <f t="shared" si="3"/>
        <v>9.710960000000001E-5</v>
      </c>
    </row>
    <row r="39" spans="1:17" x14ac:dyDescent="0.25">
      <c r="F39" t="s">
        <v>42</v>
      </c>
      <c r="H39">
        <f>STDEV(H28:H31)</f>
        <v>2.9024561608116142E-2</v>
      </c>
      <c r="I39">
        <f t="shared" ref="I39:P39" si="4">STDEV(I28:I31)</f>
        <v>8.7098212384162502E-2</v>
      </c>
      <c r="J39">
        <f t="shared" si="4"/>
        <v>4.5774099192774906E-2</v>
      </c>
      <c r="K39">
        <f t="shared" si="4"/>
        <v>2.6218749973508159E-2</v>
      </c>
      <c r="L39">
        <f t="shared" si="4"/>
        <v>2.7613857306598179E-2</v>
      </c>
      <c r="M39">
        <f t="shared" si="4"/>
        <v>2.3866254172436305E-2</v>
      </c>
      <c r="N39">
        <f t="shared" si="4"/>
        <v>1.8199908034451706E-2</v>
      </c>
      <c r="O39">
        <f t="shared" si="4"/>
        <v>3.4820105478971013E-2</v>
      </c>
      <c r="P39">
        <f t="shared" si="4"/>
        <v>2.6275562460488532E-2</v>
      </c>
    </row>
    <row r="40" spans="1:17" x14ac:dyDescent="0.25">
      <c r="F40" t="s">
        <v>43</v>
      </c>
      <c r="H40">
        <f>H39/H35*100</f>
        <v>12.401346362102625</v>
      </c>
      <c r="I40">
        <f t="shared" ref="I40:P40" si="5">I39/I35*100</f>
        <v>28.26948492628199</v>
      </c>
      <c r="J40">
        <f t="shared" si="5"/>
        <v>15.626196675395059</v>
      </c>
      <c r="K40">
        <f t="shared" si="5"/>
        <v>8.3539146445948766</v>
      </c>
      <c r="L40">
        <f t="shared" si="5"/>
        <v>8.2805491497012014</v>
      </c>
      <c r="M40">
        <f t="shared" si="5"/>
        <v>7.3149719443816448</v>
      </c>
      <c r="N40">
        <f t="shared" si="5"/>
        <v>5.7842218611325915</v>
      </c>
      <c r="O40">
        <f t="shared" si="5"/>
        <v>10.897881798392618</v>
      </c>
      <c r="P40">
        <f t="shared" si="5"/>
        <v>26.601766623711796</v>
      </c>
    </row>
    <row r="43" spans="1:17" x14ac:dyDescent="0.25">
      <c r="D43" t="s">
        <v>44</v>
      </c>
    </row>
    <row r="44" spans="1:17" x14ac:dyDescent="0.25">
      <c r="F44" s="3"/>
      <c r="G44" s="3"/>
      <c r="H44" s="3" t="s">
        <v>22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1:17" x14ac:dyDescent="0.25">
      <c r="H47">
        <f>H28-$P$35</f>
        <v>0.10417665000000001</v>
      </c>
      <c r="I47">
        <f t="shared" ref="I47:N47" si="6">I28-$P$35</f>
        <v>0.20220415000000003</v>
      </c>
      <c r="J47">
        <f t="shared" si="6"/>
        <v>0.23471744999999999</v>
      </c>
      <c r="L47">
        <f t="shared" si="6"/>
        <v>0.24095464999999999</v>
      </c>
      <c r="N47">
        <f t="shared" si="6"/>
        <v>0.24305905</v>
      </c>
      <c r="O47">
        <f>O28-$P$35</f>
        <v>0.24736475000000002</v>
      </c>
    </row>
    <row r="48" spans="1:17" x14ac:dyDescent="0.25">
      <c r="H48">
        <f t="shared" ref="H48:O50" si="7">H29-$P$35</f>
        <v>0.13998445000000001</v>
      </c>
      <c r="I48">
        <f t="shared" si="7"/>
        <v>0.20315495</v>
      </c>
      <c r="K48">
        <f t="shared" si="7"/>
        <v>0.23008945000000003</v>
      </c>
      <c r="L48">
        <f t="shared" si="7"/>
        <v>0.24824384999999999</v>
      </c>
      <c r="M48">
        <f t="shared" si="7"/>
        <v>0.25222545000000002</v>
      </c>
      <c r="N48">
        <f t="shared" si="7"/>
        <v>0.20518495000000003</v>
      </c>
    </row>
    <row r="49" spans="4:20" x14ac:dyDescent="0.25">
      <c r="H49">
        <f t="shared" si="7"/>
        <v>0.16164855</v>
      </c>
      <c r="I49">
        <f t="shared" si="7"/>
        <v>0.32222955000000003</v>
      </c>
      <c r="J49">
        <f t="shared" si="7"/>
        <v>0.20322915000000003</v>
      </c>
      <c r="K49">
        <f t="shared" si="7"/>
        <v>0.23033724999999999</v>
      </c>
      <c r="L49">
        <f>L30-$P$35</f>
        <v>0.25538335000000001</v>
      </c>
      <c r="M49">
        <f t="shared" si="7"/>
        <v>0.22565125000000003</v>
      </c>
      <c r="N49">
        <f t="shared" si="7"/>
        <v>0.20910024999999999</v>
      </c>
      <c r="O49">
        <f>O30-$P$35</f>
        <v>0.22366395</v>
      </c>
    </row>
    <row r="50" spans="4:20" x14ac:dyDescent="0.25">
      <c r="I50">
        <f t="shared" si="7"/>
        <v>0.10971535000000002</v>
      </c>
      <c r="J50">
        <f t="shared" si="7"/>
        <v>0.14452755</v>
      </c>
      <c r="K50">
        <f t="shared" si="7"/>
        <v>0.18480164999999998</v>
      </c>
      <c r="L50">
        <f t="shared" si="7"/>
        <v>0.19423745000000003</v>
      </c>
      <c r="M50">
        <f t="shared" si="7"/>
        <v>0.20459955000000002</v>
      </c>
      <c r="N50">
        <f t="shared" si="7"/>
        <v>0.20615064999999999</v>
      </c>
      <c r="O50">
        <f t="shared" si="7"/>
        <v>0.17072704999999999</v>
      </c>
    </row>
    <row r="53" spans="4:20" x14ac:dyDescent="0.25">
      <c r="F53" s="3"/>
      <c r="G53" s="3"/>
      <c r="H53" s="3" t="s">
        <v>22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 t="s">
        <v>29</v>
      </c>
      <c r="Q53" s="3"/>
      <c r="S53" s="21" t="s">
        <v>45</v>
      </c>
      <c r="T53" s="22"/>
    </row>
    <row r="54" spans="4:20" x14ac:dyDescent="0.25">
      <c r="F54" t="s">
        <v>38</v>
      </c>
      <c r="H54">
        <f>AVERAGE(H47:H50)</f>
        <v>0.13526988333333334</v>
      </c>
      <c r="I54">
        <f>AVERAGE(I47:I50)</f>
        <v>0.20932600000000001</v>
      </c>
      <c r="J54">
        <f t="shared" ref="J54:N54" si="8">AVERAGE(J47:J50)</f>
        <v>0.19415805</v>
      </c>
      <c r="K54">
        <f t="shared" si="8"/>
        <v>0.21507611666666668</v>
      </c>
      <c r="L54">
        <f t="shared" si="8"/>
        <v>0.23470482500000001</v>
      </c>
      <c r="M54">
        <f t="shared" si="8"/>
        <v>0.22749208333333337</v>
      </c>
      <c r="N54">
        <f t="shared" si="8"/>
        <v>0.21587372499999999</v>
      </c>
      <c r="O54">
        <f>AVERAGE(O47:O50)</f>
        <v>0.21391858333333333</v>
      </c>
      <c r="S54" s="23">
        <f>AVERAGE(H47:I50)</f>
        <v>0.17758766428571432</v>
      </c>
      <c r="T54" s="24"/>
    </row>
    <row r="55" spans="4:20" x14ac:dyDescent="0.25">
      <c r="F55" t="s">
        <v>39</v>
      </c>
      <c r="H55">
        <f>H54/1000</f>
        <v>1.3526988333333333E-4</v>
      </c>
      <c r="I55">
        <f t="shared" ref="I55:O55" si="9">I54/1000</f>
        <v>2.0932600000000002E-4</v>
      </c>
      <c r="J55">
        <f t="shared" si="9"/>
        <v>1.9415805000000001E-4</v>
      </c>
      <c r="K55">
        <f t="shared" si="9"/>
        <v>2.1507611666666667E-4</v>
      </c>
      <c r="L55">
        <f t="shared" si="9"/>
        <v>2.34704825E-4</v>
      </c>
      <c r="M55">
        <f t="shared" si="9"/>
        <v>2.2749208333333338E-4</v>
      </c>
      <c r="N55">
        <f t="shared" si="9"/>
        <v>2.15873725E-4</v>
      </c>
      <c r="O55">
        <f t="shared" si="9"/>
        <v>2.1391858333333333E-4</v>
      </c>
    </row>
    <row r="56" spans="4:20" x14ac:dyDescent="0.25">
      <c r="F56" t="s">
        <v>40</v>
      </c>
      <c r="H56">
        <f>MEDIAN(H47:H50)</f>
        <v>0.13998445000000001</v>
      </c>
      <c r="I56">
        <f t="shared" ref="I56:N56" si="10">MEDIAN(I47:I50)</f>
        <v>0.20267955000000001</v>
      </c>
      <c r="J56">
        <f>MEDIAN(J47:J50)</f>
        <v>0.20322915000000003</v>
      </c>
      <c r="K56">
        <f t="shared" si="10"/>
        <v>0.23008945000000003</v>
      </c>
      <c r="L56">
        <f t="shared" si="10"/>
        <v>0.24459924999999999</v>
      </c>
      <c r="M56">
        <f t="shared" si="10"/>
        <v>0.22565125000000003</v>
      </c>
      <c r="N56">
        <f t="shared" si="10"/>
        <v>0.20762544999999999</v>
      </c>
      <c r="O56">
        <f>MEDIAN(O47:O50)</f>
        <v>0.22366395</v>
      </c>
    </row>
    <row r="57" spans="4:20" x14ac:dyDescent="0.25">
      <c r="F57" t="s">
        <v>41</v>
      </c>
      <c r="H57">
        <f>H56/1000</f>
        <v>1.3998445E-4</v>
      </c>
      <c r="I57">
        <f t="shared" ref="I57:O57" si="11">I56/1000</f>
        <v>2.0267955000000001E-4</v>
      </c>
      <c r="J57">
        <f t="shared" si="11"/>
        <v>2.0322915000000003E-4</v>
      </c>
      <c r="K57">
        <f t="shared" si="11"/>
        <v>2.3008945000000002E-4</v>
      </c>
      <c r="L57">
        <f t="shared" si="11"/>
        <v>2.4459925E-4</v>
      </c>
      <c r="M57">
        <f t="shared" si="11"/>
        <v>2.2565125000000003E-4</v>
      </c>
      <c r="N57">
        <f t="shared" si="11"/>
        <v>2.0762544999999998E-4</v>
      </c>
      <c r="O57">
        <f t="shared" si="11"/>
        <v>2.2366395E-4</v>
      </c>
    </row>
    <row r="58" spans="4:20" x14ac:dyDescent="0.25">
      <c r="F58" t="s">
        <v>42</v>
      </c>
      <c r="H58">
        <f>STDEV(H47:H50)</f>
        <v>2.9024561608116201E-2</v>
      </c>
      <c r="I58">
        <f t="shared" ref="I58:O58" si="12">STDEV(I47:I50)</f>
        <v>8.7098212384162502E-2</v>
      </c>
      <c r="J58">
        <f t="shared" si="12"/>
        <v>4.5774099192774829E-2</v>
      </c>
      <c r="K58">
        <f t="shared" si="12"/>
        <v>2.6218749973508159E-2</v>
      </c>
      <c r="L58">
        <f t="shared" si="12"/>
        <v>2.7613857306598259E-2</v>
      </c>
      <c r="M58">
        <f t="shared" si="12"/>
        <v>2.3866254172436305E-2</v>
      </c>
      <c r="N58">
        <f t="shared" si="12"/>
        <v>1.8199908034451706E-2</v>
      </c>
      <c r="O58">
        <f t="shared" si="12"/>
        <v>3.9237270469839769E-2</v>
      </c>
    </row>
    <row r="59" spans="4:20" x14ac:dyDescent="0.25">
      <c r="F59" t="s">
        <v>43</v>
      </c>
      <c r="H59">
        <f>H58/H54*100</f>
        <v>21.456780247672423</v>
      </c>
      <c r="I59">
        <f t="shared" ref="I59:O59" si="13">I58/I54*100</f>
        <v>41.608883934228189</v>
      </c>
      <c r="J59">
        <f t="shared" si="13"/>
        <v>23.575689595551065</v>
      </c>
      <c r="K59">
        <f t="shared" si="13"/>
        <v>12.190451631662569</v>
      </c>
      <c r="L59">
        <f t="shared" si="13"/>
        <v>11.765355614908325</v>
      </c>
      <c r="M59">
        <f t="shared" si="13"/>
        <v>10.491026247039205</v>
      </c>
      <c r="N59">
        <f t="shared" si="13"/>
        <v>8.4308120566556699</v>
      </c>
      <c r="O59">
        <f t="shared" si="13"/>
        <v>18.342151419682537</v>
      </c>
    </row>
    <row r="62" spans="4:20" x14ac:dyDescent="0.25">
      <c r="D62" t="s">
        <v>46</v>
      </c>
    </row>
    <row r="63" spans="4:20" x14ac:dyDescent="0.25">
      <c r="H63">
        <f>H47/$H$54*100</f>
        <v>77.013927588957046</v>
      </c>
      <c r="I63">
        <f t="shared" ref="H63:O66" si="14">I47/$H$54*100</f>
        <v>149.48201699984219</v>
      </c>
      <c r="J63">
        <f t="shared" si="14"/>
        <v>173.51789194761631</v>
      </c>
      <c r="L63">
        <f t="shared" si="14"/>
        <v>178.1288222199743</v>
      </c>
      <c r="N63" s="25">
        <f t="shared" si="14"/>
        <v>179.68452696972582</v>
      </c>
      <c r="O63">
        <f>O47/$H$54*100</f>
        <v>182.86757103977197</v>
      </c>
    </row>
    <row r="64" spans="4:20" x14ac:dyDescent="0.25">
      <c r="H64">
        <f t="shared" si="14"/>
        <v>103.48530400891156</v>
      </c>
      <c r="I64">
        <f t="shared" si="14"/>
        <v>150.18490812133226</v>
      </c>
      <c r="K64">
        <f t="shared" si="14"/>
        <v>170.09658345975757</v>
      </c>
      <c r="L64">
        <f t="shared" si="14"/>
        <v>183.51745701463727</v>
      </c>
      <c r="M64">
        <f t="shared" si="14"/>
        <v>186.46090599373377</v>
      </c>
      <c r="N64">
        <f t="shared" si="14"/>
        <v>151.68561171475346</v>
      </c>
    </row>
    <row r="65" spans="4:17" x14ac:dyDescent="0.25">
      <c r="H65">
        <f t="shared" si="14"/>
        <v>119.5007684021314</v>
      </c>
      <c r="I65">
        <f t="shared" si="14"/>
        <v>238.21233674457966</v>
      </c>
      <c r="J65">
        <f t="shared" si="14"/>
        <v>150.23976142509179</v>
      </c>
      <c r="K65">
        <f t="shared" si="14"/>
        <v>170.27977279495448</v>
      </c>
      <c r="L65">
        <f t="shared" si="14"/>
        <v>188.79542416007112</v>
      </c>
      <c r="M65">
        <f t="shared" si="14"/>
        <v>166.8155870615694</v>
      </c>
      <c r="N65">
        <f t="shared" si="14"/>
        <v>154.58004756663621</v>
      </c>
      <c r="O65">
        <f t="shared" si="14"/>
        <v>165.34644999200981</v>
      </c>
    </row>
    <row r="66" spans="4:17" x14ac:dyDescent="0.25">
      <c r="I66">
        <f t="shared" si="14"/>
        <v>81.108482757864437</v>
      </c>
      <c r="J66">
        <f t="shared" si="14"/>
        <v>106.84384908047406</v>
      </c>
      <c r="K66">
        <f t="shared" si="14"/>
        <v>136.61699518481137</v>
      </c>
      <c r="L66">
        <f t="shared" si="14"/>
        <v>143.59253162166056</v>
      </c>
      <c r="M66">
        <f t="shared" si="14"/>
        <v>151.25284724007918</v>
      </c>
      <c r="N66">
        <f t="shared" si="14"/>
        <v>152.39951785276668</v>
      </c>
      <c r="O66">
        <f t="shared" si="14"/>
        <v>126.21216622128134</v>
      </c>
    </row>
    <row r="69" spans="4:17" x14ac:dyDescent="0.25">
      <c r="F69" s="3"/>
      <c r="G69" s="3"/>
      <c r="H69" s="3" t="s">
        <v>22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 t="s">
        <v>29</v>
      </c>
      <c r="Q69" s="3"/>
    </row>
    <row r="70" spans="4:17" x14ac:dyDescent="0.25">
      <c r="F70" t="s">
        <v>38</v>
      </c>
      <c r="H70">
        <f>AVERAGE(H63:H66)</f>
        <v>100</v>
      </c>
      <c r="I70">
        <f t="shared" ref="I70:N70" si="15">AVERAGE(I63:I66)</f>
        <v>154.74693615590465</v>
      </c>
      <c r="J70">
        <f>AVERAGE(J63:J66)</f>
        <v>143.53383415106072</v>
      </c>
      <c r="K70">
        <f t="shared" si="15"/>
        <v>158.99778381317446</v>
      </c>
      <c r="L70">
        <f t="shared" si="15"/>
        <v>173.50855875408581</v>
      </c>
      <c r="M70">
        <f t="shared" si="15"/>
        <v>168.17644676512745</v>
      </c>
      <c r="N70">
        <f t="shared" si="15"/>
        <v>159.58742602597056</v>
      </c>
      <c r="O70">
        <f>AVERAGE(O63:O66)</f>
        <v>158.1420624176877</v>
      </c>
    </row>
    <row r="71" spans="4:17" x14ac:dyDescent="0.25">
      <c r="F71" t="s">
        <v>40</v>
      </c>
      <c r="H71">
        <f>MEDIAN(H63:H66)</f>
        <v>103.48530400891156</v>
      </c>
      <c r="I71">
        <f t="shared" ref="I71:O71" si="16">MEDIAN(I63:I66)</f>
        <v>149.83346256058724</v>
      </c>
      <c r="J71">
        <f t="shared" si="16"/>
        <v>150.23976142509179</v>
      </c>
      <c r="K71">
        <f t="shared" si="16"/>
        <v>170.09658345975757</v>
      </c>
      <c r="L71">
        <f t="shared" si="16"/>
        <v>180.8231396173058</v>
      </c>
      <c r="M71">
        <f t="shared" si="16"/>
        <v>166.8155870615694</v>
      </c>
      <c r="N71">
        <f t="shared" si="16"/>
        <v>153.48978270970144</v>
      </c>
      <c r="O71">
        <f t="shared" si="16"/>
        <v>165.34644999200981</v>
      </c>
    </row>
    <row r="72" spans="4:17" x14ac:dyDescent="0.25">
      <c r="F72" t="s">
        <v>42</v>
      </c>
      <c r="H72">
        <f>STDEV(H63:H66)</f>
        <v>21.456780247672405</v>
      </c>
      <c r="I72">
        <f t="shared" ref="I72:O72" si="17">STDEV(I63:I66)</f>
        <v>64.388473056884479</v>
      </c>
      <c r="J72">
        <f t="shared" si="17"/>
        <v>33.839091204047179</v>
      </c>
      <c r="K72">
        <f t="shared" si="17"/>
        <v>19.382547931160467</v>
      </c>
      <c r="L72">
        <f t="shared" si="17"/>
        <v>20.413898959720282</v>
      </c>
      <c r="M72">
        <f t="shared" si="17"/>
        <v>17.643435171467448</v>
      </c>
      <c r="N72">
        <f t="shared" si="17"/>
        <v>13.454515954303977</v>
      </c>
      <c r="O72">
        <f t="shared" si="17"/>
        <v>29.006656546860821</v>
      </c>
    </row>
    <row r="73" spans="4:17" x14ac:dyDescent="0.25">
      <c r="F73" t="s">
        <v>43</v>
      </c>
      <c r="H73">
        <f t="shared" ref="H73:O73" si="18">H72/H70*100</f>
        <v>21.456780247672405</v>
      </c>
      <c r="I73">
        <f t="shared" si="18"/>
        <v>41.608883934228139</v>
      </c>
      <c r="J73">
        <f t="shared" si="18"/>
        <v>23.57568959555109</v>
      </c>
      <c r="K73">
        <f t="shared" si="18"/>
        <v>12.190451631662578</v>
      </c>
      <c r="L73">
        <f t="shared" si="18"/>
        <v>11.765355614908287</v>
      </c>
      <c r="M73">
        <f t="shared" si="18"/>
        <v>10.491026247039212</v>
      </c>
      <c r="N73">
        <f t="shared" si="18"/>
        <v>8.4308120566556717</v>
      </c>
      <c r="O73">
        <f t="shared" si="18"/>
        <v>18.342151419682331</v>
      </c>
    </row>
    <row r="76" spans="4:17" x14ac:dyDescent="0.25">
      <c r="D76" t="s">
        <v>47</v>
      </c>
      <c r="H76">
        <f>H47/$S$54*100</f>
        <v>58.662098191907063</v>
      </c>
      <c r="I76">
        <f t="shared" ref="I76:N76" si="19">I47/$S$54*100</f>
        <v>113.86159664484417</v>
      </c>
      <c r="J76">
        <f>J47/$S$54*100</f>
        <v>132.16990658899127</v>
      </c>
      <c r="L76">
        <f t="shared" si="19"/>
        <v>135.6820874744638</v>
      </c>
      <c r="N76" s="26">
        <f t="shared" si="19"/>
        <v>136.86707969138618</v>
      </c>
      <c r="O76">
        <f>O47/$S$54*100</f>
        <v>139.2916287259817</v>
      </c>
    </row>
    <row r="77" spans="4:17" x14ac:dyDescent="0.25">
      <c r="H77">
        <f t="shared" ref="H77:O79" si="20">H48/$S$54*100</f>
        <v>78.825548251360601</v>
      </c>
      <c r="I77">
        <f t="shared" si="20"/>
        <v>114.39699419276748</v>
      </c>
      <c r="K77">
        <f t="shared" si="20"/>
        <v>129.56386972341588</v>
      </c>
      <c r="L77">
        <f t="shared" si="20"/>
        <v>139.78665184796256</v>
      </c>
      <c r="M77">
        <f t="shared" si="20"/>
        <v>142.0286994676633</v>
      </c>
      <c r="N77">
        <f t="shared" si="20"/>
        <v>115.54009160787511</v>
      </c>
    </row>
    <row r="78" spans="4:17" x14ac:dyDescent="0.25">
      <c r="H78">
        <f t="shared" si="20"/>
        <v>91.024650079258635</v>
      </c>
      <c r="I78">
        <f>I49/$S$54*100</f>
        <v>181.44816043167089</v>
      </c>
      <c r="J78">
        <f t="shared" si="20"/>
        <v>114.43877637414728</v>
      </c>
      <c r="K78">
        <f t="shared" si="20"/>
        <v>129.70340644236347</v>
      </c>
      <c r="L78">
        <f t="shared" si="20"/>
        <v>143.8069198258743</v>
      </c>
      <c r="M78">
        <f t="shared" si="20"/>
        <v>127.06470965064216</v>
      </c>
      <c r="N78">
        <f t="shared" si="20"/>
        <v>117.74480555337799</v>
      </c>
      <c r="O78">
        <f t="shared" si="20"/>
        <v>125.94565669840404</v>
      </c>
    </row>
    <row r="79" spans="4:17" x14ac:dyDescent="0.25">
      <c r="I79">
        <f t="shared" si="20"/>
        <v>61.780952208191096</v>
      </c>
      <c r="J79" s="25">
        <f t="shared" si="20"/>
        <v>81.383777742284451</v>
      </c>
      <c r="K79">
        <f t="shared" si="20"/>
        <v>104.06221104562721</v>
      </c>
      <c r="L79">
        <f t="shared" si="20"/>
        <v>109.37553054783045</v>
      </c>
      <c r="M79">
        <f t="shared" si="20"/>
        <v>115.21045159467116</v>
      </c>
      <c r="N79">
        <f t="shared" si="20"/>
        <v>116.08387937820486</v>
      </c>
      <c r="O79">
        <f t="shared" si="20"/>
        <v>96.136773174359377</v>
      </c>
    </row>
    <row r="82" spans="6:17" x14ac:dyDescent="0.25">
      <c r="F82" s="3"/>
      <c r="G82" s="3"/>
      <c r="H82" s="3" t="s">
        <v>22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 t="s">
        <v>29</v>
      </c>
      <c r="Q82" s="3"/>
    </row>
    <row r="83" spans="6:17" x14ac:dyDescent="0.25">
      <c r="F83" t="s">
        <v>38</v>
      </c>
      <c r="H83">
        <f>AVERAGE(H76:H79)</f>
        <v>76.170765507508762</v>
      </c>
      <c r="I83">
        <f t="shared" ref="I83:N83" si="21">AVERAGE(I76:I79)</f>
        <v>117.87192586936841</v>
      </c>
      <c r="J83">
        <f t="shared" si="21"/>
        <v>109.330820235141</v>
      </c>
      <c r="K83">
        <f t="shared" si="21"/>
        <v>121.10982907046885</v>
      </c>
      <c r="L83">
        <f t="shared" si="21"/>
        <v>132.16279742403276</v>
      </c>
      <c r="M83">
        <f t="shared" si="21"/>
        <v>128.10128690432552</v>
      </c>
      <c r="N83">
        <f t="shared" si="21"/>
        <v>121.55896405771104</v>
      </c>
      <c r="O83" s="26">
        <f>AVERAGE(O76:O79)</f>
        <v>120.45801953291505</v>
      </c>
    </row>
    <row r="84" spans="6:17" x14ac:dyDescent="0.25">
      <c r="F84" t="s">
        <v>40</v>
      </c>
      <c r="H84">
        <f t="shared" ref="H84:O84" si="22">MEDIAN(H76:H79)</f>
        <v>78.825548251360601</v>
      </c>
      <c r="I84">
        <f t="shared" si="22"/>
        <v>114.12929541880582</v>
      </c>
      <c r="J84">
        <f t="shared" si="22"/>
        <v>114.43877637414728</v>
      </c>
      <c r="K84">
        <f t="shared" si="22"/>
        <v>129.56386972341588</v>
      </c>
      <c r="L84">
        <f t="shared" si="22"/>
        <v>137.73436966121318</v>
      </c>
      <c r="M84">
        <f t="shared" si="22"/>
        <v>127.06470965064216</v>
      </c>
      <c r="N84">
        <f t="shared" si="22"/>
        <v>116.91434246579142</v>
      </c>
      <c r="O84" s="26">
        <f t="shared" si="22"/>
        <v>125.94565669840404</v>
      </c>
    </row>
    <row r="85" spans="6:17" x14ac:dyDescent="0.25">
      <c r="F85" t="s">
        <v>42</v>
      </c>
      <c r="H85">
        <f t="shared" ref="H85:O85" si="23">STDEV(H76:H79)</f>
        <v>16.343793767916015</v>
      </c>
      <c r="I85">
        <f t="shared" si="23"/>
        <v>49.045192826024959</v>
      </c>
      <c r="J85">
        <f t="shared" si="23"/>
        <v>25.775494810906775</v>
      </c>
      <c r="K85">
        <f t="shared" si="23"/>
        <v>14.763835134024728</v>
      </c>
      <c r="L85">
        <f t="shared" si="23"/>
        <v>15.549423107548494</v>
      </c>
      <c r="M85">
        <f t="shared" si="23"/>
        <v>13.439139631927793</v>
      </c>
      <c r="N85">
        <f t="shared" si="23"/>
        <v>10.248407797723226</v>
      </c>
      <c r="O85" s="26">
        <f t="shared" si="23"/>
        <v>22.09459233987775</v>
      </c>
    </row>
    <row r="86" spans="6:17" x14ac:dyDescent="0.25">
      <c r="F86" t="s">
        <v>43</v>
      </c>
      <c r="H86">
        <f t="shared" ref="H86:O86" si="24">H85/H83*100</f>
        <v>21.45678024767242</v>
      </c>
      <c r="I86">
        <f t="shared" si="24"/>
        <v>41.60888393422816</v>
      </c>
      <c r="J86">
        <f t="shared" si="24"/>
        <v>23.575689595551065</v>
      </c>
      <c r="K86">
        <f t="shared" si="24"/>
        <v>12.190451631662578</v>
      </c>
      <c r="L86">
        <f t="shared" si="24"/>
        <v>11.765355614908431</v>
      </c>
      <c r="M86">
        <f t="shared" si="24"/>
        <v>10.49102624703921</v>
      </c>
      <c r="N86">
        <f t="shared" si="24"/>
        <v>8.4308120566556628</v>
      </c>
      <c r="O86" s="26">
        <f t="shared" si="24"/>
        <v>18.342151419682292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T86"/>
  <sheetViews>
    <sheetView topLeftCell="A13" workbookViewId="0">
      <selection activeCell="A25" sqref="A25:C33"/>
    </sheetView>
  </sheetViews>
  <sheetFormatPr baseColWidth="10" defaultRowHeight="15" x14ac:dyDescent="0.25"/>
  <cols>
    <col min="5" max="5" width="14.42578125" customWidth="1"/>
  </cols>
  <sheetData>
    <row r="2" spans="1:1" x14ac:dyDescent="0.25">
      <c r="A2" t="s">
        <v>1</v>
      </c>
    </row>
    <row r="3" spans="1:1" x14ac:dyDescent="0.25">
      <c r="A3" t="s">
        <v>48</v>
      </c>
    </row>
    <row r="4" spans="1:1" x14ac:dyDescent="0.25">
      <c r="A4" t="s">
        <v>49</v>
      </c>
    </row>
    <row r="6" spans="1:1" x14ac:dyDescent="0.25">
      <c r="A6" t="s">
        <v>4</v>
      </c>
    </row>
    <row r="7" spans="1:1" x14ac:dyDescent="0.25">
      <c r="A7" t="s">
        <v>5</v>
      </c>
    </row>
    <row r="9" spans="1:1" x14ac:dyDescent="0.25">
      <c r="A9" t="s">
        <v>6</v>
      </c>
    </row>
    <row r="10" spans="1:1" x14ac:dyDescent="0.25">
      <c r="A10" t="s">
        <v>50</v>
      </c>
    </row>
    <row r="11" spans="1:1" x14ac:dyDescent="0.25">
      <c r="A11" t="s">
        <v>8</v>
      </c>
    </row>
    <row r="12" spans="1:1" x14ac:dyDescent="0.25">
      <c r="A12" t="s">
        <v>9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7" x14ac:dyDescent="0.25">
      <c r="A17" t="s">
        <v>55</v>
      </c>
    </row>
    <row r="18" spans="1:17" x14ac:dyDescent="0.25">
      <c r="A18" t="s">
        <v>56</v>
      </c>
    </row>
    <row r="19" spans="1:17" x14ac:dyDescent="0.25">
      <c r="A19" t="s">
        <v>16</v>
      </c>
    </row>
    <row r="21" spans="1:17" x14ac:dyDescent="0.25">
      <c r="A21" t="s">
        <v>17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61</v>
      </c>
      <c r="F25" s="3"/>
      <c r="G25" s="3"/>
      <c r="H25" s="3" t="s">
        <v>22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</row>
    <row r="26" spans="1:17" x14ac:dyDescent="0.25">
      <c r="A26" t="s">
        <v>30</v>
      </c>
      <c r="C26" t="s">
        <v>31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32</v>
      </c>
      <c r="C27" s="2">
        <v>43855</v>
      </c>
      <c r="F27" s="5"/>
      <c r="G27" s="6">
        <v>543.524</v>
      </c>
      <c r="H27" s="6">
        <v>542.96699999999998</v>
      </c>
      <c r="I27" s="6">
        <v>542.60900000000004</v>
      </c>
      <c r="J27" s="6">
        <v>541.17899999999997</v>
      </c>
      <c r="K27" s="6">
        <v>542.42399999999998</v>
      </c>
      <c r="L27" s="6">
        <v>542.14800000000002</v>
      </c>
      <c r="M27" s="6">
        <v>541.00699999999995</v>
      </c>
      <c r="N27" s="6">
        <v>541.93899999999996</v>
      </c>
      <c r="O27" s="6">
        <v>540.80399999999997</v>
      </c>
      <c r="P27" s="6">
        <v>541.80700000000002</v>
      </c>
      <c r="Q27" s="7"/>
    </row>
    <row r="28" spans="1:17" x14ac:dyDescent="0.25">
      <c r="A28" t="s">
        <v>33</v>
      </c>
      <c r="C28" t="s">
        <v>34</v>
      </c>
      <c r="F28" s="6"/>
      <c r="G28" s="6">
        <v>544.08900000000006</v>
      </c>
      <c r="H28" s="8">
        <v>3629.58</v>
      </c>
      <c r="I28" s="9">
        <v>3863.13</v>
      </c>
      <c r="J28" s="9">
        <v>3835.83</v>
      </c>
      <c r="K28" s="9">
        <v>5981.27</v>
      </c>
      <c r="L28" s="9">
        <v>4847.04</v>
      </c>
      <c r="M28" s="9">
        <v>23427</v>
      </c>
      <c r="N28" s="9">
        <v>3490.82</v>
      </c>
      <c r="O28" s="9">
        <v>3467.34</v>
      </c>
      <c r="P28" s="10">
        <v>2515.59</v>
      </c>
      <c r="Q28" s="7"/>
    </row>
    <row r="29" spans="1:17" x14ac:dyDescent="0.25">
      <c r="A29" t="s">
        <v>35</v>
      </c>
      <c r="C29" t="s">
        <v>36</v>
      </c>
      <c r="F29" s="6"/>
      <c r="G29" s="6">
        <v>539.84299999999996</v>
      </c>
      <c r="H29" s="11">
        <v>3791.71</v>
      </c>
      <c r="I29" s="4">
        <v>3724.81</v>
      </c>
      <c r="J29" s="4">
        <v>53438.9</v>
      </c>
      <c r="K29" s="4">
        <v>3672.34</v>
      </c>
      <c r="L29" s="4">
        <v>3695.8</v>
      </c>
      <c r="M29" s="4">
        <v>3656.07</v>
      </c>
      <c r="N29" s="4">
        <v>3987.42</v>
      </c>
      <c r="O29" s="4">
        <v>11753.8</v>
      </c>
      <c r="P29" s="12">
        <v>2705.76</v>
      </c>
      <c r="Q29" s="7"/>
    </row>
    <row r="30" spans="1:17" x14ac:dyDescent="0.25">
      <c r="A30" t="s">
        <v>19</v>
      </c>
      <c r="C30" s="2">
        <v>43900</v>
      </c>
      <c r="F30" s="6"/>
      <c r="G30" s="6">
        <v>542.83100000000002</v>
      </c>
      <c r="H30" s="11">
        <v>3363.23</v>
      </c>
      <c r="I30" s="4">
        <v>9065.42</v>
      </c>
      <c r="J30" s="4">
        <v>3515.16</v>
      </c>
      <c r="K30" s="4">
        <v>3592.44</v>
      </c>
      <c r="L30" s="4">
        <v>3701.38</v>
      </c>
      <c r="M30" s="4">
        <v>3595.23</v>
      </c>
      <c r="N30" s="4">
        <v>3547.33</v>
      </c>
      <c r="O30" s="4">
        <v>3662.24</v>
      </c>
      <c r="P30" s="12">
        <v>2564.15</v>
      </c>
      <c r="Q30" s="7"/>
    </row>
    <row r="31" spans="1:17" x14ac:dyDescent="0.25">
      <c r="A31" t="s">
        <v>20</v>
      </c>
      <c r="C31" t="s">
        <v>21</v>
      </c>
      <c r="F31" s="6"/>
      <c r="G31" s="6">
        <v>542.83199999999999</v>
      </c>
      <c r="H31" s="13">
        <v>3243.5</v>
      </c>
      <c r="I31" s="14">
        <v>3522.66</v>
      </c>
      <c r="J31" s="14">
        <v>3738.42</v>
      </c>
      <c r="K31" s="14">
        <v>3481.15</v>
      </c>
      <c r="L31" s="14">
        <v>3602.65</v>
      </c>
      <c r="M31" s="14">
        <v>3492.5</v>
      </c>
      <c r="N31" s="14">
        <v>3671.38</v>
      </c>
      <c r="O31" s="14">
        <v>3352.55</v>
      </c>
      <c r="P31" s="15">
        <v>541.22299999999996</v>
      </c>
      <c r="Q31" s="7"/>
    </row>
    <row r="32" spans="1:17" x14ac:dyDescent="0.25">
      <c r="A32" s="1" t="s">
        <v>37</v>
      </c>
      <c r="B32" t="s">
        <v>62</v>
      </c>
      <c r="G32" s="16">
        <v>542.45899999999995</v>
      </c>
      <c r="H32" s="16">
        <v>540.28300000000002</v>
      </c>
      <c r="I32" s="16">
        <v>540.68299999999999</v>
      </c>
      <c r="J32" s="16">
        <v>539.99400000000003</v>
      </c>
      <c r="K32" s="16">
        <v>540.89300000000003</v>
      </c>
      <c r="L32" s="16">
        <v>540.36800000000005</v>
      </c>
      <c r="M32" s="16">
        <v>540.26400000000001</v>
      </c>
      <c r="N32" s="16">
        <v>540.17899999999997</v>
      </c>
      <c r="O32" s="16">
        <v>540.96100000000001</v>
      </c>
      <c r="P32" s="16">
        <v>540.81299999999999</v>
      </c>
      <c r="Q32" s="17"/>
    </row>
    <row r="33" spans="1:17" x14ac:dyDescent="0.25">
      <c r="B33" t="s">
        <v>63</v>
      </c>
      <c r="Q33" s="17"/>
    </row>
    <row r="35" spans="1:17" x14ac:dyDescent="0.25">
      <c r="A35" s="1"/>
      <c r="B35" s="18"/>
      <c r="C35" s="19"/>
      <c r="F35" t="s">
        <v>38</v>
      </c>
      <c r="H35">
        <f>AVERAGE(H28:H31)</f>
        <v>3507.0050000000001</v>
      </c>
      <c r="I35">
        <f t="shared" ref="I35:N35" si="0">AVERAGE(I28:I31)</f>
        <v>5044.0050000000001</v>
      </c>
      <c r="J35">
        <f t="shared" si="0"/>
        <v>16132.077499999999</v>
      </c>
      <c r="K35">
        <f t="shared" si="0"/>
        <v>4181.8</v>
      </c>
      <c r="L35">
        <f t="shared" si="0"/>
        <v>3961.7175000000002</v>
      </c>
      <c r="M35">
        <f t="shared" si="0"/>
        <v>8542.7000000000007</v>
      </c>
      <c r="N35">
        <f t="shared" si="0"/>
        <v>3674.2375000000002</v>
      </c>
      <c r="O35">
        <f>AVERAGE(O28:O31)</f>
        <v>5558.9824999999992</v>
      </c>
      <c r="P35">
        <f>AVERAGE(P28:P30)</f>
        <v>2595.1666666666665</v>
      </c>
    </row>
    <row r="36" spans="1:17" x14ac:dyDescent="0.25">
      <c r="B36" s="18"/>
      <c r="F36" t="s">
        <v>39</v>
      </c>
      <c r="H36">
        <f>H35/1000</f>
        <v>3.5070049999999999</v>
      </c>
      <c r="I36">
        <f t="shared" ref="I36:P36" si="1">I35/1000</f>
        <v>5.0440050000000003</v>
      </c>
      <c r="J36">
        <f t="shared" si="1"/>
        <v>16.132077500000001</v>
      </c>
      <c r="K36">
        <f t="shared" si="1"/>
        <v>4.1818</v>
      </c>
      <c r="L36">
        <f t="shared" si="1"/>
        <v>3.9617175000000002</v>
      </c>
      <c r="M36">
        <f t="shared" si="1"/>
        <v>8.5427</v>
      </c>
      <c r="N36">
        <f t="shared" si="1"/>
        <v>3.6742375000000003</v>
      </c>
      <c r="O36">
        <f t="shared" si="1"/>
        <v>5.558982499999999</v>
      </c>
      <c r="P36">
        <f t="shared" si="1"/>
        <v>2.5951666666666666</v>
      </c>
    </row>
    <row r="37" spans="1:17" x14ac:dyDescent="0.25">
      <c r="B37" s="20"/>
      <c r="F37" t="s">
        <v>40</v>
      </c>
      <c r="H37">
        <f>MEDIAN(H28:H31)</f>
        <v>3496.4049999999997</v>
      </c>
      <c r="I37">
        <f t="shared" ref="I37:P37" si="2">MEDIAN(I28:I31)</f>
        <v>3793.9700000000003</v>
      </c>
      <c r="J37">
        <f t="shared" si="2"/>
        <v>3787.125</v>
      </c>
      <c r="K37">
        <f t="shared" si="2"/>
        <v>3632.3900000000003</v>
      </c>
      <c r="L37">
        <f t="shared" si="2"/>
        <v>3698.59</v>
      </c>
      <c r="M37">
        <f t="shared" si="2"/>
        <v>3625.65</v>
      </c>
      <c r="N37">
        <f t="shared" si="2"/>
        <v>3609.355</v>
      </c>
      <c r="O37">
        <f t="shared" si="2"/>
        <v>3564.79</v>
      </c>
      <c r="P37">
        <f t="shared" si="2"/>
        <v>2539.87</v>
      </c>
    </row>
    <row r="38" spans="1:17" x14ac:dyDescent="0.25">
      <c r="B38" s="18"/>
      <c r="C38" s="18"/>
      <c r="F38" t="s">
        <v>41</v>
      </c>
      <c r="H38">
        <f>H37/1000</f>
        <v>3.4964049999999998</v>
      </c>
      <c r="I38">
        <f t="shared" ref="I38:P38" si="3">I37/1000</f>
        <v>3.7939700000000003</v>
      </c>
      <c r="J38">
        <f t="shared" si="3"/>
        <v>3.7871250000000001</v>
      </c>
      <c r="K38">
        <f t="shared" si="3"/>
        <v>3.6323900000000005</v>
      </c>
      <c r="L38">
        <f t="shared" si="3"/>
        <v>3.6985900000000003</v>
      </c>
      <c r="M38">
        <f t="shared" si="3"/>
        <v>3.6256500000000003</v>
      </c>
      <c r="N38">
        <f t="shared" si="3"/>
        <v>3.6093549999999999</v>
      </c>
      <c r="O38">
        <f t="shared" si="3"/>
        <v>3.5647899999999999</v>
      </c>
      <c r="P38">
        <f t="shared" si="3"/>
        <v>2.5398700000000001</v>
      </c>
    </row>
    <row r="39" spans="1:17" x14ac:dyDescent="0.25">
      <c r="F39" t="s">
        <v>42</v>
      </c>
      <c r="H39">
        <f>STDEV(H28:H31)</f>
        <v>249.12359937723016</v>
      </c>
      <c r="I39">
        <f t="shared" ref="I39:P39" si="4">STDEV(I28:I31)</f>
        <v>2684.5862763127329</v>
      </c>
      <c r="J39">
        <f t="shared" si="4"/>
        <v>24871.577225532459</v>
      </c>
      <c r="K39">
        <f t="shared" si="4"/>
        <v>1202.2059452800361</v>
      </c>
      <c r="L39">
        <f t="shared" si="4"/>
        <v>591.94964010885087</v>
      </c>
      <c r="M39">
        <f t="shared" si="4"/>
        <v>9923.0962689374337</v>
      </c>
      <c r="N39">
        <f t="shared" si="4"/>
        <v>221.9901923321539</v>
      </c>
      <c r="O39">
        <f t="shared" si="4"/>
        <v>4131.8562694619086</v>
      </c>
      <c r="P39">
        <f t="shared" si="4"/>
        <v>1030.1357199008219</v>
      </c>
    </row>
    <row r="40" spans="1:17" x14ac:dyDescent="0.25">
      <c r="F40" t="s">
        <v>43</v>
      </c>
      <c r="H40">
        <f>H39/H35*100</f>
        <v>7.1035997775090189</v>
      </c>
      <c r="I40">
        <f t="shared" ref="I40:P40" si="5">I39/I35*100</f>
        <v>53.223307199591055</v>
      </c>
      <c r="J40">
        <f t="shared" si="5"/>
        <v>154.17466984976028</v>
      </c>
      <c r="K40">
        <f t="shared" si="5"/>
        <v>28.748528032905352</v>
      </c>
      <c r="L40">
        <f t="shared" si="5"/>
        <v>14.941742820098881</v>
      </c>
      <c r="M40">
        <f t="shared" si="5"/>
        <v>116.15878198856839</v>
      </c>
      <c r="N40">
        <f t="shared" si="5"/>
        <v>6.0418030225905071</v>
      </c>
      <c r="O40">
        <f t="shared" si="5"/>
        <v>74.327563892527266</v>
      </c>
      <c r="P40">
        <f t="shared" si="5"/>
        <v>39.694395474952998</v>
      </c>
    </row>
    <row r="43" spans="1:17" x14ac:dyDescent="0.25">
      <c r="D43" t="s">
        <v>44</v>
      </c>
    </row>
    <row r="44" spans="1:17" x14ac:dyDescent="0.25">
      <c r="F44" s="3"/>
      <c r="G44" s="3"/>
      <c r="H44" s="3" t="s">
        <v>22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1:17" x14ac:dyDescent="0.25">
      <c r="H47">
        <f>H28-$P$35</f>
        <v>1034.4133333333334</v>
      </c>
      <c r="I47">
        <f t="shared" ref="I47:N47" si="6">I28-$P$35</f>
        <v>1267.9633333333336</v>
      </c>
      <c r="J47">
        <f t="shared" si="6"/>
        <v>1240.6633333333334</v>
      </c>
      <c r="K47">
        <f t="shared" si="6"/>
        <v>3386.1033333333339</v>
      </c>
      <c r="L47">
        <f t="shared" si="6"/>
        <v>2251.8733333333334</v>
      </c>
      <c r="M47">
        <f t="shared" si="6"/>
        <v>20831.833333333332</v>
      </c>
      <c r="N47">
        <f t="shared" si="6"/>
        <v>895.65333333333365</v>
      </c>
      <c r="O47">
        <f>O28-$P$35</f>
        <v>872.17333333333363</v>
      </c>
    </row>
    <row r="48" spans="1:17" x14ac:dyDescent="0.25">
      <c r="H48">
        <f t="shared" ref="H48:O50" si="7">H29-$P$35</f>
        <v>1196.5433333333335</v>
      </c>
      <c r="I48">
        <f t="shared" si="7"/>
        <v>1129.6433333333334</v>
      </c>
      <c r="J48">
        <f t="shared" si="7"/>
        <v>50843.733333333337</v>
      </c>
      <c r="K48">
        <f t="shared" si="7"/>
        <v>1077.1733333333336</v>
      </c>
      <c r="L48">
        <f t="shared" si="7"/>
        <v>1100.6333333333337</v>
      </c>
      <c r="M48">
        <f t="shared" si="7"/>
        <v>1060.9033333333336</v>
      </c>
      <c r="N48">
        <f t="shared" si="7"/>
        <v>1392.2533333333336</v>
      </c>
      <c r="O48">
        <f t="shared" si="7"/>
        <v>9158.6333333333332</v>
      </c>
    </row>
    <row r="49" spans="4:20" x14ac:dyDescent="0.25">
      <c r="H49">
        <f t="shared" si="7"/>
        <v>768.0633333333335</v>
      </c>
      <c r="I49">
        <f t="shared" si="7"/>
        <v>6470.253333333334</v>
      </c>
      <c r="J49">
        <f t="shared" si="7"/>
        <v>919.99333333333334</v>
      </c>
      <c r="K49">
        <f t="shared" si="7"/>
        <v>997.27333333333354</v>
      </c>
      <c r="L49">
        <f>L30-$P$35</f>
        <v>1106.2133333333336</v>
      </c>
      <c r="M49">
        <f t="shared" si="7"/>
        <v>1000.0633333333335</v>
      </c>
      <c r="N49">
        <f t="shared" si="7"/>
        <v>952.16333333333341</v>
      </c>
      <c r="O49">
        <f>O30-$P$35</f>
        <v>1067.0733333333333</v>
      </c>
    </row>
    <row r="50" spans="4:20" x14ac:dyDescent="0.25">
      <c r="H50">
        <f t="shared" si="7"/>
        <v>648.33333333333348</v>
      </c>
      <c r="I50">
        <f t="shared" si="7"/>
        <v>927.49333333333334</v>
      </c>
      <c r="J50">
        <f t="shared" si="7"/>
        <v>1143.2533333333336</v>
      </c>
      <c r="K50">
        <f t="shared" si="7"/>
        <v>885.98333333333358</v>
      </c>
      <c r="L50">
        <f t="shared" si="7"/>
        <v>1007.4833333333336</v>
      </c>
      <c r="M50">
        <f t="shared" si="7"/>
        <v>897.33333333333348</v>
      </c>
      <c r="N50">
        <f t="shared" si="7"/>
        <v>1076.2133333333336</v>
      </c>
      <c r="O50">
        <f t="shared" si="7"/>
        <v>757.38333333333367</v>
      </c>
    </row>
    <row r="53" spans="4:20" x14ac:dyDescent="0.25">
      <c r="F53" s="3"/>
      <c r="G53" s="3"/>
      <c r="H53" s="3" t="s">
        <v>22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 t="s">
        <v>29</v>
      </c>
      <c r="Q53" s="3"/>
      <c r="S53" s="21" t="s">
        <v>45</v>
      </c>
      <c r="T53" s="22"/>
    </row>
    <row r="54" spans="4:20" x14ac:dyDescent="0.25">
      <c r="F54" t="s">
        <v>38</v>
      </c>
      <c r="H54">
        <f>AVERAGE(H47:H50)</f>
        <v>911.83833333333348</v>
      </c>
      <c r="I54">
        <f>AVERAGE(I47:I50)</f>
        <v>2448.8383333333336</v>
      </c>
      <c r="J54">
        <f t="shared" ref="J54:N54" si="8">AVERAGE(J47:J50)</f>
        <v>13536.910833333333</v>
      </c>
      <c r="K54">
        <f t="shared" si="8"/>
        <v>1586.6333333333337</v>
      </c>
      <c r="L54">
        <f t="shared" si="8"/>
        <v>1366.5508333333337</v>
      </c>
      <c r="M54">
        <f t="shared" si="8"/>
        <v>5947.5333333333319</v>
      </c>
      <c r="N54">
        <f t="shared" si="8"/>
        <v>1079.0708333333337</v>
      </c>
      <c r="O54">
        <f>AVERAGE(O47:O50)</f>
        <v>2963.8158333333336</v>
      </c>
      <c r="S54" s="23">
        <f>AVERAGE(H47:I50)</f>
        <v>1680.3383333333336</v>
      </c>
      <c r="T54" s="24"/>
    </row>
    <row r="55" spans="4:20" x14ac:dyDescent="0.25">
      <c r="F55" t="s">
        <v>39</v>
      </c>
      <c r="H55">
        <f>H54/1000</f>
        <v>0.91183833333333353</v>
      </c>
      <c r="I55">
        <f t="shared" ref="I55:O55" si="9">I54/1000</f>
        <v>2.4488383333333337</v>
      </c>
      <c r="J55">
        <f t="shared" si="9"/>
        <v>13.536910833333334</v>
      </c>
      <c r="K55">
        <f t="shared" si="9"/>
        <v>1.5866333333333336</v>
      </c>
      <c r="L55">
        <f t="shared" si="9"/>
        <v>1.3665508333333336</v>
      </c>
      <c r="M55">
        <f t="shared" si="9"/>
        <v>5.9475333333333316</v>
      </c>
      <c r="N55">
        <f t="shared" si="9"/>
        <v>1.0790708333333336</v>
      </c>
      <c r="O55">
        <f t="shared" si="9"/>
        <v>2.9638158333333338</v>
      </c>
    </row>
    <row r="56" spans="4:20" x14ac:dyDescent="0.25">
      <c r="F56" t="s">
        <v>40</v>
      </c>
      <c r="H56">
        <f t="shared" ref="H56:O56" si="10">MEDIAN(H47:H50)</f>
        <v>901.23833333333346</v>
      </c>
      <c r="I56">
        <f t="shared" si="10"/>
        <v>1198.8033333333335</v>
      </c>
      <c r="J56">
        <f t="shared" si="10"/>
        <v>1191.9583333333335</v>
      </c>
      <c r="K56">
        <f t="shared" si="10"/>
        <v>1037.2233333333336</v>
      </c>
      <c r="L56">
        <f t="shared" si="10"/>
        <v>1103.4233333333336</v>
      </c>
      <c r="M56">
        <f t="shared" si="10"/>
        <v>1030.4833333333336</v>
      </c>
      <c r="N56">
        <f t="shared" si="10"/>
        <v>1014.1883333333335</v>
      </c>
      <c r="O56">
        <f t="shared" si="10"/>
        <v>969.62333333333345</v>
      </c>
    </row>
    <row r="57" spans="4:20" x14ac:dyDescent="0.25">
      <c r="F57" t="s">
        <v>41</v>
      </c>
      <c r="H57">
        <f>H56/1000</f>
        <v>0.90123833333333347</v>
      </c>
      <c r="I57">
        <f t="shared" ref="I57:O57" si="11">I56/1000</f>
        <v>1.1988033333333334</v>
      </c>
      <c r="J57">
        <f t="shared" si="11"/>
        <v>1.1919583333333335</v>
      </c>
      <c r="K57">
        <f t="shared" si="11"/>
        <v>1.0372233333333336</v>
      </c>
      <c r="L57">
        <f t="shared" si="11"/>
        <v>1.1034233333333336</v>
      </c>
      <c r="M57">
        <f t="shared" si="11"/>
        <v>1.0304833333333336</v>
      </c>
      <c r="N57">
        <f t="shared" si="11"/>
        <v>1.0141883333333335</v>
      </c>
      <c r="O57">
        <f t="shared" si="11"/>
        <v>0.9696233333333335</v>
      </c>
    </row>
    <row r="58" spans="4:20" x14ac:dyDescent="0.25">
      <c r="F58" t="s">
        <v>42</v>
      </c>
      <c r="H58">
        <f>STDEV(H47:H50)</f>
        <v>249.12359937723056</v>
      </c>
      <c r="I58">
        <f t="shared" ref="I58:O58" si="12">STDEV(I47:I50)</f>
        <v>2684.5862763127334</v>
      </c>
      <c r="J58">
        <f t="shared" si="12"/>
        <v>24871.577225532466</v>
      </c>
      <c r="K58">
        <f t="shared" si="12"/>
        <v>1202.2059452800368</v>
      </c>
      <c r="L58">
        <f t="shared" si="12"/>
        <v>591.9496401088519</v>
      </c>
      <c r="M58">
        <f t="shared" si="12"/>
        <v>9923.0962689374337</v>
      </c>
      <c r="N58">
        <f t="shared" si="12"/>
        <v>221.99019233215344</v>
      </c>
      <c r="O58">
        <f t="shared" si="12"/>
        <v>4131.8562694619059</v>
      </c>
    </row>
    <row r="59" spans="4:20" x14ac:dyDescent="0.25">
      <c r="F59" t="s">
        <v>43</v>
      </c>
      <c r="H59">
        <f>H58/H54*100</f>
        <v>27.321027233690604</v>
      </c>
      <c r="I59">
        <f t="shared" ref="I59:O59" si="13">I58/I54*100</f>
        <v>109.62692962497455</v>
      </c>
      <c r="J59">
        <f t="shared" si="13"/>
        <v>183.7315583426066</v>
      </c>
      <c r="K59">
        <f t="shared" si="13"/>
        <v>75.77087409063445</v>
      </c>
      <c r="L59">
        <f t="shared" si="13"/>
        <v>43.317059685584454</v>
      </c>
      <c r="M59">
        <f t="shared" si="13"/>
        <v>166.84389498622571</v>
      </c>
      <c r="N59">
        <f t="shared" si="13"/>
        <v>20.572346640712034</v>
      </c>
      <c r="O59">
        <f t="shared" si="13"/>
        <v>139.4100207911672</v>
      </c>
    </row>
    <row r="62" spans="4:20" x14ac:dyDescent="0.25">
      <c r="D62" t="s">
        <v>57</v>
      </c>
    </row>
    <row r="63" spans="4:20" x14ac:dyDescent="0.25">
      <c r="H63">
        <f>H47/$H$54*100</f>
        <v>113.44262414938319</v>
      </c>
      <c r="I63">
        <f t="shared" ref="H63:O66" si="14">I47/$H$54*100</f>
        <v>139.05571711359653</v>
      </c>
      <c r="J63">
        <f t="shared" si="14"/>
        <v>136.06176533486379</v>
      </c>
      <c r="K63">
        <f t="shared" si="14"/>
        <v>371.3490878317246</v>
      </c>
      <c r="L63">
        <f t="shared" si="14"/>
        <v>246.95971325326309</v>
      </c>
      <c r="M63">
        <f t="shared" si="14"/>
        <v>2284.5972330621466</v>
      </c>
      <c r="N63" s="26">
        <f t="shared" si="14"/>
        <v>98.225014302608486</v>
      </c>
      <c r="O63">
        <f>O47/$H$54*100</f>
        <v>95.649996435771712</v>
      </c>
    </row>
    <row r="64" spans="4:20" x14ac:dyDescent="0.25">
      <c r="H64">
        <f t="shared" si="14"/>
        <v>131.22318832102911</v>
      </c>
      <c r="I64">
        <f t="shared" si="14"/>
        <v>123.88636143468415</v>
      </c>
      <c r="J64">
        <f t="shared" si="14"/>
        <v>5575.9591886719681</v>
      </c>
      <c r="K64">
        <f t="shared" si="14"/>
        <v>118.13205191709788</v>
      </c>
      <c r="L64">
        <f t="shared" si="14"/>
        <v>120.7048764126682</v>
      </c>
      <c r="M64">
        <f t="shared" si="14"/>
        <v>116.34774439182385</v>
      </c>
      <c r="N64">
        <f t="shared" si="14"/>
        <v>152.68642284907961</v>
      </c>
      <c r="O64">
        <f t="shared" si="14"/>
        <v>1004.4141596737724</v>
      </c>
    </row>
    <row r="65" spans="4:17" x14ac:dyDescent="0.25">
      <c r="H65">
        <f t="shared" si="14"/>
        <v>84.232402308157702</v>
      </c>
      <c r="I65">
        <f t="shared" si="14"/>
        <v>709.58338740602778</v>
      </c>
      <c r="J65">
        <f t="shared" si="14"/>
        <v>100.89434713390347</v>
      </c>
      <c r="K65">
        <f t="shared" si="14"/>
        <v>109.36953370754685</v>
      </c>
      <c r="L65">
        <f t="shared" si="14"/>
        <v>121.31682699601356</v>
      </c>
      <c r="M65">
        <f t="shared" si="14"/>
        <v>109.67550899921952</v>
      </c>
      <c r="N65">
        <f t="shared" si="14"/>
        <v>104.42238481602185</v>
      </c>
      <c r="O65">
        <f t="shared" si="14"/>
        <v>117.02439942753007</v>
      </c>
    </row>
    <row r="66" spans="4:17" x14ac:dyDescent="0.25">
      <c r="H66">
        <f t="shared" si="14"/>
        <v>71.101785221429964</v>
      </c>
      <c r="I66">
        <f t="shared" si="14"/>
        <v>101.71686135883004</v>
      </c>
      <c r="J66">
        <f t="shared" si="14"/>
        <v>125.37895058151756</v>
      </c>
      <c r="K66">
        <f t="shared" si="14"/>
        <v>97.164519295269827</v>
      </c>
      <c r="L66">
        <f t="shared" si="14"/>
        <v>110.48924973908021</v>
      </c>
      <c r="M66">
        <f t="shared" si="14"/>
        <v>98.409257488992026</v>
      </c>
      <c r="N66">
        <f t="shared" si="14"/>
        <v>118.02677009630729</v>
      </c>
      <c r="O66">
        <f t="shared" si="14"/>
        <v>83.061142051862291</v>
      </c>
    </row>
    <row r="69" spans="4:17" x14ac:dyDescent="0.25">
      <c r="F69" s="3"/>
      <c r="G69" s="3"/>
      <c r="H69" s="3" t="s">
        <v>22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 t="s">
        <v>29</v>
      </c>
      <c r="Q69" s="3"/>
    </row>
    <row r="70" spans="4:17" x14ac:dyDescent="0.25">
      <c r="F70" t="s">
        <v>38</v>
      </c>
      <c r="H70">
        <f>AVERAGE(H63:H66)</f>
        <v>100</v>
      </c>
      <c r="I70">
        <f t="shared" ref="I70:N70" si="15">AVERAGE(I63:I66)</f>
        <v>268.56058182828463</v>
      </c>
      <c r="J70">
        <f>AVERAGE(J63:J66)</f>
        <v>1484.5735629305632</v>
      </c>
      <c r="K70">
        <f t="shared" si="15"/>
        <v>174.00379818790981</v>
      </c>
      <c r="L70">
        <f t="shared" si="15"/>
        <v>149.86766660025626</v>
      </c>
      <c r="M70">
        <f t="shared" si="15"/>
        <v>652.25743598554538</v>
      </c>
      <c r="N70">
        <f t="shared" si="15"/>
        <v>118.34014801600431</v>
      </c>
      <c r="O70">
        <f>AVERAGE(O63:O66)</f>
        <v>325.03742439723413</v>
      </c>
    </row>
    <row r="71" spans="4:17" x14ac:dyDescent="0.25">
      <c r="F71" t="s">
        <v>40</v>
      </c>
      <c r="H71">
        <f>MEDIAN(H63:H66)</f>
        <v>98.837513228770447</v>
      </c>
      <c r="I71">
        <f t="shared" ref="I71:O71" si="16">MEDIAN(I63:I66)</f>
        <v>131.47103927414034</v>
      </c>
      <c r="J71">
        <f t="shared" si="16"/>
        <v>130.72035795819068</v>
      </c>
      <c r="K71">
        <f t="shared" si="16"/>
        <v>113.75079281232237</v>
      </c>
      <c r="L71">
        <f t="shared" si="16"/>
        <v>121.01085170434088</v>
      </c>
      <c r="M71">
        <f t="shared" si="16"/>
        <v>113.01162669552168</v>
      </c>
      <c r="N71">
        <f t="shared" si="16"/>
        <v>111.22457745616457</v>
      </c>
      <c r="O71">
        <f t="shared" si="16"/>
        <v>106.33719793165089</v>
      </c>
    </row>
    <row r="72" spans="4:17" x14ac:dyDescent="0.25">
      <c r="F72" t="s">
        <v>42</v>
      </c>
      <c r="H72">
        <f>STDEV(H63:H66)</f>
        <v>27.32102723369049</v>
      </c>
      <c r="I72">
        <f t="shared" ref="I72:O72" si="17">STDEV(I63:I66)</f>
        <v>294.41472004131583</v>
      </c>
      <c r="J72">
        <f t="shared" si="17"/>
        <v>2727.6301419146807</v>
      </c>
      <c r="K72">
        <f t="shared" si="17"/>
        <v>131.84419883788283</v>
      </c>
      <c r="L72">
        <f t="shared" si="17"/>
        <v>64.918266590625805</v>
      </c>
      <c r="M72">
        <f t="shared" si="17"/>
        <v>1088.2517115355715</v>
      </c>
      <c r="N72">
        <f t="shared" si="17"/>
        <v>24.345345464984128</v>
      </c>
      <c r="O72">
        <f t="shared" si="17"/>
        <v>453.13474093125853</v>
      </c>
    </row>
    <row r="73" spans="4:17" x14ac:dyDescent="0.25">
      <c r="F73" t="s">
        <v>43</v>
      </c>
      <c r="H73">
        <f t="shared" ref="H73:O73" si="18">H72/H70*100</f>
        <v>27.321027233690494</v>
      </c>
      <c r="I73">
        <f t="shared" si="18"/>
        <v>109.62692962497458</v>
      </c>
      <c r="J73">
        <f t="shared" si="18"/>
        <v>183.73155834260658</v>
      </c>
      <c r="K73">
        <f t="shared" si="18"/>
        <v>75.770874090634464</v>
      </c>
      <c r="L73">
        <f t="shared" si="18"/>
        <v>43.31705968558451</v>
      </c>
      <c r="M73">
        <f t="shared" si="18"/>
        <v>166.84389498622568</v>
      </c>
      <c r="N73">
        <f t="shared" si="18"/>
        <v>20.572346640712048</v>
      </c>
      <c r="O73">
        <f t="shared" si="18"/>
        <v>139.41002079116723</v>
      </c>
    </row>
    <row r="76" spans="4:17" x14ac:dyDescent="0.25">
      <c r="D76" t="s">
        <v>58</v>
      </c>
      <c r="H76">
        <f>H47/$S$54*100</f>
        <v>61.5598247575141</v>
      </c>
      <c r="I76">
        <f t="shared" ref="I76:N76" si="19">I47/$S$54*100</f>
        <v>75.458811370329187</v>
      </c>
      <c r="J76">
        <f>J47/$S$54*100</f>
        <v>73.834138561380982</v>
      </c>
      <c r="K76">
        <f t="shared" si="19"/>
        <v>201.51318732437815</v>
      </c>
      <c r="L76">
        <f t="shared" si="19"/>
        <v>134.01309061766329</v>
      </c>
      <c r="M76">
        <f t="shared" si="19"/>
        <v>1239.7404094215151</v>
      </c>
      <c r="N76" s="26">
        <f t="shared" si="19"/>
        <v>53.301963989395006</v>
      </c>
      <c r="O76">
        <f>O47/$S$54*100</f>
        <v>51.904626350050542</v>
      </c>
    </row>
    <row r="77" spans="4:17" x14ac:dyDescent="0.25">
      <c r="H77">
        <f t="shared" ref="H77:O79" si="20">H48/$S$54*100</f>
        <v>71.208476864282289</v>
      </c>
      <c r="I77">
        <f t="shared" si="20"/>
        <v>67.227135804991647</v>
      </c>
      <c r="J77">
        <f t="shared" si="20"/>
        <v>3025.8033352410175</v>
      </c>
      <c r="K77">
        <f t="shared" si="20"/>
        <v>64.104550373287921</v>
      </c>
      <c r="L77">
        <f t="shared" si="20"/>
        <v>65.500697776142317</v>
      </c>
      <c r="M77">
        <f t="shared" si="20"/>
        <v>63.136292988614407</v>
      </c>
      <c r="N77">
        <f t="shared" si="20"/>
        <v>82.855536037881265</v>
      </c>
      <c r="O77">
        <f t="shared" si="20"/>
        <v>545.04697962612681</v>
      </c>
    </row>
    <row r="78" spans="4:17" x14ac:dyDescent="0.25">
      <c r="H78">
        <f t="shared" si="20"/>
        <v>45.708850300981055</v>
      </c>
      <c r="I78">
        <f>I49/$S$54*100</f>
        <v>385.05658086714675</v>
      </c>
      <c r="J78">
        <f t="shared" si="20"/>
        <v>54.750481797812533</v>
      </c>
      <c r="K78">
        <f t="shared" si="20"/>
        <v>59.349555595450518</v>
      </c>
      <c r="L78">
        <f t="shared" si="20"/>
        <v>65.832773756872371</v>
      </c>
      <c r="M78">
        <f t="shared" si="20"/>
        <v>59.515593585815552</v>
      </c>
      <c r="N78">
        <f t="shared" si="20"/>
        <v>56.664977192093261</v>
      </c>
      <c r="O78">
        <f t="shared" si="20"/>
        <v>63.50348094580157</v>
      </c>
    </row>
    <row r="79" spans="4:17" x14ac:dyDescent="0.25">
      <c r="H79">
        <f>H50/$S$54*100</f>
        <v>38.583499553165389</v>
      </c>
      <c r="I79">
        <f t="shared" si="20"/>
        <v>55.196820481589512</v>
      </c>
      <c r="J79" s="26">
        <f t="shared" si="20"/>
        <v>68.037091736485607</v>
      </c>
      <c r="K79">
        <f t="shared" si="20"/>
        <v>52.726484646445215</v>
      </c>
      <c r="L79">
        <f t="shared" si="20"/>
        <v>59.957171323632252</v>
      </c>
      <c r="M79">
        <f t="shared" si="20"/>
        <v>53.40194385456104</v>
      </c>
      <c r="N79">
        <f t="shared" si="20"/>
        <v>64.047419021764469</v>
      </c>
      <c r="O79">
        <f t="shared" si="20"/>
        <v>45.073264015282646</v>
      </c>
    </row>
    <row r="82" spans="6:17" x14ac:dyDescent="0.25">
      <c r="F82" s="3"/>
      <c r="G82" s="3"/>
      <c r="H82" s="3" t="s">
        <v>22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 t="s">
        <v>29</v>
      </c>
      <c r="Q82" s="3"/>
    </row>
    <row r="83" spans="6:17" x14ac:dyDescent="0.25">
      <c r="F83" t="s">
        <v>38</v>
      </c>
      <c r="H83">
        <f>AVERAGE(H76:H79)</f>
        <v>54.265162868985705</v>
      </c>
      <c r="I83">
        <f t="shared" ref="I83:N83" si="21">AVERAGE(I76:I79)</f>
        <v>145.73483713101427</v>
      </c>
      <c r="J83">
        <f t="shared" si="21"/>
        <v>805.60626183417412</v>
      </c>
      <c r="K83">
        <f t="shared" si="21"/>
        <v>94.423444484890453</v>
      </c>
      <c r="L83">
        <f t="shared" si="21"/>
        <v>81.325933368577552</v>
      </c>
      <c r="M83">
        <f t="shared" si="21"/>
        <v>353.94855996262658</v>
      </c>
      <c r="N83">
        <f t="shared" si="21"/>
        <v>64.217474060283507</v>
      </c>
      <c r="O83" s="26">
        <f>AVERAGE(O76:O79)</f>
        <v>176.38208773431541</v>
      </c>
    </row>
    <row r="84" spans="6:17" x14ac:dyDescent="0.25">
      <c r="F84" t="s">
        <v>40</v>
      </c>
      <c r="H84">
        <f t="shared" ref="H84:O84" si="22">MEDIAN(H76:H79)</f>
        <v>53.634337529247574</v>
      </c>
      <c r="I84">
        <f t="shared" si="22"/>
        <v>71.342973587660424</v>
      </c>
      <c r="J84">
        <f t="shared" si="22"/>
        <v>70.935615148933294</v>
      </c>
      <c r="K84">
        <f t="shared" si="22"/>
        <v>61.727052984369223</v>
      </c>
      <c r="L84">
        <f t="shared" si="22"/>
        <v>65.666735766507344</v>
      </c>
      <c r="M84">
        <f t="shared" si="22"/>
        <v>61.325943287214983</v>
      </c>
      <c r="N84">
        <f t="shared" si="22"/>
        <v>60.356198106928865</v>
      </c>
      <c r="O84" s="26">
        <f t="shared" si="22"/>
        <v>57.70405364792606</v>
      </c>
    </row>
    <row r="85" spans="6:17" x14ac:dyDescent="0.25">
      <c r="F85" t="s">
        <v>42</v>
      </c>
      <c r="H85">
        <f t="shared" ref="H85:O85" si="23">STDEV(H76:H79)</f>
        <v>14.82579992584215</v>
      </c>
      <c r="I85">
        <f t="shared" si="23"/>
        <v>159.76462734068832</v>
      </c>
      <c r="J85">
        <f t="shared" si="23"/>
        <v>1480.1529389735472</v>
      </c>
      <c r="K85">
        <f t="shared" si="23"/>
        <v>71.545469232686486</v>
      </c>
      <c r="L85">
        <f t="shared" si="23"/>
        <v>35.228003097125445</v>
      </c>
      <c r="M85">
        <f t="shared" si="23"/>
        <v>590.54156368930239</v>
      </c>
      <c r="N85">
        <f t="shared" si="23"/>
        <v>13.211041367590816</v>
      </c>
      <c r="O85" s="26">
        <f t="shared" si="23"/>
        <v>245.89430518230395</v>
      </c>
    </row>
    <row r="86" spans="6:17" x14ac:dyDescent="0.25">
      <c r="F86" t="s">
        <v>43</v>
      </c>
      <c r="H86">
        <f t="shared" ref="H86:O86" si="24">H85/H83*100</f>
        <v>27.321027233690607</v>
      </c>
      <c r="I86">
        <f t="shared" si="24"/>
        <v>109.62692962497455</v>
      </c>
      <c r="J86">
        <f t="shared" si="24"/>
        <v>183.73155834260652</v>
      </c>
      <c r="K86">
        <f t="shared" si="24"/>
        <v>75.770874090634479</v>
      </c>
      <c r="L86">
        <f t="shared" si="24"/>
        <v>43.317059685584532</v>
      </c>
      <c r="M86">
        <f t="shared" si="24"/>
        <v>166.84389498622559</v>
      </c>
      <c r="N86">
        <f t="shared" si="24"/>
        <v>20.572346640711974</v>
      </c>
      <c r="O86" s="26">
        <f t="shared" si="24"/>
        <v>139.41002079116726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DF842-F28E-4304-A29D-872A3C165252}">
  <dimension ref="A2:Z86"/>
  <sheetViews>
    <sheetView tabSelected="1" workbookViewId="0">
      <selection activeCell="A25" sqref="A25"/>
    </sheetView>
  </sheetViews>
  <sheetFormatPr baseColWidth="10" defaultRowHeight="15" x14ac:dyDescent="0.25"/>
  <sheetData>
    <row r="2" spans="1:26" x14ac:dyDescent="0.25">
      <c r="A2" t="s">
        <v>1</v>
      </c>
      <c r="S2" s="27"/>
      <c r="T2" s="27"/>
      <c r="U2" s="27"/>
      <c r="V2" s="27"/>
      <c r="W2" s="27"/>
      <c r="X2" s="27"/>
      <c r="Y2" s="27"/>
      <c r="Z2" s="27"/>
    </row>
    <row r="3" spans="1:26" x14ac:dyDescent="0.25">
      <c r="A3" t="s">
        <v>48</v>
      </c>
      <c r="S3" s="27"/>
      <c r="T3" s="27"/>
      <c r="U3" s="27"/>
      <c r="V3" s="27"/>
      <c r="W3" s="27"/>
      <c r="X3" s="27"/>
      <c r="Y3" s="28"/>
      <c r="Z3" s="27"/>
    </row>
    <row r="4" spans="1:26" x14ac:dyDescent="0.25">
      <c r="A4" t="s">
        <v>49</v>
      </c>
      <c r="S4" s="27"/>
      <c r="T4" s="27"/>
      <c r="U4" s="27"/>
      <c r="V4" s="27"/>
      <c r="W4" s="27"/>
      <c r="X4" s="27"/>
      <c r="Y4" s="27"/>
      <c r="Z4" s="27"/>
    </row>
    <row r="5" spans="1:26" x14ac:dyDescent="0.25">
      <c r="S5" s="27"/>
      <c r="T5" s="27"/>
      <c r="U5" s="27"/>
      <c r="V5" s="27"/>
      <c r="W5" s="27"/>
      <c r="X5" s="27"/>
      <c r="Y5" s="27"/>
      <c r="Z5" s="27"/>
    </row>
    <row r="6" spans="1:26" x14ac:dyDescent="0.25">
      <c r="A6" t="s">
        <v>4</v>
      </c>
      <c r="S6" s="27"/>
      <c r="T6" s="27"/>
      <c r="U6" s="29"/>
      <c r="V6" s="27"/>
      <c r="W6" s="27"/>
      <c r="X6" s="27"/>
      <c r="Y6" s="27"/>
      <c r="Z6" s="27"/>
    </row>
    <row r="7" spans="1:26" x14ac:dyDescent="0.25">
      <c r="A7" t="s">
        <v>5</v>
      </c>
      <c r="S7" s="27"/>
      <c r="T7" s="27"/>
      <c r="U7" s="27"/>
      <c r="V7" s="27"/>
      <c r="W7" s="27"/>
      <c r="X7" s="27"/>
      <c r="Y7" s="27"/>
      <c r="Z7" s="27"/>
    </row>
    <row r="8" spans="1:26" x14ac:dyDescent="0.25">
      <c r="S8" s="27"/>
      <c r="T8" s="27"/>
      <c r="U8" s="27"/>
      <c r="V8" s="27"/>
      <c r="W8" s="27"/>
      <c r="X8" s="27"/>
      <c r="Y8" s="27"/>
      <c r="Z8" s="27"/>
    </row>
    <row r="9" spans="1:26" x14ac:dyDescent="0.25">
      <c r="A9" t="s">
        <v>6</v>
      </c>
      <c r="S9" s="27"/>
      <c r="T9" s="27"/>
      <c r="U9" s="27"/>
      <c r="V9" s="27"/>
      <c r="W9" s="27"/>
      <c r="X9" s="27"/>
      <c r="Y9" s="27"/>
      <c r="Z9" s="27"/>
    </row>
    <row r="10" spans="1:26" x14ac:dyDescent="0.25">
      <c r="A10" t="s">
        <v>50</v>
      </c>
      <c r="S10" s="27"/>
      <c r="T10" s="27"/>
      <c r="U10" s="27"/>
      <c r="V10" s="27"/>
      <c r="W10" s="29"/>
      <c r="X10" s="27"/>
      <c r="Y10" s="27"/>
      <c r="Z10" s="27"/>
    </row>
    <row r="11" spans="1:26" x14ac:dyDescent="0.25">
      <c r="A11" t="s">
        <v>8</v>
      </c>
      <c r="S11" s="27"/>
      <c r="T11" s="27"/>
      <c r="U11" s="27"/>
      <c r="V11" s="27"/>
      <c r="W11" s="27"/>
      <c r="X11" s="27"/>
      <c r="Y11" s="27"/>
      <c r="Z11" s="27"/>
    </row>
    <row r="12" spans="1:26" x14ac:dyDescent="0.25">
      <c r="A12" t="s">
        <v>9</v>
      </c>
      <c r="S12" s="27"/>
      <c r="T12" s="27"/>
      <c r="U12" s="27"/>
      <c r="V12" s="27"/>
      <c r="W12" s="27"/>
      <c r="X12" s="27"/>
      <c r="Y12" s="27"/>
      <c r="Z12" s="27"/>
    </row>
    <row r="13" spans="1:26" x14ac:dyDescent="0.25">
      <c r="A13" t="s">
        <v>51</v>
      </c>
      <c r="S13" s="27"/>
      <c r="T13" s="27"/>
      <c r="U13" s="27"/>
      <c r="V13" s="27"/>
      <c r="W13" s="27"/>
      <c r="X13" s="27"/>
      <c r="Y13" s="27"/>
      <c r="Z13" s="27"/>
    </row>
    <row r="14" spans="1:26" x14ac:dyDescent="0.25">
      <c r="A14" t="s">
        <v>52</v>
      </c>
      <c r="S14" s="27"/>
      <c r="T14" s="28"/>
      <c r="U14" s="27"/>
      <c r="V14" s="27"/>
      <c r="W14" s="27"/>
      <c r="X14" s="27"/>
      <c r="Y14" s="27"/>
      <c r="Z14" s="27"/>
    </row>
    <row r="15" spans="1:26" x14ac:dyDescent="0.25">
      <c r="A15" t="s">
        <v>53</v>
      </c>
      <c r="S15" s="27"/>
      <c r="T15" s="27"/>
      <c r="U15" s="27"/>
      <c r="V15" s="27"/>
      <c r="W15" s="27"/>
      <c r="X15" s="27"/>
      <c r="Y15" s="27"/>
      <c r="Z15" s="27"/>
    </row>
    <row r="16" spans="1:26" x14ac:dyDescent="0.25">
      <c r="A16" t="s">
        <v>54</v>
      </c>
    </row>
    <row r="17" spans="1:17" x14ac:dyDescent="0.25">
      <c r="A17" t="s">
        <v>55</v>
      </c>
    </row>
    <row r="18" spans="1:17" x14ac:dyDescent="0.25">
      <c r="A18" t="s">
        <v>56</v>
      </c>
    </row>
    <row r="19" spans="1:17" x14ac:dyDescent="0.25">
      <c r="A19" t="s">
        <v>16</v>
      </c>
    </row>
    <row r="21" spans="1:17" x14ac:dyDescent="0.25">
      <c r="A21" t="s">
        <v>17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61</v>
      </c>
      <c r="F25" s="3"/>
      <c r="G25" s="3"/>
      <c r="H25" s="3" t="s">
        <v>22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</row>
    <row r="26" spans="1:17" x14ac:dyDescent="0.25">
      <c r="A26" t="s">
        <v>30</v>
      </c>
      <c r="C26" t="s">
        <v>31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32</v>
      </c>
      <c r="C27" s="2">
        <v>43855</v>
      </c>
      <c r="F27" s="5"/>
      <c r="G27" s="6">
        <v>543.524</v>
      </c>
      <c r="H27" s="6">
        <v>542.96699999999998</v>
      </c>
      <c r="I27" s="6">
        <v>542.60900000000004</v>
      </c>
      <c r="J27" s="6">
        <v>541.17899999999997</v>
      </c>
      <c r="K27" s="6">
        <v>542.42399999999998</v>
      </c>
      <c r="L27" s="6">
        <v>542.14800000000002</v>
      </c>
      <c r="M27" s="6">
        <v>541.00699999999995</v>
      </c>
      <c r="N27" s="6">
        <v>541.93899999999996</v>
      </c>
      <c r="O27" s="6">
        <v>540.80399999999997</v>
      </c>
      <c r="P27" s="6">
        <v>541.80700000000002</v>
      </c>
      <c r="Q27" s="7"/>
    </row>
    <row r="28" spans="1:17" x14ac:dyDescent="0.25">
      <c r="A28" t="s">
        <v>33</v>
      </c>
      <c r="C28" t="s">
        <v>34</v>
      </c>
      <c r="F28" s="6"/>
      <c r="G28" s="6">
        <v>544.08900000000006</v>
      </c>
      <c r="H28" s="8">
        <v>3629.58</v>
      </c>
      <c r="I28" s="9">
        <v>3863.13</v>
      </c>
      <c r="J28" s="9">
        <v>3835.83</v>
      </c>
      <c r="K28" s="9"/>
      <c r="L28" s="9">
        <v>4847.04</v>
      </c>
      <c r="M28" s="9"/>
      <c r="N28" s="9">
        <v>3490.82</v>
      </c>
      <c r="O28" s="9">
        <v>3467.34</v>
      </c>
      <c r="P28" s="10">
        <v>2515.59</v>
      </c>
      <c r="Q28" s="7"/>
    </row>
    <row r="29" spans="1:17" x14ac:dyDescent="0.25">
      <c r="A29" t="s">
        <v>35</v>
      </c>
      <c r="C29" t="s">
        <v>36</v>
      </c>
      <c r="F29" s="6"/>
      <c r="G29" s="6">
        <v>539.84299999999996</v>
      </c>
      <c r="H29" s="11">
        <v>3791.71</v>
      </c>
      <c r="I29" s="4">
        <v>3724.81</v>
      </c>
      <c r="J29" s="4"/>
      <c r="K29" s="4">
        <v>3672.34</v>
      </c>
      <c r="L29" s="4">
        <v>3695.8</v>
      </c>
      <c r="M29" s="4">
        <v>3656.07</v>
      </c>
      <c r="N29" s="4">
        <v>3987.42</v>
      </c>
      <c r="O29" s="4"/>
      <c r="P29" s="12">
        <v>2705.76</v>
      </c>
      <c r="Q29" s="7"/>
    </row>
    <row r="30" spans="1:17" x14ac:dyDescent="0.25">
      <c r="A30" t="s">
        <v>19</v>
      </c>
      <c r="C30" s="2">
        <v>43900</v>
      </c>
      <c r="F30" s="6"/>
      <c r="G30" s="6">
        <v>542.83100000000002</v>
      </c>
      <c r="H30" s="11">
        <v>3363.23</v>
      </c>
      <c r="I30" s="4"/>
      <c r="J30" s="4">
        <v>3515.16</v>
      </c>
      <c r="K30" s="4">
        <v>3592.44</v>
      </c>
      <c r="L30" s="4">
        <v>3701.38</v>
      </c>
      <c r="M30" s="4">
        <v>3595.23</v>
      </c>
      <c r="N30" s="4">
        <v>3547.33</v>
      </c>
      <c r="O30" s="4">
        <v>3662.24</v>
      </c>
      <c r="P30" s="12">
        <v>2564.15</v>
      </c>
      <c r="Q30" s="7"/>
    </row>
    <row r="31" spans="1:17" x14ac:dyDescent="0.25">
      <c r="A31" t="s">
        <v>20</v>
      </c>
      <c r="C31" t="s">
        <v>21</v>
      </c>
      <c r="F31" s="6"/>
      <c r="G31" s="6">
        <v>542.83199999999999</v>
      </c>
      <c r="H31" s="13"/>
      <c r="I31" s="14">
        <v>3522.66</v>
      </c>
      <c r="J31" s="14">
        <v>3738.42</v>
      </c>
      <c r="K31" s="14">
        <v>3481.15</v>
      </c>
      <c r="L31" s="14">
        <v>3602.65</v>
      </c>
      <c r="M31" s="14">
        <v>3492.5</v>
      </c>
      <c r="N31" s="14">
        <v>3671.38</v>
      </c>
      <c r="O31" s="14">
        <v>3352.55</v>
      </c>
      <c r="P31" s="15">
        <v>541.22299999999996</v>
      </c>
      <c r="Q31" s="7"/>
    </row>
    <row r="32" spans="1:17" x14ac:dyDescent="0.25">
      <c r="A32" s="1" t="s">
        <v>37</v>
      </c>
      <c r="B32" t="s">
        <v>62</v>
      </c>
      <c r="G32" s="16">
        <v>542.45899999999995</v>
      </c>
      <c r="H32" s="16">
        <v>540.28300000000002</v>
      </c>
      <c r="I32" s="16">
        <v>540.68299999999999</v>
      </c>
      <c r="J32" s="16">
        <v>539.99400000000003</v>
      </c>
      <c r="K32" s="16">
        <v>540.89300000000003</v>
      </c>
      <c r="L32" s="16">
        <v>540.36800000000005</v>
      </c>
      <c r="M32" s="16">
        <v>540.26400000000001</v>
      </c>
      <c r="N32" s="16">
        <v>540.17899999999997</v>
      </c>
      <c r="O32" s="16">
        <v>540.96100000000001</v>
      </c>
      <c r="P32" s="16">
        <v>540.81299999999999</v>
      </c>
      <c r="Q32" s="17"/>
    </row>
    <row r="33" spans="1:17" x14ac:dyDescent="0.25">
      <c r="B33" t="s">
        <v>63</v>
      </c>
      <c r="Q33" s="17"/>
    </row>
    <row r="35" spans="1:17" x14ac:dyDescent="0.25">
      <c r="A35" s="1"/>
      <c r="B35" s="18"/>
      <c r="C35" s="19"/>
      <c r="F35" t="s">
        <v>38</v>
      </c>
      <c r="H35">
        <f>AVERAGE(H28:H31)</f>
        <v>3594.84</v>
      </c>
      <c r="I35">
        <f t="shared" ref="I35:N35" si="0">AVERAGE(I28:I31)</f>
        <v>3703.5333333333333</v>
      </c>
      <c r="J35">
        <f t="shared" si="0"/>
        <v>3696.47</v>
      </c>
      <c r="K35">
        <f t="shared" si="0"/>
        <v>3581.9766666666669</v>
      </c>
      <c r="L35">
        <f t="shared" si="0"/>
        <v>3961.7175000000002</v>
      </c>
      <c r="M35">
        <f t="shared" si="0"/>
        <v>3581.2666666666664</v>
      </c>
      <c r="N35">
        <f t="shared" si="0"/>
        <v>3674.2375000000002</v>
      </c>
      <c r="O35">
        <f>AVERAGE(O28:O31)</f>
        <v>3494.0433333333335</v>
      </c>
      <c r="P35">
        <f>AVERAGE(P28:P30)</f>
        <v>2595.1666666666665</v>
      </c>
    </row>
    <row r="36" spans="1:17" x14ac:dyDescent="0.25">
      <c r="B36" s="18"/>
      <c r="F36" t="s">
        <v>39</v>
      </c>
      <c r="H36">
        <f>H35/1000</f>
        <v>3.59484</v>
      </c>
      <c r="I36">
        <f t="shared" ref="I36:P36" si="1">I35/1000</f>
        <v>3.7035333333333331</v>
      </c>
      <c r="J36">
        <f t="shared" si="1"/>
        <v>3.6964699999999997</v>
      </c>
      <c r="K36">
        <f t="shared" si="1"/>
        <v>3.5819766666666668</v>
      </c>
      <c r="L36">
        <f t="shared" si="1"/>
        <v>3.9617175000000002</v>
      </c>
      <c r="M36">
        <f t="shared" si="1"/>
        <v>3.5812666666666666</v>
      </c>
      <c r="N36">
        <f t="shared" si="1"/>
        <v>3.6742375000000003</v>
      </c>
      <c r="O36">
        <f t="shared" si="1"/>
        <v>3.4940433333333334</v>
      </c>
      <c r="P36">
        <f t="shared" si="1"/>
        <v>2.5951666666666666</v>
      </c>
    </row>
    <row r="37" spans="1:17" x14ac:dyDescent="0.25">
      <c r="B37" s="20"/>
      <c r="F37" t="s">
        <v>40</v>
      </c>
      <c r="H37">
        <f>MEDIAN(H28:H31)</f>
        <v>3629.58</v>
      </c>
      <c r="I37">
        <f t="shared" ref="I37:P37" si="2">MEDIAN(I28:I31)</f>
        <v>3724.81</v>
      </c>
      <c r="J37">
        <f t="shared" si="2"/>
        <v>3738.42</v>
      </c>
      <c r="K37">
        <f t="shared" si="2"/>
        <v>3592.44</v>
      </c>
      <c r="L37">
        <f t="shared" si="2"/>
        <v>3698.59</v>
      </c>
      <c r="M37">
        <f t="shared" si="2"/>
        <v>3595.23</v>
      </c>
      <c r="N37">
        <f t="shared" si="2"/>
        <v>3609.355</v>
      </c>
      <c r="O37">
        <f t="shared" si="2"/>
        <v>3467.34</v>
      </c>
      <c r="P37">
        <f t="shared" si="2"/>
        <v>2539.87</v>
      </c>
    </row>
    <row r="38" spans="1:17" x14ac:dyDescent="0.25">
      <c r="B38" s="18"/>
      <c r="C38" s="18"/>
      <c r="F38" t="s">
        <v>41</v>
      </c>
      <c r="H38">
        <f>H37/1000</f>
        <v>3.6295799999999998</v>
      </c>
      <c r="I38">
        <f t="shared" ref="I38:P38" si="3">I37/1000</f>
        <v>3.7248099999999997</v>
      </c>
      <c r="J38">
        <f t="shared" si="3"/>
        <v>3.7384200000000001</v>
      </c>
      <c r="K38">
        <f t="shared" si="3"/>
        <v>3.5924399999999999</v>
      </c>
      <c r="L38">
        <f t="shared" si="3"/>
        <v>3.6985900000000003</v>
      </c>
      <c r="M38">
        <f t="shared" si="3"/>
        <v>3.5952299999999999</v>
      </c>
      <c r="N38">
        <f t="shared" si="3"/>
        <v>3.6093549999999999</v>
      </c>
      <c r="O38">
        <f t="shared" si="3"/>
        <v>3.4673400000000001</v>
      </c>
      <c r="P38">
        <f t="shared" si="3"/>
        <v>2.5398700000000001</v>
      </c>
    </row>
    <row r="39" spans="1:17" x14ac:dyDescent="0.25">
      <c r="F39" t="s">
        <v>42</v>
      </c>
      <c r="H39">
        <f>STDEV(H28:H31)</f>
        <v>216.34215562390978</v>
      </c>
      <c r="I39">
        <f t="shared" ref="I39:P39" si="4">STDEV(I28:I31)</f>
        <v>171.2293130084139</v>
      </c>
      <c r="J39">
        <f t="shared" si="4"/>
        <v>164.39940419600072</v>
      </c>
      <c r="K39">
        <f t="shared" si="4"/>
        <v>96.023512919145674</v>
      </c>
      <c r="L39">
        <f t="shared" si="4"/>
        <v>591.94964010885087</v>
      </c>
      <c r="M39">
        <f t="shared" si="4"/>
        <v>82.674163033763733</v>
      </c>
      <c r="N39">
        <f t="shared" si="4"/>
        <v>221.9901923321539</v>
      </c>
      <c r="O39">
        <f t="shared" si="4"/>
        <v>156.56236787086885</v>
      </c>
      <c r="P39">
        <f t="shared" si="4"/>
        <v>1030.1357199008219</v>
      </c>
    </row>
    <row r="40" spans="1:17" x14ac:dyDescent="0.25">
      <c r="F40" t="s">
        <v>43</v>
      </c>
      <c r="H40">
        <f>H39/H35*100</f>
        <v>6.018130309663567</v>
      </c>
      <c r="I40">
        <f t="shared" ref="I40:P40" si="5">I39/I35*100</f>
        <v>4.6234041278170546</v>
      </c>
      <c r="J40">
        <f t="shared" si="5"/>
        <v>4.4474702674714175</v>
      </c>
      <c r="K40">
        <f t="shared" si="5"/>
        <v>2.6807408828964734</v>
      </c>
      <c r="L40">
        <f t="shared" si="5"/>
        <v>14.941742820098881</v>
      </c>
      <c r="M40">
        <f t="shared" si="5"/>
        <v>2.3085173690993059</v>
      </c>
      <c r="N40">
        <f t="shared" si="5"/>
        <v>6.0418030225905071</v>
      </c>
      <c r="O40">
        <f t="shared" si="5"/>
        <v>4.480836467517638</v>
      </c>
      <c r="P40">
        <f t="shared" si="5"/>
        <v>39.694395474952998</v>
      </c>
    </row>
    <row r="43" spans="1:17" x14ac:dyDescent="0.25">
      <c r="D43" t="s">
        <v>44</v>
      </c>
    </row>
    <row r="44" spans="1:17" x14ac:dyDescent="0.25">
      <c r="F44" s="3"/>
      <c r="G44" s="3"/>
      <c r="H44" s="3" t="s">
        <v>22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1:17" x14ac:dyDescent="0.25">
      <c r="H47">
        <f>H28-$P$35</f>
        <v>1034.4133333333334</v>
      </c>
      <c r="I47">
        <f t="shared" ref="I47:N47" si="6">I28-$P$35</f>
        <v>1267.9633333333336</v>
      </c>
      <c r="J47">
        <f t="shared" si="6"/>
        <v>1240.6633333333334</v>
      </c>
      <c r="L47">
        <f t="shared" si="6"/>
        <v>2251.8733333333334</v>
      </c>
      <c r="N47">
        <f t="shared" si="6"/>
        <v>895.65333333333365</v>
      </c>
      <c r="O47">
        <f>O28-$P$35</f>
        <v>872.17333333333363</v>
      </c>
    </row>
    <row r="48" spans="1:17" x14ac:dyDescent="0.25">
      <c r="H48">
        <f t="shared" ref="H48:O50" si="7">H29-$P$35</f>
        <v>1196.5433333333335</v>
      </c>
      <c r="I48">
        <f t="shared" si="7"/>
        <v>1129.6433333333334</v>
      </c>
      <c r="K48">
        <f t="shared" si="7"/>
        <v>1077.1733333333336</v>
      </c>
      <c r="L48">
        <f t="shared" si="7"/>
        <v>1100.6333333333337</v>
      </c>
      <c r="M48">
        <f t="shared" si="7"/>
        <v>1060.9033333333336</v>
      </c>
      <c r="N48">
        <f t="shared" si="7"/>
        <v>1392.2533333333336</v>
      </c>
    </row>
    <row r="49" spans="4:20" x14ac:dyDescent="0.25">
      <c r="H49">
        <f t="shared" si="7"/>
        <v>768.0633333333335</v>
      </c>
      <c r="J49">
        <f t="shared" si="7"/>
        <v>919.99333333333334</v>
      </c>
      <c r="K49">
        <f t="shared" si="7"/>
        <v>997.27333333333354</v>
      </c>
      <c r="L49">
        <f>L30-$P$35</f>
        <v>1106.2133333333336</v>
      </c>
      <c r="M49">
        <f t="shared" si="7"/>
        <v>1000.0633333333335</v>
      </c>
      <c r="N49">
        <f t="shared" si="7"/>
        <v>952.16333333333341</v>
      </c>
      <c r="O49">
        <f>O30-$P$35</f>
        <v>1067.0733333333333</v>
      </c>
    </row>
    <row r="50" spans="4:20" x14ac:dyDescent="0.25">
      <c r="I50">
        <f t="shared" si="7"/>
        <v>927.49333333333334</v>
      </c>
      <c r="J50">
        <f t="shared" si="7"/>
        <v>1143.2533333333336</v>
      </c>
      <c r="K50">
        <f t="shared" si="7"/>
        <v>885.98333333333358</v>
      </c>
      <c r="L50">
        <f t="shared" si="7"/>
        <v>1007.4833333333336</v>
      </c>
      <c r="M50">
        <f t="shared" si="7"/>
        <v>897.33333333333348</v>
      </c>
      <c r="N50">
        <f t="shared" si="7"/>
        <v>1076.2133333333336</v>
      </c>
      <c r="O50">
        <f t="shared" si="7"/>
        <v>757.38333333333367</v>
      </c>
    </row>
    <row r="53" spans="4:20" x14ac:dyDescent="0.25">
      <c r="F53" s="3"/>
      <c r="G53" s="3"/>
      <c r="H53" s="3" t="s">
        <v>22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 t="s">
        <v>29</v>
      </c>
      <c r="Q53" s="3"/>
      <c r="S53" s="21" t="s">
        <v>45</v>
      </c>
      <c r="T53" s="22"/>
    </row>
    <row r="54" spans="4:20" x14ac:dyDescent="0.25">
      <c r="F54" t="s">
        <v>38</v>
      </c>
      <c r="H54">
        <f>AVERAGE(H47:H50)</f>
        <v>999.67333333333352</v>
      </c>
      <c r="I54">
        <f>AVERAGE(I47:I50)</f>
        <v>1108.3666666666668</v>
      </c>
      <c r="J54">
        <f t="shared" ref="J54:N54" si="8">AVERAGE(J47:J50)</f>
        <v>1101.3033333333335</v>
      </c>
      <c r="K54">
        <f t="shared" si="8"/>
        <v>986.81000000000029</v>
      </c>
      <c r="L54">
        <f t="shared" si="8"/>
        <v>1366.5508333333337</v>
      </c>
      <c r="M54">
        <f t="shared" si="8"/>
        <v>986.10000000000025</v>
      </c>
      <c r="N54">
        <f t="shared" si="8"/>
        <v>1079.0708333333337</v>
      </c>
      <c r="O54">
        <f>AVERAGE(O47:O50)</f>
        <v>898.87666666666689</v>
      </c>
      <c r="S54" s="23">
        <f>AVERAGE(H47:I50)</f>
        <v>1054.0200000000002</v>
      </c>
      <c r="T54" s="24"/>
    </row>
    <row r="55" spans="4:20" x14ac:dyDescent="0.25">
      <c r="F55" t="s">
        <v>39</v>
      </c>
      <c r="H55">
        <f>H54/1000</f>
        <v>0.99967333333333352</v>
      </c>
      <c r="I55">
        <f t="shared" ref="I55:O55" si="9">I54/1000</f>
        <v>1.1083666666666667</v>
      </c>
      <c r="J55">
        <f t="shared" si="9"/>
        <v>1.1013033333333335</v>
      </c>
      <c r="K55">
        <f t="shared" si="9"/>
        <v>0.9868100000000003</v>
      </c>
      <c r="L55">
        <f t="shared" si="9"/>
        <v>1.3665508333333336</v>
      </c>
      <c r="M55">
        <f t="shared" si="9"/>
        <v>0.9861000000000002</v>
      </c>
      <c r="N55">
        <f t="shared" si="9"/>
        <v>1.0790708333333336</v>
      </c>
      <c r="O55">
        <f t="shared" si="9"/>
        <v>0.89887666666666688</v>
      </c>
    </row>
    <row r="56" spans="4:20" x14ac:dyDescent="0.25">
      <c r="F56" t="s">
        <v>40</v>
      </c>
      <c r="H56">
        <f t="shared" ref="H56:O56" si="10">MEDIAN(H47:H50)</f>
        <v>1034.4133333333334</v>
      </c>
      <c r="I56">
        <f t="shared" si="10"/>
        <v>1129.6433333333334</v>
      </c>
      <c r="J56">
        <f t="shared" si="10"/>
        <v>1143.2533333333336</v>
      </c>
      <c r="K56">
        <f t="shared" si="10"/>
        <v>997.27333333333354</v>
      </c>
      <c r="L56">
        <f t="shared" si="10"/>
        <v>1103.4233333333336</v>
      </c>
      <c r="M56">
        <f t="shared" si="10"/>
        <v>1000.0633333333335</v>
      </c>
      <c r="N56">
        <f t="shared" si="10"/>
        <v>1014.1883333333335</v>
      </c>
      <c r="O56">
        <f t="shared" si="10"/>
        <v>872.17333333333363</v>
      </c>
    </row>
    <row r="57" spans="4:20" x14ac:dyDescent="0.25">
      <c r="F57" t="s">
        <v>41</v>
      </c>
      <c r="H57">
        <f>H56/1000</f>
        <v>1.0344133333333334</v>
      </c>
      <c r="I57">
        <f t="shared" ref="I57:O57" si="11">I56/1000</f>
        <v>1.1296433333333333</v>
      </c>
      <c r="J57">
        <f t="shared" si="11"/>
        <v>1.1432533333333335</v>
      </c>
      <c r="K57">
        <f t="shared" si="11"/>
        <v>0.99727333333333357</v>
      </c>
      <c r="L57">
        <f t="shared" si="11"/>
        <v>1.1034233333333336</v>
      </c>
      <c r="M57">
        <f t="shared" si="11"/>
        <v>1.0000633333333335</v>
      </c>
      <c r="N57">
        <f t="shared" si="11"/>
        <v>1.0141883333333335</v>
      </c>
      <c r="O57">
        <f t="shared" si="11"/>
        <v>0.87217333333333358</v>
      </c>
    </row>
    <row r="58" spans="4:20" x14ac:dyDescent="0.25">
      <c r="F58" t="s">
        <v>42</v>
      </c>
      <c r="H58">
        <f>STDEV(H47:H50)</f>
        <v>216.3421556239104</v>
      </c>
      <c r="I58">
        <f t="shared" ref="I58:O58" si="12">STDEV(I47:I50)</f>
        <v>171.22931300841435</v>
      </c>
      <c r="J58">
        <f t="shared" si="12"/>
        <v>164.39940419599975</v>
      </c>
      <c r="K58">
        <f t="shared" si="12"/>
        <v>96.023512919145688</v>
      </c>
      <c r="L58">
        <f t="shared" si="12"/>
        <v>591.9496401088519</v>
      </c>
      <c r="M58">
        <f t="shared" si="12"/>
        <v>82.674163033763733</v>
      </c>
      <c r="N58">
        <f t="shared" si="12"/>
        <v>221.99019233215344</v>
      </c>
      <c r="O58">
        <f t="shared" si="12"/>
        <v>156.56236787086908</v>
      </c>
    </row>
    <row r="59" spans="4:20" x14ac:dyDescent="0.25">
      <c r="F59" t="s">
        <v>43</v>
      </c>
      <c r="H59">
        <f>H58/H54*100</f>
        <v>21.641285048840324</v>
      </c>
      <c r="I59">
        <f t="shared" ref="I59:O59" si="13">I58/I54*100</f>
        <v>15.448796698602841</v>
      </c>
      <c r="J59">
        <f t="shared" si="13"/>
        <v>14.927713302965248</v>
      </c>
      <c r="K59">
        <f t="shared" si="13"/>
        <v>9.7306992145545408</v>
      </c>
      <c r="L59">
        <f t="shared" si="13"/>
        <v>43.317059685584454</v>
      </c>
      <c r="M59">
        <f t="shared" si="13"/>
        <v>8.3839532536014314</v>
      </c>
      <c r="N59">
        <f t="shared" si="13"/>
        <v>20.572346640712034</v>
      </c>
      <c r="O59">
        <f t="shared" si="13"/>
        <v>17.417558345512994</v>
      </c>
    </row>
    <row r="62" spans="4:20" x14ac:dyDescent="0.25">
      <c r="D62" t="s">
        <v>57</v>
      </c>
    </row>
    <row r="63" spans="4:20" x14ac:dyDescent="0.25">
      <c r="H63">
        <f>H47/$H$54*100</f>
        <v>103.47513521083553</v>
      </c>
      <c r="I63">
        <f t="shared" ref="H63:O66" si="14">I47/$H$54*100</f>
        <v>126.83776700388793</v>
      </c>
      <c r="J63">
        <f t="shared" si="14"/>
        <v>124.10687491247138</v>
      </c>
      <c r="L63">
        <f t="shared" si="14"/>
        <v>225.26091856673176</v>
      </c>
      <c r="N63" s="26">
        <f t="shared" si="14"/>
        <v>89.594600902961645</v>
      </c>
      <c r="O63">
        <f>O47/$H$54*100</f>
        <v>87.245833638988742</v>
      </c>
    </row>
    <row r="64" spans="4:20" x14ac:dyDescent="0.25">
      <c r="H64">
        <f t="shared" si="14"/>
        <v>119.69343318817481</v>
      </c>
      <c r="I64">
        <f t="shared" si="14"/>
        <v>113.00124707404417</v>
      </c>
      <c r="K64">
        <f t="shared" si="14"/>
        <v>107.75253249394802</v>
      </c>
      <c r="L64">
        <f t="shared" si="14"/>
        <v>110.0992991043741</v>
      </c>
      <c r="M64">
        <f t="shared" si="14"/>
        <v>106.12500083360565</v>
      </c>
      <c r="N64">
        <f t="shared" si="14"/>
        <v>139.27082847063375</v>
      </c>
    </row>
    <row r="65" spans="4:17" x14ac:dyDescent="0.25">
      <c r="H65">
        <f t="shared" si="14"/>
        <v>76.83143160098966</v>
      </c>
      <c r="J65">
        <f t="shared" si="14"/>
        <v>92.029396269448</v>
      </c>
      <c r="K65">
        <f t="shared" si="14"/>
        <v>99.759921574380968</v>
      </c>
      <c r="L65">
        <f t="shared" si="14"/>
        <v>110.65748144393837</v>
      </c>
      <c r="M65">
        <f t="shared" si="14"/>
        <v>100.03901274416309</v>
      </c>
      <c r="N65">
        <f t="shared" si="14"/>
        <v>95.247447499516497</v>
      </c>
      <c r="O65">
        <f t="shared" si="14"/>
        <v>106.74220245280122</v>
      </c>
    </row>
    <row r="66" spans="4:17" x14ac:dyDescent="0.25">
      <c r="I66">
        <f t="shared" si="14"/>
        <v>92.779641349507486</v>
      </c>
      <c r="J66">
        <f t="shared" si="14"/>
        <v>114.36269181265881</v>
      </c>
      <c r="K66">
        <f t="shared" si="14"/>
        <v>88.62728491307162</v>
      </c>
      <c r="L66">
        <f t="shared" si="14"/>
        <v>100.7812552100353</v>
      </c>
      <c r="M66">
        <f t="shared" si="14"/>
        <v>89.762655800894947</v>
      </c>
      <c r="N66">
        <f t="shared" si="14"/>
        <v>107.65650112370042</v>
      </c>
      <c r="O66">
        <f t="shared" si="14"/>
        <v>75.763082606984966</v>
      </c>
    </row>
    <row r="69" spans="4:17" x14ac:dyDescent="0.25">
      <c r="F69" s="3"/>
      <c r="G69" s="3"/>
      <c r="H69" s="3" t="s">
        <v>22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 t="s">
        <v>29</v>
      </c>
      <c r="Q69" s="3"/>
    </row>
    <row r="70" spans="4:17" x14ac:dyDescent="0.25">
      <c r="F70" t="s">
        <v>38</v>
      </c>
      <c r="H70">
        <f>AVERAGE(H63:H66)</f>
        <v>100</v>
      </c>
      <c r="I70">
        <f t="shared" ref="I70:N70" si="15">AVERAGE(I63:I66)</f>
        <v>110.87288514247986</v>
      </c>
      <c r="J70">
        <f>AVERAGE(J63:J66)</f>
        <v>110.16632099819272</v>
      </c>
      <c r="K70">
        <f t="shared" si="15"/>
        <v>98.713246327133547</v>
      </c>
      <c r="L70">
        <f t="shared" si="15"/>
        <v>136.69973858126988</v>
      </c>
      <c r="M70">
        <f t="shared" si="15"/>
        <v>98.642223126221225</v>
      </c>
      <c r="N70">
        <f t="shared" si="15"/>
        <v>107.94234449920307</v>
      </c>
      <c r="O70">
        <f>AVERAGE(O63:O66)</f>
        <v>89.91703956625831</v>
      </c>
    </row>
    <row r="71" spans="4:17" x14ac:dyDescent="0.25">
      <c r="F71" t="s">
        <v>40</v>
      </c>
      <c r="H71">
        <f>MEDIAN(H63:H66)</f>
        <v>103.47513521083553</v>
      </c>
      <c r="I71">
        <f t="shared" ref="I71:O71" si="16">MEDIAN(I63:I66)</f>
        <v>113.00124707404417</v>
      </c>
      <c r="J71">
        <f t="shared" si="16"/>
        <v>114.36269181265881</v>
      </c>
      <c r="K71">
        <f t="shared" si="16"/>
        <v>99.759921574380968</v>
      </c>
      <c r="L71">
        <f t="shared" si="16"/>
        <v>110.37839027415623</v>
      </c>
      <c r="M71">
        <f t="shared" si="16"/>
        <v>100.03901274416309</v>
      </c>
      <c r="N71">
        <f t="shared" si="16"/>
        <v>101.45197431160847</v>
      </c>
      <c r="O71">
        <f t="shared" si="16"/>
        <v>87.245833638988742</v>
      </c>
    </row>
    <row r="72" spans="4:17" x14ac:dyDescent="0.25">
      <c r="F72" t="s">
        <v>42</v>
      </c>
      <c r="H72">
        <f>STDEV(H63:H66)</f>
        <v>21.641285048840214</v>
      </c>
      <c r="I72">
        <f t="shared" ref="I72:O72" si="17">STDEV(I63:I66)</f>
        <v>17.128526619537059</v>
      </c>
      <c r="J72">
        <f t="shared" si="17"/>
        <v>16.44531255503486</v>
      </c>
      <c r="K72">
        <f t="shared" si="17"/>
        <v>9.6054890850156642</v>
      </c>
      <c r="L72">
        <f t="shared" si="17"/>
        <v>59.214307351286614</v>
      </c>
      <c r="M72">
        <f t="shared" si="17"/>
        <v>8.2701178752156128</v>
      </c>
      <c r="N72">
        <f t="shared" si="17"/>
        <v>22.206273282487764</v>
      </c>
      <c r="O72">
        <f t="shared" si="17"/>
        <v>15.661352829011006</v>
      </c>
    </row>
    <row r="73" spans="4:17" x14ac:dyDescent="0.25">
      <c r="F73" t="s">
        <v>43</v>
      </c>
      <c r="H73">
        <f t="shared" ref="H73:O73" si="18">H72/H70*100</f>
        <v>21.641285048840214</v>
      </c>
      <c r="I73">
        <f t="shared" si="18"/>
        <v>15.448796698602759</v>
      </c>
      <c r="J73">
        <f t="shared" si="18"/>
        <v>14.927713302965472</v>
      </c>
      <c r="K73">
        <f t="shared" si="18"/>
        <v>9.7306992145545319</v>
      </c>
      <c r="L73">
        <f t="shared" si="18"/>
        <v>43.317059685584468</v>
      </c>
      <c r="M73">
        <f t="shared" si="18"/>
        <v>8.3839532536014367</v>
      </c>
      <c r="N73">
        <f t="shared" si="18"/>
        <v>20.572346640712173</v>
      </c>
      <c r="O73">
        <f t="shared" si="18"/>
        <v>17.417558345512951</v>
      </c>
    </row>
    <row r="76" spans="4:17" x14ac:dyDescent="0.25">
      <c r="D76" t="s">
        <v>58</v>
      </c>
      <c r="H76">
        <f>H47/$S$54*100</f>
        <v>98.139820243765129</v>
      </c>
      <c r="I76">
        <f t="shared" ref="I76:N76" si="19">I47/$S$54*100</f>
        <v>120.29784381068038</v>
      </c>
      <c r="J76">
        <f>J47/$S$54*100</f>
        <v>117.70776013105379</v>
      </c>
      <c r="L76">
        <f t="shared" si="19"/>
        <v>213.64616737190309</v>
      </c>
      <c r="N76" s="26">
        <f t="shared" si="19"/>
        <v>84.974984661897636</v>
      </c>
      <c r="O76">
        <f>O47/$S$54*100</f>
        <v>82.747322947698663</v>
      </c>
    </row>
    <row r="77" spans="4:17" x14ac:dyDescent="0.25">
      <c r="H77">
        <f t="shared" ref="H77:O79" si="20">H48/$S$54*100</f>
        <v>113.52188130522507</v>
      </c>
      <c r="I77">
        <f t="shared" si="20"/>
        <v>107.17475316723906</v>
      </c>
      <c r="K77">
        <f t="shared" si="20"/>
        <v>102.19666925991284</v>
      </c>
      <c r="L77">
        <f t="shared" si="20"/>
        <v>104.42243347691063</v>
      </c>
      <c r="M77">
        <f t="shared" si="20"/>
        <v>100.65305528674347</v>
      </c>
      <c r="N77">
        <f t="shared" si="20"/>
        <v>132.08984016748576</v>
      </c>
    </row>
    <row r="78" spans="4:17" x14ac:dyDescent="0.25">
      <c r="H78">
        <f t="shared" si="20"/>
        <v>72.869901266895624</v>
      </c>
      <c r="J78">
        <f t="shared" si="20"/>
        <v>87.284238755747822</v>
      </c>
      <c r="K78">
        <f t="shared" si="20"/>
        <v>94.616167941152284</v>
      </c>
      <c r="L78">
        <f t="shared" si="20"/>
        <v>104.95183519604309</v>
      </c>
      <c r="M78">
        <f t="shared" si="20"/>
        <v>94.880868800718517</v>
      </c>
      <c r="N78">
        <f t="shared" si="20"/>
        <v>90.336363003864562</v>
      </c>
      <c r="O78">
        <f t="shared" si="20"/>
        <v>101.23843317331105</v>
      </c>
    </row>
    <row r="79" spans="4:17" x14ac:dyDescent="0.25">
      <c r="I79">
        <f t="shared" si="20"/>
        <v>87.995800206194673</v>
      </c>
      <c r="J79" s="26">
        <f t="shared" si="20"/>
        <v>108.46600001264999</v>
      </c>
      <c r="K79">
        <f t="shared" si="20"/>
        <v>84.057544765121477</v>
      </c>
      <c r="L79">
        <f t="shared" si="20"/>
        <v>95.584840262360615</v>
      </c>
      <c r="M79">
        <f t="shared" si="20"/>
        <v>85.13437442679772</v>
      </c>
      <c r="N79">
        <f t="shared" si="20"/>
        <v>102.10558939425565</v>
      </c>
      <c r="O79">
        <f t="shared" si="20"/>
        <v>71.856637761459325</v>
      </c>
    </row>
    <row r="82" spans="6:17" x14ac:dyDescent="0.25">
      <c r="F82" s="3"/>
      <c r="G82" s="3"/>
      <c r="H82" s="3" t="s">
        <v>22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 t="s">
        <v>29</v>
      </c>
      <c r="Q82" s="3"/>
    </row>
    <row r="83" spans="6:17" x14ac:dyDescent="0.25">
      <c r="F83" t="s">
        <v>38</v>
      </c>
      <c r="H83">
        <f>AVERAGE(H76:H79)</f>
        <v>94.843867605295273</v>
      </c>
      <c r="I83">
        <f t="shared" ref="I83:N83" si="21">AVERAGE(I76:I79)</f>
        <v>105.1561323947047</v>
      </c>
      <c r="J83">
        <f t="shared" si="21"/>
        <v>104.48599963315053</v>
      </c>
      <c r="K83">
        <f t="shared" si="21"/>
        <v>93.623460655395533</v>
      </c>
      <c r="L83">
        <f t="shared" si="21"/>
        <v>129.65131907680436</v>
      </c>
      <c r="M83">
        <f t="shared" si="21"/>
        <v>93.55609950475322</v>
      </c>
      <c r="N83">
        <f t="shared" si="21"/>
        <v>102.37669430687589</v>
      </c>
      <c r="O83" s="26">
        <f>AVERAGE(O76:O79)</f>
        <v>85.280797960823023</v>
      </c>
    </row>
    <row r="84" spans="6:17" x14ac:dyDescent="0.25">
      <c r="F84" t="s">
        <v>40</v>
      </c>
      <c r="H84">
        <f t="shared" ref="H84:O84" si="22">MEDIAN(H76:H79)</f>
        <v>98.139820243765129</v>
      </c>
      <c r="I84">
        <f t="shared" si="22"/>
        <v>107.17475316723906</v>
      </c>
      <c r="J84">
        <f t="shared" si="22"/>
        <v>108.46600001264999</v>
      </c>
      <c r="K84">
        <f t="shared" si="22"/>
        <v>94.616167941152284</v>
      </c>
      <c r="L84">
        <f t="shared" si="22"/>
        <v>104.68713433647686</v>
      </c>
      <c r="M84">
        <f t="shared" si="22"/>
        <v>94.880868800718517</v>
      </c>
      <c r="N84">
        <f t="shared" si="22"/>
        <v>96.220976199060104</v>
      </c>
      <c r="O84" s="26">
        <f t="shared" si="22"/>
        <v>82.747322947698663</v>
      </c>
    </row>
    <row r="85" spans="6:17" x14ac:dyDescent="0.25">
      <c r="F85" t="s">
        <v>42</v>
      </c>
      <c r="H85">
        <f t="shared" ref="H85:O85" si="23">STDEV(H76:H79)</f>
        <v>20.525431739806567</v>
      </c>
      <c r="I85">
        <f t="shared" si="23"/>
        <v>16.245357109771568</v>
      </c>
      <c r="J85">
        <f t="shared" si="23"/>
        <v>15.597370466974281</v>
      </c>
      <c r="K85">
        <f t="shared" si="23"/>
        <v>9.1102173506333468</v>
      </c>
      <c r="L85">
        <f t="shared" si="23"/>
        <v>56.161139267646952</v>
      </c>
      <c r="M85">
        <f t="shared" si="23"/>
        <v>7.8436996483713521</v>
      </c>
      <c r="N85">
        <f t="shared" si="23"/>
        <v>21.061288432112683</v>
      </c>
      <c r="O85" s="26">
        <f t="shared" si="23"/>
        <v>14.853832742345379</v>
      </c>
    </row>
    <row r="86" spans="6:17" x14ac:dyDescent="0.25">
      <c r="F86" t="s">
        <v>43</v>
      </c>
      <c r="H86">
        <f t="shared" ref="H86:O86" si="24">H85/H83*100</f>
        <v>21.64128504884021</v>
      </c>
      <c r="I86">
        <f t="shared" si="24"/>
        <v>15.448796698602838</v>
      </c>
      <c r="J86">
        <f t="shared" si="24"/>
        <v>14.927713302965486</v>
      </c>
      <c r="K86">
        <f t="shared" si="24"/>
        <v>9.7306992145545355</v>
      </c>
      <c r="L86">
        <f t="shared" si="24"/>
        <v>43.317059685584503</v>
      </c>
      <c r="M86">
        <f t="shared" si="24"/>
        <v>8.3839532536014332</v>
      </c>
      <c r="N86">
        <f t="shared" si="24"/>
        <v>20.572346640712105</v>
      </c>
      <c r="O86" s="26">
        <f t="shared" si="24"/>
        <v>17.417558345512962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58"/>
  <sheetViews>
    <sheetView workbookViewId="0">
      <selection sqref="A1:E9"/>
    </sheetView>
  </sheetViews>
  <sheetFormatPr baseColWidth="10" defaultRowHeight="15" x14ac:dyDescent="0.25"/>
  <sheetData>
    <row r="1" spans="1:3" x14ac:dyDescent="0.25">
      <c r="A1" s="1" t="s">
        <v>61</v>
      </c>
    </row>
    <row r="2" spans="1:3" x14ac:dyDescent="0.25">
      <c r="A2" t="s">
        <v>30</v>
      </c>
      <c r="C2" t="s">
        <v>31</v>
      </c>
    </row>
    <row r="3" spans="1:3" x14ac:dyDescent="0.25">
      <c r="A3" t="s">
        <v>32</v>
      </c>
      <c r="C3" s="2">
        <v>43855</v>
      </c>
    </row>
    <row r="4" spans="1:3" x14ac:dyDescent="0.25">
      <c r="A4" t="s">
        <v>33</v>
      </c>
      <c r="C4" t="s">
        <v>34</v>
      </c>
    </row>
    <row r="5" spans="1:3" x14ac:dyDescent="0.25">
      <c r="A5" t="s">
        <v>35</v>
      </c>
      <c r="C5" t="s">
        <v>36</v>
      </c>
    </row>
    <row r="6" spans="1:3" x14ac:dyDescent="0.25">
      <c r="A6" t="s">
        <v>19</v>
      </c>
      <c r="C6" s="2">
        <v>43900</v>
      </c>
    </row>
    <row r="7" spans="1:3" x14ac:dyDescent="0.25">
      <c r="A7" t="s">
        <v>20</v>
      </c>
      <c r="C7" t="s">
        <v>21</v>
      </c>
    </row>
    <row r="8" spans="1:3" x14ac:dyDescent="0.25">
      <c r="A8" s="1" t="s">
        <v>37</v>
      </c>
      <c r="B8" t="s">
        <v>62</v>
      </c>
    </row>
    <row r="9" spans="1:3" x14ac:dyDescent="0.25">
      <c r="B9" t="s">
        <v>63</v>
      </c>
    </row>
    <row r="14" spans="1:3" x14ac:dyDescent="0.25">
      <c r="A14" s="1"/>
      <c r="B14" s="18"/>
      <c r="C14" s="19"/>
    </row>
    <row r="15" spans="1:3" x14ac:dyDescent="0.25">
      <c r="B15" s="18"/>
    </row>
    <row r="16" spans="1:3" x14ac:dyDescent="0.25">
      <c r="B16" s="20"/>
    </row>
    <row r="17" spans="2:15" x14ac:dyDescent="0.25">
      <c r="B17" s="18"/>
      <c r="C17" s="18"/>
    </row>
    <row r="21" spans="2:15" x14ac:dyDescent="0.25">
      <c r="C21" s="1" t="s">
        <v>18</v>
      </c>
    </row>
    <row r="22" spans="2:15" x14ac:dyDescent="0.25">
      <c r="C22" s="1" t="s">
        <v>44</v>
      </c>
    </row>
    <row r="23" spans="2:15" x14ac:dyDescent="0.25">
      <c r="G23" t="s">
        <v>22</v>
      </c>
      <c r="H23" t="s">
        <v>22</v>
      </c>
      <c r="I23" t="s">
        <v>23</v>
      </c>
      <c r="J23" t="s">
        <v>24</v>
      </c>
      <c r="K23" t="s">
        <v>25</v>
      </c>
      <c r="L23" t="s">
        <v>26</v>
      </c>
      <c r="M23" t="s">
        <v>27</v>
      </c>
      <c r="N23" t="s">
        <v>28</v>
      </c>
      <c r="O23" t="s">
        <v>29</v>
      </c>
    </row>
    <row r="26" spans="2:15" x14ac:dyDescent="0.25">
      <c r="G26">
        <v>0.10470952333333335</v>
      </c>
      <c r="H26">
        <v>0.20273702333333338</v>
      </c>
      <c r="I26">
        <v>0.23525032333333334</v>
      </c>
      <c r="J26">
        <v>0.28174782333333337</v>
      </c>
      <c r="K26">
        <v>0.24148752333333334</v>
      </c>
      <c r="L26">
        <v>0.44527262333333334</v>
      </c>
      <c r="M26">
        <v>0.24359192333333335</v>
      </c>
      <c r="N26">
        <v>0.24789762333333337</v>
      </c>
    </row>
    <row r="27" spans="2:15" x14ac:dyDescent="0.25">
      <c r="G27">
        <v>0.14051732333333333</v>
      </c>
      <c r="H27">
        <v>0.20368782333333335</v>
      </c>
      <c r="I27">
        <v>0.21773722333333334</v>
      </c>
      <c r="J27">
        <v>0.23062232333333338</v>
      </c>
      <c r="K27">
        <v>0.24877672333333334</v>
      </c>
      <c r="L27">
        <v>0.25275832333333337</v>
      </c>
      <c r="M27">
        <v>0.20571782333333338</v>
      </c>
      <c r="N27">
        <v>0.24173252333333334</v>
      </c>
    </row>
    <row r="28" spans="2:15" x14ac:dyDescent="0.25">
      <c r="G28">
        <v>0.16218142333333335</v>
      </c>
      <c r="H28">
        <v>0.32276242333333338</v>
      </c>
      <c r="I28">
        <v>0.20376202333333338</v>
      </c>
      <c r="J28">
        <v>0.23087012333333334</v>
      </c>
      <c r="K28">
        <v>0.25591622333333336</v>
      </c>
      <c r="L28">
        <v>0.22618412333333338</v>
      </c>
      <c r="M28">
        <v>0.20963312333333334</v>
      </c>
      <c r="N28">
        <v>0.22419682333333335</v>
      </c>
    </row>
    <row r="29" spans="2:15" x14ac:dyDescent="0.25">
      <c r="G29">
        <v>6.9356423333333347E-2</v>
      </c>
      <c r="H29">
        <v>0.11024822333333335</v>
      </c>
      <c r="I29">
        <v>0.14506042333333335</v>
      </c>
      <c r="J29">
        <v>0.18533452333333333</v>
      </c>
      <c r="K29">
        <v>0.19477032333333338</v>
      </c>
      <c r="L29">
        <v>0.20513242333333337</v>
      </c>
      <c r="M29">
        <v>0.20668352333333334</v>
      </c>
      <c r="N29">
        <v>0.17125992333333334</v>
      </c>
    </row>
    <row r="32" spans="2:15" x14ac:dyDescent="0.25">
      <c r="C32" t="s">
        <v>44</v>
      </c>
    </row>
    <row r="33" spans="3:16" x14ac:dyDescent="0.25">
      <c r="G33" t="s">
        <v>22</v>
      </c>
      <c r="H33" t="s">
        <v>22</v>
      </c>
      <c r="I33" t="s">
        <v>23</v>
      </c>
      <c r="J33" t="s">
        <v>24</v>
      </c>
      <c r="K33" t="s">
        <v>25</v>
      </c>
      <c r="L33" t="s">
        <v>26</v>
      </c>
      <c r="M33" t="s">
        <v>27</v>
      </c>
      <c r="N33" t="s">
        <v>28</v>
      </c>
      <c r="O33" t="s">
        <v>29</v>
      </c>
    </row>
    <row r="36" spans="3:16" x14ac:dyDescent="0.25">
      <c r="G36">
        <v>1034.4133333333334</v>
      </c>
      <c r="H36">
        <v>1267.9633333333336</v>
      </c>
      <c r="I36">
        <v>1240.6633333333334</v>
      </c>
      <c r="J36">
        <v>3386.1033333333339</v>
      </c>
      <c r="K36">
        <v>2251.8733333333334</v>
      </c>
      <c r="L36">
        <v>20831.833333333332</v>
      </c>
      <c r="M36">
        <v>895.65333333333365</v>
      </c>
      <c r="N36">
        <v>872.17333333333363</v>
      </c>
    </row>
    <row r="37" spans="3:16" x14ac:dyDescent="0.25">
      <c r="G37">
        <v>1196.5433333333335</v>
      </c>
      <c r="H37">
        <v>1129.6433333333334</v>
      </c>
      <c r="I37">
        <v>50843.733333333337</v>
      </c>
      <c r="J37">
        <v>1077.1733333333336</v>
      </c>
      <c r="K37">
        <v>1100.6333333333337</v>
      </c>
      <c r="L37">
        <v>1060.9033333333336</v>
      </c>
      <c r="M37">
        <v>1392.2533333333336</v>
      </c>
      <c r="N37">
        <v>9158.6333333333332</v>
      </c>
    </row>
    <row r="38" spans="3:16" x14ac:dyDescent="0.25">
      <c r="G38">
        <v>768.0633333333335</v>
      </c>
      <c r="H38">
        <v>6470.253333333334</v>
      </c>
      <c r="I38">
        <v>919.99333333333334</v>
      </c>
      <c r="J38">
        <v>997.27333333333354</v>
      </c>
      <c r="K38">
        <v>1106.2133333333336</v>
      </c>
      <c r="L38">
        <v>1000.0633333333335</v>
      </c>
      <c r="M38">
        <v>952.16333333333341</v>
      </c>
      <c r="N38">
        <v>1067.0733333333333</v>
      </c>
    </row>
    <row r="39" spans="3:16" x14ac:dyDescent="0.25">
      <c r="G39">
        <v>648.33333333333348</v>
      </c>
      <c r="H39">
        <v>927.49333333333334</v>
      </c>
      <c r="I39">
        <v>1143.2533333333336</v>
      </c>
      <c r="J39">
        <v>885.98333333333358</v>
      </c>
      <c r="K39">
        <v>1007.4833333333336</v>
      </c>
      <c r="L39">
        <v>897.33333333333348</v>
      </c>
      <c r="M39">
        <v>1076.2133333333336</v>
      </c>
      <c r="N39">
        <v>757.38333333333367</v>
      </c>
    </row>
    <row r="41" spans="3:16" x14ac:dyDescent="0.25">
      <c r="C41" s="1" t="s">
        <v>59</v>
      </c>
    </row>
    <row r="42" spans="3:16" x14ac:dyDescent="0.25">
      <c r="G42">
        <f>G26/G36</f>
        <v>1.0122599927817378E-4</v>
      </c>
      <c r="H42">
        <f t="shared" ref="H42:N42" si="0">H26/H36</f>
        <v>1.5989186595826904E-4</v>
      </c>
      <c r="I42">
        <f t="shared" si="0"/>
        <v>1.8961656801872115E-4</v>
      </c>
      <c r="J42">
        <f t="shared" si="0"/>
        <v>8.3207095471589271E-5</v>
      </c>
      <c r="K42">
        <f t="shared" si="0"/>
        <v>1.0723850216560434E-4</v>
      </c>
      <c r="L42">
        <f t="shared" si="0"/>
        <v>2.1374624892992297E-5</v>
      </c>
      <c r="M42">
        <f t="shared" si="0"/>
        <v>2.7197121282043638E-4</v>
      </c>
      <c r="N42">
        <f t="shared" si="0"/>
        <v>2.8422976701878827E-4</v>
      </c>
      <c r="P42" s="1" t="s">
        <v>22</v>
      </c>
    </row>
    <row r="43" spans="3:16" x14ac:dyDescent="0.25">
      <c r="G43">
        <f t="shared" ref="G43:N43" si="1">G27/G37</f>
        <v>1.1743605051216976E-4</v>
      </c>
      <c r="H43">
        <f t="shared" si="1"/>
        <v>1.8031162343276491E-4</v>
      </c>
      <c r="I43">
        <f t="shared" si="1"/>
        <v>4.2824790600218187E-6</v>
      </c>
      <c r="J43">
        <f t="shared" si="1"/>
        <v>2.1409954758132394E-4</v>
      </c>
      <c r="K43">
        <f t="shared" si="1"/>
        <v>2.2603051879221047E-4</v>
      </c>
      <c r="L43">
        <f t="shared" si="1"/>
        <v>2.3824821300087029E-4</v>
      </c>
      <c r="M43">
        <f t="shared" si="1"/>
        <v>1.4775890163667532E-4</v>
      </c>
      <c r="N43">
        <f t="shared" si="1"/>
        <v>2.6393951426522883E-5</v>
      </c>
      <c r="P43">
        <f>AVERAGE(G42:H45)</f>
        <v>1.3071865669036945E-4</v>
      </c>
    </row>
    <row r="44" spans="3:16" x14ac:dyDescent="0.25">
      <c r="G44">
        <f t="shared" ref="G44:N44" si="2">G28/G38</f>
        <v>2.1115631523442076E-4</v>
      </c>
      <c r="H44">
        <f t="shared" si="2"/>
        <v>4.9884047301599736E-5</v>
      </c>
      <c r="I44">
        <f t="shared" si="2"/>
        <v>2.2148206508742821E-4</v>
      </c>
      <c r="J44">
        <f t="shared" si="2"/>
        <v>2.315013503486172E-4</v>
      </c>
      <c r="K44">
        <f t="shared" si="2"/>
        <v>2.3134436696960198E-4</v>
      </c>
      <c r="L44">
        <f t="shared" si="2"/>
        <v>2.2616979924604776E-4</v>
      </c>
      <c r="M44">
        <f t="shared" si="2"/>
        <v>2.2016508722243032E-4</v>
      </c>
      <c r="N44">
        <f t="shared" si="2"/>
        <v>2.1010441956504085E-4</v>
      </c>
    </row>
    <row r="45" spans="3:16" x14ac:dyDescent="0.25">
      <c r="G45">
        <f t="shared" ref="G45:N45" si="3">G29/G39</f>
        <v>1.0697648843187661E-4</v>
      </c>
      <c r="H45">
        <f t="shared" si="3"/>
        <v>1.1886686337368106E-4</v>
      </c>
      <c r="I45">
        <f t="shared" si="3"/>
        <v>1.2688388400354544E-4</v>
      </c>
      <c r="J45">
        <f t="shared" si="3"/>
        <v>2.0918511258676795E-4</v>
      </c>
      <c r="K45">
        <f t="shared" si="3"/>
        <v>1.9332361825671228E-4</v>
      </c>
      <c r="L45">
        <f t="shared" si="3"/>
        <v>2.2860225482912333E-4</v>
      </c>
      <c r="M45">
        <f t="shared" si="3"/>
        <v>1.9204698263045736E-4</v>
      </c>
      <c r="N45">
        <f t="shared" si="3"/>
        <v>2.2612053341548744E-4</v>
      </c>
    </row>
    <row r="47" spans="3:16" x14ac:dyDescent="0.25">
      <c r="C47" s="1" t="s">
        <v>60</v>
      </c>
    </row>
    <row r="48" spans="3:16" x14ac:dyDescent="0.25">
      <c r="G48">
        <f>G42/$P$43*100</f>
        <v>77.438065721518001</v>
      </c>
      <c r="H48">
        <f t="shared" ref="H48:N48" si="4">H42/$P$43*100</f>
        <v>122.31755589181242</v>
      </c>
      <c r="I48">
        <f t="shared" si="4"/>
        <v>145.05700473029032</v>
      </c>
      <c r="J48">
        <f t="shared" si="4"/>
        <v>63.653572931582502</v>
      </c>
      <c r="K48">
        <f t="shared" si="4"/>
        <v>82.037640900501259</v>
      </c>
      <c r="L48">
        <f t="shared" si="4"/>
        <v>16.351625264649041</v>
      </c>
      <c r="M48">
        <f t="shared" si="4"/>
        <v>208.05845141497201</v>
      </c>
      <c r="N48">
        <f t="shared" si="4"/>
        <v>217.4362667236073</v>
      </c>
    </row>
    <row r="49" spans="5:16" x14ac:dyDescent="0.25">
      <c r="G49">
        <f t="shared" ref="G49:N49" si="5">G43/$P$43*100</f>
        <v>89.838783143509559</v>
      </c>
      <c r="H49">
        <f t="shared" si="5"/>
        <v>137.93870591851726</v>
      </c>
      <c r="I49">
        <f t="shared" si="5"/>
        <v>3.2761039383732635</v>
      </c>
      <c r="J49">
        <f t="shared" si="5"/>
        <v>163.78652673004211</v>
      </c>
      <c r="K49">
        <f t="shared" si="5"/>
        <v>172.91374048281742</v>
      </c>
      <c r="L49">
        <f t="shared" si="5"/>
        <v>182.2602978281852</v>
      </c>
      <c r="M49">
        <f t="shared" si="5"/>
        <v>113.0358170575978</v>
      </c>
      <c r="N49">
        <f t="shared" si="5"/>
        <v>20.191418803393677</v>
      </c>
    </row>
    <row r="50" spans="5:16" x14ac:dyDescent="0.25">
      <c r="G50">
        <f t="shared" ref="G50:N50" si="6">G44/$P$43*100</f>
        <v>161.53494885935243</v>
      </c>
      <c r="H50">
        <f t="shared" si="6"/>
        <v>38.161383053192658</v>
      </c>
      <c r="I50">
        <f t="shared" si="6"/>
        <v>169.43416547803741</v>
      </c>
      <c r="J50">
        <f t="shared" si="6"/>
        <v>177.09893615030762</v>
      </c>
      <c r="K50">
        <f t="shared" si="6"/>
        <v>176.97884359199202</v>
      </c>
      <c r="L50">
        <f t="shared" si="6"/>
        <v>173.02029027254423</v>
      </c>
      <c r="M50">
        <f t="shared" si="6"/>
        <v>168.42667511794491</v>
      </c>
      <c r="N50">
        <f t="shared" si="6"/>
        <v>160.73024684051859</v>
      </c>
    </row>
    <row r="51" spans="5:16" x14ac:dyDescent="0.25">
      <c r="G51">
        <f t="shared" ref="G51:N51" si="7">G45/$P$43*100</f>
        <v>81.837199937932041</v>
      </c>
      <c r="H51">
        <f t="shared" si="7"/>
        <v>90.933357474165689</v>
      </c>
      <c r="I51">
        <f t="shared" si="7"/>
        <v>97.066392216753457</v>
      </c>
      <c r="J51">
        <f t="shared" si="7"/>
        <v>160.02697540126988</v>
      </c>
      <c r="K51">
        <f t="shared" si="7"/>
        <v>147.8929046177654</v>
      </c>
      <c r="L51">
        <f t="shared" si="7"/>
        <v>174.88112302944538</v>
      </c>
      <c r="M51">
        <f t="shared" si="7"/>
        <v>146.91627614056273</v>
      </c>
      <c r="N51">
        <f t="shared" si="7"/>
        <v>172.98260182637466</v>
      </c>
    </row>
    <row r="54" spans="5:16" x14ac:dyDescent="0.25">
      <c r="E54" s="3"/>
      <c r="F54" s="3"/>
      <c r="G54" s="3" t="s">
        <v>22</v>
      </c>
      <c r="H54" s="3" t="s">
        <v>22</v>
      </c>
      <c r="I54" s="3" t="s">
        <v>23</v>
      </c>
      <c r="J54" s="3" t="s">
        <v>24</v>
      </c>
      <c r="K54" s="3" t="s">
        <v>25</v>
      </c>
      <c r="L54" s="3" t="s">
        <v>26</v>
      </c>
      <c r="M54" s="3" t="s">
        <v>27</v>
      </c>
      <c r="N54" s="3" t="s">
        <v>28</v>
      </c>
      <c r="O54" s="3" t="s">
        <v>29</v>
      </c>
      <c r="P54" s="3"/>
    </row>
    <row r="55" spans="5:16" x14ac:dyDescent="0.25">
      <c r="E55" t="s">
        <v>38</v>
      </c>
      <c r="G55">
        <f>AVERAGE(G48:G51)</f>
        <v>102.662249415578</v>
      </c>
      <c r="H55">
        <f t="shared" ref="H55:M55" si="8">AVERAGE(H48:H51)</f>
        <v>97.337750584421997</v>
      </c>
      <c r="I55">
        <f t="shared" si="8"/>
        <v>103.70841659086361</v>
      </c>
      <c r="J55">
        <f t="shared" si="8"/>
        <v>141.14150280330054</v>
      </c>
      <c r="K55">
        <f t="shared" si="8"/>
        <v>144.95578239826904</v>
      </c>
      <c r="L55">
        <f t="shared" si="8"/>
        <v>136.62833409870595</v>
      </c>
      <c r="M55">
        <f t="shared" si="8"/>
        <v>159.10930493276936</v>
      </c>
      <c r="N55" s="26">
        <f>AVERAGE(N48:N51)</f>
        <v>142.83513354847355</v>
      </c>
    </row>
    <row r="56" spans="5:16" x14ac:dyDescent="0.25">
      <c r="E56" t="s">
        <v>40</v>
      </c>
      <c r="G56">
        <f t="shared" ref="G56:N56" si="9">MEDIAN(G48:G51)</f>
        <v>85.837991540720793</v>
      </c>
      <c r="H56">
        <f t="shared" si="9"/>
        <v>106.62545668298905</v>
      </c>
      <c r="I56">
        <f t="shared" si="9"/>
        <v>121.06169847352189</v>
      </c>
      <c r="J56">
        <f t="shared" si="9"/>
        <v>161.90675106565601</v>
      </c>
      <c r="K56">
        <f t="shared" si="9"/>
        <v>160.40332255029142</v>
      </c>
      <c r="L56">
        <f t="shared" si="9"/>
        <v>173.95070665099479</v>
      </c>
      <c r="M56">
        <f t="shared" si="9"/>
        <v>157.67147562925382</v>
      </c>
      <c r="N56" s="26">
        <f t="shared" si="9"/>
        <v>166.85642433344663</v>
      </c>
    </row>
    <row r="57" spans="5:16" x14ac:dyDescent="0.25">
      <c r="E57" t="s">
        <v>42</v>
      </c>
      <c r="G57">
        <f t="shared" ref="G57:N57" si="10">STDEV(G48:G51)</f>
        <v>39.582732581290898</v>
      </c>
      <c r="H57">
        <f t="shared" si="10"/>
        <v>44.027593516408047</v>
      </c>
      <c r="I57">
        <f t="shared" si="10"/>
        <v>73.394699446253398</v>
      </c>
      <c r="J57">
        <f t="shared" si="10"/>
        <v>52.175263847280789</v>
      </c>
      <c r="K57">
        <f t="shared" si="10"/>
        <v>43.872706340577544</v>
      </c>
      <c r="L57">
        <f t="shared" si="10"/>
        <v>80.283691031448626</v>
      </c>
      <c r="M57">
        <f t="shared" si="10"/>
        <v>39.80899632250182</v>
      </c>
      <c r="N57" s="26">
        <f t="shared" si="10"/>
        <v>85.314935700592585</v>
      </c>
    </row>
    <row r="58" spans="5:16" x14ac:dyDescent="0.25">
      <c r="E58" t="s">
        <v>43</v>
      </c>
      <c r="G58">
        <f t="shared" ref="G58:N58" si="11">G57/G55*100</f>
        <v>38.556268547223752</v>
      </c>
      <c r="H58">
        <f t="shared" si="11"/>
        <v>45.231776214329585</v>
      </c>
      <c r="I58">
        <f t="shared" si="11"/>
        <v>70.770243977207969</v>
      </c>
      <c r="J58">
        <f t="shared" si="11"/>
        <v>36.96663476794204</v>
      </c>
      <c r="K58">
        <f t="shared" si="11"/>
        <v>30.26626852320825</v>
      </c>
      <c r="L58">
        <f t="shared" si="11"/>
        <v>58.760645484741381</v>
      </c>
      <c r="M58">
        <f t="shared" si="11"/>
        <v>25.01990461168997</v>
      </c>
      <c r="N58" s="26">
        <f t="shared" si="11"/>
        <v>59.72965724965664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7BCCE-6347-4441-9C26-C01977D40570}">
  <dimension ref="A1:P58"/>
  <sheetViews>
    <sheetView workbookViewId="0"/>
  </sheetViews>
  <sheetFormatPr baseColWidth="10" defaultRowHeight="15" x14ac:dyDescent="0.25"/>
  <sheetData>
    <row r="1" spans="1:3" x14ac:dyDescent="0.25">
      <c r="A1" s="1" t="s">
        <v>61</v>
      </c>
    </row>
    <row r="2" spans="1:3" x14ac:dyDescent="0.25">
      <c r="A2" t="s">
        <v>30</v>
      </c>
      <c r="C2" t="s">
        <v>31</v>
      </c>
    </row>
    <row r="3" spans="1:3" x14ac:dyDescent="0.25">
      <c r="A3" t="s">
        <v>32</v>
      </c>
      <c r="C3" s="2">
        <v>43855</v>
      </c>
    </row>
    <row r="4" spans="1:3" x14ac:dyDescent="0.25">
      <c r="A4" t="s">
        <v>33</v>
      </c>
      <c r="C4" t="s">
        <v>34</v>
      </c>
    </row>
    <row r="5" spans="1:3" x14ac:dyDescent="0.25">
      <c r="A5" t="s">
        <v>35</v>
      </c>
      <c r="C5" t="s">
        <v>36</v>
      </c>
    </row>
    <row r="6" spans="1:3" x14ac:dyDescent="0.25">
      <c r="A6" t="s">
        <v>19</v>
      </c>
      <c r="C6" s="2">
        <v>43900</v>
      </c>
    </row>
    <row r="7" spans="1:3" x14ac:dyDescent="0.25">
      <c r="A7" t="s">
        <v>20</v>
      </c>
      <c r="C7" t="s">
        <v>21</v>
      </c>
    </row>
    <row r="8" spans="1:3" x14ac:dyDescent="0.25">
      <c r="A8" s="1" t="s">
        <v>37</v>
      </c>
      <c r="B8" t="s">
        <v>62</v>
      </c>
    </row>
    <row r="9" spans="1:3" x14ac:dyDescent="0.25">
      <c r="B9" t="s">
        <v>63</v>
      </c>
    </row>
    <row r="14" spans="1:3" x14ac:dyDescent="0.25">
      <c r="A14" s="1"/>
      <c r="B14" s="18"/>
      <c r="C14" s="19"/>
    </row>
    <row r="15" spans="1:3" x14ac:dyDescent="0.25">
      <c r="B15" s="18"/>
    </row>
    <row r="16" spans="1:3" x14ac:dyDescent="0.25">
      <c r="B16" s="20"/>
    </row>
    <row r="17" spans="2:15" x14ac:dyDescent="0.25">
      <c r="B17" s="18"/>
      <c r="C17" s="18"/>
    </row>
    <row r="21" spans="2:15" x14ac:dyDescent="0.25">
      <c r="C21" s="1" t="s">
        <v>18</v>
      </c>
    </row>
    <row r="22" spans="2:15" x14ac:dyDescent="0.25">
      <c r="C22" s="1" t="s">
        <v>44</v>
      </c>
    </row>
    <row r="23" spans="2:15" x14ac:dyDescent="0.25">
      <c r="G23" t="s">
        <v>22</v>
      </c>
      <c r="H23" t="s">
        <v>22</v>
      </c>
      <c r="I23" t="s">
        <v>23</v>
      </c>
      <c r="J23" t="s">
        <v>24</v>
      </c>
      <c r="K23" t="s">
        <v>25</v>
      </c>
      <c r="L23" t="s">
        <v>26</v>
      </c>
      <c r="M23" t="s">
        <v>27</v>
      </c>
      <c r="N23" t="s">
        <v>28</v>
      </c>
      <c r="O23" t="s">
        <v>29</v>
      </c>
    </row>
    <row r="26" spans="2:15" x14ac:dyDescent="0.25">
      <c r="G26">
        <v>0.10470952333333335</v>
      </c>
      <c r="H26">
        <v>0.20273702333333338</v>
      </c>
      <c r="I26">
        <v>0.23525032333333334</v>
      </c>
      <c r="K26">
        <v>0.24148752333333334</v>
      </c>
      <c r="M26">
        <v>0.24359192333333335</v>
      </c>
      <c r="N26">
        <v>0.24789762333333337</v>
      </c>
    </row>
    <row r="27" spans="2:15" x14ac:dyDescent="0.25">
      <c r="G27">
        <v>0.14051732333333333</v>
      </c>
      <c r="H27">
        <v>0.20368782333333335</v>
      </c>
      <c r="J27">
        <v>0.23062232333333338</v>
      </c>
      <c r="K27">
        <v>0.24877672333333334</v>
      </c>
      <c r="L27">
        <v>0.25275832333333337</v>
      </c>
      <c r="M27">
        <v>0.20571782333333338</v>
      </c>
    </row>
    <row r="28" spans="2:15" x14ac:dyDescent="0.25">
      <c r="G28">
        <v>0.16218142333333335</v>
      </c>
      <c r="I28">
        <v>0.20376202333333338</v>
      </c>
      <c r="J28">
        <v>0.23087012333333334</v>
      </c>
      <c r="K28">
        <v>0.25591622333333336</v>
      </c>
      <c r="L28">
        <v>0.22618412333333338</v>
      </c>
      <c r="M28">
        <v>0.20963312333333334</v>
      </c>
      <c r="N28">
        <v>0.22419682333333335</v>
      </c>
    </row>
    <row r="29" spans="2:15" x14ac:dyDescent="0.25">
      <c r="H29">
        <v>0.11024822333333335</v>
      </c>
      <c r="I29">
        <v>0.14506042333333335</v>
      </c>
      <c r="J29">
        <v>0.18533452333333333</v>
      </c>
      <c r="K29">
        <v>0.19477032333333338</v>
      </c>
      <c r="L29">
        <v>0.20513242333333337</v>
      </c>
      <c r="M29">
        <v>0.20668352333333334</v>
      </c>
      <c r="N29">
        <v>0.17125992333333334</v>
      </c>
    </row>
    <row r="32" spans="2:15" x14ac:dyDescent="0.25">
      <c r="C32" t="s">
        <v>44</v>
      </c>
    </row>
    <row r="33" spans="3:16" x14ac:dyDescent="0.25">
      <c r="G33" t="s">
        <v>22</v>
      </c>
      <c r="H33" t="s">
        <v>22</v>
      </c>
      <c r="I33" t="s">
        <v>23</v>
      </c>
      <c r="J33" t="s">
        <v>24</v>
      </c>
      <c r="K33" t="s">
        <v>25</v>
      </c>
      <c r="L33" t="s">
        <v>26</v>
      </c>
      <c r="M33" t="s">
        <v>27</v>
      </c>
      <c r="N33" t="s">
        <v>28</v>
      </c>
      <c r="O33" t="s">
        <v>29</v>
      </c>
    </row>
    <row r="36" spans="3:16" x14ac:dyDescent="0.25">
      <c r="G36">
        <v>1034.4133333333334</v>
      </c>
      <c r="H36">
        <v>1267.9633333333336</v>
      </c>
      <c r="I36">
        <v>1240.6633333333334</v>
      </c>
      <c r="K36">
        <v>2251.8733333333334</v>
      </c>
      <c r="M36">
        <v>895.65333333333365</v>
      </c>
      <c r="N36">
        <v>872.17333333333363</v>
      </c>
    </row>
    <row r="37" spans="3:16" x14ac:dyDescent="0.25">
      <c r="G37">
        <v>1196.5433333333335</v>
      </c>
      <c r="H37">
        <v>1129.6433333333334</v>
      </c>
      <c r="J37">
        <v>1077.1733333333336</v>
      </c>
      <c r="K37">
        <v>1100.6333333333337</v>
      </c>
      <c r="L37">
        <v>1060.9033333333336</v>
      </c>
      <c r="M37">
        <v>1392.2533333333336</v>
      </c>
    </row>
    <row r="38" spans="3:16" x14ac:dyDescent="0.25">
      <c r="G38">
        <v>768.0633333333335</v>
      </c>
      <c r="I38">
        <v>919.99333333333334</v>
      </c>
      <c r="J38">
        <v>997.27333333333354</v>
      </c>
      <c r="K38">
        <v>1106.2133333333336</v>
      </c>
      <c r="L38">
        <v>1000.0633333333335</v>
      </c>
      <c r="M38">
        <v>952.16333333333341</v>
      </c>
      <c r="N38">
        <v>1067.0733333333333</v>
      </c>
    </row>
    <row r="39" spans="3:16" x14ac:dyDescent="0.25">
      <c r="H39">
        <v>927.49333333333334</v>
      </c>
      <c r="I39">
        <v>1143.2533333333336</v>
      </c>
      <c r="J39">
        <v>885.98333333333358</v>
      </c>
      <c r="K39">
        <v>1007.4833333333336</v>
      </c>
      <c r="L39">
        <v>897.33333333333348</v>
      </c>
      <c r="M39">
        <v>1076.2133333333336</v>
      </c>
      <c r="N39">
        <v>757.38333333333367</v>
      </c>
    </row>
    <row r="41" spans="3:16" x14ac:dyDescent="0.25">
      <c r="C41" s="1" t="s">
        <v>59</v>
      </c>
    </row>
    <row r="42" spans="3:16" x14ac:dyDescent="0.25">
      <c r="G42">
        <f>G26/G36</f>
        <v>1.0122599927817378E-4</v>
      </c>
      <c r="H42">
        <f t="shared" ref="H42:N42" si="0">H26/H36</f>
        <v>1.5989186595826904E-4</v>
      </c>
      <c r="I42">
        <f t="shared" si="0"/>
        <v>1.8961656801872115E-4</v>
      </c>
      <c r="K42">
        <f t="shared" si="0"/>
        <v>1.0723850216560434E-4</v>
      </c>
      <c r="M42">
        <f t="shared" si="0"/>
        <v>2.7197121282043638E-4</v>
      </c>
      <c r="N42">
        <f t="shared" si="0"/>
        <v>2.8422976701878827E-4</v>
      </c>
      <c r="P42" s="1" t="s">
        <v>22</v>
      </c>
    </row>
    <row r="43" spans="3:16" x14ac:dyDescent="0.25">
      <c r="G43">
        <f t="shared" ref="G43:N45" si="1">G27/G37</f>
        <v>1.1743605051216976E-4</v>
      </c>
      <c r="H43">
        <f t="shared" si="1"/>
        <v>1.8031162343276491E-4</v>
      </c>
      <c r="J43">
        <f t="shared" si="1"/>
        <v>2.1409954758132394E-4</v>
      </c>
      <c r="K43">
        <f t="shared" si="1"/>
        <v>2.2603051879221047E-4</v>
      </c>
      <c r="L43">
        <f t="shared" si="1"/>
        <v>2.3824821300087029E-4</v>
      </c>
      <c r="M43">
        <f t="shared" si="1"/>
        <v>1.4775890163667532E-4</v>
      </c>
      <c r="P43">
        <f>AVERAGE(G42:H45)</f>
        <v>1.4814811963157986E-4</v>
      </c>
    </row>
    <row r="44" spans="3:16" x14ac:dyDescent="0.25">
      <c r="G44">
        <f t="shared" si="1"/>
        <v>2.1115631523442076E-4</v>
      </c>
      <c r="I44">
        <f t="shared" si="1"/>
        <v>2.2148206508742821E-4</v>
      </c>
      <c r="J44">
        <f t="shared" si="1"/>
        <v>2.315013503486172E-4</v>
      </c>
      <c r="K44">
        <f t="shared" si="1"/>
        <v>2.3134436696960198E-4</v>
      </c>
      <c r="L44">
        <f t="shared" si="1"/>
        <v>2.2616979924604776E-4</v>
      </c>
      <c r="M44">
        <f t="shared" si="1"/>
        <v>2.2016508722243032E-4</v>
      </c>
      <c r="N44">
        <f t="shared" si="1"/>
        <v>2.1010441956504085E-4</v>
      </c>
    </row>
    <row r="45" spans="3:16" x14ac:dyDescent="0.25">
      <c r="H45">
        <f t="shared" si="1"/>
        <v>1.1886686337368106E-4</v>
      </c>
      <c r="I45">
        <f t="shared" si="1"/>
        <v>1.2688388400354544E-4</v>
      </c>
      <c r="J45">
        <f t="shared" si="1"/>
        <v>2.0918511258676795E-4</v>
      </c>
      <c r="K45">
        <f t="shared" si="1"/>
        <v>1.9332361825671228E-4</v>
      </c>
      <c r="L45">
        <f t="shared" si="1"/>
        <v>2.2860225482912333E-4</v>
      </c>
      <c r="M45">
        <f t="shared" si="1"/>
        <v>1.9204698263045736E-4</v>
      </c>
      <c r="N45">
        <f t="shared" si="1"/>
        <v>2.2612053341548744E-4</v>
      </c>
    </row>
    <row r="47" spans="3:16" x14ac:dyDescent="0.25">
      <c r="C47" s="1" t="s">
        <v>60</v>
      </c>
    </row>
    <row r="48" spans="3:16" x14ac:dyDescent="0.25">
      <c r="G48">
        <f>G42/$P$43*100</f>
        <v>68.327562664923647</v>
      </c>
      <c r="H48">
        <f t="shared" ref="H48:N48" si="2">H42/$P$43*100</f>
        <v>107.92703029636417</v>
      </c>
      <c r="I48">
        <f t="shared" si="2"/>
        <v>127.99120804925946</v>
      </c>
      <c r="K48">
        <f t="shared" si="2"/>
        <v>72.38600289513559</v>
      </c>
      <c r="M48">
        <f t="shared" si="2"/>
        <v>183.58060399064416</v>
      </c>
      <c r="N48">
        <f t="shared" si="2"/>
        <v>191.85512966726895</v>
      </c>
    </row>
    <row r="49" spans="5:16" x14ac:dyDescent="0.25">
      <c r="G49">
        <f t="shared" ref="G49:N51" si="3">G43/$P$43*100</f>
        <v>79.269349354020818</v>
      </c>
      <c r="H49">
        <f t="shared" si="3"/>
        <v>121.7103692447602</v>
      </c>
      <c r="J49">
        <f t="shared" si="3"/>
        <v>144.51722243505654</v>
      </c>
      <c r="K49">
        <f t="shared" si="3"/>
        <v>152.57062955257982</v>
      </c>
      <c r="L49">
        <f t="shared" si="3"/>
        <v>160.81757473085355</v>
      </c>
      <c r="M49">
        <f t="shared" si="3"/>
        <v>99.737277802868874</v>
      </c>
    </row>
    <row r="50" spans="5:16" x14ac:dyDescent="0.25">
      <c r="G50">
        <f t="shared" si="3"/>
        <v>142.53054021848672</v>
      </c>
      <c r="I50">
        <f t="shared" si="3"/>
        <v>149.50042271087739</v>
      </c>
      <c r="J50">
        <f t="shared" si="3"/>
        <v>156.26344156397204</v>
      </c>
      <c r="K50">
        <f t="shared" si="3"/>
        <v>156.15747776274014</v>
      </c>
      <c r="L50">
        <f t="shared" si="3"/>
        <v>152.66464387701652</v>
      </c>
      <c r="M50">
        <f t="shared" si="3"/>
        <v>148.61146248089065</v>
      </c>
      <c r="N50">
        <f t="shared" si="3"/>
        <v>141.82051050498393</v>
      </c>
    </row>
    <row r="51" spans="5:16" x14ac:dyDescent="0.25">
      <c r="H51">
        <f t="shared" si="3"/>
        <v>80.235148221444533</v>
      </c>
      <c r="I51">
        <f t="shared" si="3"/>
        <v>85.646638188243557</v>
      </c>
      <c r="J51">
        <f t="shared" si="3"/>
        <v>141.19997817520539</v>
      </c>
      <c r="K51">
        <f t="shared" si="3"/>
        <v>130.49346744155545</v>
      </c>
      <c r="L51">
        <f t="shared" si="3"/>
        <v>154.30655171163815</v>
      </c>
      <c r="M51">
        <f t="shared" si="3"/>
        <v>129.63173822796185</v>
      </c>
      <c r="N51">
        <f t="shared" si="3"/>
        <v>152.63138943498723</v>
      </c>
    </row>
    <row r="54" spans="5:16" x14ac:dyDescent="0.25">
      <c r="E54" s="3"/>
      <c r="F54" s="3"/>
      <c r="G54" s="3" t="s">
        <v>22</v>
      </c>
      <c r="H54" s="3" t="s">
        <v>22</v>
      </c>
      <c r="I54" s="3" t="s">
        <v>23</v>
      </c>
      <c r="J54" s="3" t="s">
        <v>24</v>
      </c>
      <c r="K54" s="3" t="s">
        <v>25</v>
      </c>
      <c r="L54" s="3" t="s">
        <v>26</v>
      </c>
      <c r="M54" s="3" t="s">
        <v>27</v>
      </c>
      <c r="N54" s="3" t="s">
        <v>28</v>
      </c>
      <c r="O54" s="3" t="s">
        <v>29</v>
      </c>
      <c r="P54" s="3"/>
    </row>
    <row r="55" spans="5:16" x14ac:dyDescent="0.25">
      <c r="E55" t="s">
        <v>38</v>
      </c>
      <c r="G55">
        <f>AVERAGE(G48:G51)</f>
        <v>96.709150745810391</v>
      </c>
      <c r="H55">
        <f t="shared" ref="H55:M55" si="4">AVERAGE(H48:H51)</f>
        <v>103.29084925418964</v>
      </c>
      <c r="I55">
        <f t="shared" si="4"/>
        <v>121.04608964946014</v>
      </c>
      <c r="J55">
        <f t="shared" si="4"/>
        <v>147.32688072474465</v>
      </c>
      <c r="K55">
        <f t="shared" si="4"/>
        <v>127.90189441300276</v>
      </c>
      <c r="L55">
        <f t="shared" si="4"/>
        <v>155.92959010650273</v>
      </c>
      <c r="M55">
        <f t="shared" si="4"/>
        <v>140.39027062559137</v>
      </c>
      <c r="N55" s="26">
        <f>AVERAGE(N48:N51)</f>
        <v>162.10234320241338</v>
      </c>
    </row>
    <row r="56" spans="5:16" x14ac:dyDescent="0.25">
      <c r="E56" t="s">
        <v>40</v>
      </c>
      <c r="G56">
        <f t="shared" ref="G56:N56" si="5">MEDIAN(G48:G51)</f>
        <v>79.269349354020818</v>
      </c>
      <c r="H56">
        <f t="shared" si="5"/>
        <v>107.92703029636417</v>
      </c>
      <c r="I56">
        <f t="shared" si="5"/>
        <v>127.99120804925946</v>
      </c>
      <c r="J56">
        <f t="shared" si="5"/>
        <v>144.51722243505654</v>
      </c>
      <c r="K56">
        <f t="shared" si="5"/>
        <v>141.53204849706765</v>
      </c>
      <c r="L56">
        <f t="shared" si="5"/>
        <v>154.30655171163815</v>
      </c>
      <c r="M56">
        <f t="shared" si="5"/>
        <v>139.12160035442625</v>
      </c>
      <c r="N56" s="26">
        <f t="shared" si="5"/>
        <v>152.63138943498723</v>
      </c>
    </row>
    <row r="57" spans="5:16" x14ac:dyDescent="0.25">
      <c r="E57" t="s">
        <v>42</v>
      </c>
      <c r="G57">
        <f t="shared" ref="G57:N57" si="6">STDEV(G48:G51)</f>
        <v>40.057839106627384</v>
      </c>
      <c r="H57">
        <f t="shared" si="6"/>
        <v>21.122715751651963</v>
      </c>
      <c r="I57">
        <f t="shared" si="6"/>
        <v>32.48849722064972</v>
      </c>
      <c r="J57">
        <f t="shared" si="6"/>
        <v>7.9150247690571494</v>
      </c>
      <c r="K57">
        <f t="shared" si="6"/>
        <v>38.711130809309736</v>
      </c>
      <c r="L57">
        <f t="shared" si="6"/>
        <v>4.3119903293334776</v>
      </c>
      <c r="M57">
        <f t="shared" si="6"/>
        <v>35.125511794616472</v>
      </c>
      <c r="N57" s="26">
        <f t="shared" si="6"/>
        <v>26.327552157906268</v>
      </c>
    </row>
    <row r="58" spans="5:16" x14ac:dyDescent="0.25">
      <c r="E58" t="s">
        <v>43</v>
      </c>
      <c r="G58">
        <f t="shared" ref="G58:N58" si="7">G57/G55*100</f>
        <v>41.420939794947749</v>
      </c>
      <c r="H58">
        <f t="shared" si="7"/>
        <v>20.44974545583494</v>
      </c>
      <c r="I58">
        <f t="shared" si="7"/>
        <v>26.839774266755601</v>
      </c>
      <c r="J58">
        <f t="shared" si="7"/>
        <v>5.3724240478864367</v>
      </c>
      <c r="K58">
        <f t="shared" si="7"/>
        <v>30.266268523208272</v>
      </c>
      <c r="L58">
        <f t="shared" si="7"/>
        <v>2.765344490669353</v>
      </c>
      <c r="M58">
        <f t="shared" si="7"/>
        <v>25.019904611690048</v>
      </c>
      <c r="N58" s="26">
        <f t="shared" si="7"/>
        <v>16.24131498520763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4099" r:id="rId3">
          <objectPr defaultSize="0" autoPict="0" r:id="rId4">
            <anchor moveWithCells="1">
              <from>
                <xdr:col>11</xdr:col>
                <xdr:colOff>304800</xdr:colOff>
                <xdr:row>1</xdr:row>
                <xdr:rowOff>28575</xdr:rowOff>
              </from>
              <to>
                <xdr:col>16</xdr:col>
                <xdr:colOff>419100</xdr:colOff>
                <xdr:row>17</xdr:row>
                <xdr:rowOff>28575</xdr:rowOff>
              </to>
            </anchor>
          </objectPr>
        </oleObject>
      </mc:Choice>
      <mc:Fallback>
        <oleObject progId="Prism9.Document" shapeId="4099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MTT</vt:lpstr>
      <vt:lpstr>MTT_corrected</vt:lpstr>
      <vt:lpstr>Cytotox</vt:lpstr>
      <vt:lpstr>Cytotox_corrected</vt:lpstr>
      <vt:lpstr>Combined</vt:lpstr>
      <vt:lpstr>Combined_corrected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2020-03-15T13:53:58Z</dcterms:created>
  <dcterms:modified xsi:type="dcterms:W3CDTF">2021-07-17T08:36:34Z</dcterms:modified>
</cp:coreProperties>
</file>