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C6CB25BF-D1BD-41C4-97C6-0B240C295883}" xr6:coauthVersionLast="45" xr6:coauthVersionMax="45" xr10:uidLastSave="{C11FFEC5-2812-4984-BCA5-244F943BD69D}"/>
  <bookViews>
    <workbookView xWindow="-120" yWindow="-120" windowWidth="29040" windowHeight="15840" activeTab="5" xr2:uid="{00000000-000D-0000-FFFF-FFFF00000000}"/>
  </bookViews>
  <sheets>
    <sheet name="MTT" sheetId="1" r:id="rId1"/>
    <sheet name="Cytotox" sheetId="2" r:id="rId2"/>
    <sheet name="MTT_Cytotox" sheetId="3" r:id="rId3"/>
    <sheet name="MTT_corrected" sheetId="5" r:id="rId4"/>
    <sheet name="Cytotox_corrected" sheetId="6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6" l="1"/>
  <c r="P40" i="6" s="1"/>
  <c r="O39" i="6"/>
  <c r="N39" i="6"/>
  <c r="N40" i="6" s="1"/>
  <c r="M39" i="6"/>
  <c r="L39" i="6"/>
  <c r="L40" i="6" s="1"/>
  <c r="K39" i="6"/>
  <c r="J39" i="6"/>
  <c r="I39" i="6"/>
  <c r="H39" i="6"/>
  <c r="H40" i="6" s="1"/>
  <c r="P37" i="6"/>
  <c r="P38" i="6" s="1"/>
  <c r="O37" i="6"/>
  <c r="O38" i="6" s="1"/>
  <c r="N37" i="6"/>
  <c r="N38" i="6" s="1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P36" i="6"/>
  <c r="L36" i="6"/>
  <c r="P35" i="6"/>
  <c r="N50" i="6" s="1"/>
  <c r="O35" i="6"/>
  <c r="O36" i="6" s="1"/>
  <c r="N35" i="6"/>
  <c r="N36" i="6" s="1"/>
  <c r="M35" i="6"/>
  <c r="M36" i="6" s="1"/>
  <c r="L35" i="6"/>
  <c r="K35" i="6"/>
  <c r="K36" i="6" s="1"/>
  <c r="J35" i="6"/>
  <c r="J36" i="6" s="1"/>
  <c r="I35" i="6"/>
  <c r="I36" i="6" s="1"/>
  <c r="H35" i="6"/>
  <c r="H36" i="6" s="1"/>
  <c r="M50" i="5"/>
  <c r="I49" i="5"/>
  <c r="I48" i="5"/>
  <c r="I47" i="5"/>
  <c r="P39" i="5"/>
  <c r="P40" i="5" s="1"/>
  <c r="O39" i="5"/>
  <c r="N39" i="5"/>
  <c r="N40" i="5" s="1"/>
  <c r="M39" i="5"/>
  <c r="L39" i="5"/>
  <c r="K39" i="5"/>
  <c r="J39" i="5"/>
  <c r="J40" i="5" s="1"/>
  <c r="I39" i="5"/>
  <c r="H39" i="5"/>
  <c r="H40" i="5" s="1"/>
  <c r="N38" i="5"/>
  <c r="P37" i="5"/>
  <c r="P38" i="5" s="1"/>
  <c r="O37" i="5"/>
  <c r="O38" i="5" s="1"/>
  <c r="N37" i="5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P36" i="5"/>
  <c r="P35" i="5"/>
  <c r="N50" i="5" s="1"/>
  <c r="O35" i="5"/>
  <c r="O36" i="5" s="1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O47" i="5" l="1"/>
  <c r="O49" i="5"/>
  <c r="M48" i="6"/>
  <c r="O48" i="6"/>
  <c r="L40" i="5"/>
  <c r="K48" i="5"/>
  <c r="O50" i="5"/>
  <c r="M40" i="6"/>
  <c r="I47" i="6"/>
  <c r="I54" i="6" s="1"/>
  <c r="I55" i="6" s="1"/>
  <c r="I49" i="6"/>
  <c r="M48" i="5"/>
  <c r="K47" i="6"/>
  <c r="K49" i="6"/>
  <c r="M40" i="5"/>
  <c r="O48" i="5"/>
  <c r="O58" i="5" s="1"/>
  <c r="O40" i="6"/>
  <c r="M47" i="6"/>
  <c r="M49" i="6"/>
  <c r="O47" i="6"/>
  <c r="O54" i="6" s="1"/>
  <c r="O55" i="6" s="1"/>
  <c r="O49" i="6"/>
  <c r="O40" i="5"/>
  <c r="K47" i="5"/>
  <c r="K49" i="5"/>
  <c r="K58" i="5" s="1"/>
  <c r="I48" i="6"/>
  <c r="M50" i="6"/>
  <c r="M47" i="5"/>
  <c r="M49" i="5"/>
  <c r="J40" i="6"/>
  <c r="K48" i="6"/>
  <c r="O50" i="6"/>
  <c r="K40" i="6"/>
  <c r="I40" i="6"/>
  <c r="K54" i="6"/>
  <c r="K55" i="6" s="1"/>
  <c r="M54" i="6"/>
  <c r="M55" i="6" s="1"/>
  <c r="K56" i="6"/>
  <c r="K57" i="6" s="1"/>
  <c r="O56" i="6"/>
  <c r="O57" i="6" s="1"/>
  <c r="K58" i="6"/>
  <c r="K59" i="6" s="1"/>
  <c r="O58" i="6"/>
  <c r="O59" i="6" s="1"/>
  <c r="J47" i="6"/>
  <c r="L47" i="6"/>
  <c r="N47" i="6"/>
  <c r="H48" i="6"/>
  <c r="J48" i="6"/>
  <c r="L48" i="6"/>
  <c r="N48" i="6"/>
  <c r="H49" i="6"/>
  <c r="J49" i="6"/>
  <c r="L49" i="6"/>
  <c r="N49" i="6"/>
  <c r="H50" i="6"/>
  <c r="L50" i="6"/>
  <c r="I56" i="6"/>
  <c r="I57" i="6" s="1"/>
  <c r="M56" i="6"/>
  <c r="M57" i="6" s="1"/>
  <c r="I58" i="6"/>
  <c r="M58" i="6"/>
  <c r="M59" i="6" s="1"/>
  <c r="K40" i="5"/>
  <c r="I40" i="5"/>
  <c r="I54" i="5"/>
  <c r="I55" i="5" s="1"/>
  <c r="M54" i="5"/>
  <c r="M55" i="5" s="1"/>
  <c r="O56" i="5"/>
  <c r="O57" i="5" s="1"/>
  <c r="J47" i="5"/>
  <c r="L47" i="5"/>
  <c r="N47" i="5"/>
  <c r="H48" i="5"/>
  <c r="J48" i="5"/>
  <c r="L48" i="5"/>
  <c r="N48" i="5"/>
  <c r="H49" i="5"/>
  <c r="J49" i="5"/>
  <c r="L49" i="5"/>
  <c r="N49" i="5"/>
  <c r="H50" i="5"/>
  <c r="J50" i="5"/>
  <c r="L50" i="5"/>
  <c r="I56" i="5"/>
  <c r="I57" i="5" s="1"/>
  <c r="M56" i="5"/>
  <c r="M57" i="5" s="1"/>
  <c r="I58" i="5"/>
  <c r="M58" i="5"/>
  <c r="M59" i="5" s="1"/>
  <c r="N46" i="4"/>
  <c r="M46" i="4"/>
  <c r="L46" i="4"/>
  <c r="K46" i="4"/>
  <c r="G46" i="4"/>
  <c r="N45" i="4"/>
  <c r="M45" i="4"/>
  <c r="L45" i="4"/>
  <c r="K45" i="4"/>
  <c r="J45" i="4"/>
  <c r="I45" i="4"/>
  <c r="H45" i="4"/>
  <c r="G45" i="4"/>
  <c r="N44" i="4"/>
  <c r="M44" i="4"/>
  <c r="L44" i="4"/>
  <c r="K44" i="4"/>
  <c r="J44" i="4"/>
  <c r="I44" i="4"/>
  <c r="H44" i="4"/>
  <c r="G44" i="4"/>
  <c r="N43" i="4"/>
  <c r="M43" i="4"/>
  <c r="L43" i="4"/>
  <c r="K43" i="4"/>
  <c r="J43" i="4"/>
  <c r="I43" i="4"/>
  <c r="H43" i="4"/>
  <c r="K56" i="5" l="1"/>
  <c r="K57" i="5" s="1"/>
  <c r="I59" i="6"/>
  <c r="K54" i="5"/>
  <c r="K55" i="5" s="1"/>
  <c r="O54" i="5"/>
  <c r="O55" i="5" s="1"/>
  <c r="N58" i="6"/>
  <c r="N56" i="6"/>
  <c r="N57" i="6" s="1"/>
  <c r="N54" i="6"/>
  <c r="N55" i="6" s="1"/>
  <c r="J58" i="6"/>
  <c r="J56" i="6"/>
  <c r="J57" i="6" s="1"/>
  <c r="J54" i="6"/>
  <c r="J55" i="6" s="1"/>
  <c r="L58" i="6"/>
  <c r="L56" i="6"/>
  <c r="L57" i="6" s="1"/>
  <c r="L54" i="6"/>
  <c r="L55" i="6" s="1"/>
  <c r="H58" i="6"/>
  <c r="H56" i="6"/>
  <c r="H57" i="6" s="1"/>
  <c r="H54" i="6"/>
  <c r="S54" i="6"/>
  <c r="N79" i="6" s="1"/>
  <c r="I59" i="5"/>
  <c r="N58" i="5"/>
  <c r="N56" i="5"/>
  <c r="N57" i="5" s="1"/>
  <c r="N54" i="5"/>
  <c r="N55" i="5" s="1"/>
  <c r="J58" i="5"/>
  <c r="J56" i="5"/>
  <c r="J57" i="5" s="1"/>
  <c r="J54" i="5"/>
  <c r="J55" i="5" s="1"/>
  <c r="L58" i="5"/>
  <c r="L56" i="5"/>
  <c r="L57" i="5" s="1"/>
  <c r="L54" i="5"/>
  <c r="L55" i="5" s="1"/>
  <c r="H58" i="5"/>
  <c r="H56" i="5"/>
  <c r="H57" i="5" s="1"/>
  <c r="H54" i="5"/>
  <c r="S54" i="5"/>
  <c r="L77" i="5" s="1"/>
  <c r="P44" i="4"/>
  <c r="G43" i="3"/>
  <c r="H46" i="3"/>
  <c r="N46" i="3"/>
  <c r="M46" i="3"/>
  <c r="L46" i="3"/>
  <c r="K46" i="3"/>
  <c r="J46" i="3"/>
  <c r="I46" i="3"/>
  <c r="G46" i="3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P39" i="2"/>
  <c r="O39" i="2"/>
  <c r="N39" i="2"/>
  <c r="M39" i="2"/>
  <c r="L39" i="2"/>
  <c r="K39" i="2"/>
  <c r="K40" i="2" s="1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O40" i="2" l="1"/>
  <c r="P44" i="3"/>
  <c r="H52" i="3" s="1"/>
  <c r="K59" i="5"/>
  <c r="O59" i="5"/>
  <c r="J63" i="6"/>
  <c r="K77" i="6"/>
  <c r="K78" i="6"/>
  <c r="I76" i="6"/>
  <c r="I77" i="6"/>
  <c r="I78" i="6"/>
  <c r="K76" i="6"/>
  <c r="O77" i="6"/>
  <c r="O78" i="6"/>
  <c r="O79" i="6"/>
  <c r="M76" i="6"/>
  <c r="M77" i="6"/>
  <c r="M78" i="6"/>
  <c r="M79" i="6"/>
  <c r="O76" i="6"/>
  <c r="L59" i="6"/>
  <c r="L76" i="6"/>
  <c r="H77" i="6"/>
  <c r="L77" i="6"/>
  <c r="H78" i="6"/>
  <c r="L78" i="6"/>
  <c r="H79" i="6"/>
  <c r="L79" i="6"/>
  <c r="N59" i="6"/>
  <c r="N76" i="6"/>
  <c r="J77" i="6"/>
  <c r="N77" i="6"/>
  <c r="J78" i="6"/>
  <c r="N78" i="6"/>
  <c r="H55" i="6"/>
  <c r="O63" i="6"/>
  <c r="O64" i="6"/>
  <c r="O65" i="6"/>
  <c r="O66" i="6"/>
  <c r="M63" i="6"/>
  <c r="M64" i="6"/>
  <c r="M65" i="6"/>
  <c r="M66" i="6"/>
  <c r="N66" i="6"/>
  <c r="K63" i="6"/>
  <c r="K64" i="6"/>
  <c r="K65" i="6"/>
  <c r="I63" i="6"/>
  <c r="I64" i="6"/>
  <c r="I65" i="6"/>
  <c r="H59" i="6"/>
  <c r="L63" i="6"/>
  <c r="H64" i="6"/>
  <c r="L64" i="6"/>
  <c r="H65" i="6"/>
  <c r="L65" i="6"/>
  <c r="H66" i="6"/>
  <c r="L66" i="6"/>
  <c r="J59" i="6"/>
  <c r="J76" i="6"/>
  <c r="N63" i="6"/>
  <c r="J64" i="6"/>
  <c r="N64" i="6"/>
  <c r="J65" i="6"/>
  <c r="N65" i="6"/>
  <c r="K77" i="5"/>
  <c r="K78" i="5"/>
  <c r="N79" i="5"/>
  <c r="I76" i="5"/>
  <c r="I77" i="5"/>
  <c r="I78" i="5"/>
  <c r="K76" i="5"/>
  <c r="O77" i="5"/>
  <c r="O78" i="5"/>
  <c r="O79" i="5"/>
  <c r="M76" i="5"/>
  <c r="M77" i="5"/>
  <c r="M78" i="5"/>
  <c r="M79" i="5"/>
  <c r="O76" i="5"/>
  <c r="L59" i="5"/>
  <c r="L76" i="5"/>
  <c r="H77" i="5"/>
  <c r="H55" i="5"/>
  <c r="O63" i="5"/>
  <c r="O64" i="5"/>
  <c r="O65" i="5"/>
  <c r="O66" i="5"/>
  <c r="M63" i="5"/>
  <c r="M64" i="5"/>
  <c r="M65" i="5"/>
  <c r="M66" i="5"/>
  <c r="N66" i="5"/>
  <c r="K63" i="5"/>
  <c r="K64" i="5"/>
  <c r="K65" i="5"/>
  <c r="I63" i="5"/>
  <c r="I64" i="5"/>
  <c r="I65" i="5"/>
  <c r="H59" i="5"/>
  <c r="L63" i="5"/>
  <c r="H64" i="5"/>
  <c r="L64" i="5"/>
  <c r="H65" i="5"/>
  <c r="H70" i="5" s="1"/>
  <c r="L65" i="5"/>
  <c r="H66" i="5"/>
  <c r="L66" i="5"/>
  <c r="J59" i="5"/>
  <c r="J76" i="5"/>
  <c r="N63" i="5"/>
  <c r="J64" i="5"/>
  <c r="N64" i="5"/>
  <c r="J65" i="5"/>
  <c r="N65" i="5"/>
  <c r="J66" i="5"/>
  <c r="H78" i="5"/>
  <c r="L78" i="5"/>
  <c r="H79" i="5"/>
  <c r="L79" i="5"/>
  <c r="J63" i="5"/>
  <c r="N59" i="5"/>
  <c r="N76" i="5"/>
  <c r="J77" i="5"/>
  <c r="N77" i="5"/>
  <c r="J78" i="5"/>
  <c r="N78" i="5"/>
  <c r="J79" i="5"/>
  <c r="N50" i="4"/>
  <c r="L50" i="4"/>
  <c r="J50" i="4"/>
  <c r="H50" i="4"/>
  <c r="N49" i="4"/>
  <c r="L49" i="4"/>
  <c r="J49" i="4"/>
  <c r="H49" i="4"/>
  <c r="K52" i="4"/>
  <c r="G52" i="4"/>
  <c r="K51" i="4"/>
  <c r="G51" i="4"/>
  <c r="G50" i="4"/>
  <c r="K49" i="4"/>
  <c r="L52" i="4"/>
  <c r="L51" i="4"/>
  <c r="H51" i="4"/>
  <c r="M52" i="4"/>
  <c r="M51" i="4"/>
  <c r="I51" i="4"/>
  <c r="M50" i="4"/>
  <c r="I50" i="4"/>
  <c r="M49" i="4"/>
  <c r="I49" i="4"/>
  <c r="N52" i="4"/>
  <c r="N51" i="4"/>
  <c r="J51" i="4"/>
  <c r="J52" i="3"/>
  <c r="G49" i="3"/>
  <c r="K50" i="3"/>
  <c r="I49" i="3"/>
  <c r="M49" i="3"/>
  <c r="I50" i="3"/>
  <c r="N50" i="3"/>
  <c r="J51" i="3"/>
  <c r="N51" i="3"/>
  <c r="K52" i="3"/>
  <c r="K49" i="3"/>
  <c r="G50" i="3"/>
  <c r="L50" i="3"/>
  <c r="H51" i="3"/>
  <c r="L51" i="3"/>
  <c r="M52" i="3"/>
  <c r="H49" i="3"/>
  <c r="J49" i="3"/>
  <c r="L49" i="3"/>
  <c r="N49" i="3"/>
  <c r="H50" i="3"/>
  <c r="J50" i="3"/>
  <c r="M50" i="3"/>
  <c r="G51" i="3"/>
  <c r="I51" i="3"/>
  <c r="K51" i="3"/>
  <c r="M51" i="3"/>
  <c r="G52" i="3"/>
  <c r="I52" i="3"/>
  <c r="L52" i="3"/>
  <c r="N52" i="3"/>
  <c r="I40" i="2"/>
  <c r="M40" i="2"/>
  <c r="H40" i="2"/>
  <c r="J40" i="2"/>
  <c r="L40" i="2"/>
  <c r="N40" i="2"/>
  <c r="P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K40" i="1"/>
  <c r="O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H72" i="6" l="1"/>
  <c r="J71" i="6"/>
  <c r="H71" i="6"/>
  <c r="J85" i="6"/>
  <c r="J84" i="6"/>
  <c r="J83" i="6"/>
  <c r="L72" i="6"/>
  <c r="L71" i="6"/>
  <c r="L70" i="6"/>
  <c r="I72" i="6"/>
  <c r="I71" i="6"/>
  <c r="I70" i="6"/>
  <c r="K72" i="6"/>
  <c r="K71" i="6"/>
  <c r="K70" i="6"/>
  <c r="N85" i="6"/>
  <c r="N84" i="6"/>
  <c r="N83" i="6"/>
  <c r="J70" i="6"/>
  <c r="J72" i="6"/>
  <c r="O85" i="6"/>
  <c r="O84" i="6"/>
  <c r="O83" i="6"/>
  <c r="M85" i="6"/>
  <c r="M84" i="6"/>
  <c r="M83" i="6"/>
  <c r="K85" i="6"/>
  <c r="K84" i="6"/>
  <c r="K83" i="6"/>
  <c r="I85" i="6"/>
  <c r="I84" i="6"/>
  <c r="I83" i="6"/>
  <c r="N72" i="6"/>
  <c r="N71" i="6"/>
  <c r="N70" i="6"/>
  <c r="H85" i="6"/>
  <c r="H84" i="6"/>
  <c r="H83" i="6"/>
  <c r="M72" i="6"/>
  <c r="M71" i="6"/>
  <c r="M70" i="6"/>
  <c r="O72" i="6"/>
  <c r="O71" i="6"/>
  <c r="O70" i="6"/>
  <c r="L85" i="6"/>
  <c r="L84" i="6"/>
  <c r="L83" i="6"/>
  <c r="H70" i="6"/>
  <c r="H73" i="6" s="1"/>
  <c r="H71" i="5"/>
  <c r="H72" i="5"/>
  <c r="J85" i="5"/>
  <c r="J84" i="5"/>
  <c r="J83" i="5"/>
  <c r="L72" i="5"/>
  <c r="L71" i="5"/>
  <c r="L70" i="5"/>
  <c r="I72" i="5"/>
  <c r="I71" i="5"/>
  <c r="I70" i="5"/>
  <c r="K72" i="5"/>
  <c r="K71" i="5"/>
  <c r="K70" i="5"/>
  <c r="L85" i="5"/>
  <c r="L84" i="5"/>
  <c r="L83" i="5"/>
  <c r="H73" i="5"/>
  <c r="N85" i="5"/>
  <c r="N84" i="5"/>
  <c r="N83" i="5"/>
  <c r="J72" i="5"/>
  <c r="J71" i="5"/>
  <c r="J70" i="5"/>
  <c r="N72" i="5"/>
  <c r="N71" i="5"/>
  <c r="N70" i="5"/>
  <c r="H85" i="5"/>
  <c r="H84" i="5"/>
  <c r="H83" i="5"/>
  <c r="M72" i="5"/>
  <c r="M71" i="5"/>
  <c r="M70" i="5"/>
  <c r="O72" i="5"/>
  <c r="O71" i="5"/>
  <c r="O70" i="5"/>
  <c r="O85" i="5"/>
  <c r="O84" i="5"/>
  <c r="O83" i="5"/>
  <c r="M85" i="5"/>
  <c r="M84" i="5"/>
  <c r="M83" i="5"/>
  <c r="K85" i="5"/>
  <c r="K84" i="5"/>
  <c r="K83" i="5"/>
  <c r="I85" i="5"/>
  <c r="I84" i="5"/>
  <c r="I83" i="5"/>
  <c r="M58" i="4"/>
  <c r="M57" i="4"/>
  <c r="M56" i="4"/>
  <c r="K58" i="4"/>
  <c r="K57" i="4"/>
  <c r="K56" i="4"/>
  <c r="J58" i="4"/>
  <c r="J57" i="4"/>
  <c r="J56" i="4"/>
  <c r="N58" i="4"/>
  <c r="N57" i="4"/>
  <c r="N56" i="4"/>
  <c r="I58" i="4"/>
  <c r="I57" i="4"/>
  <c r="I56" i="4"/>
  <c r="G58" i="4"/>
  <c r="G57" i="4"/>
  <c r="G56" i="4"/>
  <c r="H58" i="4"/>
  <c r="H57" i="4"/>
  <c r="H56" i="4"/>
  <c r="L58" i="4"/>
  <c r="L57" i="4"/>
  <c r="L56" i="4"/>
  <c r="N58" i="3"/>
  <c r="N57" i="3"/>
  <c r="N56" i="3"/>
  <c r="J58" i="3"/>
  <c r="J57" i="3"/>
  <c r="J56" i="3"/>
  <c r="I58" i="3"/>
  <c r="I57" i="3"/>
  <c r="I56" i="3"/>
  <c r="G58" i="3"/>
  <c r="G57" i="3"/>
  <c r="G56" i="3"/>
  <c r="L58" i="3"/>
  <c r="L57" i="3"/>
  <c r="L56" i="3"/>
  <c r="H58" i="3"/>
  <c r="H57" i="3"/>
  <c r="H56" i="3"/>
  <c r="K58" i="3"/>
  <c r="K57" i="3"/>
  <c r="K56" i="3"/>
  <c r="M58" i="3"/>
  <c r="M57" i="3"/>
  <c r="M56" i="3"/>
  <c r="M58" i="2"/>
  <c r="M56" i="2"/>
  <c r="M57" i="2" s="1"/>
  <c r="M54" i="2"/>
  <c r="M55" i="2" s="1"/>
  <c r="I58" i="2"/>
  <c r="I56" i="2"/>
  <c r="I57" i="2" s="1"/>
  <c r="I54" i="2"/>
  <c r="I55" i="2" s="1"/>
  <c r="N58" i="2"/>
  <c r="N56" i="2"/>
  <c r="N57" i="2" s="1"/>
  <c r="N54" i="2"/>
  <c r="N55" i="2" s="1"/>
  <c r="J58" i="2"/>
  <c r="J56" i="2"/>
  <c r="J57" i="2" s="1"/>
  <c r="J54" i="2"/>
  <c r="J55" i="2" s="1"/>
  <c r="O58" i="2"/>
  <c r="O56" i="2"/>
  <c r="O57" i="2" s="1"/>
  <c r="O54" i="2"/>
  <c r="O55" i="2" s="1"/>
  <c r="K58" i="2"/>
  <c r="K56" i="2"/>
  <c r="K57" i="2" s="1"/>
  <c r="K54" i="2"/>
  <c r="K55" i="2" s="1"/>
  <c r="L58" i="2"/>
  <c r="L56" i="2"/>
  <c r="L57" i="2" s="1"/>
  <c r="L54" i="2"/>
  <c r="L55" i="2" s="1"/>
  <c r="S54" i="2"/>
  <c r="O79" i="2" s="1"/>
  <c r="H58" i="2"/>
  <c r="H56" i="2"/>
  <c r="H57" i="2" s="1"/>
  <c r="H54" i="2"/>
  <c r="I66" i="2" s="1"/>
  <c r="M58" i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O58" i="1"/>
  <c r="O56" i="1"/>
  <c r="O57" i="1" s="1"/>
  <c r="O54" i="1"/>
  <c r="O55" i="1" s="1"/>
  <c r="K58" i="1"/>
  <c r="K56" i="1"/>
  <c r="K57" i="1" s="1"/>
  <c r="K54" i="1"/>
  <c r="K55" i="1" s="1"/>
  <c r="L58" i="1"/>
  <c r="L56" i="1"/>
  <c r="L57" i="1" s="1"/>
  <c r="L54" i="1"/>
  <c r="L55" i="1" s="1"/>
  <c r="S54" i="1"/>
  <c r="O79" i="1" s="1"/>
  <c r="H58" i="1"/>
  <c r="H56" i="1"/>
  <c r="H57" i="1" s="1"/>
  <c r="H54" i="1"/>
  <c r="M66" i="1" s="1"/>
  <c r="O73" i="6" l="1"/>
  <c r="H86" i="6"/>
  <c r="I86" i="6"/>
  <c r="M86" i="6"/>
  <c r="J73" i="6"/>
  <c r="N86" i="6"/>
  <c r="I73" i="6"/>
  <c r="J86" i="6"/>
  <c r="L86" i="6"/>
  <c r="M73" i="6"/>
  <c r="N73" i="6"/>
  <c r="K86" i="6"/>
  <c r="O86" i="6"/>
  <c r="K73" i="6"/>
  <c r="L73" i="6"/>
  <c r="I86" i="5"/>
  <c r="M86" i="5"/>
  <c r="O73" i="5"/>
  <c r="H86" i="5"/>
  <c r="J73" i="5"/>
  <c r="K73" i="5"/>
  <c r="L73" i="5"/>
  <c r="K86" i="5"/>
  <c r="O86" i="5"/>
  <c r="M73" i="5"/>
  <c r="N73" i="5"/>
  <c r="N86" i="5"/>
  <c r="L86" i="5"/>
  <c r="I73" i="5"/>
  <c r="J86" i="5"/>
  <c r="H59" i="4"/>
  <c r="I59" i="4"/>
  <c r="J59" i="4"/>
  <c r="M59" i="4"/>
  <c r="L59" i="4"/>
  <c r="G59" i="4"/>
  <c r="N59" i="4"/>
  <c r="K59" i="4"/>
  <c r="K59" i="3"/>
  <c r="L59" i="3"/>
  <c r="K79" i="2"/>
  <c r="I59" i="3"/>
  <c r="N59" i="3"/>
  <c r="M59" i="3"/>
  <c r="H59" i="3"/>
  <c r="H76" i="2"/>
  <c r="G59" i="3"/>
  <c r="J59" i="3"/>
  <c r="K79" i="1"/>
  <c r="L63" i="2"/>
  <c r="L64" i="2"/>
  <c r="L65" i="2"/>
  <c r="L66" i="2"/>
  <c r="K64" i="2"/>
  <c r="K65" i="2"/>
  <c r="K66" i="2"/>
  <c r="J64" i="2"/>
  <c r="J65" i="2"/>
  <c r="J66" i="2"/>
  <c r="M63" i="2"/>
  <c r="M64" i="2"/>
  <c r="M65" i="2"/>
  <c r="M66" i="2"/>
  <c r="H63" i="2"/>
  <c r="H64" i="2"/>
  <c r="H65" i="2"/>
  <c r="H66" i="2"/>
  <c r="O63" i="2"/>
  <c r="O64" i="2"/>
  <c r="O65" i="2"/>
  <c r="N63" i="2"/>
  <c r="N72" i="2" s="1"/>
  <c r="N64" i="2"/>
  <c r="N65" i="2"/>
  <c r="N66" i="2"/>
  <c r="I64" i="2"/>
  <c r="I65" i="2"/>
  <c r="L72" i="2"/>
  <c r="K59" i="2"/>
  <c r="K76" i="2"/>
  <c r="J59" i="2"/>
  <c r="J76" i="2"/>
  <c r="I59" i="2"/>
  <c r="I76" i="2"/>
  <c r="H55" i="2"/>
  <c r="O66" i="2"/>
  <c r="H59" i="2"/>
  <c r="L59" i="2"/>
  <c r="L76" i="2"/>
  <c r="H77" i="2"/>
  <c r="L77" i="2"/>
  <c r="H78" i="2"/>
  <c r="L78" i="2"/>
  <c r="H79" i="2"/>
  <c r="L79" i="2"/>
  <c r="K63" i="2"/>
  <c r="O59" i="2"/>
  <c r="O76" i="2"/>
  <c r="K77" i="2"/>
  <c r="O77" i="2"/>
  <c r="K78" i="2"/>
  <c r="O78" i="2"/>
  <c r="J63" i="2"/>
  <c r="N59" i="2"/>
  <c r="N76" i="2"/>
  <c r="J77" i="2"/>
  <c r="N77" i="2"/>
  <c r="J78" i="2"/>
  <c r="N78" i="2"/>
  <c r="J79" i="2"/>
  <c r="N79" i="2"/>
  <c r="I63" i="2"/>
  <c r="M59" i="2"/>
  <c r="M76" i="2"/>
  <c r="I77" i="2"/>
  <c r="M77" i="2"/>
  <c r="I78" i="2"/>
  <c r="M78" i="2"/>
  <c r="I79" i="2"/>
  <c r="M79" i="2"/>
  <c r="H63" i="1"/>
  <c r="H64" i="1"/>
  <c r="H65" i="1"/>
  <c r="H66" i="1"/>
  <c r="O63" i="1"/>
  <c r="O64" i="1"/>
  <c r="O65" i="1"/>
  <c r="N63" i="1"/>
  <c r="N64" i="1"/>
  <c r="N65" i="1"/>
  <c r="N66" i="1"/>
  <c r="I64" i="1"/>
  <c r="I65" i="1"/>
  <c r="I66" i="1"/>
  <c r="L63" i="1"/>
  <c r="L64" i="1"/>
  <c r="L65" i="1"/>
  <c r="L66" i="1"/>
  <c r="K64" i="1"/>
  <c r="K65" i="1"/>
  <c r="K66" i="1"/>
  <c r="J64" i="1"/>
  <c r="J65" i="1"/>
  <c r="J66" i="1"/>
  <c r="M63" i="1"/>
  <c r="M64" i="1"/>
  <c r="M71" i="1" s="1"/>
  <c r="M65" i="1"/>
  <c r="H71" i="1"/>
  <c r="K59" i="1"/>
  <c r="K76" i="1"/>
  <c r="J59" i="1"/>
  <c r="J76" i="1"/>
  <c r="N70" i="1"/>
  <c r="I59" i="1"/>
  <c r="I76" i="1"/>
  <c r="H55" i="1"/>
  <c r="O66" i="1"/>
  <c r="H59" i="1"/>
  <c r="H76" i="1"/>
  <c r="L59" i="1"/>
  <c r="L76" i="1"/>
  <c r="H77" i="1"/>
  <c r="L77" i="1"/>
  <c r="H78" i="1"/>
  <c r="L78" i="1"/>
  <c r="H79" i="1"/>
  <c r="L79" i="1"/>
  <c r="K63" i="1"/>
  <c r="O59" i="1"/>
  <c r="O76" i="1"/>
  <c r="K77" i="1"/>
  <c r="O77" i="1"/>
  <c r="K78" i="1"/>
  <c r="O78" i="1"/>
  <c r="J63" i="1"/>
  <c r="N59" i="1"/>
  <c r="N76" i="1"/>
  <c r="J77" i="1"/>
  <c r="N77" i="1"/>
  <c r="J78" i="1"/>
  <c r="N78" i="1"/>
  <c r="J79" i="1"/>
  <c r="N79" i="1"/>
  <c r="I63" i="1"/>
  <c r="M59" i="1"/>
  <c r="M76" i="1"/>
  <c r="I77" i="1"/>
  <c r="M77" i="1"/>
  <c r="I78" i="1"/>
  <c r="M78" i="1"/>
  <c r="I79" i="1"/>
  <c r="M79" i="1"/>
  <c r="L70" i="1" l="1"/>
  <c r="N70" i="2"/>
  <c r="N71" i="2"/>
  <c r="H83" i="2"/>
  <c r="L72" i="1"/>
  <c r="N72" i="1"/>
  <c r="O71" i="2"/>
  <c r="H72" i="2"/>
  <c r="H73" i="2" s="1"/>
  <c r="M72" i="2"/>
  <c r="L71" i="2"/>
  <c r="M71" i="2"/>
  <c r="L70" i="2"/>
  <c r="H71" i="2"/>
  <c r="O72" i="2"/>
  <c r="M70" i="2"/>
  <c r="H70" i="2"/>
  <c r="N85" i="2"/>
  <c r="N84" i="2"/>
  <c r="N83" i="2"/>
  <c r="J72" i="2"/>
  <c r="J71" i="2"/>
  <c r="J70" i="2"/>
  <c r="O85" i="2"/>
  <c r="O84" i="2"/>
  <c r="O83" i="2"/>
  <c r="K72" i="2"/>
  <c r="K71" i="2"/>
  <c r="K70" i="2"/>
  <c r="I85" i="2"/>
  <c r="I84" i="2"/>
  <c r="I83" i="2"/>
  <c r="N73" i="2"/>
  <c r="K85" i="2"/>
  <c r="K84" i="2"/>
  <c r="K83" i="2"/>
  <c r="L73" i="2"/>
  <c r="M85" i="2"/>
  <c r="M84" i="2"/>
  <c r="M83" i="2"/>
  <c r="I72" i="2"/>
  <c r="I71" i="2"/>
  <c r="I70" i="2"/>
  <c r="L85" i="2"/>
  <c r="L84" i="2"/>
  <c r="L83" i="2"/>
  <c r="H85" i="2"/>
  <c r="H84" i="2"/>
  <c r="M73" i="2"/>
  <c r="J85" i="2"/>
  <c r="J84" i="2"/>
  <c r="J83" i="2"/>
  <c r="O70" i="2"/>
  <c r="M72" i="1"/>
  <c r="L71" i="1"/>
  <c r="N71" i="1"/>
  <c r="O71" i="1"/>
  <c r="H72" i="1"/>
  <c r="O72" i="1"/>
  <c r="M70" i="1"/>
  <c r="H70" i="1"/>
  <c r="N85" i="1"/>
  <c r="N84" i="1"/>
  <c r="N83" i="1"/>
  <c r="J72" i="1"/>
  <c r="J71" i="1"/>
  <c r="J70" i="1"/>
  <c r="O85" i="1"/>
  <c r="O84" i="1"/>
  <c r="O83" i="1"/>
  <c r="K72" i="1"/>
  <c r="K71" i="1"/>
  <c r="K70" i="1"/>
  <c r="I85" i="1"/>
  <c r="I84" i="1"/>
  <c r="I83" i="1"/>
  <c r="N73" i="1"/>
  <c r="K85" i="1"/>
  <c r="K84" i="1"/>
  <c r="K83" i="1"/>
  <c r="L73" i="1"/>
  <c r="M85" i="1"/>
  <c r="M84" i="1"/>
  <c r="M83" i="1"/>
  <c r="I72" i="1"/>
  <c r="I71" i="1"/>
  <c r="I70" i="1"/>
  <c r="L85" i="1"/>
  <c r="L84" i="1"/>
  <c r="L83" i="1"/>
  <c r="H85" i="1"/>
  <c r="H84" i="1"/>
  <c r="H83" i="1"/>
  <c r="M73" i="1"/>
  <c r="J85" i="1"/>
  <c r="J84" i="1"/>
  <c r="J83" i="1"/>
  <c r="O70" i="1"/>
  <c r="H73" i="1"/>
  <c r="O73" i="2" l="1"/>
  <c r="L86" i="2"/>
  <c r="M86" i="2"/>
  <c r="K86" i="2"/>
  <c r="I86" i="2"/>
  <c r="O86" i="2"/>
  <c r="N86" i="2"/>
  <c r="J86" i="2"/>
  <c r="H86" i="2"/>
  <c r="I73" i="2"/>
  <c r="K73" i="2"/>
  <c r="J73" i="2"/>
  <c r="O73" i="1"/>
  <c r="L86" i="1"/>
  <c r="M86" i="1"/>
  <c r="K86" i="1"/>
  <c r="I86" i="1"/>
  <c r="O86" i="1"/>
  <c r="N86" i="1"/>
  <c r="J86" i="1"/>
  <c r="H86" i="1"/>
  <c r="I73" i="1"/>
  <c r="K73" i="1"/>
  <c r="J73" i="1"/>
</calcChain>
</file>

<file path=xl/sharedStrings.xml><?xml version="1.0" encoding="utf-8"?>
<sst xmlns="http://schemas.openxmlformats.org/spreadsheetml/2006/main" count="504" uniqueCount="65">
  <si>
    <t>version,4</t>
  </si>
  <si>
    <t>ProtocolHeader</t>
  </si>
  <si>
    <t>,Version,1.0,Label,Temp Protocol,ReaderType,0,DateRead,3/12/2020 11:07:25 PM,InstrumentSN,SN: 512734004,</t>
  </si>
  <si>
    <t xml:space="preserve">,Result,0,Prefix,3b_Vinc,WellMap,0007FE7FE7FE7FE7FE7FE000,RefWellMap,000000000000000000000000,RunCount,1,Kinetics,False,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</si>
  <si>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</si>
  <si>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</si>
  <si>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</si>
  <si>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</si>
  <si>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</si>
  <si>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</si>
  <si>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,B,X,0.05262671,0.054708,0.05490571,0.05443444,0.054272,0.05368008,0.05575357,0.05446833,0.05617348,0.0568346,X</t>
  </si>
  <si>
    <t>,C,X,0.0548823,0.08954417,0.2619095,0.2065143,0.2119156,0.2240641,0.2720831,0.221536,0.2401877,0.08778642,X</t>
  </si>
  <si>
    <t>,D,X,0.05344801,0.2244201,0.2889968,0.2445601,0.2712563,0.2514607,0.2672106,0.2076887,0.2157704,0.09363593,X</t>
  </si>
  <si>
    <t>,E,X,0.05347014,0.2870316,0.3054527,0.2891753,0.3057986,0.261068,0.2918805,0.2434118,0.245873,0.08883391,X</t>
  </si>
  <si>
    <t>,F,X,0.05169543,0.3017026,0.4791786,0.3632601,0.09321527,0.2958805,0.2556494,0.281727,0.2363739,0.05606787,X</t>
  </si>
  <si>
    <t>,G,X,0.05252311,0.05497824,0.05279319,0.05388549,0.05418557,0.0540711,0.05315189,0.05312276,0.05450337,0.0565362,X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</si>
  <si>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</si>
  <si>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</si>
  <si>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</si>
  <si>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</si>
  <si>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</si>
  <si>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</si>
  <si>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</si>
  <si>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</si>
  <si>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</si>
  <si>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</si>
  <si>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</si>
  <si>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</si>
  <si>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</si>
  <si>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</si>
  <si>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</si>
  <si>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</si>
  <si>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</si>
  <si>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</si>
  <si>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</si>
  <si>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</si>
  <si>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</si>
  <si>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</si>
  <si>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</si>
  <si>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</si>
  <si>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</si>
  <si>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</si>
  <si>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</si>
  <si>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</si>
  <si>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</si>
  <si>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</si>
  <si>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</si>
  <si>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,Version,1,Label,CytoTox-Fluor,ReaderType,2,DateRead,3/12/2020 12:45:32 AM,InstrumentSN,SN: 512734004,FluoOpticalKitID,PN:9300-046 SN:31000001DD35142D SIG:BLUE,</t>
  </si>
  <si>
    <t xml:space="preserve">,Result,0,Prefix,3b_Vinc,WellMap,0007FE7FE7FE7FE7FE7FE000,RunCount,1,Kinetics,False, </t>
  </si>
  <si>
    <t>,Read 1</t>
  </si>
  <si>
    <t>,B,X,546.806,545.587,546.988,545.792,544.939,546.052,544.617,544.862,545.709,547.022,X</t>
  </si>
  <si>
    <t>,C,X,545.1,11903.4,3532.86,3232.6,3409.83,3450.21,4422.5,3664.3,4519.39,2787.3,X</t>
  </si>
  <si>
    <t>,D,X,546.185,3431.88,3513.45,3230.45,3476.44,3114.36,4354.26,3633.63,5546.98,2785.74,X</t>
  </si>
  <si>
    <t>,E,X,545.576,3623.87,3514.22,3397.32,3942.2,3380.31,3913.77,3972.97,4862.49,2760.46,X</t>
  </si>
  <si>
    <t>,F,X,547.166,3716.98,8194.88,5352.42,545.654,3778.01,4151.53,5298.36,4885.1,544.785,X</t>
  </si>
  <si>
    <t>,G,X,545.574,545.247,545.252,545.04,544.355,546.776,544.467,545.087,545.661,545.8,X</t>
  </si>
  <si>
    <t>Live/Dead</t>
  </si>
  <si>
    <t>Vehicle pooled</t>
  </si>
  <si>
    <t>% of vehicle pooled</t>
  </si>
  <si>
    <t>24) Exp_20200310</t>
  </si>
  <si>
    <t>Vincristine in water</t>
  </si>
  <si>
    <t>Two wells with contaminated,</t>
  </si>
  <si>
    <t>in one cells were detached (all marked on the plate).</t>
  </si>
  <si>
    <t>Two additional outliers marked red in the table below.</t>
  </si>
  <si>
    <t>Two additional outliers removed.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</si>
</sst>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2" fillId="0" borderId="0" xfId="0" applyFont="1"/>
    <xf numFmtId="0" fontId="0" fillId="0" borderId="0" xfId="0" applyBorder="1"/>
    <xf numFmtId="0" fontId="22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295275</xdr:colOff>
      <xdr:row>4</xdr:row>
      <xdr:rowOff>28575</xdr:rowOff>
    </xdr:from>
    <xdr:to>
      <xdr:col>15</xdr:col>
      <xdr:colOff>704850</xdr:colOff>
      <xdr:row>23</xdr:row>
      <xdr:rowOff>145256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790575"/>
          <a:ext cx="4981575" cy="37361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2</xdr:row>
      <xdr:rowOff>95250</xdr:rowOff>
    </xdr:from>
    <xdr:to>
      <xdr:col>13</xdr:col>
      <xdr:colOff>476250</xdr:colOff>
      <xdr:row>22</xdr:row>
      <xdr:rowOff>21431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476250"/>
          <a:ext cx="4981575" cy="37361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1</xdr:row>
      <xdr:rowOff>28575</xdr:rowOff>
    </xdr:from>
    <xdr:to>
      <xdr:col>12</xdr:col>
      <xdr:colOff>0</xdr:colOff>
      <xdr:row>20</xdr:row>
      <xdr:rowOff>145256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0" y="219075"/>
          <a:ext cx="4981575" cy="37361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295275</xdr:colOff>
      <xdr:row>4</xdr:row>
      <xdr:rowOff>28575</xdr:rowOff>
    </xdr:from>
    <xdr:to>
      <xdr:col>15</xdr:col>
      <xdr:colOff>704850</xdr:colOff>
      <xdr:row>23</xdr:row>
      <xdr:rowOff>145256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790575"/>
          <a:ext cx="4981575" cy="37361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2</xdr:row>
      <xdr:rowOff>95250</xdr:rowOff>
    </xdr:from>
    <xdr:to>
      <xdr:col>13</xdr:col>
      <xdr:colOff>476250</xdr:colOff>
      <xdr:row>22</xdr:row>
      <xdr:rowOff>21431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476250"/>
          <a:ext cx="4981575" cy="37361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504825</xdr:colOff>
      <xdr:row>0</xdr:row>
      <xdr:rowOff>104776</xdr:rowOff>
    </xdr:from>
    <xdr:to>
      <xdr:col>11</xdr:col>
      <xdr:colOff>339724</xdr:colOff>
      <xdr:row>17</xdr:row>
      <xdr:rowOff>171450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893F7C7-B4F5-45CC-8C22-EC836ABE3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4825" y="104776"/>
          <a:ext cx="4406899" cy="33051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457199</xdr:colOff>
          <xdr:row>0</xdr:row>
          <xdr:rowOff>114300</xdr:rowOff>
        </xdr:from>
        <xdr:to>
          <xdr:col>17</xdr:col>
          <xdr:colOff>61545</xdr:colOff>
          <xdr:row>17</xdr:row>
          <xdr:rowOff>133350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ED6D733D-0C36-48D7-865D-AFB5EFC89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13" workbookViewId="0">
      <selection activeCell="S9" sqref="S9:AE14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5.262671E-2</v>
      </c>
      <c r="H27" s="6">
        <v>5.4708E-2</v>
      </c>
      <c r="I27" s="6">
        <v>5.4905710000000003E-2</v>
      </c>
      <c r="J27" s="6">
        <v>5.4434440000000001E-2</v>
      </c>
      <c r="K27" s="6">
        <v>5.4272000000000001E-2</v>
      </c>
      <c r="L27" s="6">
        <v>5.3680079999999998E-2</v>
      </c>
      <c r="M27" s="6">
        <v>5.5753570000000002E-2</v>
      </c>
      <c r="N27" s="6">
        <v>5.4468330000000002E-2</v>
      </c>
      <c r="O27" s="6">
        <v>5.6173479999999998E-2</v>
      </c>
      <c r="P27" s="6">
        <v>5.6834599999999999E-2</v>
      </c>
      <c r="Q27" s="7"/>
    </row>
    <row r="28" spans="1:17" x14ac:dyDescent="0.25">
      <c r="A28" t="s">
        <v>33</v>
      </c>
      <c r="C28" t="s">
        <v>34</v>
      </c>
      <c r="F28" s="6"/>
      <c r="G28" s="6">
        <v>5.4882300000000002E-2</v>
      </c>
      <c r="H28" s="8">
        <v>8.9544170000000006E-2</v>
      </c>
      <c r="I28" s="9">
        <v>0.26190950000000002</v>
      </c>
      <c r="J28" s="9">
        <v>0.20651430000000001</v>
      </c>
      <c r="K28" s="9">
        <v>0.21191560000000001</v>
      </c>
      <c r="L28" s="9">
        <v>0.22406409999999999</v>
      </c>
      <c r="M28" s="9">
        <v>0.27208310000000002</v>
      </c>
      <c r="N28" s="9">
        <v>0.22153600000000001</v>
      </c>
      <c r="O28" s="9">
        <v>0.2401877</v>
      </c>
      <c r="P28" s="10">
        <v>8.7786420000000004E-2</v>
      </c>
      <c r="Q28" s="7"/>
    </row>
    <row r="29" spans="1:17" x14ac:dyDescent="0.25">
      <c r="A29" t="s">
        <v>35</v>
      </c>
      <c r="C29" t="s">
        <v>60</v>
      </c>
      <c r="F29" s="6"/>
      <c r="G29" s="6">
        <v>5.3448009999999997E-2</v>
      </c>
      <c r="H29" s="11">
        <v>0.22442010000000001</v>
      </c>
      <c r="I29" s="4">
        <v>0.2889968</v>
      </c>
      <c r="J29" s="4">
        <v>0.2445601</v>
      </c>
      <c r="K29" s="4">
        <v>0.27125630000000001</v>
      </c>
      <c r="L29" s="4">
        <v>0.25146069999999998</v>
      </c>
      <c r="M29" s="4">
        <v>0.26721060000000002</v>
      </c>
      <c r="N29" s="4">
        <v>0.2076887</v>
      </c>
      <c r="O29" s="4">
        <v>0.2157704</v>
      </c>
      <c r="P29" s="12">
        <v>9.3635930000000006E-2</v>
      </c>
      <c r="Q29" s="7"/>
    </row>
    <row r="30" spans="1:17" x14ac:dyDescent="0.25">
      <c r="A30" t="s">
        <v>19</v>
      </c>
      <c r="C30" s="2">
        <v>43900</v>
      </c>
      <c r="F30" s="6"/>
      <c r="G30" s="6">
        <v>5.3470139999999999E-2</v>
      </c>
      <c r="H30" s="11">
        <v>0.2870316</v>
      </c>
      <c r="I30" s="4">
        <v>0.30545270000000002</v>
      </c>
      <c r="J30" s="4">
        <v>0.28917530000000002</v>
      </c>
      <c r="K30" s="4">
        <v>0.30579859999999998</v>
      </c>
      <c r="L30" s="4">
        <v>0.26106800000000002</v>
      </c>
      <c r="M30" s="4">
        <v>0.29188049999999999</v>
      </c>
      <c r="N30" s="4">
        <v>0.24341180000000001</v>
      </c>
      <c r="O30" s="4">
        <v>0.24587300000000001</v>
      </c>
      <c r="P30" s="12">
        <v>8.8833910000000002E-2</v>
      </c>
      <c r="Q30" s="7"/>
    </row>
    <row r="31" spans="1:17" x14ac:dyDescent="0.25">
      <c r="A31" t="s">
        <v>20</v>
      </c>
      <c r="C31" t="s">
        <v>21</v>
      </c>
      <c r="F31" s="6"/>
      <c r="G31" s="6">
        <v>5.1695430000000001E-2</v>
      </c>
      <c r="H31" s="13">
        <v>0.30170259999999999</v>
      </c>
      <c r="I31" s="14">
        <v>0.47917860000000001</v>
      </c>
      <c r="J31" s="14">
        <v>0.36326009999999997</v>
      </c>
      <c r="K31" s="14">
        <v>9.3215270000000003E-2</v>
      </c>
      <c r="L31" s="14">
        <v>0.29588049999999999</v>
      </c>
      <c r="M31" s="14">
        <v>0.25564940000000003</v>
      </c>
      <c r="N31" s="14">
        <v>0.28172700000000001</v>
      </c>
      <c r="O31" s="14">
        <v>0.2363739</v>
      </c>
      <c r="P31" s="15">
        <v>5.6067869999999999E-2</v>
      </c>
      <c r="Q31" s="7"/>
    </row>
    <row r="32" spans="1:17" x14ac:dyDescent="0.25">
      <c r="A32" s="1" t="s">
        <v>36</v>
      </c>
      <c r="B32" s="25" t="s">
        <v>61</v>
      </c>
      <c r="G32" s="16">
        <v>5.2523109999999998E-2</v>
      </c>
      <c r="H32" s="16">
        <v>5.4978239999999998E-2</v>
      </c>
      <c r="I32" s="16">
        <v>5.2793189999999997E-2</v>
      </c>
      <c r="J32" s="16">
        <v>5.3885490000000001E-2</v>
      </c>
      <c r="K32" s="16">
        <v>5.4185570000000002E-2</v>
      </c>
      <c r="L32" s="16">
        <v>5.4071099999999997E-2</v>
      </c>
      <c r="M32" s="16">
        <v>5.315189E-2</v>
      </c>
      <c r="N32" s="16">
        <v>5.3122759999999998E-2</v>
      </c>
      <c r="O32" s="16">
        <v>5.4503370000000002E-2</v>
      </c>
      <c r="P32" s="16">
        <v>5.6536200000000002E-2</v>
      </c>
      <c r="Q32" s="17"/>
    </row>
    <row r="33" spans="2:17" x14ac:dyDescent="0.25">
      <c r="B33" s="25" t="s">
        <v>62</v>
      </c>
      <c r="Q33" s="17"/>
    </row>
    <row r="35" spans="2:17" x14ac:dyDescent="0.25">
      <c r="F35" t="s">
        <v>37</v>
      </c>
      <c r="H35">
        <f>AVERAGE(H28:H31)</f>
        <v>0.22567461750000001</v>
      </c>
      <c r="I35">
        <f t="shared" ref="I35:N35" si="0">AVERAGE(I28:I31)</f>
        <v>0.33388440000000003</v>
      </c>
      <c r="J35">
        <f t="shared" si="0"/>
        <v>0.27587744999999997</v>
      </c>
      <c r="K35">
        <f t="shared" si="0"/>
        <v>0.2205464425</v>
      </c>
      <c r="L35">
        <f t="shared" si="0"/>
        <v>0.25811832499999998</v>
      </c>
      <c r="M35">
        <f t="shared" si="0"/>
        <v>0.2717059</v>
      </c>
      <c r="N35">
        <f t="shared" si="0"/>
        <v>0.23859087500000004</v>
      </c>
      <c r="O35">
        <f>AVERAGE(O28:O31)</f>
        <v>0.23455125000000002</v>
      </c>
      <c r="P35">
        <f>AVERAGE(P28:P30)</f>
        <v>9.0085420000000013E-2</v>
      </c>
    </row>
    <row r="36" spans="2:17" x14ac:dyDescent="0.25">
      <c r="C36" s="18"/>
      <c r="F36" t="s">
        <v>38</v>
      </c>
      <c r="H36">
        <f>H35/1000</f>
        <v>2.2567461750000001E-4</v>
      </c>
      <c r="I36">
        <f t="shared" ref="I36:P36" si="1">I35/1000</f>
        <v>3.3388440000000003E-4</v>
      </c>
      <c r="J36">
        <f t="shared" si="1"/>
        <v>2.7587744999999999E-4</v>
      </c>
      <c r="K36">
        <f t="shared" si="1"/>
        <v>2.2054644250000001E-4</v>
      </c>
      <c r="L36">
        <f t="shared" si="1"/>
        <v>2.58118325E-4</v>
      </c>
      <c r="M36">
        <f t="shared" si="1"/>
        <v>2.717059E-4</v>
      </c>
      <c r="N36">
        <f t="shared" si="1"/>
        <v>2.3859087500000003E-4</v>
      </c>
      <c r="O36">
        <f t="shared" si="1"/>
        <v>2.3455125000000003E-4</v>
      </c>
      <c r="P36">
        <f t="shared" si="1"/>
        <v>9.0085420000000018E-5</v>
      </c>
    </row>
    <row r="37" spans="2:17" x14ac:dyDescent="0.25">
      <c r="F37" t="s">
        <v>39</v>
      </c>
      <c r="H37">
        <f>MEDIAN(H28:H31)</f>
        <v>0.25572585000000003</v>
      </c>
      <c r="I37">
        <f t="shared" ref="I37:P37" si="2">MEDIAN(I28:I31)</f>
        <v>0.29722475000000004</v>
      </c>
      <c r="J37">
        <f t="shared" si="2"/>
        <v>0.26686770000000004</v>
      </c>
      <c r="K37">
        <f t="shared" si="2"/>
        <v>0.24158594999999999</v>
      </c>
      <c r="L37">
        <f t="shared" si="2"/>
        <v>0.25626435000000003</v>
      </c>
      <c r="M37">
        <f t="shared" si="2"/>
        <v>0.26964684999999999</v>
      </c>
      <c r="N37">
        <f t="shared" si="2"/>
        <v>0.23247390000000001</v>
      </c>
      <c r="O37">
        <f t="shared" si="2"/>
        <v>0.23828080000000001</v>
      </c>
      <c r="P37">
        <f t="shared" si="2"/>
        <v>8.8310164999999996E-2</v>
      </c>
    </row>
    <row r="38" spans="2:17" x14ac:dyDescent="0.25">
      <c r="F38" t="s">
        <v>40</v>
      </c>
      <c r="H38">
        <f>H37/1000</f>
        <v>2.5572585000000001E-4</v>
      </c>
      <c r="I38">
        <f t="shared" ref="I38:P38" si="3">I37/1000</f>
        <v>2.9722475000000005E-4</v>
      </c>
      <c r="J38">
        <f t="shared" si="3"/>
        <v>2.6686770000000003E-4</v>
      </c>
      <c r="K38">
        <f t="shared" si="3"/>
        <v>2.4158595E-4</v>
      </c>
      <c r="L38">
        <f t="shared" si="3"/>
        <v>2.5626435000000004E-4</v>
      </c>
      <c r="M38">
        <f t="shared" si="3"/>
        <v>2.6964684999999998E-4</v>
      </c>
      <c r="N38">
        <f t="shared" si="3"/>
        <v>2.324739E-4</v>
      </c>
      <c r="O38">
        <f t="shared" si="3"/>
        <v>2.382808E-4</v>
      </c>
      <c r="P38">
        <f t="shared" si="3"/>
        <v>8.8310164999999991E-5</v>
      </c>
    </row>
    <row r="39" spans="2:17" x14ac:dyDescent="0.25">
      <c r="F39" t="s">
        <v>41</v>
      </c>
      <c r="H39">
        <f>STDEV(H28:H31)</f>
        <v>9.6743657802865285E-2</v>
      </c>
      <c r="I39">
        <f t="shared" ref="I39:P39" si="4">STDEV(I28:I31)</f>
        <v>9.8512349449700914E-2</v>
      </c>
      <c r="J39">
        <f t="shared" si="4"/>
        <v>6.7341377385651185E-2</v>
      </c>
      <c r="K39">
        <f t="shared" si="4"/>
        <v>9.3322271258543754E-2</v>
      </c>
      <c r="L39">
        <f t="shared" si="4"/>
        <v>2.9657470415436652E-2</v>
      </c>
      <c r="M39">
        <f t="shared" si="4"/>
        <v>1.51126401767968E-2</v>
      </c>
      <c r="N39">
        <f t="shared" si="4"/>
        <v>3.2299534459325374E-2</v>
      </c>
      <c r="O39">
        <f t="shared" si="4"/>
        <v>1.311480043576722E-2</v>
      </c>
      <c r="P39">
        <f t="shared" si="4"/>
        <v>1.719838248733551E-2</v>
      </c>
    </row>
    <row r="40" spans="2:17" x14ac:dyDescent="0.25">
      <c r="F40" t="s">
        <v>42</v>
      </c>
      <c r="H40">
        <f>H39/H35*100</f>
        <v>42.868648177886151</v>
      </c>
      <c r="I40">
        <f t="shared" ref="I40:P40" si="5">I39/I35*100</f>
        <v>29.504927289115905</v>
      </c>
      <c r="J40">
        <f t="shared" si="5"/>
        <v>24.409888298464118</v>
      </c>
      <c r="K40">
        <f t="shared" si="5"/>
        <v>42.314113163962624</v>
      </c>
      <c r="L40">
        <f t="shared" si="5"/>
        <v>11.489874039526892</v>
      </c>
      <c r="M40">
        <f t="shared" si="5"/>
        <v>5.5621317670307491</v>
      </c>
      <c r="N40">
        <f t="shared" si="5"/>
        <v>13.537623540433124</v>
      </c>
      <c r="O40">
        <f t="shared" si="5"/>
        <v>5.5914434204751498</v>
      </c>
      <c r="P40">
        <f t="shared" si="5"/>
        <v>19.091194210267886</v>
      </c>
    </row>
    <row r="43" spans="2:17" x14ac:dyDescent="0.25">
      <c r="D43" t="s">
        <v>43</v>
      </c>
    </row>
    <row r="44" spans="2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2:17" x14ac:dyDescent="0.25">
      <c r="H47">
        <f>H28-$P$35</f>
        <v>-5.41250000000007E-4</v>
      </c>
      <c r="I47">
        <f t="shared" ref="I47:N47" si="6">I28-$P$35</f>
        <v>0.17182407999999999</v>
      </c>
      <c r="J47">
        <f t="shared" si="6"/>
        <v>0.11642888</v>
      </c>
      <c r="K47">
        <f t="shared" si="6"/>
        <v>0.12183018</v>
      </c>
      <c r="L47">
        <f t="shared" si="6"/>
        <v>0.13397867999999996</v>
      </c>
      <c r="M47">
        <f t="shared" si="6"/>
        <v>0.18199768</v>
      </c>
      <c r="N47">
        <f t="shared" si="6"/>
        <v>0.13145057999999998</v>
      </c>
      <c r="O47">
        <f>O28-$P$35</f>
        <v>0.15010227999999998</v>
      </c>
    </row>
    <row r="48" spans="2:17" x14ac:dyDescent="0.25">
      <c r="H48">
        <f t="shared" ref="H48:O50" si="7">H29-$P$35</f>
        <v>0.13433467999999998</v>
      </c>
      <c r="I48">
        <f t="shared" si="7"/>
        <v>0.19891137999999997</v>
      </c>
      <c r="J48">
        <f t="shared" si="7"/>
        <v>0.15447467999999998</v>
      </c>
      <c r="K48">
        <f t="shared" si="7"/>
        <v>0.18117087999999998</v>
      </c>
      <c r="L48">
        <f t="shared" si="7"/>
        <v>0.16137527999999995</v>
      </c>
      <c r="M48">
        <f t="shared" si="7"/>
        <v>0.17712517999999999</v>
      </c>
      <c r="N48">
        <f t="shared" si="7"/>
        <v>0.11760327999999999</v>
      </c>
      <c r="O48">
        <f t="shared" si="7"/>
        <v>0.12568498</v>
      </c>
    </row>
    <row r="49" spans="4:20" x14ac:dyDescent="0.25">
      <c r="H49">
        <f t="shared" si="7"/>
        <v>0.19694617999999997</v>
      </c>
      <c r="I49">
        <f t="shared" si="7"/>
        <v>0.21536727999999999</v>
      </c>
      <c r="J49">
        <f t="shared" si="7"/>
        <v>0.19908988</v>
      </c>
      <c r="K49">
        <f t="shared" si="7"/>
        <v>0.21571317999999995</v>
      </c>
      <c r="L49">
        <f>L30-$P$35</f>
        <v>0.17098258</v>
      </c>
      <c r="M49">
        <f t="shared" si="7"/>
        <v>0.20179507999999996</v>
      </c>
      <c r="N49">
        <f t="shared" si="7"/>
        <v>0.15332637999999998</v>
      </c>
      <c r="O49">
        <f>O30-$P$35</f>
        <v>0.15578757999999998</v>
      </c>
    </row>
    <row r="50" spans="4:20" x14ac:dyDescent="0.25">
      <c r="H50">
        <f t="shared" si="7"/>
        <v>0.21161717999999996</v>
      </c>
      <c r="I50">
        <f t="shared" si="7"/>
        <v>0.38909317999999998</v>
      </c>
      <c r="J50">
        <f t="shared" si="7"/>
        <v>0.27317467999999995</v>
      </c>
      <c r="K50">
        <f t="shared" si="7"/>
        <v>3.1298499999999896E-3</v>
      </c>
      <c r="L50">
        <f t="shared" si="7"/>
        <v>0.20579507999999996</v>
      </c>
      <c r="M50">
        <f t="shared" si="7"/>
        <v>0.16556398</v>
      </c>
      <c r="N50">
        <f t="shared" si="7"/>
        <v>0.19164157999999998</v>
      </c>
      <c r="O50">
        <f t="shared" si="7"/>
        <v>0.14628848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44</v>
      </c>
      <c r="T53" s="22"/>
    </row>
    <row r="54" spans="4:20" x14ac:dyDescent="0.25">
      <c r="F54" t="s">
        <v>37</v>
      </c>
      <c r="H54">
        <f>AVERAGE(H47:H50)</f>
        <v>0.13558919749999998</v>
      </c>
      <c r="I54">
        <f>AVERAGE(I47:I50)</f>
        <v>0.24379898</v>
      </c>
      <c r="J54">
        <f t="shared" ref="J54:N54" si="8">AVERAGE(J47:J50)</f>
        <v>0.18579203</v>
      </c>
      <c r="K54">
        <f t="shared" si="8"/>
        <v>0.1304610225</v>
      </c>
      <c r="L54">
        <f t="shared" si="8"/>
        <v>0.16803290499999995</v>
      </c>
      <c r="M54">
        <f t="shared" si="8"/>
        <v>0.18162047999999997</v>
      </c>
      <c r="N54">
        <f t="shared" si="8"/>
        <v>0.14850545499999998</v>
      </c>
      <c r="O54">
        <f>AVERAGE(O47:O50)</f>
        <v>0.14446582999999999</v>
      </c>
      <c r="S54" s="23">
        <f>AVERAGE(H47:I50)</f>
        <v>0.18969408874999999</v>
      </c>
      <c r="T54" s="24"/>
    </row>
    <row r="55" spans="4:20" x14ac:dyDescent="0.25">
      <c r="F55" t="s">
        <v>38</v>
      </c>
      <c r="H55">
        <f>H54/1000</f>
        <v>1.3558919749999998E-4</v>
      </c>
      <c r="I55">
        <f t="shared" ref="I55:O55" si="9">I54/1000</f>
        <v>2.4379898E-4</v>
      </c>
      <c r="J55">
        <f t="shared" si="9"/>
        <v>1.8579202999999999E-4</v>
      </c>
      <c r="K55">
        <f t="shared" si="9"/>
        <v>1.304610225E-4</v>
      </c>
      <c r="L55">
        <f t="shared" si="9"/>
        <v>1.6803290499999994E-4</v>
      </c>
      <c r="M55">
        <f t="shared" si="9"/>
        <v>1.8162047999999997E-4</v>
      </c>
      <c r="N55">
        <f t="shared" si="9"/>
        <v>1.4850545499999997E-4</v>
      </c>
      <c r="O55">
        <f t="shared" si="9"/>
        <v>1.4446583E-4</v>
      </c>
    </row>
    <row r="56" spans="4:20" x14ac:dyDescent="0.25">
      <c r="F56" t="s">
        <v>39</v>
      </c>
      <c r="H56">
        <f>MEDIAN(H47:H50)</f>
        <v>0.16564042999999998</v>
      </c>
      <c r="I56">
        <f t="shared" ref="I56:N56" si="10">MEDIAN(I47:I50)</f>
        <v>0.20713932999999998</v>
      </c>
      <c r="J56">
        <f>MEDIAN(J47:J50)</f>
        <v>0.17678227999999999</v>
      </c>
      <c r="K56">
        <f t="shared" si="10"/>
        <v>0.15150052999999999</v>
      </c>
      <c r="L56">
        <f t="shared" si="10"/>
        <v>0.16617892999999997</v>
      </c>
      <c r="M56">
        <f t="shared" si="10"/>
        <v>0.17956142999999999</v>
      </c>
      <c r="N56">
        <f t="shared" si="10"/>
        <v>0.14238847999999998</v>
      </c>
      <c r="O56">
        <f>MEDIAN(O47:O50)</f>
        <v>0.14819537999999999</v>
      </c>
    </row>
    <row r="57" spans="4:20" x14ac:dyDescent="0.25">
      <c r="F57" t="s">
        <v>40</v>
      </c>
      <c r="H57">
        <f>H56/1000</f>
        <v>1.6564042999999998E-4</v>
      </c>
      <c r="I57">
        <f t="shared" ref="I57:O57" si="11">I56/1000</f>
        <v>2.0713932999999999E-4</v>
      </c>
      <c r="J57">
        <f t="shared" si="11"/>
        <v>1.7678227999999999E-4</v>
      </c>
      <c r="K57">
        <f t="shared" si="11"/>
        <v>1.5150052999999999E-4</v>
      </c>
      <c r="L57">
        <f t="shared" si="11"/>
        <v>1.6617892999999998E-4</v>
      </c>
      <c r="M57">
        <f t="shared" si="11"/>
        <v>1.7956143E-4</v>
      </c>
      <c r="N57">
        <f t="shared" si="11"/>
        <v>1.4238847999999997E-4</v>
      </c>
      <c r="O57">
        <f t="shared" si="11"/>
        <v>1.4819538E-4</v>
      </c>
    </row>
    <row r="58" spans="4:20" x14ac:dyDescent="0.25">
      <c r="F58" t="s">
        <v>41</v>
      </c>
      <c r="H58">
        <f>STDEV(H47:H50)</f>
        <v>9.6743657802865229E-2</v>
      </c>
      <c r="I58">
        <f t="shared" ref="I58:O58" si="12">STDEV(I47:I50)</f>
        <v>9.8512349449700914E-2</v>
      </c>
      <c r="J58">
        <f t="shared" si="12"/>
        <v>6.7341377385650922E-2</v>
      </c>
      <c r="K58">
        <f t="shared" si="12"/>
        <v>9.332227125854374E-2</v>
      </c>
      <c r="L58">
        <f t="shared" si="12"/>
        <v>2.9657470415436673E-2</v>
      </c>
      <c r="M58">
        <f t="shared" si="12"/>
        <v>1.51126401767968E-2</v>
      </c>
      <c r="N58">
        <f t="shared" si="12"/>
        <v>3.2299534459325735E-2</v>
      </c>
      <c r="O58">
        <f t="shared" si="12"/>
        <v>1.3114800435767208E-2</v>
      </c>
    </row>
    <row r="59" spans="4:20" x14ac:dyDescent="0.25">
      <c r="F59" t="s">
        <v>42</v>
      </c>
      <c r="H59">
        <f>H58/H54*100</f>
        <v>71.350564489376254</v>
      </c>
      <c r="I59">
        <f t="shared" ref="I59:O59" si="13">I58/I54*100</f>
        <v>40.407203282680229</v>
      </c>
      <c r="J59">
        <f t="shared" si="13"/>
        <v>36.245568437812388</v>
      </c>
      <c r="K59">
        <f t="shared" si="13"/>
        <v>71.532684222633421</v>
      </c>
      <c r="L59">
        <f t="shared" si="13"/>
        <v>17.649799255352207</v>
      </c>
      <c r="M59">
        <f t="shared" si="13"/>
        <v>8.3210000198197918</v>
      </c>
      <c r="N59">
        <f t="shared" si="13"/>
        <v>21.749729300735613</v>
      </c>
      <c r="O59">
        <f t="shared" si="13"/>
        <v>9.0781331722298688</v>
      </c>
    </row>
    <row r="62" spans="4:20" x14ac:dyDescent="0.25">
      <c r="D62" t="s">
        <v>45</v>
      </c>
    </row>
    <row r="63" spans="4:20" x14ac:dyDescent="0.25">
      <c r="H63">
        <f>H47/$H$54*100</f>
        <v>-0.39918371815719839</v>
      </c>
      <c r="I63">
        <f t="shared" ref="H63:O66" si="14">I47/$H$54*100</f>
        <v>126.72401870362866</v>
      </c>
      <c r="J63">
        <f t="shared" si="14"/>
        <v>85.868846594508398</v>
      </c>
      <c r="K63">
        <f t="shared" si="14"/>
        <v>89.852423531011766</v>
      </c>
      <c r="L63">
        <f t="shared" si="14"/>
        <v>98.812208103820353</v>
      </c>
      <c r="M63">
        <f t="shared" si="14"/>
        <v>134.22727131340977</v>
      </c>
      <c r="N63" s="25">
        <f t="shared" si="14"/>
        <v>96.947679036156259</v>
      </c>
      <c r="O63">
        <f>O47/$H$54*100</f>
        <v>110.70371590627639</v>
      </c>
    </row>
    <row r="64" spans="4:20" x14ac:dyDescent="0.25">
      <c r="H64">
        <f t="shared" si="14"/>
        <v>99.074765893499745</v>
      </c>
      <c r="I64">
        <f t="shared" si="14"/>
        <v>146.70149515414013</v>
      </c>
      <c r="J64">
        <f t="shared" si="14"/>
        <v>113.9284565792935</v>
      </c>
      <c r="K64">
        <f t="shared" si="14"/>
        <v>133.61748822209822</v>
      </c>
      <c r="L64">
        <f t="shared" si="14"/>
        <v>119.0178000721628</v>
      </c>
      <c r="M64">
        <f t="shared" si="14"/>
        <v>130.63369594764362</v>
      </c>
      <c r="N64">
        <f t="shared" si="14"/>
        <v>86.734992291697878</v>
      </c>
      <c r="O64">
        <f t="shared" si="14"/>
        <v>92.695422878360205</v>
      </c>
    </row>
    <row r="65" spans="4:17" x14ac:dyDescent="0.25">
      <c r="H65">
        <f t="shared" si="14"/>
        <v>145.25211715335951</v>
      </c>
      <c r="I65">
        <f t="shared" si="14"/>
        <v>158.83808147769295</v>
      </c>
      <c r="J65">
        <f t="shared" si="14"/>
        <v>146.83314280992042</v>
      </c>
      <c r="K65">
        <f t="shared" si="14"/>
        <v>159.09319029637297</v>
      </c>
      <c r="L65">
        <f t="shared" si="14"/>
        <v>126.10339404066464</v>
      </c>
      <c r="M65">
        <f t="shared" si="14"/>
        <v>148.82828700273117</v>
      </c>
      <c r="N65">
        <f t="shared" si="14"/>
        <v>113.08156020320131</v>
      </c>
      <c r="O65">
        <f t="shared" si="14"/>
        <v>114.89674905701834</v>
      </c>
    </row>
    <row r="66" spans="4:17" x14ac:dyDescent="0.25">
      <c r="H66">
        <f t="shared" si="14"/>
        <v>156.07230067129794</v>
      </c>
      <c r="I66">
        <f t="shared" si="14"/>
        <v>286.96473404527671</v>
      </c>
      <c r="J66">
        <f t="shared" si="14"/>
        <v>201.4723038684553</v>
      </c>
      <c r="K66">
        <f t="shared" si="14"/>
        <v>2.3083328596291675</v>
      </c>
      <c r="L66">
        <f t="shared" si="14"/>
        <v>151.77837452721852</v>
      </c>
      <c r="M66">
        <f t="shared" si="14"/>
        <v>122.10705797561788</v>
      </c>
      <c r="N66">
        <f t="shared" si="14"/>
        <v>141.33985858276063</v>
      </c>
      <c r="O66">
        <f t="shared" si="14"/>
        <v>107.89095495605395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100</v>
      </c>
      <c r="I70">
        <f t="shared" ref="I70:N70" si="15">AVERAGE(I63:I66)</f>
        <v>179.80708234518463</v>
      </c>
      <c r="J70">
        <f>AVERAGE(J63:J66)</f>
        <v>137.02568746304439</v>
      </c>
      <c r="K70">
        <f t="shared" si="15"/>
        <v>96.217858727278028</v>
      </c>
      <c r="L70">
        <f t="shared" si="15"/>
        <v>123.92794418596657</v>
      </c>
      <c r="M70">
        <f t="shared" si="15"/>
        <v>133.94907805985059</v>
      </c>
      <c r="N70">
        <f t="shared" si="15"/>
        <v>109.52602252845401</v>
      </c>
      <c r="O70">
        <f>AVERAGE(O63:O66)</f>
        <v>106.54671069942722</v>
      </c>
    </row>
    <row r="71" spans="4:17" x14ac:dyDescent="0.25">
      <c r="F71" t="s">
        <v>39</v>
      </c>
      <c r="H71">
        <f>MEDIAN(H63:H66)</f>
        <v>122.16344152342963</v>
      </c>
      <c r="I71">
        <f t="shared" ref="I71:O71" si="16">MEDIAN(I63:I66)</f>
        <v>152.76978831591654</v>
      </c>
      <c r="J71">
        <f t="shared" si="16"/>
        <v>130.38079969460696</v>
      </c>
      <c r="K71">
        <f t="shared" si="16"/>
        <v>111.73495587655499</v>
      </c>
      <c r="L71">
        <f t="shared" si="16"/>
        <v>122.56059705641371</v>
      </c>
      <c r="M71">
        <f t="shared" si="16"/>
        <v>132.43048363052668</v>
      </c>
      <c r="N71">
        <f t="shared" si="16"/>
        <v>105.01461961967878</v>
      </c>
      <c r="O71">
        <f t="shared" si="16"/>
        <v>109.29733543116517</v>
      </c>
    </row>
    <row r="72" spans="4:17" x14ac:dyDescent="0.25">
      <c r="F72" t="s">
        <v>41</v>
      </c>
      <c r="H72">
        <f>STDEV(H63:H66)</f>
        <v>71.350564489376268</v>
      </c>
      <c r="I72">
        <f t="shared" ref="I72:O72" si="17">STDEV(I63:I66)</f>
        <v>72.65501327987495</v>
      </c>
      <c r="J72">
        <f t="shared" si="17"/>
        <v>49.66573932680074</v>
      </c>
      <c r="K72">
        <f t="shared" si="17"/>
        <v>68.827217049163352</v>
      </c>
      <c r="L72">
        <f t="shared" si="17"/>
        <v>21.873033370108136</v>
      </c>
      <c r="M72">
        <f t="shared" si="17"/>
        <v>11.145902811908602</v>
      </c>
      <c r="N72">
        <f t="shared" si="17"/>
        <v>23.82161341380144</v>
      </c>
      <c r="O72">
        <f t="shared" si="17"/>
        <v>9.6724522879244965</v>
      </c>
    </row>
    <row r="73" spans="4:17" x14ac:dyDescent="0.25">
      <c r="F73" t="s">
        <v>42</v>
      </c>
      <c r="H73">
        <f t="shared" ref="H73:O73" si="18">H72/H70*100</f>
        <v>71.350564489376268</v>
      </c>
      <c r="I73">
        <f t="shared" si="18"/>
        <v>40.407203282680207</v>
      </c>
      <c r="J73">
        <f t="shared" si="18"/>
        <v>36.245568437812445</v>
      </c>
      <c r="K73">
        <f t="shared" si="18"/>
        <v>71.532684222633449</v>
      </c>
      <c r="L73">
        <f t="shared" si="18"/>
        <v>17.649799255352296</v>
      </c>
      <c r="M73">
        <f t="shared" si="18"/>
        <v>8.3210000198197971</v>
      </c>
      <c r="N73">
        <f t="shared" si="18"/>
        <v>21.749729300735606</v>
      </c>
      <c r="O73">
        <f t="shared" si="18"/>
        <v>9.0781331722298706</v>
      </c>
    </row>
    <row r="76" spans="4:17" x14ac:dyDescent="0.25">
      <c r="D76" t="s">
        <v>46</v>
      </c>
      <c r="H76">
        <f>H47/$S$54*100</f>
        <v>-0.28532781573037136</v>
      </c>
      <c r="I76">
        <f t="shared" ref="I76:N76" si="19">I47/$S$54*100</f>
        <v>90.57956477834631</v>
      </c>
      <c r="J76">
        <f>J47/$S$54*100</f>
        <v>61.377178786758591</v>
      </c>
      <c r="K76">
        <f t="shared" si="19"/>
        <v>64.2245527010393</v>
      </c>
      <c r="L76">
        <f t="shared" si="19"/>
        <v>70.628811305012249</v>
      </c>
      <c r="M76">
        <f t="shared" si="19"/>
        <v>95.942726101421556</v>
      </c>
      <c r="N76" s="25">
        <f t="shared" si="19"/>
        <v>69.296086591944473</v>
      </c>
      <c r="O76">
        <f>O47/$S$54*100</f>
        <v>79.128601734037957</v>
      </c>
    </row>
    <row r="77" spans="4:17" x14ac:dyDescent="0.25">
      <c r="H77">
        <f t="shared" ref="H77:O79" si="20">H48/$S$54*100</f>
        <v>70.816481886813662</v>
      </c>
      <c r="I77">
        <f t="shared" si="20"/>
        <v>104.85902924584411</v>
      </c>
      <c r="J77">
        <f t="shared" si="20"/>
        <v>81.433576037039259</v>
      </c>
      <c r="K77">
        <f t="shared" si="20"/>
        <v>95.506866446833328</v>
      </c>
      <c r="L77">
        <f t="shared" si="20"/>
        <v>85.071327769563908</v>
      </c>
      <c r="M77">
        <f t="shared" si="20"/>
        <v>93.374116804153701</v>
      </c>
      <c r="N77">
        <f t="shared" si="20"/>
        <v>61.996280840880971</v>
      </c>
      <c r="O77">
        <f t="shared" si="20"/>
        <v>66.256666630050702</v>
      </c>
    </row>
    <row r="78" spans="4:17" x14ac:dyDescent="0.25">
      <c r="H78">
        <f t="shared" si="20"/>
        <v>103.82304546113591</v>
      </c>
      <c r="I78">
        <f>I49/$S$54*100</f>
        <v>113.53399645670299</v>
      </c>
      <c r="J78">
        <f t="shared" si="20"/>
        <v>104.95312811902264</v>
      </c>
      <c r="K78">
        <f t="shared" si="20"/>
        <v>113.71634267649257</v>
      </c>
      <c r="L78">
        <f t="shared" si="20"/>
        <v>90.13595580479047</v>
      </c>
      <c r="M78">
        <f t="shared" si="20"/>
        <v>106.37921367489105</v>
      </c>
      <c r="N78">
        <f t="shared" si="20"/>
        <v>80.828232977818601</v>
      </c>
      <c r="O78">
        <f t="shared" si="20"/>
        <v>82.125690382115295</v>
      </c>
    </row>
    <row r="79" spans="4:17" x14ac:dyDescent="0.25">
      <c r="H79">
        <f t="shared" si="20"/>
        <v>111.55707665666516</v>
      </c>
      <c r="I79">
        <f t="shared" si="20"/>
        <v>205.11613333022217</v>
      </c>
      <c r="J79" s="25">
        <f t="shared" si="20"/>
        <v>144.0080087893619</v>
      </c>
      <c r="K79">
        <f t="shared" si="20"/>
        <v>1.6499459844132807</v>
      </c>
      <c r="L79">
        <f t="shared" si="20"/>
        <v>108.48787189737877</v>
      </c>
      <c r="M79">
        <f t="shared" si="20"/>
        <v>87.279461943697498</v>
      </c>
      <c r="N79">
        <f t="shared" si="20"/>
        <v>101.02664835938384</v>
      </c>
      <c r="O79">
        <f t="shared" si="20"/>
        <v>77.118101551807058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71.477819047221089</v>
      </c>
      <c r="I83">
        <f t="shared" ref="I83:O83" si="21">AVERAGE(I76:I79)</f>
        <v>128.52218095277891</v>
      </c>
      <c r="J83">
        <f t="shared" si="21"/>
        <v>97.942972933045596</v>
      </c>
      <c r="K83">
        <f t="shared" si="21"/>
        <v>68.774426952194631</v>
      </c>
      <c r="L83">
        <f t="shared" si="21"/>
        <v>88.580991694186338</v>
      </c>
      <c r="M83">
        <f t="shared" si="21"/>
        <v>95.743879631040954</v>
      </c>
      <c r="N83">
        <f t="shared" si="21"/>
        <v>78.286812192506972</v>
      </c>
      <c r="O83" s="25">
        <f t="shared" si="21"/>
        <v>76.15726507450276</v>
      </c>
    </row>
    <row r="84" spans="6:17" x14ac:dyDescent="0.25">
      <c r="F84" t="s">
        <v>39</v>
      </c>
      <c r="H84">
        <f t="shared" ref="H84:O84" si="22">MEDIAN(H76:H79)</f>
        <v>87.319763673974791</v>
      </c>
      <c r="I84">
        <f t="shared" si="22"/>
        <v>109.19651285127355</v>
      </c>
      <c r="J84">
        <f t="shared" si="22"/>
        <v>93.193352078030955</v>
      </c>
      <c r="K84">
        <f t="shared" si="22"/>
        <v>79.865709573936314</v>
      </c>
      <c r="L84">
        <f t="shared" si="22"/>
        <v>87.603641787177196</v>
      </c>
      <c r="M84">
        <f t="shared" si="22"/>
        <v>94.658421452787621</v>
      </c>
      <c r="N84">
        <f t="shared" si="22"/>
        <v>75.062159784881544</v>
      </c>
      <c r="O84" s="25">
        <f t="shared" si="22"/>
        <v>78.123351642922501</v>
      </c>
    </row>
    <row r="85" spans="6:17" x14ac:dyDescent="0.25">
      <c r="F85" t="s">
        <v>41</v>
      </c>
      <c r="H85">
        <f t="shared" ref="H85:O85" si="23">STDEV(H76:H79)</f>
        <v>50.999827374887154</v>
      </c>
      <c r="I85">
        <f t="shared" si="23"/>
        <v>51.932218920923468</v>
      </c>
      <c r="J85">
        <f t="shared" si="23"/>
        <v>35.499987284475132</v>
      </c>
      <c r="K85">
        <f t="shared" si="23"/>
        <v>49.196193657639057</v>
      </c>
      <c r="L85">
        <f t="shared" si="23"/>
        <v>15.63436721242415</v>
      </c>
      <c r="M85">
        <f t="shared" si="23"/>
        <v>7.9668482430751544</v>
      </c>
      <c r="N85">
        <f t="shared" si="23"/>
        <v>17.027169730045518</v>
      </c>
      <c r="O85" s="25">
        <f t="shared" si="23"/>
        <v>6.9136579437914687</v>
      </c>
    </row>
    <row r="86" spans="6:17" x14ac:dyDescent="0.25">
      <c r="F86" t="s">
        <v>42</v>
      </c>
      <c r="H86">
        <f t="shared" ref="H86:O86" si="24">H85/H83*100</f>
        <v>71.350564489376268</v>
      </c>
      <c r="I86">
        <f t="shared" si="24"/>
        <v>40.4072032826802</v>
      </c>
      <c r="J86">
        <f t="shared" si="24"/>
        <v>36.245568437812416</v>
      </c>
      <c r="K86">
        <f t="shared" si="24"/>
        <v>71.532684222633392</v>
      </c>
      <c r="L86">
        <f t="shared" si="24"/>
        <v>17.649799255352264</v>
      </c>
      <c r="M86">
        <f t="shared" si="24"/>
        <v>8.3210000198197918</v>
      </c>
      <c r="N86">
        <f t="shared" si="24"/>
        <v>21.749729300735574</v>
      </c>
      <c r="O86" s="25">
        <f t="shared" si="24"/>
        <v>9.0781331722298706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0" workbookViewId="0">
      <selection activeCell="A25" sqref="A25:C33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7" x14ac:dyDescent="0.25">
      <c r="A17" t="s">
        <v>55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546.80600000000004</v>
      </c>
      <c r="H27" s="6">
        <v>545.58699999999999</v>
      </c>
      <c r="I27" s="6">
        <v>546.98800000000006</v>
      </c>
      <c r="J27" s="6">
        <v>545.79200000000003</v>
      </c>
      <c r="K27" s="6">
        <v>544.93899999999996</v>
      </c>
      <c r="L27" s="6">
        <v>546.05200000000002</v>
      </c>
      <c r="M27" s="6">
        <v>544.61699999999996</v>
      </c>
      <c r="N27" s="6">
        <v>544.86199999999997</v>
      </c>
      <c r="O27" s="6">
        <v>545.70899999999995</v>
      </c>
      <c r="P27" s="6">
        <v>547.02200000000005</v>
      </c>
      <c r="Q27" s="7"/>
    </row>
    <row r="28" spans="1:17" x14ac:dyDescent="0.25">
      <c r="A28" t="s">
        <v>33</v>
      </c>
      <c r="C28" t="s">
        <v>34</v>
      </c>
      <c r="F28" s="6"/>
      <c r="G28" s="6">
        <v>545.1</v>
      </c>
      <c r="H28" s="8">
        <v>11903.4</v>
      </c>
      <c r="I28" s="9">
        <v>3532.86</v>
      </c>
      <c r="J28" s="9">
        <v>3232.6</v>
      </c>
      <c r="K28" s="9">
        <v>3409.83</v>
      </c>
      <c r="L28" s="9">
        <v>3450.21</v>
      </c>
      <c r="M28" s="9">
        <v>4422.5</v>
      </c>
      <c r="N28" s="9">
        <v>3664.3</v>
      </c>
      <c r="O28" s="9">
        <v>4519.3900000000003</v>
      </c>
      <c r="P28" s="10">
        <v>2787.3</v>
      </c>
      <c r="Q28" s="7"/>
    </row>
    <row r="29" spans="1:17" x14ac:dyDescent="0.25">
      <c r="A29" t="s">
        <v>35</v>
      </c>
      <c r="C29" t="s">
        <v>60</v>
      </c>
      <c r="F29" s="6"/>
      <c r="G29" s="6">
        <v>546.18499999999995</v>
      </c>
      <c r="H29" s="11">
        <v>3431.88</v>
      </c>
      <c r="I29" s="4">
        <v>3513.45</v>
      </c>
      <c r="J29" s="4">
        <v>3230.45</v>
      </c>
      <c r="K29" s="4">
        <v>3476.44</v>
      </c>
      <c r="L29" s="4">
        <v>3114.36</v>
      </c>
      <c r="M29" s="4">
        <v>4354.26</v>
      </c>
      <c r="N29" s="4">
        <v>3633.63</v>
      </c>
      <c r="O29" s="4">
        <v>5546.98</v>
      </c>
      <c r="P29" s="12">
        <v>2785.74</v>
      </c>
      <c r="Q29" s="7"/>
    </row>
    <row r="30" spans="1:17" x14ac:dyDescent="0.25">
      <c r="A30" t="s">
        <v>19</v>
      </c>
      <c r="C30" s="2">
        <v>43900</v>
      </c>
      <c r="F30" s="6"/>
      <c r="G30" s="6">
        <v>545.57600000000002</v>
      </c>
      <c r="H30" s="11">
        <v>3623.87</v>
      </c>
      <c r="I30" s="4">
        <v>3514.22</v>
      </c>
      <c r="J30" s="4">
        <v>3397.32</v>
      </c>
      <c r="K30" s="4">
        <v>3942.2</v>
      </c>
      <c r="L30" s="4">
        <v>3380.31</v>
      </c>
      <c r="M30" s="4">
        <v>3913.77</v>
      </c>
      <c r="N30" s="4">
        <v>3972.97</v>
      </c>
      <c r="O30" s="4">
        <v>4862.49</v>
      </c>
      <c r="P30" s="12">
        <v>2760.46</v>
      </c>
      <c r="Q30" s="7"/>
    </row>
    <row r="31" spans="1:17" x14ac:dyDescent="0.25">
      <c r="A31" t="s">
        <v>20</v>
      </c>
      <c r="C31" t="s">
        <v>21</v>
      </c>
      <c r="F31" s="6"/>
      <c r="G31" s="6">
        <v>547.16600000000005</v>
      </c>
      <c r="H31" s="13">
        <v>3716.98</v>
      </c>
      <c r="I31" s="14">
        <v>8194.8799999999992</v>
      </c>
      <c r="J31" s="14">
        <v>5352.42</v>
      </c>
      <c r="K31" s="14">
        <v>545.654</v>
      </c>
      <c r="L31" s="14">
        <v>3778.01</v>
      </c>
      <c r="M31" s="14">
        <v>4151.53</v>
      </c>
      <c r="N31" s="14">
        <v>5298.36</v>
      </c>
      <c r="O31" s="14">
        <v>4885.1000000000004</v>
      </c>
      <c r="P31" s="15">
        <v>544.78499999999997</v>
      </c>
      <c r="Q31" s="7"/>
    </row>
    <row r="32" spans="1:17" x14ac:dyDescent="0.25">
      <c r="A32" s="1" t="s">
        <v>36</v>
      </c>
      <c r="B32" s="25" t="s">
        <v>61</v>
      </c>
      <c r="G32" s="16">
        <v>545.57399999999996</v>
      </c>
      <c r="H32" s="16">
        <v>545.24699999999996</v>
      </c>
      <c r="I32" s="16">
        <v>545.25199999999995</v>
      </c>
      <c r="J32" s="16">
        <v>545.04</v>
      </c>
      <c r="K32" s="16">
        <v>544.35500000000002</v>
      </c>
      <c r="L32" s="16">
        <v>546.77599999999995</v>
      </c>
      <c r="M32" s="16">
        <v>544.46699999999998</v>
      </c>
      <c r="N32" s="16">
        <v>545.08699999999999</v>
      </c>
      <c r="O32" s="16">
        <v>545.66099999999994</v>
      </c>
      <c r="P32" s="16">
        <v>545.79999999999995</v>
      </c>
      <c r="Q32" s="17"/>
    </row>
    <row r="33" spans="1:17" x14ac:dyDescent="0.25">
      <c r="B33" s="25" t="s">
        <v>62</v>
      </c>
      <c r="Q33" s="17"/>
    </row>
    <row r="35" spans="1:17" x14ac:dyDescent="0.25">
      <c r="A35" s="1"/>
      <c r="B35" s="18"/>
      <c r="C35" s="19"/>
      <c r="F35" t="s">
        <v>37</v>
      </c>
      <c r="H35">
        <f>AVERAGE(H28:H31)</f>
        <v>5669.0324999999993</v>
      </c>
      <c r="I35">
        <f t="shared" ref="I35:N35" si="0">AVERAGE(I28:I31)</f>
        <v>4688.8524999999991</v>
      </c>
      <c r="J35">
        <f t="shared" si="0"/>
        <v>3803.1974999999998</v>
      </c>
      <c r="K35">
        <f t="shared" si="0"/>
        <v>2843.5310000000004</v>
      </c>
      <c r="L35">
        <f t="shared" si="0"/>
        <v>3430.7224999999999</v>
      </c>
      <c r="M35">
        <f t="shared" si="0"/>
        <v>4210.5150000000003</v>
      </c>
      <c r="N35">
        <f t="shared" si="0"/>
        <v>4142.3149999999996</v>
      </c>
      <c r="O35">
        <f>AVERAGE(O28:O31)</f>
        <v>4953.49</v>
      </c>
      <c r="P35">
        <f>AVERAGE(P28:P30)</f>
        <v>2777.8333333333335</v>
      </c>
    </row>
    <row r="36" spans="1:17" x14ac:dyDescent="0.25">
      <c r="B36" s="18"/>
      <c r="F36" t="s">
        <v>38</v>
      </c>
      <c r="H36">
        <f>H35/1000</f>
        <v>5.6690324999999993</v>
      </c>
      <c r="I36">
        <f t="shared" ref="I36:P36" si="1">I35/1000</f>
        <v>4.6888524999999994</v>
      </c>
      <c r="J36">
        <f t="shared" si="1"/>
        <v>3.8031974999999996</v>
      </c>
      <c r="K36">
        <f t="shared" si="1"/>
        <v>2.8435310000000005</v>
      </c>
      <c r="L36">
        <f t="shared" si="1"/>
        <v>3.4307224999999999</v>
      </c>
      <c r="M36">
        <f t="shared" si="1"/>
        <v>4.210515</v>
      </c>
      <c r="N36">
        <f t="shared" si="1"/>
        <v>4.142315</v>
      </c>
      <c r="O36">
        <f t="shared" si="1"/>
        <v>4.9534899999999995</v>
      </c>
      <c r="P36">
        <f t="shared" si="1"/>
        <v>2.7778333333333336</v>
      </c>
    </row>
    <row r="37" spans="1:17" x14ac:dyDescent="0.25">
      <c r="B37" s="20"/>
      <c r="F37" t="s">
        <v>39</v>
      </c>
      <c r="H37">
        <f>MEDIAN(H28:H31)</f>
        <v>3670.4250000000002</v>
      </c>
      <c r="I37">
        <f t="shared" ref="I37:P37" si="2">MEDIAN(I28:I31)</f>
        <v>3523.54</v>
      </c>
      <c r="J37">
        <f t="shared" si="2"/>
        <v>3314.96</v>
      </c>
      <c r="K37">
        <f t="shared" si="2"/>
        <v>3443.1350000000002</v>
      </c>
      <c r="L37">
        <f t="shared" si="2"/>
        <v>3415.26</v>
      </c>
      <c r="M37">
        <f t="shared" si="2"/>
        <v>4252.8950000000004</v>
      </c>
      <c r="N37">
        <f t="shared" si="2"/>
        <v>3818.6350000000002</v>
      </c>
      <c r="O37">
        <f t="shared" si="2"/>
        <v>4873.7950000000001</v>
      </c>
      <c r="P37">
        <f t="shared" si="2"/>
        <v>2773.1</v>
      </c>
    </row>
    <row r="38" spans="1:17" x14ac:dyDescent="0.25">
      <c r="B38" s="18"/>
      <c r="F38" t="s">
        <v>40</v>
      </c>
      <c r="H38">
        <f>H37/1000</f>
        <v>3.6704250000000003</v>
      </c>
      <c r="I38">
        <f t="shared" ref="I38:P38" si="3">I37/1000</f>
        <v>3.5235400000000001</v>
      </c>
      <c r="J38">
        <f t="shared" si="3"/>
        <v>3.3149600000000001</v>
      </c>
      <c r="K38">
        <f t="shared" si="3"/>
        <v>3.4431350000000003</v>
      </c>
      <c r="L38">
        <f t="shared" si="3"/>
        <v>3.4152600000000004</v>
      </c>
      <c r="M38">
        <f t="shared" si="3"/>
        <v>4.2528950000000005</v>
      </c>
      <c r="N38">
        <f t="shared" si="3"/>
        <v>3.818635</v>
      </c>
      <c r="O38">
        <f t="shared" si="3"/>
        <v>4.8737950000000003</v>
      </c>
      <c r="P38">
        <f t="shared" si="3"/>
        <v>2.7730999999999999</v>
      </c>
    </row>
    <row r="39" spans="1:17" x14ac:dyDescent="0.25">
      <c r="C39" s="18"/>
      <c r="F39" t="s">
        <v>41</v>
      </c>
      <c r="H39">
        <f>STDEV(H28:H31)</f>
        <v>4157.9397160723329</v>
      </c>
      <c r="I39">
        <f t="shared" ref="I39:P39" si="4">STDEV(I28:I31)</f>
        <v>2337.3688938544428</v>
      </c>
      <c r="J39">
        <f t="shared" si="4"/>
        <v>1035.7683308016667</v>
      </c>
      <c r="K39">
        <f t="shared" si="4"/>
        <v>1550.1161933192825</v>
      </c>
      <c r="L39">
        <f t="shared" si="4"/>
        <v>273.01710683581723</v>
      </c>
      <c r="M39">
        <f t="shared" si="4"/>
        <v>228.86465469064177</v>
      </c>
      <c r="N39">
        <f t="shared" si="4"/>
        <v>785.78549670589712</v>
      </c>
      <c r="O39">
        <f t="shared" si="4"/>
        <v>429.58560737839713</v>
      </c>
      <c r="P39">
        <f t="shared" si="4"/>
        <v>1116.5919293574757</v>
      </c>
    </row>
    <row r="40" spans="1:17" x14ac:dyDescent="0.25">
      <c r="F40" t="s">
        <v>42</v>
      </c>
      <c r="H40">
        <f>H39/H35*100</f>
        <v>73.34478530635225</v>
      </c>
      <c r="I40">
        <f t="shared" ref="I40:P40" si="5">I39/I35*100</f>
        <v>49.849486497057505</v>
      </c>
      <c r="J40">
        <f t="shared" si="5"/>
        <v>27.234145237045059</v>
      </c>
      <c r="K40">
        <f t="shared" si="5"/>
        <v>54.513778584417835</v>
      </c>
      <c r="L40">
        <f t="shared" si="5"/>
        <v>7.9580061294907187</v>
      </c>
      <c r="M40">
        <f t="shared" si="5"/>
        <v>5.4355501569437887</v>
      </c>
      <c r="N40">
        <f t="shared" si="5"/>
        <v>18.969718544000084</v>
      </c>
      <c r="O40">
        <f t="shared" si="5"/>
        <v>8.6723826509874282</v>
      </c>
      <c r="P40">
        <f t="shared" si="5"/>
        <v>40.196505526758585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9125.5666666666657</v>
      </c>
      <c r="I47">
        <f t="shared" ref="I47:N47" si="6">I28-$P$35</f>
        <v>755.02666666666664</v>
      </c>
      <c r="J47">
        <f t="shared" si="6"/>
        <v>454.76666666666642</v>
      </c>
      <c r="K47">
        <f t="shared" si="6"/>
        <v>631.99666666666644</v>
      </c>
      <c r="L47">
        <f t="shared" si="6"/>
        <v>672.37666666666655</v>
      </c>
      <c r="M47">
        <f t="shared" si="6"/>
        <v>1644.6666666666665</v>
      </c>
      <c r="N47">
        <f t="shared" si="6"/>
        <v>886.4666666666667</v>
      </c>
      <c r="O47">
        <f>O28-$P$35</f>
        <v>1741.5566666666668</v>
      </c>
    </row>
    <row r="48" spans="1:17" x14ac:dyDescent="0.25">
      <c r="H48">
        <f t="shared" ref="H48:O50" si="7">H29-$P$35</f>
        <v>654.04666666666662</v>
      </c>
      <c r="I48">
        <f t="shared" si="7"/>
        <v>735.61666666666633</v>
      </c>
      <c r="J48">
        <f t="shared" si="7"/>
        <v>452.61666666666633</v>
      </c>
      <c r="K48">
        <f t="shared" si="7"/>
        <v>698.60666666666657</v>
      </c>
      <c r="L48">
        <f t="shared" si="7"/>
        <v>336.52666666666664</v>
      </c>
      <c r="M48">
        <f t="shared" si="7"/>
        <v>1576.4266666666667</v>
      </c>
      <c r="N48">
        <f t="shared" si="7"/>
        <v>855.79666666666662</v>
      </c>
      <c r="O48">
        <f t="shared" si="7"/>
        <v>2769.1466666666661</v>
      </c>
    </row>
    <row r="49" spans="4:20" x14ac:dyDescent="0.25">
      <c r="H49">
        <f t="shared" si="7"/>
        <v>846.03666666666641</v>
      </c>
      <c r="I49">
        <f t="shared" si="7"/>
        <v>736.38666666666631</v>
      </c>
      <c r="J49">
        <f t="shared" si="7"/>
        <v>619.48666666666668</v>
      </c>
      <c r="K49">
        <f t="shared" si="7"/>
        <v>1164.3666666666663</v>
      </c>
      <c r="L49">
        <f>L30-$P$35</f>
        <v>602.47666666666646</v>
      </c>
      <c r="M49">
        <f t="shared" si="7"/>
        <v>1135.9366666666665</v>
      </c>
      <c r="N49">
        <f t="shared" si="7"/>
        <v>1195.1366666666663</v>
      </c>
      <c r="O49">
        <f>O30-$P$35</f>
        <v>2084.6566666666663</v>
      </c>
    </row>
    <row r="50" spans="4:20" x14ac:dyDescent="0.25">
      <c r="H50">
        <f t="shared" si="7"/>
        <v>939.14666666666653</v>
      </c>
      <c r="I50" s="19">
        <f t="shared" si="7"/>
        <v>5417.0466666666653</v>
      </c>
      <c r="J50" s="19">
        <f t="shared" si="7"/>
        <v>2574.5866666666666</v>
      </c>
      <c r="K50" s="19">
        <f t="shared" si="7"/>
        <v>-2232.1793333333335</v>
      </c>
      <c r="L50">
        <f t="shared" si="7"/>
        <v>1000.1766666666667</v>
      </c>
      <c r="M50">
        <f t="shared" si="7"/>
        <v>1373.6966666666663</v>
      </c>
      <c r="N50">
        <f t="shared" si="7"/>
        <v>2520.5266666666662</v>
      </c>
      <c r="O50">
        <f t="shared" si="7"/>
        <v>2107.2666666666669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44</v>
      </c>
      <c r="T53" s="22"/>
    </row>
    <row r="54" spans="4:20" x14ac:dyDescent="0.25">
      <c r="F54" t="s">
        <v>37</v>
      </c>
      <c r="H54">
        <f>AVERAGE(H47:H50)</f>
        <v>2891.1991666666663</v>
      </c>
      <c r="I54">
        <f>AVERAGE(I47:I50)</f>
        <v>1911.019166666666</v>
      </c>
      <c r="J54">
        <f t="shared" ref="J54:N54" si="8">AVERAGE(J47:J50)</f>
        <v>1025.3641666666665</v>
      </c>
      <c r="K54">
        <f t="shared" si="8"/>
        <v>65.697666666666464</v>
      </c>
      <c r="L54">
        <f t="shared" si="8"/>
        <v>652.8891666666666</v>
      </c>
      <c r="M54">
        <f t="shared" si="8"/>
        <v>1432.6816666666664</v>
      </c>
      <c r="N54">
        <f t="shared" si="8"/>
        <v>1364.4816666666666</v>
      </c>
      <c r="O54">
        <f>AVERAGE(O47:O50)</f>
        <v>2175.6566666666663</v>
      </c>
      <c r="S54" s="23">
        <f>AVERAGE(H47:I50)</f>
        <v>2401.1091666666666</v>
      </c>
      <c r="T54" s="24"/>
    </row>
    <row r="55" spans="4:20" x14ac:dyDescent="0.25">
      <c r="F55" t="s">
        <v>38</v>
      </c>
      <c r="H55">
        <f>H54/1000</f>
        <v>2.8911991666666661</v>
      </c>
      <c r="I55">
        <f t="shared" ref="I55:O55" si="9">I54/1000</f>
        <v>1.911019166666666</v>
      </c>
      <c r="J55">
        <f t="shared" si="9"/>
        <v>1.0253641666666664</v>
      </c>
      <c r="K55">
        <f t="shared" si="9"/>
        <v>6.569766666666646E-2</v>
      </c>
      <c r="L55">
        <f t="shared" si="9"/>
        <v>0.65288916666666663</v>
      </c>
      <c r="M55">
        <f t="shared" si="9"/>
        <v>1.4326816666666664</v>
      </c>
      <c r="N55">
        <f t="shared" si="9"/>
        <v>1.3644816666666666</v>
      </c>
      <c r="O55">
        <f t="shared" si="9"/>
        <v>2.1756566666666664</v>
      </c>
    </row>
    <row r="56" spans="4:20" x14ac:dyDescent="0.25">
      <c r="F56" t="s">
        <v>39</v>
      </c>
      <c r="H56">
        <f>MEDIAN(H47:H50)</f>
        <v>892.59166666666647</v>
      </c>
      <c r="I56">
        <f t="shared" ref="I56:N56" si="10">MEDIAN(I47:I50)</f>
        <v>745.70666666666648</v>
      </c>
      <c r="J56">
        <f>MEDIAN(J47:J50)</f>
        <v>537.12666666666655</v>
      </c>
      <c r="K56">
        <f t="shared" si="10"/>
        <v>665.30166666666651</v>
      </c>
      <c r="L56">
        <f t="shared" si="10"/>
        <v>637.42666666666651</v>
      </c>
      <c r="M56">
        <f t="shared" si="10"/>
        <v>1475.0616666666665</v>
      </c>
      <c r="N56">
        <f t="shared" si="10"/>
        <v>1040.8016666666665</v>
      </c>
      <c r="O56">
        <f>MEDIAN(O47:O50)</f>
        <v>2095.9616666666666</v>
      </c>
    </row>
    <row r="57" spans="4:20" x14ac:dyDescent="0.25">
      <c r="F57" t="s">
        <v>40</v>
      </c>
      <c r="H57">
        <f>H56/1000</f>
        <v>0.89259166666666645</v>
      </c>
      <c r="I57">
        <f t="shared" ref="I57:O57" si="11">I56/1000</f>
        <v>0.74570666666666652</v>
      </c>
      <c r="J57">
        <f t="shared" si="11"/>
        <v>0.53712666666666653</v>
      </c>
      <c r="K57">
        <f t="shared" si="11"/>
        <v>0.66530166666666646</v>
      </c>
      <c r="L57">
        <f t="shared" si="11"/>
        <v>0.63742666666666647</v>
      </c>
      <c r="M57">
        <f t="shared" si="11"/>
        <v>1.4750616666666665</v>
      </c>
      <c r="N57">
        <f t="shared" si="11"/>
        <v>1.0408016666666664</v>
      </c>
      <c r="O57">
        <f t="shared" si="11"/>
        <v>2.0959616666666667</v>
      </c>
    </row>
    <row r="58" spans="4:20" x14ac:dyDescent="0.25">
      <c r="F58" t="s">
        <v>41</v>
      </c>
      <c r="H58">
        <f>STDEV(H47:H50)</f>
        <v>4157.939716072332</v>
      </c>
      <c r="I58">
        <f t="shared" ref="I58:O58" si="12">STDEV(I47:I50)</f>
        <v>2337.3688938544406</v>
      </c>
      <c r="J58">
        <f t="shared" si="12"/>
        <v>1035.7683308016647</v>
      </c>
      <c r="K58">
        <f t="shared" si="12"/>
        <v>1550.1161933192834</v>
      </c>
      <c r="L58">
        <f t="shared" si="12"/>
        <v>273.01710683581723</v>
      </c>
      <c r="M58">
        <f t="shared" si="12"/>
        <v>228.86465469064302</v>
      </c>
      <c r="N58">
        <f t="shared" si="12"/>
        <v>785.78549670589643</v>
      </c>
      <c r="O58">
        <f t="shared" si="12"/>
        <v>429.58560737839997</v>
      </c>
    </row>
    <row r="59" spans="4:20" x14ac:dyDescent="0.25">
      <c r="F59" t="s">
        <v>42</v>
      </c>
      <c r="H59">
        <f>H58/H54*100</f>
        <v>143.81367302571971</v>
      </c>
      <c r="I59">
        <f t="shared" ref="I59:O59" si="13">I58/I54*100</f>
        <v>122.31007070072685</v>
      </c>
      <c r="J59">
        <f t="shared" si="13"/>
        <v>101.01467990331872</v>
      </c>
      <c r="K59">
        <f t="shared" si="13"/>
        <v>2359.4691744292613</v>
      </c>
      <c r="L59">
        <f t="shared" si="13"/>
        <v>41.816761676366802</v>
      </c>
      <c r="M59">
        <f t="shared" si="13"/>
        <v>15.974564344299075</v>
      </c>
      <c r="N59">
        <f t="shared" si="13"/>
        <v>57.58857124299189</v>
      </c>
      <c r="O59">
        <f t="shared" si="13"/>
        <v>19.745101052022608</v>
      </c>
    </row>
    <row r="62" spans="4:20" x14ac:dyDescent="0.25">
      <c r="D62" t="s">
        <v>45</v>
      </c>
    </row>
    <row r="63" spans="4:20" x14ac:dyDescent="0.25">
      <c r="H63">
        <f>H47/$H$54*100</f>
        <v>315.63258497987715</v>
      </c>
      <c r="I63">
        <f t="shared" ref="H63:O66" si="14">I47/$H$54*100</f>
        <v>26.114654271194855</v>
      </c>
      <c r="J63">
        <f t="shared" si="14"/>
        <v>15.729344138922741</v>
      </c>
      <c r="K63">
        <f t="shared" si="14"/>
        <v>21.859326536653327</v>
      </c>
      <c r="L63">
        <f t="shared" si="14"/>
        <v>23.255978848453594</v>
      </c>
      <c r="M63">
        <f t="shared" si="14"/>
        <v>56.885277418049427</v>
      </c>
      <c r="N63" s="25">
        <f t="shared" si="14"/>
        <v>30.660864768050399</v>
      </c>
      <c r="O63">
        <f>O47/$H$54*100</f>
        <v>60.236482036432989</v>
      </c>
    </row>
    <row r="64" spans="4:20" x14ac:dyDescent="0.25">
      <c r="H64">
        <f t="shared" si="14"/>
        <v>22.6219858599618</v>
      </c>
      <c r="I64">
        <f t="shared" si="14"/>
        <v>25.44330654033692</v>
      </c>
      <c r="J64">
        <f t="shared" si="14"/>
        <v>15.654980531434612</v>
      </c>
      <c r="K64">
        <f t="shared" si="14"/>
        <v>24.163214859808747</v>
      </c>
      <c r="L64">
        <f t="shared" si="14"/>
        <v>11.639691604319893</v>
      </c>
      <c r="M64">
        <f t="shared" si="14"/>
        <v>54.525011104100699</v>
      </c>
      <c r="N64">
        <f t="shared" si="14"/>
        <v>29.600059260301165</v>
      </c>
      <c r="O64">
        <f t="shared" si="14"/>
        <v>95.778481766072261</v>
      </c>
    </row>
    <row r="65" spans="4:17" x14ac:dyDescent="0.25">
      <c r="H65">
        <f t="shared" si="14"/>
        <v>29.262483070029472</v>
      </c>
      <c r="I65">
        <f t="shared" si="14"/>
        <v>25.469939088134989</v>
      </c>
      <c r="J65">
        <f t="shared" si="14"/>
        <v>21.426634104245675</v>
      </c>
      <c r="K65">
        <f t="shared" si="14"/>
        <v>40.272793382445975</v>
      </c>
      <c r="L65">
        <f t="shared" si="14"/>
        <v>20.838296911979135</v>
      </c>
      <c r="M65">
        <f t="shared" si="14"/>
        <v>39.289464377382046</v>
      </c>
      <c r="N65">
        <f t="shared" si="14"/>
        <v>41.337057662636518</v>
      </c>
      <c r="O65">
        <f t="shared" si="14"/>
        <v>72.103530282561522</v>
      </c>
    </row>
    <row r="66" spans="4:17" x14ac:dyDescent="0.25">
      <c r="H66">
        <f t="shared" si="14"/>
        <v>32.482946090131577</v>
      </c>
      <c r="I66">
        <f t="shared" si="14"/>
        <v>187.36331723947299</v>
      </c>
      <c r="J66">
        <f t="shared" si="14"/>
        <v>89.049094104262977</v>
      </c>
      <c r="K66">
        <f t="shared" si="14"/>
        <v>-77.206003621911222</v>
      </c>
      <c r="L66">
        <f t="shared" si="14"/>
        <v>34.593834911061997</v>
      </c>
      <c r="M66">
        <f t="shared" si="14"/>
        <v>47.513041733836495</v>
      </c>
      <c r="N66">
        <f t="shared" si="14"/>
        <v>87.179281722491737</v>
      </c>
      <c r="O66">
        <f t="shared" si="14"/>
        <v>72.885558731541352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100</v>
      </c>
      <c r="I70">
        <f t="shared" ref="I70:N70" si="15">AVERAGE(I63:I66)</f>
        <v>66.097804284784942</v>
      </c>
      <c r="J70">
        <f>AVERAGE(J63:J66)</f>
        <v>35.465013219716496</v>
      </c>
      <c r="K70">
        <f t="shared" si="15"/>
        <v>2.2723327892492087</v>
      </c>
      <c r="L70">
        <f t="shared" si="15"/>
        <v>22.581950568953655</v>
      </c>
      <c r="M70">
        <f t="shared" si="15"/>
        <v>49.553198658342168</v>
      </c>
      <c r="N70">
        <f t="shared" si="15"/>
        <v>47.194315853369957</v>
      </c>
      <c r="O70">
        <f>AVERAGE(O63:O66)</f>
        <v>75.251013204152031</v>
      </c>
    </row>
    <row r="71" spans="4:17" x14ac:dyDescent="0.25">
      <c r="F71" t="s">
        <v>39</v>
      </c>
      <c r="H71">
        <f>MEDIAN(H63:H66)</f>
        <v>30.872714580080526</v>
      </c>
      <c r="I71">
        <f t="shared" ref="I71:O71" si="16">MEDIAN(I63:I66)</f>
        <v>25.792296679664922</v>
      </c>
      <c r="J71">
        <f t="shared" si="16"/>
        <v>18.57798912158421</v>
      </c>
      <c r="K71">
        <f t="shared" si="16"/>
        <v>23.011270698231037</v>
      </c>
      <c r="L71">
        <f t="shared" si="16"/>
        <v>22.047137880216365</v>
      </c>
      <c r="M71">
        <f t="shared" si="16"/>
        <v>51.019026418968593</v>
      </c>
      <c r="N71">
        <f t="shared" si="16"/>
        <v>35.998961215343456</v>
      </c>
      <c r="O71">
        <f t="shared" si="16"/>
        <v>72.494544507051444</v>
      </c>
    </row>
    <row r="72" spans="4:17" x14ac:dyDescent="0.25">
      <c r="F72" t="s">
        <v>41</v>
      </c>
      <c r="H72">
        <f>STDEV(H63:H66)</f>
        <v>143.81367302571968</v>
      </c>
      <c r="I72">
        <f t="shared" ref="I72:O72" si="17">STDEV(I63:I66)</f>
        <v>80.844271152348526</v>
      </c>
      <c r="J72">
        <f t="shared" si="17"/>
        <v>35.824869581566304</v>
      </c>
      <c r="K72">
        <f t="shared" si="17"/>
        <v>53.614991702783662</v>
      </c>
      <c r="L72">
        <f t="shared" si="17"/>
        <v>9.4430404512943085</v>
      </c>
      <c r="M72">
        <f t="shared" si="17"/>
        <v>7.91590760433514</v>
      </c>
      <c r="N72">
        <f t="shared" si="17"/>
        <v>27.178532207860595</v>
      </c>
      <c r="O72">
        <f t="shared" si="17"/>
        <v>14.858388599830596</v>
      </c>
    </row>
    <row r="73" spans="4:17" x14ac:dyDescent="0.25">
      <c r="F73" t="s">
        <v>42</v>
      </c>
      <c r="H73">
        <f t="shared" ref="H73:O73" si="18">H72/H70*100</f>
        <v>143.81367302571968</v>
      </c>
      <c r="I73">
        <f t="shared" si="18"/>
        <v>122.31007070072685</v>
      </c>
      <c r="J73">
        <f t="shared" si="18"/>
        <v>101.01467990331876</v>
      </c>
      <c r="K73">
        <f t="shared" si="18"/>
        <v>2359.4691744292595</v>
      </c>
      <c r="L73">
        <f t="shared" si="18"/>
        <v>41.816761676366809</v>
      </c>
      <c r="M73">
        <f t="shared" si="18"/>
        <v>15.974564344298923</v>
      </c>
      <c r="N73">
        <f t="shared" si="18"/>
        <v>57.588571242991939</v>
      </c>
      <c r="O73">
        <f t="shared" si="18"/>
        <v>19.745101052022477</v>
      </c>
    </row>
    <row r="76" spans="4:17" x14ac:dyDescent="0.25">
      <c r="D76" t="s">
        <v>46</v>
      </c>
      <c r="H76">
        <f>H47/$S$54*100</f>
        <v>380.05630036951669</v>
      </c>
      <c r="I76">
        <f t="shared" ref="I76:N76" si="19">I47/$S$54*100</f>
        <v>31.444912090974618</v>
      </c>
      <c r="J76">
        <f>J47/$S$54*100</f>
        <v>18.93985800312424</v>
      </c>
      <c r="K76">
        <f t="shared" si="19"/>
        <v>26.321030107266392</v>
      </c>
      <c r="L76">
        <f t="shared" si="19"/>
        <v>28.002752894408868</v>
      </c>
      <c r="M76">
        <f t="shared" si="19"/>
        <v>68.496122104680097</v>
      </c>
      <c r="N76" s="25">
        <f t="shared" si="19"/>
        <v>36.919048870122872</v>
      </c>
      <c r="O76">
        <f>O47/$S$54*100</f>
        <v>72.531340550599708</v>
      </c>
    </row>
    <row r="77" spans="4:17" x14ac:dyDescent="0.25">
      <c r="H77">
        <f t="shared" ref="H77:O79" si="20">H48/$S$54*100</f>
        <v>27.239355700542561</v>
      </c>
      <c r="I77">
        <f t="shared" si="20"/>
        <v>30.636535684376408</v>
      </c>
      <c r="J77">
        <f t="shared" si="20"/>
        <v>18.85031605185241</v>
      </c>
      <c r="K77">
        <f t="shared" si="20"/>
        <v>29.095164699925135</v>
      </c>
      <c r="L77">
        <f t="shared" si="20"/>
        <v>14.015467157365812</v>
      </c>
      <c r="M77">
        <f t="shared" si="20"/>
        <v>65.654102218731552</v>
      </c>
      <c r="N77">
        <f t="shared" si="20"/>
        <v>35.641722523375478</v>
      </c>
      <c r="O77">
        <f t="shared" si="20"/>
        <v>115.32781204242065</v>
      </c>
    </row>
    <row r="78" spans="4:17" x14ac:dyDescent="0.25">
      <c r="H78">
        <f t="shared" si="20"/>
        <v>35.235243712020583</v>
      </c>
      <c r="I78">
        <f>I49/$S$54*100</f>
        <v>30.668604197157478</v>
      </c>
      <c r="J78">
        <f t="shared" si="20"/>
        <v>25.800020893121967</v>
      </c>
      <c r="K78">
        <f t="shared" si="20"/>
        <v>48.492866664746245</v>
      </c>
      <c r="L78">
        <f t="shared" si="20"/>
        <v>25.091598292594629</v>
      </c>
      <c r="M78">
        <f t="shared" si="20"/>
        <v>47.30883053699835</v>
      </c>
      <c r="N78">
        <f t="shared" si="20"/>
        <v>49.774357753413248</v>
      </c>
      <c r="O78">
        <f t="shared" si="20"/>
        <v>86.820570076815187</v>
      </c>
    </row>
    <row r="79" spans="4:17" x14ac:dyDescent="0.25">
      <c r="H79">
        <f t="shared" si="20"/>
        <v>39.11303491337857</v>
      </c>
      <c r="I79">
        <f t="shared" si="20"/>
        <v>225.60601333203297</v>
      </c>
      <c r="J79" s="25">
        <f t="shared" si="20"/>
        <v>107.22489016360841</v>
      </c>
      <c r="K79">
        <f t="shared" si="20"/>
        <v>-92.964508416422831</v>
      </c>
      <c r="L79">
        <f t="shared" si="20"/>
        <v>41.654776906922535</v>
      </c>
      <c r="M79">
        <f t="shared" si="20"/>
        <v>57.210920925086342</v>
      </c>
      <c r="N79">
        <f t="shared" si="20"/>
        <v>104.97343068186194</v>
      </c>
      <c r="O79">
        <f t="shared" si="20"/>
        <v>87.762218224841234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120.41098367386459</v>
      </c>
      <c r="I83">
        <f t="shared" ref="I83:O83" si="21">AVERAGE(I76:I79)</f>
        <v>79.589016326135365</v>
      </c>
      <c r="J83">
        <f t="shared" si="21"/>
        <v>42.703771277926755</v>
      </c>
      <c r="K83">
        <f t="shared" si="21"/>
        <v>2.7361382638787362</v>
      </c>
      <c r="L83">
        <f t="shared" si="21"/>
        <v>27.191148812822959</v>
      </c>
      <c r="M83">
        <f t="shared" si="21"/>
        <v>59.66749394637408</v>
      </c>
      <c r="N83">
        <f t="shared" si="21"/>
        <v>56.827139957193388</v>
      </c>
      <c r="O83" s="25">
        <f t="shared" si="21"/>
        <v>90.610485223669201</v>
      </c>
    </row>
    <row r="84" spans="6:17" x14ac:dyDescent="0.25">
      <c r="F84" t="s">
        <v>39</v>
      </c>
      <c r="H84">
        <f t="shared" ref="H84:O84" si="22">MEDIAN(H76:H79)</f>
        <v>37.17413931269958</v>
      </c>
      <c r="I84">
        <f t="shared" si="22"/>
        <v>31.056758144066048</v>
      </c>
      <c r="J84">
        <f t="shared" si="22"/>
        <v>22.369939448123105</v>
      </c>
      <c r="K84">
        <f t="shared" si="22"/>
        <v>27.708097403595765</v>
      </c>
      <c r="L84">
        <f t="shared" si="22"/>
        <v>26.547175593501748</v>
      </c>
      <c r="M84">
        <f t="shared" si="22"/>
        <v>61.432511571908947</v>
      </c>
      <c r="N84">
        <f t="shared" si="22"/>
        <v>43.34670331176806</v>
      </c>
      <c r="O84" s="25">
        <f t="shared" si="22"/>
        <v>87.291394150828211</v>
      </c>
    </row>
    <row r="85" spans="6:17" x14ac:dyDescent="0.25">
      <c r="F85" t="s">
        <v>41</v>
      </c>
      <c r="H85">
        <f t="shared" ref="H85:O85" si="23">STDEV(H76:H79)</f>
        <v>173.16745834778433</v>
      </c>
      <c r="I85">
        <f t="shared" si="23"/>
        <v>97.345382138509223</v>
      </c>
      <c r="J85">
        <f t="shared" si="23"/>
        <v>43.137077863043075</v>
      </c>
      <c r="K85">
        <f t="shared" si="23"/>
        <v>64.558338905982694</v>
      </c>
      <c r="L85">
        <f t="shared" si="23"/>
        <v>11.370457896124424</v>
      </c>
      <c r="M85">
        <f t="shared" si="23"/>
        <v>9.5316222130942556</v>
      </c>
      <c r="N85">
        <f t="shared" si="23"/>
        <v>32.725937979603039</v>
      </c>
      <c r="O85" s="25">
        <f t="shared" si="23"/>
        <v>17.891131871141337</v>
      </c>
    </row>
    <row r="86" spans="6:17" x14ac:dyDescent="0.25">
      <c r="F86" t="s">
        <v>42</v>
      </c>
      <c r="H86">
        <f t="shared" ref="H86:O86" si="24">H85/H83*100</f>
        <v>143.81367302571968</v>
      </c>
      <c r="I86">
        <f t="shared" si="24"/>
        <v>122.31007070072688</v>
      </c>
      <c r="J86">
        <f t="shared" si="24"/>
        <v>101.01467990331874</v>
      </c>
      <c r="K86">
        <f t="shared" si="24"/>
        <v>2359.4691744292595</v>
      </c>
      <c r="L86">
        <f t="shared" si="24"/>
        <v>41.816761676366824</v>
      </c>
      <c r="M86">
        <f t="shared" si="24"/>
        <v>15.974564344299031</v>
      </c>
      <c r="N86">
        <f t="shared" si="24"/>
        <v>57.588571242991918</v>
      </c>
      <c r="O86" s="25">
        <f t="shared" si="24"/>
        <v>19.745101052022431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9"/>
  <sheetViews>
    <sheetView topLeftCell="A58" workbookViewId="0"/>
  </sheetViews>
  <sheetFormatPr baseColWidth="10" defaultRowHeight="15" x14ac:dyDescent="0.25"/>
  <cols>
    <col min="7" max="7" width="12.7109375" bestFit="1" customWidth="1"/>
  </cols>
  <sheetData>
    <row r="1" spans="1:3" x14ac:dyDescent="0.25">
      <c r="A1" s="1" t="s">
        <v>59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2">
        <v>43855</v>
      </c>
    </row>
    <row r="4" spans="1:3" x14ac:dyDescent="0.25">
      <c r="A4" t="s">
        <v>33</v>
      </c>
      <c r="C4" t="s">
        <v>34</v>
      </c>
    </row>
    <row r="5" spans="1:3" x14ac:dyDescent="0.25">
      <c r="A5" t="s">
        <v>35</v>
      </c>
      <c r="C5" t="s">
        <v>60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36</v>
      </c>
      <c r="B8" s="25" t="s">
        <v>61</v>
      </c>
    </row>
    <row r="9" spans="1:3" x14ac:dyDescent="0.25">
      <c r="B9" s="25" t="s">
        <v>62</v>
      </c>
    </row>
    <row r="10" spans="1:3" x14ac:dyDescent="0.25">
      <c r="B10" t="s">
        <v>63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</row>
    <row r="18" spans="2:15" x14ac:dyDescent="0.25">
      <c r="C18" s="18"/>
    </row>
    <row r="22" spans="2:15" x14ac:dyDescent="0.25">
      <c r="C22" s="1" t="s">
        <v>18</v>
      </c>
    </row>
    <row r="23" spans="2:15" x14ac:dyDescent="0.25">
      <c r="C23" s="1" t="s">
        <v>43</v>
      </c>
    </row>
    <row r="24" spans="2:15" x14ac:dyDescent="0.25">
      <c r="G24" t="s">
        <v>22</v>
      </c>
      <c r="H24" t="s">
        <v>22</v>
      </c>
      <c r="I24" t="s">
        <v>23</v>
      </c>
      <c r="J24" t="s">
        <v>24</v>
      </c>
      <c r="K24" t="s">
        <v>25</v>
      </c>
      <c r="L24" t="s">
        <v>26</v>
      </c>
      <c r="M24" t="s">
        <v>27</v>
      </c>
      <c r="N24" t="s">
        <v>28</v>
      </c>
      <c r="O24" t="s">
        <v>29</v>
      </c>
    </row>
    <row r="27" spans="2:15" x14ac:dyDescent="0.25">
      <c r="G27">
        <v>-5.41250000000007E-4</v>
      </c>
      <c r="H27">
        <v>0.17182407999999999</v>
      </c>
      <c r="I27">
        <v>0.11642888</v>
      </c>
      <c r="J27">
        <v>0.12183018</v>
      </c>
      <c r="K27">
        <v>0.13397867999999996</v>
      </c>
      <c r="L27">
        <v>0.18199768</v>
      </c>
      <c r="M27">
        <v>0.13145057999999998</v>
      </c>
      <c r="N27">
        <v>0.15010227999999998</v>
      </c>
    </row>
    <row r="28" spans="2:15" x14ac:dyDescent="0.25">
      <c r="G28">
        <v>0.13433467999999998</v>
      </c>
      <c r="H28">
        <v>0.19891137999999997</v>
      </c>
      <c r="I28">
        <v>0.15447467999999998</v>
      </c>
      <c r="J28">
        <v>0.18117087999999998</v>
      </c>
      <c r="K28">
        <v>0.16137527999999995</v>
      </c>
      <c r="L28">
        <v>0.17712517999999999</v>
      </c>
      <c r="M28">
        <v>0.11760327999999999</v>
      </c>
      <c r="N28">
        <v>0.12568498</v>
      </c>
    </row>
    <row r="29" spans="2:15" x14ac:dyDescent="0.25">
      <c r="G29">
        <v>0.19694617999999997</v>
      </c>
      <c r="H29">
        <v>0.21536727999999999</v>
      </c>
      <c r="I29">
        <v>0.19908988</v>
      </c>
      <c r="J29">
        <v>0.21571317999999995</v>
      </c>
      <c r="K29">
        <v>0.17098258</v>
      </c>
      <c r="L29">
        <v>0.20179507999999996</v>
      </c>
      <c r="M29">
        <v>0.15332637999999998</v>
      </c>
      <c r="N29">
        <v>0.15578757999999998</v>
      </c>
    </row>
    <row r="30" spans="2:15" x14ac:dyDescent="0.25">
      <c r="G30">
        <v>0.21161717999999996</v>
      </c>
      <c r="H30">
        <v>0.38909317999999998</v>
      </c>
      <c r="I30">
        <v>0.27317467999999995</v>
      </c>
      <c r="J30">
        <v>3.1298499999999896E-3</v>
      </c>
      <c r="K30">
        <v>0.20579507999999996</v>
      </c>
      <c r="L30">
        <v>0.16556398</v>
      </c>
      <c r="M30">
        <v>0.19164157999999998</v>
      </c>
      <c r="N30">
        <v>0.14628848</v>
      </c>
    </row>
    <row r="32" spans="2:15" x14ac:dyDescent="0.25">
      <c r="C32" s="1" t="s">
        <v>18</v>
      </c>
    </row>
    <row r="33" spans="3:16" x14ac:dyDescent="0.25">
      <c r="C33" s="1" t="s">
        <v>43</v>
      </c>
    </row>
    <row r="34" spans="3:16" x14ac:dyDescent="0.25">
      <c r="G34" t="s">
        <v>22</v>
      </c>
      <c r="H34" t="s">
        <v>22</v>
      </c>
      <c r="I34" t="s">
        <v>23</v>
      </c>
      <c r="J34" t="s">
        <v>24</v>
      </c>
      <c r="K34" t="s">
        <v>25</v>
      </c>
      <c r="L34" t="s">
        <v>26</v>
      </c>
      <c r="M34" t="s">
        <v>27</v>
      </c>
      <c r="N34" t="s">
        <v>28</v>
      </c>
      <c r="O34" t="s">
        <v>29</v>
      </c>
    </row>
    <row r="37" spans="3:16" x14ac:dyDescent="0.25">
      <c r="G37">
        <v>9125.5666666666657</v>
      </c>
      <c r="H37">
        <v>755.02666666666664</v>
      </c>
      <c r="I37">
        <v>454.76666666666642</v>
      </c>
      <c r="J37">
        <v>631.99666666666644</v>
      </c>
      <c r="K37">
        <v>672.37666666666655</v>
      </c>
      <c r="L37">
        <v>1644.6666666666665</v>
      </c>
      <c r="M37">
        <v>886.4666666666667</v>
      </c>
      <c r="N37">
        <v>1741.5566666666668</v>
      </c>
    </row>
    <row r="38" spans="3:16" x14ac:dyDescent="0.25">
      <c r="G38">
        <v>654.04666666666662</v>
      </c>
      <c r="H38">
        <v>735.61666666666633</v>
      </c>
      <c r="I38">
        <v>452.61666666666633</v>
      </c>
      <c r="J38">
        <v>698.60666666666657</v>
      </c>
      <c r="K38">
        <v>336.52666666666664</v>
      </c>
      <c r="L38">
        <v>1576.4266666666667</v>
      </c>
      <c r="M38">
        <v>855.79666666666662</v>
      </c>
      <c r="N38">
        <v>2769.1466666666661</v>
      </c>
    </row>
    <row r="39" spans="3:16" x14ac:dyDescent="0.25">
      <c r="G39">
        <v>846.03666666666641</v>
      </c>
      <c r="H39">
        <v>736.38666666666631</v>
      </c>
      <c r="I39">
        <v>619.48666666666668</v>
      </c>
      <c r="J39">
        <v>1164.3666666666663</v>
      </c>
      <c r="K39">
        <v>602.47666666666646</v>
      </c>
      <c r="L39">
        <v>1135.9366666666665</v>
      </c>
      <c r="M39">
        <v>1195.1366666666663</v>
      </c>
      <c r="N39">
        <v>2084.6566666666663</v>
      </c>
    </row>
    <row r="40" spans="3:16" x14ac:dyDescent="0.25">
      <c r="G40">
        <v>939.14666666666653</v>
      </c>
      <c r="H40">
        <v>5417.0466666666653</v>
      </c>
      <c r="I40">
        <v>2574.5866666666666</v>
      </c>
      <c r="J40">
        <v>-2232.1793333333335</v>
      </c>
      <c r="K40">
        <v>1000.1766666666667</v>
      </c>
      <c r="L40">
        <v>1373.6966666666663</v>
      </c>
      <c r="M40">
        <v>2520.5266666666662</v>
      </c>
      <c r="N40">
        <v>2107.2666666666669</v>
      </c>
    </row>
    <row r="42" spans="3:16" x14ac:dyDescent="0.25">
      <c r="C42" s="1" t="s">
        <v>56</v>
      </c>
    </row>
    <row r="43" spans="3:16" x14ac:dyDescent="0.25">
      <c r="G43">
        <f>G27/G37</f>
        <v>-5.9311385229045909E-8</v>
      </c>
      <c r="H43">
        <f t="shared" ref="H43:N43" si="0">H27/H37</f>
        <v>2.2757352499690959E-4</v>
      </c>
      <c r="I43">
        <f t="shared" si="0"/>
        <v>2.5601894011581045E-4</v>
      </c>
      <c r="J43">
        <f t="shared" si="0"/>
        <v>1.9277028887283167E-4</v>
      </c>
      <c r="K43">
        <f t="shared" si="0"/>
        <v>1.9926134656665656E-4</v>
      </c>
      <c r="L43">
        <f t="shared" si="0"/>
        <v>1.1065931090393191E-4</v>
      </c>
      <c r="M43">
        <f t="shared" si="0"/>
        <v>1.4828598180040609E-4</v>
      </c>
      <c r="N43">
        <f t="shared" si="0"/>
        <v>8.6188570761406923E-5</v>
      </c>
      <c r="P43" s="1" t="s">
        <v>57</v>
      </c>
    </row>
    <row r="44" spans="3:16" x14ac:dyDescent="0.25">
      <c r="G44">
        <f t="shared" ref="G44:N44" si="1">G28/G38</f>
        <v>2.0539005371686015E-4</v>
      </c>
      <c r="H44">
        <f t="shared" si="1"/>
        <v>2.7040086095566089E-4</v>
      </c>
      <c r="I44">
        <f t="shared" si="1"/>
        <v>3.4129251390065194E-4</v>
      </c>
      <c r="J44">
        <f t="shared" si="1"/>
        <v>2.5933173650408912E-4</v>
      </c>
      <c r="K44">
        <f t="shared" si="1"/>
        <v>4.7953192416648498E-4</v>
      </c>
      <c r="L44">
        <f t="shared" si="1"/>
        <v>1.1235865501725421E-4</v>
      </c>
      <c r="M44">
        <f t="shared" si="1"/>
        <v>1.3741965186434471E-4</v>
      </c>
      <c r="N44">
        <f t="shared" si="1"/>
        <v>4.5387621216644366E-5</v>
      </c>
      <c r="P44">
        <f>AVERAGE(G43:H46)</f>
        <v>1.9071420510575815E-4</v>
      </c>
    </row>
    <row r="45" spans="3:16" x14ac:dyDescent="0.25">
      <c r="G45">
        <f t="shared" ref="G45:N45" si="2">G29/G39</f>
        <v>2.3278681381027618E-4</v>
      </c>
      <c r="H45">
        <f t="shared" si="2"/>
        <v>2.9246493689909301E-4</v>
      </c>
      <c r="I45">
        <f t="shared" si="2"/>
        <v>3.2137879749900454E-4</v>
      </c>
      <c r="J45">
        <f t="shared" si="2"/>
        <v>1.8526224270705105E-4</v>
      </c>
      <c r="K45">
        <f t="shared" si="2"/>
        <v>2.8379950537503538E-4</v>
      </c>
      <c r="L45">
        <f t="shared" si="2"/>
        <v>1.7764641808082023E-4</v>
      </c>
      <c r="M45">
        <f t="shared" si="2"/>
        <v>1.2829192198381777E-4</v>
      </c>
      <c r="N45">
        <f t="shared" si="2"/>
        <v>7.4730569542226787E-5</v>
      </c>
    </row>
    <row r="46" spans="3:16" x14ac:dyDescent="0.25">
      <c r="G46">
        <f t="shared" ref="G46:N46" si="3">G30/G40</f>
        <v>2.2532921375433015E-4</v>
      </c>
      <c r="H46">
        <f t="shared" si="3"/>
        <v>7.1827548098164201E-5</v>
      </c>
      <c r="I46">
        <f t="shared" si="3"/>
        <v>1.061042859954219E-4</v>
      </c>
      <c r="J46">
        <f t="shared" si="3"/>
        <v>-1.4021498870013084E-6</v>
      </c>
      <c r="K46">
        <f t="shared" si="3"/>
        <v>2.057587292911585E-4</v>
      </c>
      <c r="L46">
        <f t="shared" si="3"/>
        <v>1.2052440980420232E-4</v>
      </c>
      <c r="M46">
        <f t="shared" si="3"/>
        <v>7.603235567169825E-5</v>
      </c>
      <c r="N46">
        <f t="shared" si="3"/>
        <v>6.9420962384131096E-5</v>
      </c>
    </row>
    <row r="48" spans="3:16" x14ac:dyDescent="0.25">
      <c r="C48" s="1" t="s">
        <v>58</v>
      </c>
    </row>
    <row r="49" spans="5:14" x14ac:dyDescent="0.25">
      <c r="G49" s="18">
        <f>G43/$P$44*100</f>
        <v>-3.1099615886585653E-2</v>
      </c>
      <c r="H49">
        <f t="shared" ref="H49:N49" si="4">H43/$P$44*100</f>
        <v>119.32699238145979</v>
      </c>
      <c r="I49">
        <f t="shared" si="4"/>
        <v>134.24219762436593</v>
      </c>
      <c r="J49">
        <f t="shared" si="4"/>
        <v>101.07809681294235</v>
      </c>
      <c r="K49">
        <f t="shared" si="4"/>
        <v>104.48164910220437</v>
      </c>
      <c r="L49">
        <f t="shared" si="4"/>
        <v>58.023633238314467</v>
      </c>
      <c r="M49">
        <f t="shared" si="4"/>
        <v>77.752982122215798</v>
      </c>
      <c r="N49">
        <f t="shared" si="4"/>
        <v>45.19252811483662</v>
      </c>
    </row>
    <row r="50" spans="5:14" x14ac:dyDescent="0.25">
      <c r="G50">
        <f t="shared" ref="G50:N50" si="5">G44/$P$44*100</f>
        <v>107.69520477143466</v>
      </c>
      <c r="H50">
        <f t="shared" si="5"/>
        <v>141.78328290004066</v>
      </c>
      <c r="I50">
        <f t="shared" si="5"/>
        <v>178.95495184084083</v>
      </c>
      <c r="J50">
        <f t="shared" si="5"/>
        <v>135.97924515390974</v>
      </c>
      <c r="K50" s="18">
        <f t="shared" si="5"/>
        <v>251.44006651238519</v>
      </c>
      <c r="L50">
        <f t="shared" si="5"/>
        <v>58.914675472100853</v>
      </c>
      <c r="M50">
        <f t="shared" si="5"/>
        <v>72.055278623918113</v>
      </c>
      <c r="N50">
        <f t="shared" si="5"/>
        <v>23.798762756804212</v>
      </c>
    </row>
    <row r="51" spans="5:14" x14ac:dyDescent="0.25">
      <c r="G51">
        <f t="shared" ref="G51:N51" si="6">G45/$P$44*100</f>
        <v>122.06055321426487</v>
      </c>
      <c r="H51">
        <f t="shared" si="6"/>
        <v>153.35246618725137</v>
      </c>
      <c r="I51">
        <f t="shared" si="6"/>
        <v>168.51329837795143</v>
      </c>
      <c r="J51">
        <f t="shared" si="6"/>
        <v>97.141291915993463</v>
      </c>
      <c r="K51">
        <f t="shared" si="6"/>
        <v>148.8087923066129</v>
      </c>
      <c r="L51">
        <f t="shared" si="6"/>
        <v>93.147973944735085</v>
      </c>
      <c r="M51">
        <f t="shared" si="6"/>
        <v>67.269201008218076</v>
      </c>
      <c r="N51">
        <f t="shared" si="6"/>
        <v>39.184584861303797</v>
      </c>
    </row>
    <row r="52" spans="5:14" x14ac:dyDescent="0.25">
      <c r="G52">
        <f t="shared" ref="G52:N52" si="7">G46/$P$44*100</f>
        <v>118.15019947222952</v>
      </c>
      <c r="H52" s="18">
        <f t="shared" si="7"/>
        <v>37.662400689205683</v>
      </c>
      <c r="I52" s="18">
        <f t="shared" si="7"/>
        <v>55.635229655065864</v>
      </c>
      <c r="J52" s="18">
        <f t="shared" si="7"/>
        <v>-0.73520998932605153</v>
      </c>
      <c r="K52">
        <f t="shared" si="7"/>
        <v>107.88851788835426</v>
      </c>
      <c r="L52">
        <f t="shared" si="7"/>
        <v>63.196346458496386</v>
      </c>
      <c r="M52">
        <f t="shared" si="7"/>
        <v>39.867169637172786</v>
      </c>
      <c r="N52">
        <f t="shared" si="7"/>
        <v>36.400520006170794</v>
      </c>
    </row>
    <row r="55" spans="5:14" x14ac:dyDescent="0.25">
      <c r="E55" s="3"/>
      <c r="F55" s="3"/>
      <c r="G55" s="3" t="s">
        <v>22</v>
      </c>
      <c r="H55" s="3" t="s">
        <v>22</v>
      </c>
      <c r="I55" s="3" t="s">
        <v>23</v>
      </c>
      <c r="J55" s="3" t="s">
        <v>24</v>
      </c>
      <c r="K55" s="3" t="s">
        <v>25</v>
      </c>
      <c r="L55" s="3" t="s">
        <v>26</v>
      </c>
      <c r="M55" s="3" t="s">
        <v>27</v>
      </c>
      <c r="N55" s="3" t="s">
        <v>28</v>
      </c>
    </row>
    <row r="56" spans="5:14" x14ac:dyDescent="0.25">
      <c r="E56" t="s">
        <v>37</v>
      </c>
      <c r="G56">
        <f>AVERAGE(G49:G52)</f>
        <v>86.968714460510611</v>
      </c>
      <c r="H56">
        <f t="shared" ref="H56:N56" si="8">AVERAGE(H49:H52)</f>
        <v>113.03128553948937</v>
      </c>
      <c r="I56">
        <f t="shared" si="8"/>
        <v>134.33641937455599</v>
      </c>
      <c r="J56">
        <f t="shared" si="8"/>
        <v>83.36585597337988</v>
      </c>
      <c r="K56">
        <f t="shared" si="8"/>
        <v>153.15475645238919</v>
      </c>
      <c r="L56">
        <f t="shared" si="8"/>
        <v>68.320657278411701</v>
      </c>
      <c r="M56">
        <f t="shared" si="8"/>
        <v>64.236157847881188</v>
      </c>
      <c r="N56" s="25">
        <f t="shared" si="8"/>
        <v>36.144098934778853</v>
      </c>
    </row>
    <row r="57" spans="5:14" x14ac:dyDescent="0.25">
      <c r="E57" t="s">
        <v>39</v>
      </c>
      <c r="G57">
        <f t="shared" ref="G57:N57" si="9">MEDIAN(G49:G52)</f>
        <v>112.92270212183209</v>
      </c>
      <c r="H57">
        <f t="shared" si="9"/>
        <v>130.55513764075022</v>
      </c>
      <c r="I57">
        <f t="shared" si="9"/>
        <v>151.37774800115869</v>
      </c>
      <c r="J57">
        <f t="shared" si="9"/>
        <v>99.109694364467913</v>
      </c>
      <c r="K57">
        <f t="shared" si="9"/>
        <v>128.34865509748357</v>
      </c>
      <c r="L57">
        <f t="shared" si="9"/>
        <v>61.055510965298623</v>
      </c>
      <c r="M57">
        <f t="shared" si="9"/>
        <v>69.662239816068094</v>
      </c>
      <c r="N57" s="25">
        <f t="shared" si="9"/>
        <v>37.792552433737299</v>
      </c>
    </row>
    <row r="58" spans="5:14" x14ac:dyDescent="0.25">
      <c r="E58" t="s">
        <v>41</v>
      </c>
      <c r="G58">
        <f t="shared" ref="G58:N58" si="10">STDEV(G49:G52)</f>
        <v>58.316027541297345</v>
      </c>
      <c r="H58">
        <f t="shared" si="10"/>
        <v>52.193804515050623</v>
      </c>
      <c r="I58">
        <f t="shared" si="10"/>
        <v>55.835349134334415</v>
      </c>
      <c r="J58">
        <f t="shared" si="10"/>
        <v>58.7215012526446</v>
      </c>
      <c r="K58">
        <f t="shared" si="10"/>
        <v>68.549236102732849</v>
      </c>
      <c r="L58">
        <f t="shared" si="10"/>
        <v>16.704843729210104</v>
      </c>
      <c r="M58">
        <f t="shared" si="10"/>
        <v>16.80168766721177</v>
      </c>
      <c r="N58" s="25">
        <f t="shared" si="10"/>
        <v>9.0109507898072057</v>
      </c>
    </row>
    <row r="59" spans="5:14" x14ac:dyDescent="0.25">
      <c r="E59" t="s">
        <v>42</v>
      </c>
      <c r="G59">
        <f t="shared" ref="G59:N59" si="11">G58/G56*100</f>
        <v>67.054029604837467</v>
      </c>
      <c r="H59">
        <f t="shared" si="11"/>
        <v>46.176422984073596</v>
      </c>
      <c r="I59">
        <f t="shared" si="11"/>
        <v>41.563821184376394</v>
      </c>
      <c r="J59">
        <f t="shared" si="11"/>
        <v>70.438311424997977</v>
      </c>
      <c r="K59">
        <f t="shared" si="11"/>
        <v>44.758150311866132</v>
      </c>
      <c r="L59">
        <f t="shared" si="11"/>
        <v>24.450648449028584</v>
      </c>
      <c r="M59">
        <f t="shared" si="11"/>
        <v>26.156121770234375</v>
      </c>
      <c r="N59" s="25">
        <f t="shared" si="11"/>
        <v>24.930627835175105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CD342-80EA-41EA-B263-916325A11E27}">
  <dimension ref="A1:Z86"/>
  <sheetViews>
    <sheetView topLeftCell="A13" workbookViewId="0">
      <selection activeCell="B33" sqref="B33"/>
    </sheetView>
  </sheetViews>
  <sheetFormatPr baseColWidth="10" defaultRowHeight="15" x14ac:dyDescent="0.25"/>
  <cols>
    <col min="5" max="5" width="14.85546875" customWidth="1"/>
  </cols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2</v>
      </c>
      <c r="R3" s="26"/>
      <c r="S3" s="26"/>
      <c r="T3" s="26"/>
      <c r="U3" s="26"/>
      <c r="V3" s="26"/>
      <c r="W3" s="26"/>
      <c r="X3" s="26"/>
      <c r="Y3" s="26"/>
      <c r="Z3" s="26"/>
    </row>
    <row r="4" spans="1:26" x14ac:dyDescent="0.25">
      <c r="A4" t="s">
        <v>3</v>
      </c>
      <c r="R4" s="26"/>
      <c r="S4" s="26"/>
      <c r="T4" s="26"/>
      <c r="U4" s="26"/>
      <c r="V4" s="26"/>
      <c r="W4" s="26"/>
      <c r="X4" s="27"/>
      <c r="Y4" s="26"/>
      <c r="Z4" s="26"/>
    </row>
    <row r="5" spans="1:26" x14ac:dyDescent="0.25">
      <c r="R5" s="26"/>
      <c r="S5" s="26"/>
      <c r="T5" s="26"/>
      <c r="U5" s="26"/>
      <c r="V5" s="26"/>
      <c r="W5" s="26"/>
      <c r="X5" s="26"/>
      <c r="Y5" s="26"/>
      <c r="Z5" s="26"/>
    </row>
    <row r="6" spans="1:26" x14ac:dyDescent="0.25">
      <c r="A6" t="s">
        <v>4</v>
      </c>
      <c r="R6" s="26"/>
      <c r="S6" s="26"/>
      <c r="T6" s="26"/>
      <c r="U6" s="26"/>
      <c r="V6" s="26"/>
      <c r="W6" s="26"/>
      <c r="X6" s="26"/>
      <c r="Y6" s="26"/>
      <c r="Z6" s="26"/>
    </row>
    <row r="7" spans="1:26" x14ac:dyDescent="0.25">
      <c r="A7" t="s">
        <v>5</v>
      </c>
      <c r="R7" s="26"/>
      <c r="S7" s="26"/>
      <c r="T7" s="27"/>
      <c r="U7" s="26"/>
      <c r="V7" s="26"/>
      <c r="W7" s="26"/>
      <c r="X7" s="26"/>
      <c r="Y7" s="26"/>
      <c r="Z7" s="26"/>
    </row>
    <row r="8" spans="1:26" x14ac:dyDescent="0.25">
      <c r="R8" s="26"/>
      <c r="S8" s="26"/>
      <c r="T8" s="26"/>
      <c r="U8" s="26"/>
      <c r="V8" s="26"/>
      <c r="W8" s="26"/>
      <c r="X8" s="26"/>
      <c r="Y8" s="26"/>
      <c r="Z8" s="26"/>
    </row>
    <row r="9" spans="1:26" x14ac:dyDescent="0.25">
      <c r="A9" t="s">
        <v>6</v>
      </c>
      <c r="R9" s="26"/>
      <c r="S9" s="26"/>
      <c r="T9" s="26"/>
      <c r="U9" s="26"/>
      <c r="V9" s="26"/>
      <c r="W9" s="26"/>
      <c r="X9" s="26"/>
      <c r="Y9" s="26"/>
      <c r="Z9" s="26"/>
    </row>
    <row r="10" spans="1:26" x14ac:dyDescent="0.25">
      <c r="A10" t="s">
        <v>7</v>
      </c>
      <c r="R10" s="26"/>
      <c r="S10" s="26"/>
      <c r="T10" s="26"/>
      <c r="U10" s="26"/>
      <c r="V10" s="26"/>
      <c r="W10" s="26"/>
      <c r="X10" s="26"/>
      <c r="Y10" s="26"/>
      <c r="Z10" s="26"/>
    </row>
    <row r="11" spans="1:26" x14ac:dyDescent="0.25">
      <c r="A11" t="s">
        <v>8</v>
      </c>
      <c r="R11" s="26"/>
      <c r="S11" s="26"/>
      <c r="T11" s="26"/>
      <c r="U11" s="26"/>
      <c r="V11" s="27"/>
      <c r="W11" s="26"/>
      <c r="X11" s="26"/>
      <c r="Y11" s="26"/>
      <c r="Z11" s="26"/>
    </row>
    <row r="12" spans="1:26" x14ac:dyDescent="0.25">
      <c r="A12" t="s">
        <v>9</v>
      </c>
      <c r="R12" s="26"/>
      <c r="S12" s="26"/>
      <c r="T12" s="26"/>
      <c r="U12" s="26"/>
      <c r="V12" s="26"/>
      <c r="W12" s="26"/>
      <c r="X12" s="26"/>
      <c r="Y12" s="26"/>
      <c r="Z12" s="26"/>
    </row>
    <row r="13" spans="1:26" x14ac:dyDescent="0.25">
      <c r="A13" t="s">
        <v>10</v>
      </c>
      <c r="R13" s="26"/>
      <c r="S13" s="26"/>
      <c r="T13" s="26"/>
      <c r="U13" s="26"/>
      <c r="V13" s="26"/>
      <c r="W13" s="26"/>
      <c r="X13" s="26"/>
      <c r="Y13" s="26"/>
      <c r="Z13" s="26"/>
    </row>
    <row r="14" spans="1:26" x14ac:dyDescent="0.25">
      <c r="A14" t="s">
        <v>11</v>
      </c>
      <c r="R14" s="26"/>
      <c r="S14" s="26"/>
      <c r="T14" s="26"/>
      <c r="U14" s="26"/>
      <c r="V14" s="26"/>
      <c r="W14" s="26"/>
      <c r="X14" s="26"/>
      <c r="Y14" s="26"/>
      <c r="Z14" s="26"/>
    </row>
    <row r="15" spans="1:26" x14ac:dyDescent="0.25">
      <c r="A15" t="s">
        <v>12</v>
      </c>
      <c r="R15" s="26"/>
      <c r="S15" s="27"/>
      <c r="T15" s="26"/>
      <c r="U15" s="26"/>
      <c r="V15" s="26"/>
      <c r="W15" s="26"/>
      <c r="X15" s="26"/>
      <c r="Y15" s="26"/>
      <c r="Z15" s="26"/>
    </row>
    <row r="16" spans="1:26" x14ac:dyDescent="0.25">
      <c r="A16" t="s">
        <v>13</v>
      </c>
      <c r="R16" s="26"/>
      <c r="S16" s="26"/>
      <c r="T16" s="26"/>
      <c r="U16" s="26"/>
      <c r="V16" s="26"/>
      <c r="W16" s="26"/>
      <c r="X16" s="26"/>
      <c r="Y16" s="26"/>
      <c r="Z16" s="26"/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5.262671E-2</v>
      </c>
      <c r="H27" s="6">
        <v>5.4708E-2</v>
      </c>
      <c r="I27" s="6">
        <v>5.4905710000000003E-2</v>
      </c>
      <c r="J27" s="6">
        <v>5.4434440000000001E-2</v>
      </c>
      <c r="K27" s="6">
        <v>5.4272000000000001E-2</v>
      </c>
      <c r="L27" s="6">
        <v>5.3680079999999998E-2</v>
      </c>
      <c r="M27" s="6">
        <v>5.5753570000000002E-2</v>
      </c>
      <c r="N27" s="6">
        <v>5.4468330000000002E-2</v>
      </c>
      <c r="O27" s="6">
        <v>5.6173479999999998E-2</v>
      </c>
      <c r="P27" s="6">
        <v>5.6834599999999999E-2</v>
      </c>
      <c r="Q27" s="7"/>
    </row>
    <row r="28" spans="1:17" x14ac:dyDescent="0.25">
      <c r="A28" t="s">
        <v>33</v>
      </c>
      <c r="C28" t="s">
        <v>34</v>
      </c>
      <c r="F28" s="6"/>
      <c r="G28" s="6">
        <v>5.4882300000000002E-2</v>
      </c>
      <c r="H28" s="8"/>
      <c r="I28" s="9">
        <v>0.26190950000000002</v>
      </c>
      <c r="J28" s="9">
        <v>0.20651430000000001</v>
      </c>
      <c r="K28" s="9">
        <v>0.21191560000000001</v>
      </c>
      <c r="L28" s="9">
        <v>0.22406409999999999</v>
      </c>
      <c r="M28" s="9">
        <v>0.27208310000000002</v>
      </c>
      <c r="N28" s="9">
        <v>0.22153600000000001</v>
      </c>
      <c r="O28" s="9">
        <v>0.2401877</v>
      </c>
      <c r="P28" s="10">
        <v>8.7786420000000004E-2</v>
      </c>
      <c r="Q28" s="7"/>
    </row>
    <row r="29" spans="1:17" x14ac:dyDescent="0.25">
      <c r="A29" t="s">
        <v>35</v>
      </c>
      <c r="C29" t="s">
        <v>60</v>
      </c>
      <c r="F29" s="6"/>
      <c r="G29" s="6">
        <v>5.3448009999999997E-2</v>
      </c>
      <c r="H29" s="11">
        <v>0.22442010000000001</v>
      </c>
      <c r="I29" s="4">
        <v>0.2889968</v>
      </c>
      <c r="J29" s="4">
        <v>0.2445601</v>
      </c>
      <c r="K29" s="4">
        <v>0.27125630000000001</v>
      </c>
      <c r="L29" s="4">
        <v>0.25146069999999998</v>
      </c>
      <c r="M29" s="4">
        <v>0.26721060000000002</v>
      </c>
      <c r="N29" s="4">
        <v>0.2076887</v>
      </c>
      <c r="O29" s="4">
        <v>0.2157704</v>
      </c>
      <c r="P29" s="12">
        <v>9.3635930000000006E-2</v>
      </c>
      <c r="Q29" s="7"/>
    </row>
    <row r="30" spans="1:17" x14ac:dyDescent="0.25">
      <c r="A30" t="s">
        <v>19</v>
      </c>
      <c r="C30" s="2">
        <v>43900</v>
      </c>
      <c r="F30" s="6"/>
      <c r="G30" s="6">
        <v>5.3470139999999999E-2</v>
      </c>
      <c r="H30" s="11">
        <v>0.2870316</v>
      </c>
      <c r="I30" s="4">
        <v>0.30545270000000002</v>
      </c>
      <c r="J30" s="4">
        <v>0.28917530000000002</v>
      </c>
      <c r="K30" s="4">
        <v>0.30579859999999998</v>
      </c>
      <c r="L30" s="4">
        <v>0.26106800000000002</v>
      </c>
      <c r="M30" s="4">
        <v>0.29188049999999999</v>
      </c>
      <c r="N30" s="4">
        <v>0.24341180000000001</v>
      </c>
      <c r="O30" s="4">
        <v>0.24587300000000001</v>
      </c>
      <c r="P30" s="12">
        <v>8.8833910000000002E-2</v>
      </c>
      <c r="Q30" s="7"/>
    </row>
    <row r="31" spans="1:17" x14ac:dyDescent="0.25">
      <c r="A31" t="s">
        <v>20</v>
      </c>
      <c r="C31" t="s">
        <v>21</v>
      </c>
      <c r="F31" s="6"/>
      <c r="G31" s="6">
        <v>5.1695430000000001E-2</v>
      </c>
      <c r="H31" s="13">
        <v>0.30170259999999999</v>
      </c>
      <c r="I31" s="14"/>
      <c r="J31" s="14">
        <v>0.36326009999999997</v>
      </c>
      <c r="K31" s="14"/>
      <c r="L31" s="14">
        <v>0.29588049999999999</v>
      </c>
      <c r="M31" s="14">
        <v>0.25564940000000003</v>
      </c>
      <c r="N31" s="14">
        <v>0.28172700000000001</v>
      </c>
      <c r="O31" s="14">
        <v>0.2363739</v>
      </c>
      <c r="P31" s="15">
        <v>5.6067869999999999E-2</v>
      </c>
      <c r="Q31" s="7"/>
    </row>
    <row r="32" spans="1:17" x14ac:dyDescent="0.25">
      <c r="A32" s="1" t="s">
        <v>36</v>
      </c>
      <c r="B32" s="25" t="s">
        <v>61</v>
      </c>
      <c r="G32" s="16">
        <v>5.2523109999999998E-2</v>
      </c>
      <c r="H32" s="16">
        <v>5.4978239999999998E-2</v>
      </c>
      <c r="I32" s="16">
        <v>5.2793189999999997E-2</v>
      </c>
      <c r="J32" s="16">
        <v>5.3885490000000001E-2</v>
      </c>
      <c r="K32" s="16">
        <v>5.4185570000000002E-2</v>
      </c>
      <c r="L32" s="16">
        <v>5.4071099999999997E-2</v>
      </c>
      <c r="M32" s="16">
        <v>5.315189E-2</v>
      </c>
      <c r="N32" s="16">
        <v>5.3122759999999998E-2</v>
      </c>
      <c r="O32" s="16">
        <v>5.4503370000000002E-2</v>
      </c>
      <c r="P32" s="16">
        <v>5.6536200000000002E-2</v>
      </c>
      <c r="Q32" s="17"/>
    </row>
    <row r="33" spans="1:17" x14ac:dyDescent="0.25">
      <c r="B33" s="25" t="s">
        <v>62</v>
      </c>
      <c r="Q33" s="17"/>
    </row>
    <row r="35" spans="1:17" x14ac:dyDescent="0.25">
      <c r="A35" s="1"/>
      <c r="B35" s="18"/>
      <c r="C35" s="19"/>
      <c r="F35" t="s">
        <v>37</v>
      </c>
      <c r="H35">
        <f>AVERAGE(H28:H31)</f>
        <v>0.27105143333333337</v>
      </c>
      <c r="I35">
        <f t="shared" ref="I35:N35" si="0">AVERAGE(I28:I31)</f>
        <v>0.28545300000000001</v>
      </c>
      <c r="J35">
        <f t="shared" si="0"/>
        <v>0.27587744999999997</v>
      </c>
      <c r="K35">
        <f t="shared" si="0"/>
        <v>0.26299016666666669</v>
      </c>
      <c r="L35">
        <f t="shared" si="0"/>
        <v>0.25811832499999998</v>
      </c>
      <c r="M35">
        <f t="shared" si="0"/>
        <v>0.2717059</v>
      </c>
      <c r="N35">
        <f t="shared" si="0"/>
        <v>0.23859087500000004</v>
      </c>
      <c r="O35">
        <f>AVERAGE(O28:O31)</f>
        <v>0.23455125000000002</v>
      </c>
      <c r="P35">
        <f>AVERAGE(P28:P30)</f>
        <v>9.0085420000000013E-2</v>
      </c>
    </row>
    <row r="36" spans="1:17" x14ac:dyDescent="0.25">
      <c r="B36" s="18"/>
      <c r="F36" t="s">
        <v>38</v>
      </c>
      <c r="H36">
        <f>H35/1000</f>
        <v>2.7105143333333337E-4</v>
      </c>
      <c r="I36">
        <f t="shared" ref="I36:P36" si="1">I35/1000</f>
        <v>2.8545300000000002E-4</v>
      </c>
      <c r="J36">
        <f t="shared" si="1"/>
        <v>2.7587744999999999E-4</v>
      </c>
      <c r="K36">
        <f t="shared" si="1"/>
        <v>2.6299016666666669E-4</v>
      </c>
      <c r="L36">
        <f t="shared" si="1"/>
        <v>2.58118325E-4</v>
      </c>
      <c r="M36">
        <f t="shared" si="1"/>
        <v>2.717059E-4</v>
      </c>
      <c r="N36">
        <f t="shared" si="1"/>
        <v>2.3859087500000003E-4</v>
      </c>
      <c r="O36">
        <f t="shared" si="1"/>
        <v>2.3455125000000003E-4</v>
      </c>
      <c r="P36">
        <f t="shared" si="1"/>
        <v>9.0085420000000018E-5</v>
      </c>
    </row>
    <row r="37" spans="1:17" x14ac:dyDescent="0.25">
      <c r="B37" s="20"/>
      <c r="F37" t="s">
        <v>39</v>
      </c>
      <c r="H37">
        <f>MEDIAN(H28:H31)</f>
        <v>0.2870316</v>
      </c>
      <c r="I37">
        <f t="shared" ref="I37:P37" si="2">MEDIAN(I28:I31)</f>
        <v>0.2889968</v>
      </c>
      <c r="J37">
        <f t="shared" si="2"/>
        <v>0.26686770000000004</v>
      </c>
      <c r="K37">
        <f t="shared" si="2"/>
        <v>0.27125630000000001</v>
      </c>
      <c r="L37">
        <f t="shared" si="2"/>
        <v>0.25626435000000003</v>
      </c>
      <c r="M37">
        <f t="shared" si="2"/>
        <v>0.26964684999999999</v>
      </c>
      <c r="N37">
        <f t="shared" si="2"/>
        <v>0.23247390000000001</v>
      </c>
      <c r="O37">
        <f t="shared" si="2"/>
        <v>0.23828080000000001</v>
      </c>
      <c r="P37">
        <f t="shared" si="2"/>
        <v>8.8310164999999996E-2</v>
      </c>
    </row>
    <row r="38" spans="1:17" x14ac:dyDescent="0.25">
      <c r="B38" s="18"/>
      <c r="F38" t="s">
        <v>40</v>
      </c>
      <c r="H38">
        <f>H37/1000</f>
        <v>2.8703159999999997E-4</v>
      </c>
      <c r="I38">
        <f t="shared" ref="I38:P38" si="3">I37/1000</f>
        <v>2.8899680000000002E-4</v>
      </c>
      <c r="J38">
        <f t="shared" si="3"/>
        <v>2.6686770000000003E-4</v>
      </c>
      <c r="K38">
        <f t="shared" si="3"/>
        <v>2.7125629999999999E-4</v>
      </c>
      <c r="L38">
        <f t="shared" si="3"/>
        <v>2.5626435000000004E-4</v>
      </c>
      <c r="M38">
        <f t="shared" si="3"/>
        <v>2.6964684999999998E-4</v>
      </c>
      <c r="N38">
        <f t="shared" si="3"/>
        <v>2.324739E-4</v>
      </c>
      <c r="O38">
        <f t="shared" si="3"/>
        <v>2.382808E-4</v>
      </c>
      <c r="P38">
        <f t="shared" si="3"/>
        <v>8.8310164999999991E-5</v>
      </c>
    </row>
    <row r="39" spans="1:17" x14ac:dyDescent="0.25">
      <c r="C39" s="18"/>
      <c r="F39" t="s">
        <v>41</v>
      </c>
      <c r="H39">
        <f>STDEV(H28:H31)</f>
        <v>4.1044737745334847E-2</v>
      </c>
      <c r="I39">
        <f t="shared" ref="I39:P39" si="4">STDEV(I28:I31)</f>
        <v>2.1986847327209055E-2</v>
      </c>
      <c r="J39">
        <f t="shared" si="4"/>
        <v>6.7341377385651185E-2</v>
      </c>
      <c r="K39">
        <f t="shared" si="4"/>
        <v>4.7484219931081505E-2</v>
      </c>
      <c r="L39">
        <f t="shared" si="4"/>
        <v>2.9657470415436652E-2</v>
      </c>
      <c r="M39">
        <f t="shared" si="4"/>
        <v>1.51126401767968E-2</v>
      </c>
      <c r="N39">
        <f t="shared" si="4"/>
        <v>3.2299534459325374E-2</v>
      </c>
      <c r="O39">
        <f t="shared" si="4"/>
        <v>1.311480043576722E-2</v>
      </c>
      <c r="P39">
        <f t="shared" si="4"/>
        <v>1.719838248733551E-2</v>
      </c>
    </row>
    <row r="40" spans="1:17" x14ac:dyDescent="0.25">
      <c r="F40" t="s">
        <v>42</v>
      </c>
      <c r="H40">
        <f>H39/H35*100</f>
        <v>15.142785721726435</v>
      </c>
      <c r="I40">
        <f t="shared" ref="I40:P40" si="5">I39/I35*100</f>
        <v>7.7024404463113205</v>
      </c>
      <c r="J40">
        <f t="shared" si="5"/>
        <v>24.409888298464118</v>
      </c>
      <c r="K40">
        <f t="shared" si="5"/>
        <v>18.055511555025756</v>
      </c>
      <c r="L40">
        <f t="shared" si="5"/>
        <v>11.489874039526892</v>
      </c>
      <c r="M40">
        <f t="shared" si="5"/>
        <v>5.5621317670307491</v>
      </c>
      <c r="N40">
        <f t="shared" si="5"/>
        <v>13.537623540433124</v>
      </c>
      <c r="O40">
        <f t="shared" si="5"/>
        <v>5.5914434204751498</v>
      </c>
      <c r="P40">
        <f t="shared" si="5"/>
        <v>19.091194210267886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I47">
        <f t="shared" ref="I47:N47" si="6">I28-$P$35</f>
        <v>0.17182407999999999</v>
      </c>
      <c r="J47">
        <f t="shared" si="6"/>
        <v>0.11642888</v>
      </c>
      <c r="K47">
        <f t="shared" si="6"/>
        <v>0.12183018</v>
      </c>
      <c r="L47">
        <f t="shared" si="6"/>
        <v>0.13397867999999996</v>
      </c>
      <c r="M47">
        <f t="shared" si="6"/>
        <v>0.18199768</v>
      </c>
      <c r="N47">
        <f t="shared" si="6"/>
        <v>0.13145057999999998</v>
      </c>
      <c r="O47">
        <f>O28-$P$35</f>
        <v>0.15010227999999998</v>
      </c>
    </row>
    <row r="48" spans="1:17" x14ac:dyDescent="0.25">
      <c r="H48">
        <f t="shared" ref="H48:O50" si="7">H29-$P$35</f>
        <v>0.13433467999999998</v>
      </c>
      <c r="I48">
        <f t="shared" si="7"/>
        <v>0.19891137999999997</v>
      </c>
      <c r="J48">
        <f t="shared" si="7"/>
        <v>0.15447467999999998</v>
      </c>
      <c r="K48">
        <f t="shared" si="7"/>
        <v>0.18117087999999998</v>
      </c>
      <c r="L48">
        <f t="shared" si="7"/>
        <v>0.16137527999999995</v>
      </c>
      <c r="M48">
        <f t="shared" si="7"/>
        <v>0.17712517999999999</v>
      </c>
      <c r="N48">
        <f t="shared" si="7"/>
        <v>0.11760327999999999</v>
      </c>
      <c r="O48">
        <f t="shared" si="7"/>
        <v>0.12568498</v>
      </c>
    </row>
    <row r="49" spans="4:20" x14ac:dyDescent="0.25">
      <c r="H49">
        <f t="shared" si="7"/>
        <v>0.19694617999999997</v>
      </c>
      <c r="I49">
        <f t="shared" si="7"/>
        <v>0.21536727999999999</v>
      </c>
      <c r="J49">
        <f t="shared" si="7"/>
        <v>0.19908988</v>
      </c>
      <c r="K49">
        <f t="shared" si="7"/>
        <v>0.21571317999999995</v>
      </c>
      <c r="L49">
        <f>L30-$P$35</f>
        <v>0.17098258</v>
      </c>
      <c r="M49">
        <f t="shared" si="7"/>
        <v>0.20179507999999996</v>
      </c>
      <c r="N49">
        <f t="shared" si="7"/>
        <v>0.15332637999999998</v>
      </c>
      <c r="O49">
        <f>O30-$P$35</f>
        <v>0.15578757999999998</v>
      </c>
    </row>
    <row r="50" spans="4:20" x14ac:dyDescent="0.25">
      <c r="H50">
        <f t="shared" si="7"/>
        <v>0.21161717999999996</v>
      </c>
      <c r="J50">
        <f t="shared" si="7"/>
        <v>0.27317467999999995</v>
      </c>
      <c r="L50">
        <f t="shared" si="7"/>
        <v>0.20579507999999996</v>
      </c>
      <c r="M50">
        <f t="shared" si="7"/>
        <v>0.16556398</v>
      </c>
      <c r="N50">
        <f t="shared" si="7"/>
        <v>0.19164157999999998</v>
      </c>
      <c r="O50">
        <f t="shared" si="7"/>
        <v>0.14628848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44</v>
      </c>
      <c r="T53" s="22"/>
    </row>
    <row r="54" spans="4:20" x14ac:dyDescent="0.25">
      <c r="F54" t="s">
        <v>37</v>
      </c>
      <c r="H54">
        <f>AVERAGE(H47:H50)</f>
        <v>0.18096601333333329</v>
      </c>
      <c r="I54">
        <f>AVERAGE(I47:I50)</f>
        <v>0.19536757999999999</v>
      </c>
      <c r="J54">
        <f t="shared" ref="J54:N54" si="8">AVERAGE(J47:J50)</f>
        <v>0.18579203</v>
      </c>
      <c r="K54">
        <f t="shared" si="8"/>
        <v>0.17290474666666666</v>
      </c>
      <c r="L54">
        <f t="shared" si="8"/>
        <v>0.16803290499999995</v>
      </c>
      <c r="M54">
        <f t="shared" si="8"/>
        <v>0.18162047999999997</v>
      </c>
      <c r="N54">
        <f t="shared" si="8"/>
        <v>0.14850545499999998</v>
      </c>
      <c r="O54">
        <f>AVERAGE(O47:O50)</f>
        <v>0.14446582999999999</v>
      </c>
      <c r="S54" s="23">
        <f>AVERAGE(H47:I50)</f>
        <v>0.18816679666666666</v>
      </c>
      <c r="T54" s="24"/>
    </row>
    <row r="55" spans="4:20" x14ac:dyDescent="0.25">
      <c r="F55" t="s">
        <v>38</v>
      </c>
      <c r="H55">
        <f>H54/1000</f>
        <v>1.8096601333333329E-4</v>
      </c>
      <c r="I55">
        <f t="shared" ref="I55:O55" si="9">I54/1000</f>
        <v>1.9536757999999999E-4</v>
      </c>
      <c r="J55">
        <f t="shared" si="9"/>
        <v>1.8579202999999999E-4</v>
      </c>
      <c r="K55">
        <f t="shared" si="9"/>
        <v>1.7290474666666666E-4</v>
      </c>
      <c r="L55">
        <f t="shared" si="9"/>
        <v>1.6803290499999994E-4</v>
      </c>
      <c r="M55">
        <f t="shared" si="9"/>
        <v>1.8162047999999997E-4</v>
      </c>
      <c r="N55">
        <f t="shared" si="9"/>
        <v>1.4850545499999997E-4</v>
      </c>
      <c r="O55">
        <f t="shared" si="9"/>
        <v>1.4446583E-4</v>
      </c>
    </row>
    <row r="56" spans="4:20" x14ac:dyDescent="0.25">
      <c r="F56" t="s">
        <v>39</v>
      </c>
      <c r="H56">
        <f>MEDIAN(H47:H50)</f>
        <v>0.19694617999999997</v>
      </c>
      <c r="I56">
        <f t="shared" ref="I56:N56" si="10">MEDIAN(I47:I50)</f>
        <v>0.19891137999999997</v>
      </c>
      <c r="J56">
        <f>MEDIAN(J47:J50)</f>
        <v>0.17678227999999999</v>
      </c>
      <c r="K56">
        <f t="shared" si="10"/>
        <v>0.18117087999999998</v>
      </c>
      <c r="L56">
        <f t="shared" si="10"/>
        <v>0.16617892999999997</v>
      </c>
      <c r="M56">
        <f t="shared" si="10"/>
        <v>0.17956142999999999</v>
      </c>
      <c r="N56">
        <f t="shared" si="10"/>
        <v>0.14238847999999998</v>
      </c>
      <c r="O56">
        <f>MEDIAN(O47:O50)</f>
        <v>0.14819537999999999</v>
      </c>
    </row>
    <row r="57" spans="4:20" x14ac:dyDescent="0.25">
      <c r="F57" t="s">
        <v>40</v>
      </c>
      <c r="H57">
        <f>H56/1000</f>
        <v>1.9694617999999997E-4</v>
      </c>
      <c r="I57">
        <f t="shared" ref="I57:O57" si="11">I56/1000</f>
        <v>1.9891137999999997E-4</v>
      </c>
      <c r="J57">
        <f t="shared" si="11"/>
        <v>1.7678227999999999E-4</v>
      </c>
      <c r="K57">
        <f t="shared" si="11"/>
        <v>1.8117087999999998E-4</v>
      </c>
      <c r="L57">
        <f t="shared" si="11"/>
        <v>1.6617892999999998E-4</v>
      </c>
      <c r="M57">
        <f t="shared" si="11"/>
        <v>1.7956143E-4</v>
      </c>
      <c r="N57">
        <f t="shared" si="11"/>
        <v>1.4238847999999997E-4</v>
      </c>
      <c r="O57">
        <f t="shared" si="11"/>
        <v>1.4819538E-4</v>
      </c>
    </row>
    <row r="58" spans="4:20" x14ac:dyDescent="0.25">
      <c r="F58" t="s">
        <v>41</v>
      </c>
      <c r="H58">
        <f>STDEV(H47:H50)</f>
        <v>4.1044737745335187E-2</v>
      </c>
      <c r="I58">
        <f t="shared" ref="I58:O58" si="12">STDEV(I47:I50)</f>
        <v>2.1986847327209055E-2</v>
      </c>
      <c r="J58">
        <f t="shared" si="12"/>
        <v>6.7341377385650922E-2</v>
      </c>
      <c r="K58">
        <f t="shared" si="12"/>
        <v>4.7484219931081505E-2</v>
      </c>
      <c r="L58">
        <f t="shared" si="12"/>
        <v>2.9657470415436673E-2</v>
      </c>
      <c r="M58">
        <f t="shared" si="12"/>
        <v>1.51126401767968E-2</v>
      </c>
      <c r="N58">
        <f t="shared" si="12"/>
        <v>3.2299534459325735E-2</v>
      </c>
      <c r="O58">
        <f t="shared" si="12"/>
        <v>1.3114800435767208E-2</v>
      </c>
    </row>
    <row r="59" spans="4:20" x14ac:dyDescent="0.25">
      <c r="F59" t="s">
        <v>42</v>
      </c>
      <c r="H59">
        <f>H58/H54*100</f>
        <v>22.68090951958596</v>
      </c>
      <c r="I59">
        <f t="shared" ref="I59:O59" si="13">I58/I54*100</f>
        <v>11.254092069528147</v>
      </c>
      <c r="J59">
        <f t="shared" si="13"/>
        <v>36.245568437812388</v>
      </c>
      <c r="K59">
        <f t="shared" si="13"/>
        <v>27.462646830988195</v>
      </c>
      <c r="L59">
        <f t="shared" si="13"/>
        <v>17.649799255352207</v>
      </c>
      <c r="M59">
        <f t="shared" si="13"/>
        <v>8.3210000198197918</v>
      </c>
      <c r="N59">
        <f t="shared" si="13"/>
        <v>21.749729300735613</v>
      </c>
      <c r="O59">
        <f t="shared" si="13"/>
        <v>9.0781331722298688</v>
      </c>
    </row>
    <row r="62" spans="4:20" x14ac:dyDescent="0.25">
      <c r="D62" t="s">
        <v>45</v>
      </c>
    </row>
    <row r="63" spans="4:20" x14ac:dyDescent="0.25">
      <c r="I63">
        <f t="shared" ref="H63:O66" si="14">I47/$H$54*100</f>
        <v>94.948259529542625</v>
      </c>
      <c r="J63">
        <f t="shared" si="14"/>
        <v>64.337428810757928</v>
      </c>
      <c r="K63">
        <f t="shared" si="14"/>
        <v>67.322132899945657</v>
      </c>
      <c r="L63">
        <f t="shared" si="14"/>
        <v>74.035271890095601</v>
      </c>
      <c r="M63">
        <f t="shared" si="14"/>
        <v>100.57008863027026</v>
      </c>
      <c r="N63" s="25">
        <f t="shared" si="14"/>
        <v>72.638269241126764</v>
      </c>
      <c r="O63">
        <f>O47/$H$54*100</f>
        <v>82.945011184788967</v>
      </c>
    </row>
    <row r="64" spans="4:20" x14ac:dyDescent="0.25">
      <c r="H64">
        <f t="shared" si="14"/>
        <v>74.231993911784983</v>
      </c>
      <c r="I64">
        <f t="shared" si="14"/>
        <v>109.91642924332534</v>
      </c>
      <c r="J64">
        <f t="shared" si="14"/>
        <v>85.361155475897476</v>
      </c>
      <c r="K64">
        <f t="shared" si="14"/>
        <v>100.11320726079617</v>
      </c>
      <c r="L64">
        <f t="shared" si="14"/>
        <v>89.174357674969684</v>
      </c>
      <c r="M64">
        <f t="shared" si="14"/>
        <v>97.877594105884071</v>
      </c>
      <c r="N64">
        <f t="shared" si="14"/>
        <v>64.98639044635344</v>
      </c>
      <c r="O64">
        <f t="shared" si="14"/>
        <v>69.452256633676583</v>
      </c>
    </row>
    <row r="65" spans="4:17" x14ac:dyDescent="0.25">
      <c r="H65">
        <f t="shared" si="14"/>
        <v>108.83047947640409</v>
      </c>
      <c r="I65">
        <f t="shared" si="14"/>
        <v>119.00979417792708</v>
      </c>
      <c r="J65">
        <f t="shared" si="14"/>
        <v>110.01506654914432</v>
      </c>
      <c r="K65">
        <f t="shared" si="14"/>
        <v>119.20093504113592</v>
      </c>
      <c r="L65">
        <f t="shared" si="14"/>
        <v>94.483255087824617</v>
      </c>
      <c r="M65">
        <f t="shared" si="14"/>
        <v>111.50993287800412</v>
      </c>
      <c r="N65">
        <f t="shared" si="14"/>
        <v>84.726616437959521</v>
      </c>
      <c r="O65">
        <f t="shared" si="14"/>
        <v>86.086650819369339</v>
      </c>
    </row>
    <row r="66" spans="4:17" x14ac:dyDescent="0.25">
      <c r="H66">
        <f t="shared" si="14"/>
        <v>116.93752661181094</v>
      </c>
      <c r="J66">
        <f t="shared" si="14"/>
        <v>150.95358237064181</v>
      </c>
      <c r="L66">
        <f t="shared" si="14"/>
        <v>113.72029267226679</v>
      </c>
      <c r="M66">
        <f t="shared" si="14"/>
        <v>91.488991192526697</v>
      </c>
      <c r="N66">
        <f t="shared" si="14"/>
        <v>105.89921083524267</v>
      </c>
      <c r="O66">
        <f t="shared" si="14"/>
        <v>80.837543638949242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100</v>
      </c>
      <c r="I70">
        <f t="shared" ref="I70:N70" si="15">AVERAGE(I63:I66)</f>
        <v>107.95816098359835</v>
      </c>
      <c r="J70">
        <f>AVERAGE(J63:J66)</f>
        <v>102.66680830161039</v>
      </c>
      <c r="K70">
        <f t="shared" si="15"/>
        <v>95.545425067292584</v>
      </c>
      <c r="L70">
        <f t="shared" si="15"/>
        <v>92.853294331289177</v>
      </c>
      <c r="M70">
        <f t="shared" si="15"/>
        <v>100.36165170167129</v>
      </c>
      <c r="N70">
        <f t="shared" si="15"/>
        <v>82.062621740170599</v>
      </c>
      <c r="O70">
        <f>AVERAGE(O63:O66)</f>
        <v>79.830365569196033</v>
      </c>
    </row>
    <row r="71" spans="4:17" x14ac:dyDescent="0.25">
      <c r="F71" t="s">
        <v>39</v>
      </c>
      <c r="H71">
        <f>MEDIAN(H63:H66)</f>
        <v>108.83047947640409</v>
      </c>
      <c r="I71">
        <f t="shared" ref="I71:O71" si="16">MEDIAN(I63:I66)</f>
        <v>109.91642924332534</v>
      </c>
      <c r="J71">
        <f t="shared" si="16"/>
        <v>97.688111012520892</v>
      </c>
      <c r="K71">
        <f t="shared" si="16"/>
        <v>100.11320726079617</v>
      </c>
      <c r="L71">
        <f t="shared" si="16"/>
        <v>91.828806381397158</v>
      </c>
      <c r="M71">
        <f t="shared" si="16"/>
        <v>99.22384136807716</v>
      </c>
      <c r="N71">
        <f t="shared" si="16"/>
        <v>78.682442839543143</v>
      </c>
      <c r="O71">
        <f t="shared" si="16"/>
        <v>81.891277411869112</v>
      </c>
    </row>
    <row r="72" spans="4:17" x14ac:dyDescent="0.25">
      <c r="F72" t="s">
        <v>41</v>
      </c>
      <c r="H72">
        <f>STDEV(H63:H66)</f>
        <v>22.680909519585917</v>
      </c>
      <c r="I72">
        <f t="shared" ref="I72:O72" si="17">STDEV(I63:I66)</f>
        <v>12.149710833663573</v>
      </c>
      <c r="J72">
        <f t="shared" si="17"/>
        <v>37.212168265877828</v>
      </c>
      <c r="K72">
        <f t="shared" si="17"/>
        <v>26.239302649397086</v>
      </c>
      <c r="L72">
        <f t="shared" si="17"/>
        <v>16.388420051453885</v>
      </c>
      <c r="M72">
        <f t="shared" si="17"/>
        <v>8.3510930579875371</v>
      </c>
      <c r="N72">
        <f t="shared" si="17"/>
        <v>17.848398085573702</v>
      </c>
      <c r="O72">
        <f t="shared" si="17"/>
        <v>7.2471068982495535</v>
      </c>
    </row>
    <row r="73" spans="4:17" x14ac:dyDescent="0.25">
      <c r="F73" t="s">
        <v>42</v>
      </c>
      <c r="H73">
        <f t="shared" ref="H73:O73" si="18">H72/H70*100</f>
        <v>22.680909519585917</v>
      </c>
      <c r="I73">
        <f t="shared" si="18"/>
        <v>11.254092069528147</v>
      </c>
      <c r="J73">
        <f t="shared" si="18"/>
        <v>36.245568437812373</v>
      </c>
      <c r="K73">
        <f t="shared" si="18"/>
        <v>27.462646830988259</v>
      </c>
      <c r="L73">
        <f t="shared" si="18"/>
        <v>17.649799255352221</v>
      </c>
      <c r="M73">
        <f t="shared" si="18"/>
        <v>8.3210000198197918</v>
      </c>
      <c r="N73">
        <f t="shared" si="18"/>
        <v>21.749729300735591</v>
      </c>
      <c r="O73">
        <f t="shared" si="18"/>
        <v>9.0781331722298653</v>
      </c>
    </row>
    <row r="76" spans="4:17" x14ac:dyDescent="0.25">
      <c r="D76" t="s">
        <v>46</v>
      </c>
      <c r="I76">
        <f t="shared" ref="I76:N76" si="19">I47/$S$54*100</f>
        <v>91.31477127943171</v>
      </c>
      <c r="J76">
        <f>J47/$S$54*100</f>
        <v>61.875358491780673</v>
      </c>
      <c r="K76">
        <f t="shared" si="19"/>
        <v>64.745843665404735</v>
      </c>
      <c r="L76">
        <f t="shared" si="19"/>
        <v>71.202083669065303</v>
      </c>
      <c r="M76">
        <f t="shared" si="19"/>
        <v>96.721463735392632</v>
      </c>
      <c r="N76" s="25">
        <f t="shared" si="19"/>
        <v>69.858541638917188</v>
      </c>
      <c r="O76">
        <f>O47/$S$54*100</f>
        <v>79.770864285851061</v>
      </c>
    </row>
    <row r="77" spans="4:17" x14ac:dyDescent="0.25">
      <c r="H77">
        <f t="shared" ref="H77:O79" si="20">H48/$S$54*100</f>
        <v>71.391277515326422</v>
      </c>
      <c r="I77">
        <f t="shared" si="20"/>
        <v>105.71013777333262</v>
      </c>
      <c r="J77">
        <f t="shared" si="20"/>
        <v>82.094547357177191</v>
      </c>
      <c r="K77">
        <f t="shared" si="20"/>
        <v>96.28206634188507</v>
      </c>
      <c r="L77">
        <f t="shared" si="20"/>
        <v>85.761825602990257</v>
      </c>
      <c r="M77">
        <f t="shared" si="20"/>
        <v>94.132005825540702</v>
      </c>
      <c r="N77">
        <f t="shared" si="20"/>
        <v>62.499485607087003</v>
      </c>
      <c r="O77">
        <f t="shared" si="20"/>
        <v>66.794451638908527</v>
      </c>
    </row>
    <row r="78" spans="4:17" x14ac:dyDescent="0.25">
      <c r="H78">
        <f t="shared" si="20"/>
        <v>104.66574522650018</v>
      </c>
      <c r="I78">
        <f>I49/$S$54*100</f>
        <v>114.45551702807504</v>
      </c>
      <c r="J78">
        <f t="shared" si="20"/>
        <v>105.80500041815736</v>
      </c>
      <c r="K78">
        <f t="shared" si="20"/>
        <v>114.63934329611357</v>
      </c>
      <c r="L78">
        <f t="shared" si="20"/>
        <v>90.867561668115059</v>
      </c>
      <c r="M78">
        <f t="shared" si="20"/>
        <v>107.2426610723865</v>
      </c>
      <c r="N78">
        <f t="shared" si="20"/>
        <v>81.484290914307422</v>
      </c>
      <c r="O78">
        <f t="shared" si="20"/>
        <v>82.792279381773312</v>
      </c>
    </row>
    <row r="79" spans="4:17" x14ac:dyDescent="0.25">
      <c r="H79">
        <f t="shared" si="20"/>
        <v>112.46255117733396</v>
      </c>
      <c r="J79" s="25">
        <f t="shared" si="20"/>
        <v>145.17687755716162</v>
      </c>
      <c r="L79">
        <f t="shared" si="20"/>
        <v>109.36843462588217</v>
      </c>
      <c r="M79">
        <f t="shared" si="20"/>
        <v>87.98788252387213</v>
      </c>
      <c r="N79">
        <f t="shared" si="20"/>
        <v>101.84665062853189</v>
      </c>
      <c r="O79">
        <f t="shared" si="20"/>
        <v>77.744045491270612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96.173191306386855</v>
      </c>
      <c r="I83">
        <f t="shared" ref="I83:O83" si="21">AVERAGE(I76:I79)</f>
        <v>103.82680869361313</v>
      </c>
      <c r="J83">
        <f t="shared" si="21"/>
        <v>98.737945956069211</v>
      </c>
      <c r="K83">
        <f t="shared" si="21"/>
        <v>91.88908443446779</v>
      </c>
      <c r="L83">
        <f t="shared" si="21"/>
        <v>89.299976391513198</v>
      </c>
      <c r="M83">
        <f t="shared" si="21"/>
        <v>96.521003289297994</v>
      </c>
      <c r="N83">
        <f t="shared" si="21"/>
        <v>78.922242197210878</v>
      </c>
      <c r="O83" s="25">
        <f t="shared" si="21"/>
        <v>76.775410199450874</v>
      </c>
    </row>
    <row r="84" spans="6:17" x14ac:dyDescent="0.25">
      <c r="F84" t="s">
        <v>39</v>
      </c>
      <c r="H84">
        <f t="shared" ref="H84:O84" si="22">MEDIAN(H76:H79)</f>
        <v>104.66574522650018</v>
      </c>
      <c r="I84">
        <f t="shared" si="22"/>
        <v>105.71013777333262</v>
      </c>
      <c r="J84">
        <f t="shared" si="22"/>
        <v>93.949773887667277</v>
      </c>
      <c r="K84">
        <f t="shared" si="22"/>
        <v>96.28206634188507</v>
      </c>
      <c r="L84">
        <f t="shared" si="22"/>
        <v>88.314693635552658</v>
      </c>
      <c r="M84">
        <f t="shared" si="22"/>
        <v>95.42673478046666</v>
      </c>
      <c r="N84">
        <f t="shared" si="22"/>
        <v>75.671416276612305</v>
      </c>
      <c r="O84" s="25">
        <f t="shared" si="22"/>
        <v>78.757454888560829</v>
      </c>
    </row>
    <row r="85" spans="6:17" x14ac:dyDescent="0.25">
      <c r="F85" t="s">
        <v>41</v>
      </c>
      <c r="H85">
        <f t="shared" ref="H85:O85" si="23">STDEV(H76:H79)</f>
        <v>21.812954502299831</v>
      </c>
      <c r="I85">
        <f t="shared" si="23"/>
        <v>11.684764643232073</v>
      </c>
      <c r="J85">
        <f t="shared" si="23"/>
        <v>35.788129775597319</v>
      </c>
      <c r="K85">
        <f t="shared" si="23"/>
        <v>25.235174734466529</v>
      </c>
      <c r="L85">
        <f t="shared" si="23"/>
        <v>15.76126656817895</v>
      </c>
      <c r="M85">
        <f t="shared" si="23"/>
        <v>8.0315127028327531</v>
      </c>
      <c r="N85">
        <f t="shared" si="23"/>
        <v>17.165374035964248</v>
      </c>
      <c r="O85" s="25">
        <f t="shared" si="23"/>
        <v>6.9697739814319029</v>
      </c>
    </row>
    <row r="86" spans="6:17" x14ac:dyDescent="0.25">
      <c r="F86" t="s">
        <v>42</v>
      </c>
      <c r="H86">
        <f t="shared" ref="H86:O86" si="24">H85/H83*100</f>
        <v>22.680909519585875</v>
      </c>
      <c r="I86">
        <f t="shared" si="24"/>
        <v>11.254092069528145</v>
      </c>
      <c r="J86">
        <f t="shared" si="24"/>
        <v>36.24556843781243</v>
      </c>
      <c r="K86">
        <f t="shared" si="24"/>
        <v>27.462646830988298</v>
      </c>
      <c r="L86">
        <f t="shared" si="24"/>
        <v>17.649799255352157</v>
      </c>
      <c r="M86">
        <f t="shared" si="24"/>
        <v>8.3210000198197971</v>
      </c>
      <c r="N86">
        <f t="shared" si="24"/>
        <v>21.749729300735549</v>
      </c>
      <c r="O86" s="25">
        <f t="shared" si="24"/>
        <v>9.078133172229867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92F6B-B066-4AAE-89F1-24A3C60E3E8E}">
  <dimension ref="A1:Y86"/>
  <sheetViews>
    <sheetView topLeftCell="A10" workbookViewId="0">
      <selection activeCell="A25" sqref="A25:D33"/>
    </sheetView>
  </sheetViews>
  <sheetFormatPr baseColWidth="10" defaultRowHeight="15" x14ac:dyDescent="0.25"/>
  <sheetData>
    <row r="1" spans="1:25" x14ac:dyDescent="0.25">
      <c r="A1" t="s">
        <v>1</v>
      </c>
    </row>
    <row r="2" spans="1:25" x14ac:dyDescent="0.25">
      <c r="A2" t="s">
        <v>47</v>
      </c>
      <c r="R2" s="26"/>
      <c r="S2" s="26"/>
      <c r="T2" s="26"/>
      <c r="U2" s="26"/>
      <c r="V2" s="26"/>
      <c r="W2" s="26"/>
      <c r="X2" s="26"/>
      <c r="Y2" s="26"/>
    </row>
    <row r="3" spans="1:25" x14ac:dyDescent="0.25">
      <c r="A3" t="s">
        <v>48</v>
      </c>
      <c r="R3" s="26"/>
      <c r="S3" s="26"/>
      <c r="T3" s="26"/>
      <c r="U3" s="26"/>
      <c r="V3" s="26"/>
      <c r="W3" s="26"/>
      <c r="X3" s="27"/>
      <c r="Y3" s="26"/>
    </row>
    <row r="4" spans="1:25" x14ac:dyDescent="0.25">
      <c r="R4" s="26"/>
      <c r="S4" s="26"/>
      <c r="T4" s="26"/>
      <c r="U4" s="26"/>
      <c r="V4" s="26"/>
      <c r="W4" s="26"/>
      <c r="X4" s="26"/>
      <c r="Y4" s="26"/>
    </row>
    <row r="5" spans="1:25" x14ac:dyDescent="0.25">
      <c r="A5" t="s">
        <v>4</v>
      </c>
      <c r="R5" s="26"/>
      <c r="S5" s="26"/>
      <c r="T5" s="26"/>
      <c r="U5" s="26"/>
      <c r="V5" s="26"/>
      <c r="W5" s="26"/>
      <c r="X5" s="26"/>
      <c r="Y5" s="26"/>
    </row>
    <row r="6" spans="1:25" x14ac:dyDescent="0.25">
      <c r="A6" t="s">
        <v>5</v>
      </c>
      <c r="R6" s="26"/>
      <c r="S6" s="26"/>
      <c r="T6" s="27"/>
      <c r="U6" s="26"/>
      <c r="V6" s="26"/>
      <c r="W6" s="26"/>
      <c r="X6" s="26"/>
      <c r="Y6" s="26"/>
    </row>
    <row r="7" spans="1:25" x14ac:dyDescent="0.25">
      <c r="R7" s="26"/>
      <c r="S7" s="26"/>
      <c r="T7" s="26"/>
      <c r="U7" s="26"/>
      <c r="V7" s="26"/>
      <c r="W7" s="26"/>
      <c r="X7" s="26"/>
      <c r="Y7" s="26"/>
    </row>
    <row r="8" spans="1:25" x14ac:dyDescent="0.25">
      <c r="A8" t="s">
        <v>6</v>
      </c>
      <c r="R8" s="26"/>
      <c r="S8" s="26"/>
      <c r="T8" s="26"/>
      <c r="U8" s="26"/>
      <c r="V8" s="26"/>
      <c r="W8" s="26"/>
      <c r="X8" s="26"/>
      <c r="Y8" s="26"/>
    </row>
    <row r="9" spans="1:25" x14ac:dyDescent="0.25">
      <c r="A9" t="s">
        <v>49</v>
      </c>
      <c r="R9" s="26"/>
      <c r="S9" s="26"/>
      <c r="T9" s="26"/>
      <c r="U9" s="26"/>
      <c r="V9" s="26"/>
      <c r="W9" s="26"/>
      <c r="X9" s="26"/>
      <c r="Y9" s="26"/>
    </row>
    <row r="10" spans="1:25" x14ac:dyDescent="0.25">
      <c r="A10" t="s">
        <v>8</v>
      </c>
      <c r="R10" s="26"/>
      <c r="S10" s="26"/>
      <c r="T10" s="26"/>
      <c r="U10" s="26"/>
      <c r="V10" s="27"/>
      <c r="W10" s="26"/>
      <c r="X10" s="26"/>
      <c r="Y10" s="26"/>
    </row>
    <row r="11" spans="1:25" x14ac:dyDescent="0.25">
      <c r="A11" t="s">
        <v>9</v>
      </c>
      <c r="R11" s="26"/>
      <c r="S11" s="26"/>
      <c r="T11" s="26"/>
      <c r="U11" s="26"/>
      <c r="V11" s="26"/>
      <c r="W11" s="26"/>
      <c r="X11" s="26"/>
      <c r="Y11" s="26"/>
    </row>
    <row r="12" spans="1:25" x14ac:dyDescent="0.25">
      <c r="A12" t="s">
        <v>50</v>
      </c>
      <c r="R12" s="26"/>
      <c r="S12" s="26"/>
      <c r="T12" s="26"/>
      <c r="U12" s="26"/>
      <c r="V12" s="26"/>
      <c r="W12" s="26"/>
      <c r="X12" s="26"/>
      <c r="Y12" s="26"/>
    </row>
    <row r="13" spans="1:25" x14ac:dyDescent="0.25">
      <c r="A13" t="s">
        <v>51</v>
      </c>
      <c r="R13" s="26"/>
      <c r="S13" s="26"/>
      <c r="T13" s="26"/>
      <c r="U13" s="26"/>
      <c r="V13" s="26"/>
      <c r="W13" s="26"/>
      <c r="X13" s="26"/>
      <c r="Y13" s="26"/>
    </row>
    <row r="14" spans="1:25" x14ac:dyDescent="0.25">
      <c r="A14" t="s">
        <v>52</v>
      </c>
      <c r="R14" s="26"/>
      <c r="S14" s="27"/>
      <c r="T14" s="26"/>
      <c r="U14" s="26"/>
      <c r="V14" s="26"/>
      <c r="W14" s="26"/>
      <c r="X14" s="26"/>
      <c r="Y14" s="26"/>
    </row>
    <row r="15" spans="1:25" x14ac:dyDescent="0.25">
      <c r="A15" t="s">
        <v>53</v>
      </c>
      <c r="R15" s="26"/>
      <c r="S15" s="26"/>
      <c r="T15" s="26"/>
      <c r="U15" s="26"/>
      <c r="V15" s="26"/>
      <c r="W15" s="26"/>
      <c r="X15" s="26"/>
      <c r="Y15" s="26"/>
    </row>
    <row r="16" spans="1:25" x14ac:dyDescent="0.25">
      <c r="A16" t="s">
        <v>54</v>
      </c>
    </row>
    <row r="17" spans="1:17" x14ac:dyDescent="0.25">
      <c r="A17" t="s">
        <v>55</v>
      </c>
    </row>
    <row r="18" spans="1:17" x14ac:dyDescent="0.25">
      <c r="A18" t="s">
        <v>16</v>
      </c>
    </row>
    <row r="20" spans="1:17" x14ac:dyDescent="0.25">
      <c r="A20" t="s">
        <v>17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22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31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32</v>
      </c>
      <c r="C27" s="2">
        <v>43855</v>
      </c>
      <c r="F27" s="5"/>
      <c r="G27" s="6">
        <v>546.80600000000004</v>
      </c>
      <c r="H27" s="6">
        <v>545.58699999999999</v>
      </c>
      <c r="I27" s="6">
        <v>546.98800000000006</v>
      </c>
      <c r="J27" s="6">
        <v>545.79200000000003</v>
      </c>
      <c r="K27" s="6">
        <v>544.93899999999996</v>
      </c>
      <c r="L27" s="6">
        <v>546.05200000000002</v>
      </c>
      <c r="M27" s="6">
        <v>544.61699999999996</v>
      </c>
      <c r="N27" s="6">
        <v>544.86199999999997</v>
      </c>
      <c r="O27" s="6">
        <v>545.70899999999995</v>
      </c>
      <c r="P27" s="6">
        <v>547.02200000000005</v>
      </c>
      <c r="Q27" s="7"/>
    </row>
    <row r="28" spans="1:17" x14ac:dyDescent="0.25">
      <c r="A28" t="s">
        <v>33</v>
      </c>
      <c r="C28" t="s">
        <v>34</v>
      </c>
      <c r="F28" s="6"/>
      <c r="G28" s="6">
        <v>545.1</v>
      </c>
      <c r="H28" s="8"/>
      <c r="I28" s="9">
        <v>3532.86</v>
      </c>
      <c r="J28" s="9">
        <v>3232.6</v>
      </c>
      <c r="K28" s="9">
        <v>3409.83</v>
      </c>
      <c r="L28" s="9">
        <v>3450.21</v>
      </c>
      <c r="M28" s="9">
        <v>4422.5</v>
      </c>
      <c r="N28" s="9">
        <v>3664.3</v>
      </c>
      <c r="O28" s="9">
        <v>4519.3900000000003</v>
      </c>
      <c r="P28" s="10">
        <v>2787.3</v>
      </c>
      <c r="Q28" s="7"/>
    </row>
    <row r="29" spans="1:17" x14ac:dyDescent="0.25">
      <c r="A29" t="s">
        <v>35</v>
      </c>
      <c r="C29" t="s">
        <v>60</v>
      </c>
      <c r="F29" s="6"/>
      <c r="G29" s="6">
        <v>546.18499999999995</v>
      </c>
      <c r="H29" s="11">
        <v>3431.88</v>
      </c>
      <c r="I29" s="4">
        <v>3513.45</v>
      </c>
      <c r="J29" s="4">
        <v>3230.45</v>
      </c>
      <c r="K29" s="4">
        <v>3476.44</v>
      </c>
      <c r="L29" s="4">
        <v>3114.36</v>
      </c>
      <c r="M29" s="4">
        <v>4354.26</v>
      </c>
      <c r="N29" s="4">
        <v>3633.63</v>
      </c>
      <c r="O29" s="4">
        <v>5546.98</v>
      </c>
      <c r="P29" s="12">
        <v>2785.74</v>
      </c>
      <c r="Q29" s="7"/>
    </row>
    <row r="30" spans="1:17" x14ac:dyDescent="0.25">
      <c r="A30" t="s">
        <v>19</v>
      </c>
      <c r="C30" s="2">
        <v>43900</v>
      </c>
      <c r="F30" s="6"/>
      <c r="G30" s="6">
        <v>545.57600000000002</v>
      </c>
      <c r="H30" s="11">
        <v>3623.87</v>
      </c>
      <c r="I30" s="4">
        <v>3514.22</v>
      </c>
      <c r="J30" s="4">
        <v>3397.32</v>
      </c>
      <c r="K30" s="4">
        <v>3942.2</v>
      </c>
      <c r="L30" s="4">
        <v>3380.31</v>
      </c>
      <c r="M30" s="4">
        <v>3913.77</v>
      </c>
      <c r="N30" s="4">
        <v>3972.97</v>
      </c>
      <c r="O30" s="4">
        <v>4862.49</v>
      </c>
      <c r="P30" s="12">
        <v>2760.46</v>
      </c>
      <c r="Q30" s="7"/>
    </row>
    <row r="31" spans="1:17" x14ac:dyDescent="0.25">
      <c r="A31" t="s">
        <v>20</v>
      </c>
      <c r="C31" t="s">
        <v>21</v>
      </c>
      <c r="F31" s="6"/>
      <c r="G31" s="6">
        <v>547.16600000000005</v>
      </c>
      <c r="H31" s="13">
        <v>3716.98</v>
      </c>
      <c r="I31" s="14"/>
      <c r="J31" s="14"/>
      <c r="K31" s="14"/>
      <c r="L31" s="14">
        <v>3778.01</v>
      </c>
      <c r="M31" s="14">
        <v>4151.53</v>
      </c>
      <c r="N31" s="14">
        <v>5298.36</v>
      </c>
      <c r="O31" s="14">
        <v>4885.1000000000004</v>
      </c>
      <c r="P31" s="15">
        <v>544.78499999999997</v>
      </c>
      <c r="Q31" s="7"/>
    </row>
    <row r="32" spans="1:17" x14ac:dyDescent="0.25">
      <c r="A32" s="1" t="s">
        <v>36</v>
      </c>
      <c r="B32" s="25" t="s">
        <v>61</v>
      </c>
      <c r="G32" s="16">
        <v>545.57399999999996</v>
      </c>
      <c r="H32" s="16">
        <v>545.24699999999996</v>
      </c>
      <c r="I32" s="16">
        <v>545.25199999999995</v>
      </c>
      <c r="J32" s="16">
        <v>545.04</v>
      </c>
      <c r="K32" s="16">
        <v>544.35500000000002</v>
      </c>
      <c r="L32" s="16">
        <v>546.77599999999995</v>
      </c>
      <c r="M32" s="16">
        <v>544.46699999999998</v>
      </c>
      <c r="N32" s="16">
        <v>545.08699999999999</v>
      </c>
      <c r="O32" s="16">
        <v>545.66099999999994</v>
      </c>
      <c r="P32" s="16">
        <v>545.79999999999995</v>
      </c>
      <c r="Q32" s="17"/>
    </row>
    <row r="33" spans="1:17" x14ac:dyDescent="0.25">
      <c r="B33" s="25" t="s">
        <v>62</v>
      </c>
      <c r="Q33" s="17"/>
    </row>
    <row r="35" spans="1:17" x14ac:dyDescent="0.25">
      <c r="A35" s="1"/>
      <c r="B35" s="18"/>
      <c r="C35" s="19"/>
      <c r="F35" t="s">
        <v>37</v>
      </c>
      <c r="H35">
        <f>AVERAGE(H28:H31)</f>
        <v>3590.91</v>
      </c>
      <c r="I35">
        <f t="shared" ref="I35:N35" si="0">AVERAGE(I28:I31)</f>
        <v>3520.1766666666663</v>
      </c>
      <c r="J35">
        <f t="shared" si="0"/>
        <v>3286.7899999999995</v>
      </c>
      <c r="K35">
        <f t="shared" si="0"/>
        <v>3609.4900000000002</v>
      </c>
      <c r="L35">
        <f t="shared" si="0"/>
        <v>3430.7224999999999</v>
      </c>
      <c r="M35">
        <f t="shared" si="0"/>
        <v>4210.5150000000003</v>
      </c>
      <c r="N35">
        <f t="shared" si="0"/>
        <v>4142.3149999999996</v>
      </c>
      <c r="O35">
        <f>AVERAGE(O28:O31)</f>
        <v>4953.49</v>
      </c>
      <c r="P35">
        <f>AVERAGE(P28:P30)</f>
        <v>2777.8333333333335</v>
      </c>
    </row>
    <row r="36" spans="1:17" x14ac:dyDescent="0.25">
      <c r="B36" s="18"/>
      <c r="F36" t="s">
        <v>38</v>
      </c>
      <c r="H36">
        <f>H35/1000</f>
        <v>3.59091</v>
      </c>
      <c r="I36">
        <f t="shared" ref="I36:P36" si="1">I35/1000</f>
        <v>3.5201766666666661</v>
      </c>
      <c r="J36">
        <f t="shared" si="1"/>
        <v>3.2867899999999994</v>
      </c>
      <c r="K36">
        <f t="shared" si="1"/>
        <v>3.6094900000000001</v>
      </c>
      <c r="L36">
        <f t="shared" si="1"/>
        <v>3.4307224999999999</v>
      </c>
      <c r="M36">
        <f t="shared" si="1"/>
        <v>4.210515</v>
      </c>
      <c r="N36">
        <f t="shared" si="1"/>
        <v>4.142315</v>
      </c>
      <c r="O36">
        <f t="shared" si="1"/>
        <v>4.9534899999999995</v>
      </c>
      <c r="P36">
        <f t="shared" si="1"/>
        <v>2.7778333333333336</v>
      </c>
    </row>
    <row r="37" spans="1:17" x14ac:dyDescent="0.25">
      <c r="B37" s="20"/>
      <c r="F37" t="s">
        <v>39</v>
      </c>
      <c r="H37">
        <f>MEDIAN(H28:H31)</f>
        <v>3623.87</v>
      </c>
      <c r="I37">
        <f t="shared" ref="I37:P37" si="2">MEDIAN(I28:I31)</f>
        <v>3514.22</v>
      </c>
      <c r="J37">
        <f t="shared" si="2"/>
        <v>3232.6</v>
      </c>
      <c r="K37">
        <f t="shared" si="2"/>
        <v>3476.44</v>
      </c>
      <c r="L37">
        <f t="shared" si="2"/>
        <v>3415.26</v>
      </c>
      <c r="M37">
        <f t="shared" si="2"/>
        <v>4252.8950000000004</v>
      </c>
      <c r="N37">
        <f t="shared" si="2"/>
        <v>3818.6350000000002</v>
      </c>
      <c r="O37">
        <f t="shared" si="2"/>
        <v>4873.7950000000001</v>
      </c>
      <c r="P37">
        <f t="shared" si="2"/>
        <v>2773.1</v>
      </c>
    </row>
    <row r="38" spans="1:17" x14ac:dyDescent="0.25">
      <c r="B38" s="18"/>
      <c r="F38" t="s">
        <v>40</v>
      </c>
      <c r="H38">
        <f>H37/1000</f>
        <v>3.6238699999999997</v>
      </c>
      <c r="I38">
        <f t="shared" ref="I38:P38" si="3">I37/1000</f>
        <v>3.5142199999999999</v>
      </c>
      <c r="J38">
        <f t="shared" si="3"/>
        <v>3.2325999999999997</v>
      </c>
      <c r="K38">
        <f t="shared" si="3"/>
        <v>3.4764400000000002</v>
      </c>
      <c r="L38">
        <f t="shared" si="3"/>
        <v>3.4152600000000004</v>
      </c>
      <c r="M38">
        <f t="shared" si="3"/>
        <v>4.2528950000000005</v>
      </c>
      <c r="N38">
        <f t="shared" si="3"/>
        <v>3.818635</v>
      </c>
      <c r="O38">
        <f t="shared" si="3"/>
        <v>4.8737950000000003</v>
      </c>
      <c r="P38">
        <f t="shared" si="3"/>
        <v>2.7730999999999999</v>
      </c>
    </row>
    <row r="39" spans="1:17" x14ac:dyDescent="0.25">
      <c r="C39" s="18"/>
      <c r="F39" t="s">
        <v>41</v>
      </c>
      <c r="H39">
        <f>STDEV(H28:H31)</f>
        <v>145.37975684392921</v>
      </c>
      <c r="I39">
        <f t="shared" ref="I39:P39" si="4">STDEV(I28:I31)</f>
        <v>10.990834059949107</v>
      </c>
      <c r="J39">
        <f t="shared" si="4"/>
        <v>95.727824063853205</v>
      </c>
      <c r="K39">
        <f t="shared" si="4"/>
        <v>290.05375553507309</v>
      </c>
      <c r="L39">
        <f t="shared" si="4"/>
        <v>273.01710683581723</v>
      </c>
      <c r="M39">
        <f t="shared" si="4"/>
        <v>228.86465469064177</v>
      </c>
      <c r="N39">
        <f t="shared" si="4"/>
        <v>785.78549670589712</v>
      </c>
      <c r="O39">
        <f t="shared" si="4"/>
        <v>429.58560737839713</v>
      </c>
      <c r="P39">
        <f t="shared" si="4"/>
        <v>1116.5919293574757</v>
      </c>
    </row>
    <row r="40" spans="1:17" x14ac:dyDescent="0.25">
      <c r="F40" t="s">
        <v>42</v>
      </c>
      <c r="H40">
        <f>H39/H35*100</f>
        <v>4.048549165641278</v>
      </c>
      <c r="I40">
        <f t="shared" ref="I40:P40" si="5">I39/I35*100</f>
        <v>0.31222393364582385</v>
      </c>
      <c r="J40">
        <f t="shared" si="5"/>
        <v>2.9125019871623445</v>
      </c>
      <c r="K40">
        <f t="shared" si="5"/>
        <v>8.03586533097676</v>
      </c>
      <c r="L40">
        <f t="shared" si="5"/>
        <v>7.9580061294907187</v>
      </c>
      <c r="M40">
        <f t="shared" si="5"/>
        <v>5.4355501569437887</v>
      </c>
      <c r="N40">
        <f t="shared" si="5"/>
        <v>18.969718544000084</v>
      </c>
      <c r="O40">
        <f t="shared" si="5"/>
        <v>8.6723826509874282</v>
      </c>
      <c r="P40">
        <f t="shared" si="5"/>
        <v>40.196505526758585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22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I47">
        <f t="shared" ref="I47:N47" si="6">I28-$P$35</f>
        <v>755.02666666666664</v>
      </c>
      <c r="J47">
        <f t="shared" si="6"/>
        <v>454.76666666666642</v>
      </c>
      <c r="K47">
        <f t="shared" si="6"/>
        <v>631.99666666666644</v>
      </c>
      <c r="L47">
        <f t="shared" si="6"/>
        <v>672.37666666666655</v>
      </c>
      <c r="M47">
        <f t="shared" si="6"/>
        <v>1644.6666666666665</v>
      </c>
      <c r="N47">
        <f t="shared" si="6"/>
        <v>886.4666666666667</v>
      </c>
      <c r="O47">
        <f>O28-$P$35</f>
        <v>1741.5566666666668</v>
      </c>
    </row>
    <row r="48" spans="1:17" x14ac:dyDescent="0.25">
      <c r="H48">
        <f t="shared" ref="H48:O50" si="7">H29-$P$35</f>
        <v>654.04666666666662</v>
      </c>
      <c r="I48">
        <f t="shared" si="7"/>
        <v>735.61666666666633</v>
      </c>
      <c r="J48">
        <f t="shared" si="7"/>
        <v>452.61666666666633</v>
      </c>
      <c r="K48">
        <f t="shared" si="7"/>
        <v>698.60666666666657</v>
      </c>
      <c r="L48">
        <f t="shared" si="7"/>
        <v>336.52666666666664</v>
      </c>
      <c r="M48">
        <f t="shared" si="7"/>
        <v>1576.4266666666667</v>
      </c>
      <c r="N48">
        <f t="shared" si="7"/>
        <v>855.79666666666662</v>
      </c>
      <c r="O48">
        <f t="shared" si="7"/>
        <v>2769.1466666666661</v>
      </c>
    </row>
    <row r="49" spans="4:20" x14ac:dyDescent="0.25">
      <c r="H49">
        <f t="shared" si="7"/>
        <v>846.03666666666641</v>
      </c>
      <c r="I49">
        <f t="shared" si="7"/>
        <v>736.38666666666631</v>
      </c>
      <c r="J49">
        <f t="shared" si="7"/>
        <v>619.48666666666668</v>
      </c>
      <c r="K49">
        <f t="shared" si="7"/>
        <v>1164.3666666666663</v>
      </c>
      <c r="L49">
        <f>L30-$P$35</f>
        <v>602.47666666666646</v>
      </c>
      <c r="M49">
        <f t="shared" si="7"/>
        <v>1135.9366666666665</v>
      </c>
      <c r="N49">
        <f t="shared" si="7"/>
        <v>1195.1366666666663</v>
      </c>
      <c r="O49">
        <f>O30-$P$35</f>
        <v>2084.6566666666663</v>
      </c>
    </row>
    <row r="50" spans="4:20" x14ac:dyDescent="0.25">
      <c r="H50">
        <f t="shared" si="7"/>
        <v>939.14666666666653</v>
      </c>
      <c r="I50" s="19"/>
      <c r="J50" s="19"/>
      <c r="K50" s="19"/>
      <c r="L50">
        <f t="shared" si="7"/>
        <v>1000.1766666666667</v>
      </c>
      <c r="M50">
        <f t="shared" si="7"/>
        <v>1373.6966666666663</v>
      </c>
      <c r="N50">
        <f t="shared" si="7"/>
        <v>2520.5266666666662</v>
      </c>
      <c r="O50">
        <f t="shared" si="7"/>
        <v>2107.2666666666669</v>
      </c>
    </row>
    <row r="53" spans="4:20" x14ac:dyDescent="0.25">
      <c r="F53" s="3"/>
      <c r="G53" s="3"/>
      <c r="H53" s="3" t="s">
        <v>22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 t="s">
        <v>29</v>
      </c>
      <c r="Q53" s="3"/>
      <c r="S53" s="21" t="s">
        <v>44</v>
      </c>
      <c r="T53" s="22"/>
    </row>
    <row r="54" spans="4:20" x14ac:dyDescent="0.25">
      <c r="F54" t="s">
        <v>37</v>
      </c>
      <c r="H54">
        <f>AVERAGE(H47:H50)</f>
        <v>813.07666666666648</v>
      </c>
      <c r="I54">
        <f>AVERAGE(I47:I50)</f>
        <v>742.34333333333313</v>
      </c>
      <c r="J54">
        <f t="shared" ref="J54:N54" si="8">AVERAGE(J47:J50)</f>
        <v>508.95666666666648</v>
      </c>
      <c r="K54">
        <f t="shared" si="8"/>
        <v>831.65666666666641</v>
      </c>
      <c r="L54">
        <f t="shared" si="8"/>
        <v>652.8891666666666</v>
      </c>
      <c r="M54">
        <f t="shared" si="8"/>
        <v>1432.6816666666664</v>
      </c>
      <c r="N54">
        <f t="shared" si="8"/>
        <v>1364.4816666666666</v>
      </c>
      <c r="O54">
        <f>AVERAGE(O47:O50)</f>
        <v>2175.6566666666663</v>
      </c>
      <c r="S54" s="23">
        <f>AVERAGE(H47:I50)</f>
        <v>777.7099999999997</v>
      </c>
      <c r="T54" s="24"/>
    </row>
    <row r="55" spans="4:20" x14ac:dyDescent="0.25">
      <c r="F55" t="s">
        <v>38</v>
      </c>
      <c r="H55">
        <f>H54/1000</f>
        <v>0.81307666666666645</v>
      </c>
      <c r="I55">
        <f t="shared" ref="I55:O55" si="9">I54/1000</f>
        <v>0.74234333333333313</v>
      </c>
      <c r="J55">
        <f t="shared" si="9"/>
        <v>0.5089566666666665</v>
      </c>
      <c r="K55">
        <f t="shared" si="9"/>
        <v>0.83165666666666638</v>
      </c>
      <c r="L55">
        <f t="shared" si="9"/>
        <v>0.65288916666666663</v>
      </c>
      <c r="M55">
        <f t="shared" si="9"/>
        <v>1.4326816666666664</v>
      </c>
      <c r="N55">
        <f t="shared" si="9"/>
        <v>1.3644816666666666</v>
      </c>
      <c r="O55">
        <f t="shared" si="9"/>
        <v>2.1756566666666664</v>
      </c>
    </row>
    <row r="56" spans="4:20" x14ac:dyDescent="0.25">
      <c r="F56" t="s">
        <v>39</v>
      </c>
      <c r="H56">
        <f>MEDIAN(H47:H50)</f>
        <v>846.03666666666641</v>
      </c>
      <c r="I56">
        <f t="shared" ref="I56:N56" si="10">MEDIAN(I47:I50)</f>
        <v>736.38666666666631</v>
      </c>
      <c r="J56">
        <f>MEDIAN(J47:J50)</f>
        <v>454.76666666666642</v>
      </c>
      <c r="K56">
        <f t="shared" si="10"/>
        <v>698.60666666666657</v>
      </c>
      <c r="L56">
        <f t="shared" si="10"/>
        <v>637.42666666666651</v>
      </c>
      <c r="M56">
        <f t="shared" si="10"/>
        <v>1475.0616666666665</v>
      </c>
      <c r="N56">
        <f t="shared" si="10"/>
        <v>1040.8016666666665</v>
      </c>
      <c r="O56">
        <f>MEDIAN(O47:O50)</f>
        <v>2095.9616666666666</v>
      </c>
    </row>
    <row r="57" spans="4:20" x14ac:dyDescent="0.25">
      <c r="F57" t="s">
        <v>40</v>
      </c>
      <c r="H57">
        <f>H56/1000</f>
        <v>0.84603666666666644</v>
      </c>
      <c r="I57">
        <f t="shared" ref="I57:O57" si="11">I56/1000</f>
        <v>0.7363866666666663</v>
      </c>
      <c r="J57">
        <f t="shared" si="11"/>
        <v>0.45476666666666643</v>
      </c>
      <c r="K57">
        <f t="shared" si="11"/>
        <v>0.6986066666666666</v>
      </c>
      <c r="L57">
        <f t="shared" si="11"/>
        <v>0.63742666666666647</v>
      </c>
      <c r="M57">
        <f t="shared" si="11"/>
        <v>1.4750616666666665</v>
      </c>
      <c r="N57">
        <f t="shared" si="11"/>
        <v>1.0408016666666664</v>
      </c>
      <c r="O57">
        <f t="shared" si="11"/>
        <v>2.0959616666666667</v>
      </c>
    </row>
    <row r="58" spans="4:20" x14ac:dyDescent="0.25">
      <c r="F58" t="s">
        <v>41</v>
      </c>
      <c r="H58">
        <f>STDEV(H47:H50)</f>
        <v>145.37975684392933</v>
      </c>
      <c r="I58">
        <f t="shared" ref="I58:O58" si="12">STDEV(I47:I50)</f>
        <v>10.990834059949107</v>
      </c>
      <c r="J58">
        <f t="shared" si="12"/>
        <v>95.727824063853063</v>
      </c>
      <c r="K58">
        <f t="shared" si="12"/>
        <v>290.05375553507304</v>
      </c>
      <c r="L58">
        <f t="shared" si="12"/>
        <v>273.01710683581723</v>
      </c>
      <c r="M58">
        <f t="shared" si="12"/>
        <v>228.86465469064302</v>
      </c>
      <c r="N58">
        <f t="shared" si="12"/>
        <v>785.78549670589643</v>
      </c>
      <c r="O58">
        <f t="shared" si="12"/>
        <v>429.58560737839997</v>
      </c>
    </row>
    <row r="59" spans="4:20" x14ac:dyDescent="0.25">
      <c r="F59" t="s">
        <v>42</v>
      </c>
      <c r="H59">
        <f>H58/H54*100</f>
        <v>17.880202790708054</v>
      </c>
      <c r="I59">
        <f t="shared" ref="I59:O59" si="13">I58/I54*100</f>
        <v>1.4805594078143236</v>
      </c>
      <c r="J59">
        <f t="shared" si="13"/>
        <v>18.808639385904453</v>
      </c>
      <c r="K59">
        <f t="shared" si="13"/>
        <v>34.876622428534986</v>
      </c>
      <c r="L59">
        <f t="shared" si="13"/>
        <v>41.816761676366802</v>
      </c>
      <c r="M59">
        <f t="shared" si="13"/>
        <v>15.974564344299075</v>
      </c>
      <c r="N59">
        <f t="shared" si="13"/>
        <v>57.58857124299189</v>
      </c>
      <c r="O59">
        <f t="shared" si="13"/>
        <v>19.745101052022608</v>
      </c>
    </row>
    <row r="62" spans="4:20" x14ac:dyDescent="0.25">
      <c r="D62" t="s">
        <v>45</v>
      </c>
    </row>
    <row r="63" spans="4:20" x14ac:dyDescent="0.25">
      <c r="I63">
        <f t="shared" ref="H63:O66" si="14">I47/$H$54*100</f>
        <v>92.860451863907883</v>
      </c>
      <c r="J63">
        <f t="shared" si="14"/>
        <v>55.931584967387224</v>
      </c>
      <c r="K63">
        <f t="shared" si="14"/>
        <v>77.729037442143621</v>
      </c>
      <c r="L63">
        <f t="shared" si="14"/>
        <v>82.69535878125474</v>
      </c>
      <c r="M63">
        <f t="shared" si="14"/>
        <v>202.27694805327911</v>
      </c>
      <c r="N63" s="25">
        <f t="shared" si="14"/>
        <v>109.0262090905737</v>
      </c>
      <c r="O63">
        <f>O47/$H$54*100</f>
        <v>214.19341349524242</v>
      </c>
    </row>
    <row r="64" spans="4:20" x14ac:dyDescent="0.25">
      <c r="H64">
        <f t="shared" si="14"/>
        <v>80.440958827170888</v>
      </c>
      <c r="I64">
        <f t="shared" si="14"/>
        <v>90.473223107292029</v>
      </c>
      <c r="J64">
        <f t="shared" si="14"/>
        <v>55.667157258643066</v>
      </c>
      <c r="K64">
        <f t="shared" si="14"/>
        <v>85.921376827933415</v>
      </c>
      <c r="L64">
        <f t="shared" si="14"/>
        <v>41.389290882778589</v>
      </c>
      <c r="M64">
        <f t="shared" si="14"/>
        <v>193.88413556737171</v>
      </c>
      <c r="N64">
        <f t="shared" si="14"/>
        <v>105.25411707793036</v>
      </c>
      <c r="O64">
        <f t="shared" si="14"/>
        <v>340.57632941543028</v>
      </c>
    </row>
    <row r="65" spans="4:17" x14ac:dyDescent="0.25">
      <c r="H65">
        <f t="shared" si="14"/>
        <v>104.05373826986384</v>
      </c>
      <c r="I65">
        <f t="shared" si="14"/>
        <v>90.567925123912033</v>
      </c>
      <c r="J65">
        <f t="shared" si="14"/>
        <v>76.190437146148597</v>
      </c>
      <c r="K65">
        <f t="shared" si="14"/>
        <v>143.20502781615511</v>
      </c>
      <c r="L65">
        <f t="shared" si="14"/>
        <v>74.098383506270409</v>
      </c>
      <c r="M65">
        <f t="shared" si="14"/>
        <v>139.70843257913359</v>
      </c>
      <c r="N65">
        <f t="shared" si="14"/>
        <v>146.98941879199583</v>
      </c>
      <c r="O65">
        <f t="shared" si="14"/>
        <v>256.39115622553021</v>
      </c>
    </row>
    <row r="66" spans="4:17" x14ac:dyDescent="0.25">
      <c r="H66">
        <f t="shared" si="14"/>
        <v>115.50530290296528</v>
      </c>
      <c r="L66">
        <f t="shared" si="14"/>
        <v>123.01136014234004</v>
      </c>
      <c r="M66">
        <f t="shared" si="14"/>
        <v>168.95044747727766</v>
      </c>
      <c r="N66">
        <f t="shared" si="14"/>
        <v>309.99864711404831</v>
      </c>
      <c r="O66">
        <f t="shared" si="14"/>
        <v>259.17195180446299</v>
      </c>
    </row>
    <row r="69" spans="4:17" x14ac:dyDescent="0.25">
      <c r="F69" s="3"/>
      <c r="G69" s="3"/>
      <c r="H69" s="3" t="s">
        <v>22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 t="s">
        <v>29</v>
      </c>
      <c r="Q69" s="3"/>
    </row>
    <row r="70" spans="4:17" x14ac:dyDescent="0.25">
      <c r="F70" t="s">
        <v>37</v>
      </c>
      <c r="H70">
        <f>AVERAGE(H63:H66)</f>
        <v>100</v>
      </c>
      <c r="I70">
        <f t="shared" ref="I70:N70" si="15">AVERAGE(I63:I66)</f>
        <v>91.30053336503731</v>
      </c>
      <c r="J70">
        <f>AVERAGE(J63:J66)</f>
        <v>62.596393124059624</v>
      </c>
      <c r="K70">
        <f t="shared" si="15"/>
        <v>102.28514736207738</v>
      </c>
      <c r="L70">
        <f t="shared" si="15"/>
        <v>80.298598328160949</v>
      </c>
      <c r="M70">
        <f t="shared" si="15"/>
        <v>176.20499091926553</v>
      </c>
      <c r="N70">
        <f t="shared" si="15"/>
        <v>167.81709801863707</v>
      </c>
      <c r="O70">
        <f>AVERAGE(O63:O66)</f>
        <v>267.58321273516651</v>
      </c>
    </row>
    <row r="71" spans="4:17" x14ac:dyDescent="0.25">
      <c r="F71" t="s">
        <v>39</v>
      </c>
      <c r="H71">
        <f>MEDIAN(H63:H66)</f>
        <v>104.05373826986384</v>
      </c>
      <c r="I71">
        <f t="shared" ref="I71:O71" si="16">MEDIAN(I63:I66)</f>
        <v>90.567925123912033</v>
      </c>
      <c r="J71">
        <f t="shared" si="16"/>
        <v>55.931584967387224</v>
      </c>
      <c r="K71">
        <f t="shared" si="16"/>
        <v>85.921376827933415</v>
      </c>
      <c r="L71">
        <f t="shared" si="16"/>
        <v>78.396871143762581</v>
      </c>
      <c r="M71">
        <f t="shared" si="16"/>
        <v>181.41729152232469</v>
      </c>
      <c r="N71">
        <f t="shared" si="16"/>
        <v>128.00781394128478</v>
      </c>
      <c r="O71">
        <f t="shared" si="16"/>
        <v>257.78155401499657</v>
      </c>
    </row>
    <row r="72" spans="4:17" x14ac:dyDescent="0.25">
      <c r="F72" t="s">
        <v>41</v>
      </c>
      <c r="H72">
        <f>STDEV(H63:H66)</f>
        <v>17.880202790708044</v>
      </c>
      <c r="I72">
        <f t="shared" ref="I72:O72" si="17">STDEV(I63:I66)</f>
        <v>1.3517586361207126</v>
      </c>
      <c r="J72">
        <f t="shared" si="17"/>
        <v>11.773529851287536</v>
      </c>
      <c r="K72">
        <f t="shared" si="17"/>
        <v>35.673604645942397</v>
      </c>
      <c r="L72">
        <f t="shared" si="17"/>
        <v>33.578273492350107</v>
      </c>
      <c r="M72">
        <f t="shared" si="17"/>
        <v>28.147979652264233</v>
      </c>
      <c r="N72">
        <f t="shared" si="17"/>
        <v>96.643469050384354</v>
      </c>
      <c r="O72">
        <f t="shared" si="17"/>
        <v>52.83457575280655</v>
      </c>
    </row>
    <row r="73" spans="4:17" x14ac:dyDescent="0.25">
      <c r="F73" t="s">
        <v>42</v>
      </c>
      <c r="H73">
        <f t="shared" ref="H73:O73" si="18">H72/H70*100</f>
        <v>17.880202790708044</v>
      </c>
      <c r="I73">
        <f t="shared" si="18"/>
        <v>1.4805594078143205</v>
      </c>
      <c r="J73">
        <f t="shared" si="18"/>
        <v>18.808639385904566</v>
      </c>
      <c r="K73">
        <f t="shared" si="18"/>
        <v>34.876622428535043</v>
      </c>
      <c r="L73">
        <f t="shared" si="18"/>
        <v>41.816761676366781</v>
      </c>
      <c r="M73">
        <f t="shared" si="18"/>
        <v>15.974564344298972</v>
      </c>
      <c r="N73">
        <f t="shared" si="18"/>
        <v>57.588571242991904</v>
      </c>
      <c r="O73">
        <f t="shared" si="18"/>
        <v>19.745101052022342</v>
      </c>
    </row>
    <row r="76" spans="4:17" x14ac:dyDescent="0.25">
      <c r="D76" t="s">
        <v>46</v>
      </c>
      <c r="I76">
        <f t="shared" ref="I76:N76" si="19">I47/$S$54*100</f>
        <v>97.08331726050416</v>
      </c>
      <c r="J76">
        <f>J47/$S$54*100</f>
        <v>58.475095686909853</v>
      </c>
      <c r="K76">
        <f t="shared" si="19"/>
        <v>81.263795845066497</v>
      </c>
      <c r="L76">
        <f t="shared" si="19"/>
        <v>86.455962591025809</v>
      </c>
      <c r="M76">
        <f t="shared" si="19"/>
        <v>211.47557144265434</v>
      </c>
      <c r="N76" s="25">
        <f t="shared" si="19"/>
        <v>113.98421862476593</v>
      </c>
      <c r="O76">
        <f>O47/$S$54*100</f>
        <v>223.93394281501685</v>
      </c>
    </row>
    <row r="77" spans="4:17" x14ac:dyDescent="0.25">
      <c r="H77">
        <f t="shared" ref="H77:O79" si="20">H48/$S$54*100</f>
        <v>84.099042916597043</v>
      </c>
      <c r="I77">
        <f t="shared" si="20"/>
        <v>94.587528341755487</v>
      </c>
      <c r="J77">
        <f t="shared" si="20"/>
        <v>58.198643024606412</v>
      </c>
      <c r="K77">
        <f t="shared" si="20"/>
        <v>89.828685071127651</v>
      </c>
      <c r="L77">
        <f t="shared" si="20"/>
        <v>43.271485086557554</v>
      </c>
      <c r="M77">
        <f t="shared" si="20"/>
        <v>202.70109252377716</v>
      </c>
      <c r="N77">
        <f t="shared" si="20"/>
        <v>110.04058925134908</v>
      </c>
      <c r="O77">
        <f t="shared" si="20"/>
        <v>356.0641713063568</v>
      </c>
    </row>
    <row r="78" spans="4:17" x14ac:dyDescent="0.25">
      <c r="H78">
        <f t="shared" si="20"/>
        <v>108.7856227471251</v>
      </c>
      <c r="I78">
        <f>I49/$S$54*100</f>
        <v>94.686536969650206</v>
      </c>
      <c r="J78">
        <f t="shared" si="20"/>
        <v>79.655227098361465</v>
      </c>
      <c r="K78">
        <f t="shared" si="20"/>
        <v>149.71733251040447</v>
      </c>
      <c r="L78">
        <f t="shared" si="20"/>
        <v>77.468036500323606</v>
      </c>
      <c r="M78">
        <f t="shared" si="20"/>
        <v>146.06172823631778</v>
      </c>
      <c r="N78">
        <f t="shared" si="20"/>
        <v>153.67382014718427</v>
      </c>
      <c r="O78">
        <f t="shared" si="20"/>
        <v>268.05064441329893</v>
      </c>
    </row>
    <row r="79" spans="4:17" x14ac:dyDescent="0.25">
      <c r="H79">
        <f t="shared" si="20"/>
        <v>120.75795176436807</v>
      </c>
      <c r="J79" s="25"/>
      <c r="L79">
        <f t="shared" si="20"/>
        <v>128.60534989477662</v>
      </c>
      <c r="M79">
        <f t="shared" si="20"/>
        <v>176.63353520806814</v>
      </c>
      <c r="N79">
        <f t="shared" si="20"/>
        <v>324.09595693338997</v>
      </c>
      <c r="O79">
        <f t="shared" si="20"/>
        <v>270.95789775966205</v>
      </c>
    </row>
    <row r="82" spans="6:17" x14ac:dyDescent="0.25">
      <c r="F82" s="3"/>
      <c r="G82" s="3"/>
      <c r="H82" s="3" t="s">
        <v>22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 t="s">
        <v>29</v>
      </c>
      <c r="Q82" s="3"/>
    </row>
    <row r="83" spans="6:17" x14ac:dyDescent="0.25">
      <c r="F83" t="s">
        <v>37</v>
      </c>
      <c r="H83">
        <f>AVERAGE(H76:H79)</f>
        <v>104.54753914269675</v>
      </c>
      <c r="I83">
        <f t="shared" ref="I83:O83" si="21">AVERAGE(I76:I79)</f>
        <v>95.452460857303279</v>
      </c>
      <c r="J83">
        <f t="shared" si="21"/>
        <v>65.442988603292576</v>
      </c>
      <c r="K83">
        <f t="shared" si="21"/>
        <v>106.93660447553287</v>
      </c>
      <c r="L83">
        <f t="shared" si="21"/>
        <v>83.950208518170896</v>
      </c>
      <c r="M83">
        <f t="shared" si="21"/>
        <v>184.21798185270436</v>
      </c>
      <c r="N83">
        <f t="shared" si="21"/>
        <v>175.44864623917232</v>
      </c>
      <c r="O83" s="25">
        <f t="shared" si="21"/>
        <v>279.75166407358364</v>
      </c>
    </row>
    <row r="84" spans="6:17" x14ac:dyDescent="0.25">
      <c r="F84" t="s">
        <v>39</v>
      </c>
      <c r="H84">
        <f t="shared" ref="H84:O84" si="22">MEDIAN(H76:H79)</f>
        <v>108.7856227471251</v>
      </c>
      <c r="I84">
        <f t="shared" si="22"/>
        <v>94.686536969650206</v>
      </c>
      <c r="J84">
        <f t="shared" si="22"/>
        <v>58.475095686909853</v>
      </c>
      <c r="K84">
        <f t="shared" si="22"/>
        <v>89.828685071127651</v>
      </c>
      <c r="L84">
        <f t="shared" si="22"/>
        <v>81.961999545674701</v>
      </c>
      <c r="M84">
        <f t="shared" si="22"/>
        <v>189.66731386592267</v>
      </c>
      <c r="N84">
        <f t="shared" si="22"/>
        <v>133.8290193859751</v>
      </c>
      <c r="O84" s="25">
        <f t="shared" si="22"/>
        <v>269.50427108648046</v>
      </c>
    </row>
    <row r="85" spans="6:17" x14ac:dyDescent="0.25">
      <c r="F85" t="s">
        <v>41</v>
      </c>
      <c r="H85">
        <f t="shared" ref="H85:O85" si="23">STDEV(H76:H79)</f>
        <v>18.693312011408906</v>
      </c>
      <c r="I85">
        <f t="shared" si="23"/>
        <v>1.4132303892130862</v>
      </c>
      <c r="J85">
        <f t="shared" si="23"/>
        <v>12.308935729751875</v>
      </c>
      <c r="K85">
        <f t="shared" si="23"/>
        <v>37.295875780827423</v>
      </c>
      <c r="L85">
        <f t="shared" si="23"/>
        <v>35.105258622856518</v>
      </c>
      <c r="M85">
        <f t="shared" si="23"/>
        <v>29.428020044829275</v>
      </c>
      <c r="N85">
        <f t="shared" si="23"/>
        <v>101.03836863431059</v>
      </c>
      <c r="O85" s="25">
        <f t="shared" si="23"/>
        <v>55.237248766043692</v>
      </c>
    </row>
    <row r="86" spans="6:17" x14ac:dyDescent="0.25">
      <c r="F86" t="s">
        <v>42</v>
      </c>
      <c r="H86">
        <f t="shared" ref="H86:O86" si="24">H85/H83*100</f>
        <v>17.880202790707909</v>
      </c>
      <c r="I86">
        <f t="shared" si="24"/>
        <v>1.4805594078143212</v>
      </c>
      <c r="J86">
        <f t="shared" si="24"/>
        <v>18.808639385904492</v>
      </c>
      <c r="K86">
        <f t="shared" si="24"/>
        <v>34.876622428534965</v>
      </c>
      <c r="L86">
        <f t="shared" si="24"/>
        <v>41.816761676366816</v>
      </c>
      <c r="M86">
        <f t="shared" si="24"/>
        <v>15.97456434429898</v>
      </c>
      <c r="N86">
        <f t="shared" si="24"/>
        <v>57.588571242991904</v>
      </c>
      <c r="O86" s="25">
        <f t="shared" si="24"/>
        <v>19.74510105202253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0010-824F-45EE-83D6-37FE430331D4}">
  <dimension ref="A1:P59"/>
  <sheetViews>
    <sheetView tabSelected="1" workbookViewId="0">
      <selection activeCell="S19" sqref="S19"/>
    </sheetView>
  </sheetViews>
  <sheetFormatPr baseColWidth="10" defaultRowHeight="15" x14ac:dyDescent="0.25"/>
  <sheetData>
    <row r="1" spans="1:3" x14ac:dyDescent="0.25">
      <c r="A1" s="1" t="s">
        <v>59</v>
      </c>
    </row>
    <row r="2" spans="1:3" x14ac:dyDescent="0.25">
      <c r="A2" t="s">
        <v>30</v>
      </c>
      <c r="C2" t="s">
        <v>31</v>
      </c>
    </row>
    <row r="3" spans="1:3" x14ac:dyDescent="0.25">
      <c r="A3" t="s">
        <v>32</v>
      </c>
      <c r="C3" s="2">
        <v>43855</v>
      </c>
    </row>
    <row r="4" spans="1:3" x14ac:dyDescent="0.25">
      <c r="A4" t="s">
        <v>33</v>
      </c>
      <c r="C4" t="s">
        <v>34</v>
      </c>
    </row>
    <row r="5" spans="1:3" x14ac:dyDescent="0.25">
      <c r="A5" t="s">
        <v>35</v>
      </c>
      <c r="C5" t="s">
        <v>60</v>
      </c>
    </row>
    <row r="6" spans="1:3" x14ac:dyDescent="0.25">
      <c r="A6" t="s">
        <v>19</v>
      </c>
      <c r="C6" s="2">
        <v>43900</v>
      </c>
    </row>
    <row r="7" spans="1:3" x14ac:dyDescent="0.25">
      <c r="A7" t="s">
        <v>20</v>
      </c>
      <c r="C7" t="s">
        <v>21</v>
      </c>
    </row>
    <row r="8" spans="1:3" x14ac:dyDescent="0.25">
      <c r="A8" s="1" t="s">
        <v>36</v>
      </c>
      <c r="B8" s="25" t="s">
        <v>61</v>
      </c>
    </row>
    <row r="9" spans="1:3" x14ac:dyDescent="0.25">
      <c r="B9" s="25" t="s">
        <v>62</v>
      </c>
    </row>
    <row r="10" spans="1:3" x14ac:dyDescent="0.25">
      <c r="B10" t="s">
        <v>64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</row>
    <row r="18" spans="2:15" x14ac:dyDescent="0.25">
      <c r="C18" s="18"/>
    </row>
    <row r="22" spans="2:15" x14ac:dyDescent="0.25">
      <c r="C22" s="1" t="s">
        <v>18</v>
      </c>
    </row>
    <row r="23" spans="2:15" x14ac:dyDescent="0.25">
      <c r="C23" s="1" t="s">
        <v>43</v>
      </c>
    </row>
    <row r="24" spans="2:15" x14ac:dyDescent="0.25">
      <c r="G24" t="s">
        <v>22</v>
      </c>
      <c r="H24" t="s">
        <v>22</v>
      </c>
      <c r="I24" t="s">
        <v>23</v>
      </c>
      <c r="J24" t="s">
        <v>24</v>
      </c>
      <c r="K24" t="s">
        <v>25</v>
      </c>
      <c r="L24" t="s">
        <v>26</v>
      </c>
      <c r="M24" t="s">
        <v>27</v>
      </c>
      <c r="N24" t="s">
        <v>28</v>
      </c>
      <c r="O24" t="s">
        <v>29</v>
      </c>
    </row>
    <row r="27" spans="2:15" x14ac:dyDescent="0.25">
      <c r="H27">
        <v>0.17182407999999999</v>
      </c>
      <c r="I27">
        <v>0.11642888</v>
      </c>
      <c r="J27">
        <v>0.12183018</v>
      </c>
      <c r="K27">
        <v>0.13397867999999996</v>
      </c>
      <c r="L27">
        <v>0.18199768</v>
      </c>
      <c r="M27">
        <v>0.13145057999999998</v>
      </c>
      <c r="N27">
        <v>0.15010227999999998</v>
      </c>
    </row>
    <row r="28" spans="2:15" x14ac:dyDescent="0.25">
      <c r="G28">
        <v>0.13433467999999998</v>
      </c>
      <c r="H28">
        <v>0.19891137999999997</v>
      </c>
      <c r="I28">
        <v>0.15447467999999998</v>
      </c>
      <c r="J28">
        <v>0.18117087999999998</v>
      </c>
      <c r="K28">
        <v>0.16137527999999995</v>
      </c>
      <c r="L28">
        <v>0.17712517999999999</v>
      </c>
      <c r="M28">
        <v>0.11760327999999999</v>
      </c>
      <c r="N28">
        <v>0.12568498</v>
      </c>
    </row>
    <row r="29" spans="2:15" x14ac:dyDescent="0.25">
      <c r="G29">
        <v>0.19694617999999997</v>
      </c>
      <c r="H29">
        <v>0.21536727999999999</v>
      </c>
      <c r="I29">
        <v>0.19908988</v>
      </c>
      <c r="J29">
        <v>0.21571317999999995</v>
      </c>
      <c r="K29">
        <v>0.17098258</v>
      </c>
      <c r="L29">
        <v>0.20179507999999996</v>
      </c>
      <c r="M29">
        <v>0.15332637999999998</v>
      </c>
      <c r="N29">
        <v>0.15578757999999998</v>
      </c>
    </row>
    <row r="30" spans="2:15" x14ac:dyDescent="0.25">
      <c r="G30">
        <v>0.21161717999999996</v>
      </c>
      <c r="H30">
        <v>0.38909317999999998</v>
      </c>
      <c r="I30">
        <v>0.27317467999999995</v>
      </c>
      <c r="J30">
        <v>3.1298499999999896E-3</v>
      </c>
      <c r="K30">
        <v>0.20579507999999996</v>
      </c>
      <c r="L30">
        <v>0.16556398</v>
      </c>
      <c r="M30">
        <v>0.19164157999999998</v>
      </c>
      <c r="N30">
        <v>0.14628848</v>
      </c>
    </row>
    <row r="32" spans="2:15" x14ac:dyDescent="0.25">
      <c r="C32" s="1" t="s">
        <v>18</v>
      </c>
    </row>
    <row r="33" spans="3:16" x14ac:dyDescent="0.25">
      <c r="C33" s="1" t="s">
        <v>43</v>
      </c>
    </row>
    <row r="34" spans="3:16" x14ac:dyDescent="0.25">
      <c r="G34" t="s">
        <v>22</v>
      </c>
      <c r="H34" t="s">
        <v>22</v>
      </c>
      <c r="I34" t="s">
        <v>23</v>
      </c>
      <c r="J34" t="s">
        <v>24</v>
      </c>
      <c r="K34" t="s">
        <v>25</v>
      </c>
      <c r="L34" t="s">
        <v>26</v>
      </c>
      <c r="M34" t="s">
        <v>27</v>
      </c>
      <c r="N34" t="s">
        <v>28</v>
      </c>
      <c r="O34" t="s">
        <v>29</v>
      </c>
    </row>
    <row r="37" spans="3:16" x14ac:dyDescent="0.25">
      <c r="G37">
        <v>9125.5666666666657</v>
      </c>
      <c r="H37">
        <v>755.02666666666664</v>
      </c>
      <c r="I37">
        <v>454.76666666666642</v>
      </c>
      <c r="J37">
        <v>631.99666666666644</v>
      </c>
      <c r="K37">
        <v>672.37666666666655</v>
      </c>
      <c r="L37">
        <v>1644.6666666666665</v>
      </c>
      <c r="M37">
        <v>886.4666666666667</v>
      </c>
      <c r="N37">
        <v>1741.5566666666668</v>
      </c>
    </row>
    <row r="38" spans="3:16" x14ac:dyDescent="0.25">
      <c r="G38">
        <v>654.04666666666662</v>
      </c>
      <c r="H38">
        <v>735.61666666666633</v>
      </c>
      <c r="I38">
        <v>452.61666666666633</v>
      </c>
      <c r="J38">
        <v>698.60666666666657</v>
      </c>
      <c r="K38">
        <v>336.52666666666664</v>
      </c>
      <c r="L38">
        <v>1576.4266666666667</v>
      </c>
      <c r="M38">
        <v>855.79666666666662</v>
      </c>
      <c r="N38">
        <v>2769.1466666666661</v>
      </c>
    </row>
    <row r="39" spans="3:16" x14ac:dyDescent="0.25">
      <c r="G39">
        <v>846.03666666666641</v>
      </c>
      <c r="H39">
        <v>736.38666666666631</v>
      </c>
      <c r="I39">
        <v>619.48666666666668</v>
      </c>
      <c r="J39">
        <v>1164.3666666666663</v>
      </c>
      <c r="K39">
        <v>602.47666666666646</v>
      </c>
      <c r="L39">
        <v>1135.9366666666665</v>
      </c>
      <c r="M39">
        <v>1195.1366666666663</v>
      </c>
      <c r="N39">
        <v>2084.6566666666663</v>
      </c>
    </row>
    <row r="40" spans="3:16" x14ac:dyDescent="0.25">
      <c r="G40">
        <v>939.14666666666653</v>
      </c>
      <c r="K40">
        <v>1000.1766666666667</v>
      </c>
      <c r="L40">
        <v>1373.6966666666663</v>
      </c>
      <c r="M40">
        <v>2520.5266666666662</v>
      </c>
      <c r="N40">
        <v>2107.2666666666669</v>
      </c>
    </row>
    <row r="42" spans="3:16" x14ac:dyDescent="0.25">
      <c r="C42" s="1" t="s">
        <v>56</v>
      </c>
    </row>
    <row r="43" spans="3:16" x14ac:dyDescent="0.25">
      <c r="H43">
        <f t="shared" ref="H43:N43" si="0">H27/H37</f>
        <v>2.2757352499690959E-4</v>
      </c>
      <c r="I43">
        <f t="shared" si="0"/>
        <v>2.5601894011581045E-4</v>
      </c>
      <c r="J43">
        <f t="shared" si="0"/>
        <v>1.9277028887283167E-4</v>
      </c>
      <c r="K43">
        <f t="shared" si="0"/>
        <v>1.9926134656665656E-4</v>
      </c>
      <c r="L43">
        <f t="shared" si="0"/>
        <v>1.1065931090393191E-4</v>
      </c>
      <c r="M43">
        <f t="shared" si="0"/>
        <v>1.4828598180040609E-4</v>
      </c>
      <c r="N43">
        <f t="shared" si="0"/>
        <v>8.6188570761406923E-5</v>
      </c>
      <c r="P43" s="1" t="s">
        <v>57</v>
      </c>
    </row>
    <row r="44" spans="3:16" x14ac:dyDescent="0.25">
      <c r="G44">
        <f t="shared" ref="G44:N46" si="1">G28/G38</f>
        <v>2.0539005371686015E-4</v>
      </c>
      <c r="H44">
        <f t="shared" si="1"/>
        <v>2.7040086095566089E-4</v>
      </c>
      <c r="I44">
        <f t="shared" si="1"/>
        <v>3.4129251390065194E-4</v>
      </c>
      <c r="J44">
        <f t="shared" si="1"/>
        <v>2.5933173650408912E-4</v>
      </c>
      <c r="K44">
        <f t="shared" si="1"/>
        <v>4.7953192416648498E-4</v>
      </c>
      <c r="L44">
        <f t="shared" si="1"/>
        <v>1.1235865501725421E-4</v>
      </c>
      <c r="M44">
        <f t="shared" si="1"/>
        <v>1.3741965186434471E-4</v>
      </c>
      <c r="N44">
        <f t="shared" si="1"/>
        <v>4.5387621216644366E-5</v>
      </c>
      <c r="P44">
        <f>AVERAGE(G43:H46)</f>
        <v>2.423242340221883E-4</v>
      </c>
    </row>
    <row r="45" spans="3:16" x14ac:dyDescent="0.25">
      <c r="G45">
        <f t="shared" si="1"/>
        <v>2.3278681381027618E-4</v>
      </c>
      <c r="H45">
        <f t="shared" si="1"/>
        <v>2.9246493689909301E-4</v>
      </c>
      <c r="I45">
        <f t="shared" si="1"/>
        <v>3.2137879749900454E-4</v>
      </c>
      <c r="J45">
        <f t="shared" si="1"/>
        <v>1.8526224270705105E-4</v>
      </c>
      <c r="K45">
        <f t="shared" si="1"/>
        <v>2.8379950537503538E-4</v>
      </c>
      <c r="L45">
        <f t="shared" si="1"/>
        <v>1.7764641808082023E-4</v>
      </c>
      <c r="M45">
        <f t="shared" si="1"/>
        <v>1.2829192198381777E-4</v>
      </c>
      <c r="N45">
        <f t="shared" si="1"/>
        <v>7.4730569542226787E-5</v>
      </c>
    </row>
    <row r="46" spans="3:16" x14ac:dyDescent="0.25">
      <c r="G46">
        <f t="shared" si="1"/>
        <v>2.2532921375433015E-4</v>
      </c>
      <c r="K46">
        <f t="shared" si="1"/>
        <v>2.057587292911585E-4</v>
      </c>
      <c r="L46">
        <f t="shared" si="1"/>
        <v>1.2052440980420232E-4</v>
      </c>
      <c r="M46">
        <f t="shared" si="1"/>
        <v>7.603235567169825E-5</v>
      </c>
      <c r="N46">
        <f t="shared" si="1"/>
        <v>6.9420962384131096E-5</v>
      </c>
    </row>
    <row r="48" spans="3:16" x14ac:dyDescent="0.25">
      <c r="C48" s="1" t="s">
        <v>58</v>
      </c>
    </row>
    <row r="49" spans="5:14" x14ac:dyDescent="0.25">
      <c r="H49">
        <f t="shared" ref="H49:N49" si="2">H43/$P$44*100</f>
        <v>93.912821354909113</v>
      </c>
      <c r="I49">
        <f t="shared" si="2"/>
        <v>105.65139766102311</v>
      </c>
      <c r="J49">
        <f t="shared" si="2"/>
        <v>79.550561523772629</v>
      </c>
      <c r="K49">
        <f t="shared" si="2"/>
        <v>82.229227865179709</v>
      </c>
      <c r="L49">
        <f t="shared" si="2"/>
        <v>45.665804474924883</v>
      </c>
      <c r="M49">
        <f t="shared" si="2"/>
        <v>61.193211813403835</v>
      </c>
      <c r="N49">
        <f t="shared" si="2"/>
        <v>35.567458248321586</v>
      </c>
    </row>
    <row r="50" spans="5:14" x14ac:dyDescent="0.25">
      <c r="G50">
        <f t="shared" ref="G50:N52" si="3">G44/$P$44*100</f>
        <v>84.758362920504979</v>
      </c>
      <c r="H50">
        <f t="shared" si="3"/>
        <v>111.58638839683768</v>
      </c>
      <c r="I50">
        <f t="shared" si="3"/>
        <v>140.84126388671538</v>
      </c>
      <c r="J50">
        <f t="shared" si="3"/>
        <v>107.01849014421873</v>
      </c>
      <c r="L50">
        <f t="shared" si="3"/>
        <v>46.367073219332298</v>
      </c>
      <c r="M50">
        <f t="shared" si="3"/>
        <v>56.70900082232879</v>
      </c>
      <c r="N50">
        <f t="shared" si="3"/>
        <v>18.730120575760687</v>
      </c>
    </row>
    <row r="51" spans="5:14" x14ac:dyDescent="0.25">
      <c r="G51">
        <f t="shared" si="3"/>
        <v>96.064190504760319</v>
      </c>
      <c r="H51">
        <f t="shared" si="3"/>
        <v>120.69157592893231</v>
      </c>
      <c r="I51">
        <f t="shared" si="3"/>
        <v>132.62346574448583</v>
      </c>
      <c r="J51">
        <f t="shared" si="3"/>
        <v>76.452214304776305</v>
      </c>
      <c r="K51">
        <f t="shared" si="3"/>
        <v>117.11561021546422</v>
      </c>
      <c r="L51">
        <f t="shared" si="3"/>
        <v>73.309390122555442</v>
      </c>
      <c r="M51">
        <f t="shared" si="3"/>
        <v>52.942258334785777</v>
      </c>
      <c r="N51">
        <f t="shared" si="3"/>
        <v>30.839082126381186</v>
      </c>
    </row>
    <row r="52" spans="5:14" x14ac:dyDescent="0.25">
      <c r="G52">
        <f t="shared" si="3"/>
        <v>92.986660894055689</v>
      </c>
      <c r="K52">
        <f t="shared" si="3"/>
        <v>84.910504358519205</v>
      </c>
      <c r="L52">
        <f t="shared" si="3"/>
        <v>49.736837213386821</v>
      </c>
      <c r="M52">
        <f t="shared" si="3"/>
        <v>31.376290521870125</v>
      </c>
      <c r="N52">
        <f t="shared" si="3"/>
        <v>28.647965262019397</v>
      </c>
    </row>
    <row r="55" spans="5:14" x14ac:dyDescent="0.25">
      <c r="E55" s="3"/>
      <c r="F55" s="3"/>
      <c r="G55" s="3" t="s">
        <v>22</v>
      </c>
      <c r="H55" s="3" t="s">
        <v>22</v>
      </c>
      <c r="I55" s="3" t="s">
        <v>23</v>
      </c>
      <c r="J55" s="3" t="s">
        <v>24</v>
      </c>
      <c r="K55" s="3" t="s">
        <v>25</v>
      </c>
      <c r="L55" s="3" t="s">
        <v>26</v>
      </c>
      <c r="M55" s="3" t="s">
        <v>27</v>
      </c>
      <c r="N55" s="3" t="s">
        <v>28</v>
      </c>
    </row>
    <row r="56" spans="5:14" x14ac:dyDescent="0.25">
      <c r="E56" t="s">
        <v>37</v>
      </c>
      <c r="G56">
        <f>AVERAGE(G49:G52)</f>
        <v>91.269738106440329</v>
      </c>
      <c r="H56">
        <f t="shared" ref="H56:N56" si="4">AVERAGE(H49:H52)</f>
        <v>108.7302618935597</v>
      </c>
      <c r="I56">
        <f t="shared" si="4"/>
        <v>126.37204243074143</v>
      </c>
      <c r="J56">
        <f t="shared" si="4"/>
        <v>87.673755324255879</v>
      </c>
      <c r="K56">
        <f t="shared" si="4"/>
        <v>94.751780813054367</v>
      </c>
      <c r="L56">
        <f t="shared" si="4"/>
        <v>53.769776257549864</v>
      </c>
      <c r="M56">
        <f t="shared" si="4"/>
        <v>50.555190373097126</v>
      </c>
      <c r="N56" s="25">
        <f t="shared" si="4"/>
        <v>28.446156553120716</v>
      </c>
    </row>
    <row r="57" spans="5:14" x14ac:dyDescent="0.25">
      <c r="E57" t="s">
        <v>39</v>
      </c>
      <c r="G57">
        <f t="shared" ref="G57:N57" si="5">MEDIAN(G49:G52)</f>
        <v>92.986660894055689</v>
      </c>
      <c r="H57">
        <f t="shared" si="5"/>
        <v>111.58638839683768</v>
      </c>
      <c r="I57">
        <f t="shared" si="5"/>
        <v>132.62346574448583</v>
      </c>
      <c r="J57">
        <f t="shared" si="5"/>
        <v>79.550561523772629</v>
      </c>
      <c r="K57">
        <f t="shared" si="5"/>
        <v>84.910504358519205</v>
      </c>
      <c r="L57">
        <f t="shared" si="5"/>
        <v>48.051955216359559</v>
      </c>
      <c r="M57">
        <f t="shared" si="5"/>
        <v>54.825629578557283</v>
      </c>
      <c r="N57" s="25">
        <f t="shared" si="5"/>
        <v>29.743523694200292</v>
      </c>
    </row>
    <row r="58" spans="5:14" x14ac:dyDescent="0.25">
      <c r="E58" t="s">
        <v>41</v>
      </c>
      <c r="G58">
        <f t="shared" ref="G58:N58" si="6">STDEV(G49:G52)</f>
        <v>5.8451947987386967</v>
      </c>
      <c r="H58">
        <f t="shared" si="6"/>
        <v>13.615928836696673</v>
      </c>
      <c r="I58">
        <f t="shared" si="6"/>
        <v>18.409016576972597</v>
      </c>
      <c r="J58">
        <f t="shared" si="6"/>
        <v>16.824506317077478</v>
      </c>
      <c r="K58">
        <f t="shared" si="6"/>
        <v>19.413988772622329</v>
      </c>
      <c r="L58">
        <f t="shared" si="6"/>
        <v>13.147058964562763</v>
      </c>
      <c r="M58">
        <f t="shared" si="6"/>
        <v>13.223277155161094</v>
      </c>
      <c r="N58" s="25">
        <f t="shared" si="6"/>
        <v>7.0918054236697703</v>
      </c>
    </row>
    <row r="59" spans="5:14" x14ac:dyDescent="0.25">
      <c r="E59" t="s">
        <v>42</v>
      </c>
      <c r="G59">
        <f t="shared" ref="G59:N59" si="7">G58/G56*100</f>
        <v>6.4043076270493184</v>
      </c>
      <c r="H59">
        <f t="shared" si="7"/>
        <v>12.522667194553286</v>
      </c>
      <c r="I59">
        <f t="shared" si="7"/>
        <v>14.567317440534138</v>
      </c>
      <c r="J59">
        <f t="shared" si="7"/>
        <v>19.189900392487008</v>
      </c>
      <c r="K59">
        <f t="shared" si="7"/>
        <v>20.489312819276932</v>
      </c>
      <c r="L59">
        <f t="shared" si="7"/>
        <v>24.450648449028598</v>
      </c>
      <c r="M59">
        <f t="shared" si="7"/>
        <v>26.156121770234382</v>
      </c>
      <c r="N59" s="25">
        <f t="shared" si="7"/>
        <v>24.930627835174999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6147" r:id="rId3">
          <objectPr defaultSize="0" autoPict="0" r:id="rId4">
            <anchor moveWithCells="1">
              <from>
                <xdr:col>11</xdr:col>
                <xdr:colOff>457200</xdr:colOff>
                <xdr:row>0</xdr:row>
                <xdr:rowOff>114300</xdr:rowOff>
              </from>
              <to>
                <xdr:col>17</xdr:col>
                <xdr:colOff>57150</xdr:colOff>
                <xdr:row>17</xdr:row>
                <xdr:rowOff>133350</xdr:rowOff>
              </to>
            </anchor>
          </objectPr>
        </oleObject>
      </mc:Choice>
      <mc:Fallback>
        <oleObject progId="Prism9.Document" shapeId="614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Cytotox</vt:lpstr>
      <vt:lpstr>MTT_Cytotox</vt:lpstr>
      <vt:lpstr>MTT_corrected</vt:lpstr>
      <vt:lpstr>Cytotox_corrected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2020-03-15T12:44:23Z</dcterms:created>
  <dcterms:modified xsi:type="dcterms:W3CDTF">2021-07-17T05:25:19Z</dcterms:modified>
</cp:coreProperties>
</file>