
<file path=[Content_Types].xml><?xml version="1.0" encoding="utf-8"?>
<Types xmlns="http://schemas.openxmlformats.org/package/2006/content-types">
  <Default Extension="bin" ContentType="application/vnd.openxmlformats-officedocument.oleObject"/>
  <Default Extension="emf" ContentType="image/x-emf"/>
  <Default Extension="jpeg" ContentType="image/jpeg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printerSettings/printerSettings1.bin" ContentType="application/vnd.openxmlformats-officedocument.spreadsheetml.printerSettings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https://charitede-my.sharepoint.com/personal/christian_schinke_charite_de/Documents/iPSC-DSN/Manuscript/00_Resubmission_20210227/Data_in_Brief/20210705_Data_in_Brief_Resubmission/All_Assays_numbered/"/>
    </mc:Choice>
  </mc:AlternateContent>
  <xr:revisionPtr revIDLastSave="1" documentId="13_ncr:1_{08FF06F4-4B34-4A19-A120-8C71975267CC}" xr6:coauthVersionLast="45" xr6:coauthVersionMax="45" xr10:uidLastSave="{40F6D46B-3D93-45BB-925C-BB881C74D9D1}"/>
  <bookViews>
    <workbookView xWindow="-120" yWindow="-120" windowWidth="29040" windowHeight="15840" activeTab="3" xr2:uid="{00000000-000D-0000-FFFF-FFFF00000000}"/>
  </bookViews>
  <sheets>
    <sheet name="MTT" sheetId="1" r:id="rId1"/>
    <sheet name="Cytotox" sheetId="2" r:id="rId2"/>
    <sheet name="Combined" sheetId="3" r:id="rId3"/>
    <sheet name="Combined corrected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40" i="4" l="1"/>
  <c r="L43" i="4"/>
  <c r="K43" i="4"/>
  <c r="J43" i="4"/>
  <c r="I43" i="4"/>
  <c r="H43" i="4"/>
  <c r="G43" i="4"/>
  <c r="F43" i="4"/>
  <c r="E43" i="4"/>
  <c r="L42" i="4"/>
  <c r="K42" i="4"/>
  <c r="J42" i="4"/>
  <c r="I42" i="4"/>
  <c r="H42" i="4"/>
  <c r="G42" i="4"/>
  <c r="F42" i="4"/>
  <c r="E42" i="4"/>
  <c r="L41" i="4"/>
  <c r="K41" i="4"/>
  <c r="J41" i="4"/>
  <c r="I41" i="4"/>
  <c r="H41" i="4"/>
  <c r="G41" i="4"/>
  <c r="F41" i="4"/>
  <c r="E41" i="4"/>
  <c r="L40" i="4"/>
  <c r="K40" i="4"/>
  <c r="J40" i="4"/>
  <c r="I40" i="4"/>
  <c r="H40" i="4"/>
  <c r="G40" i="4"/>
  <c r="L43" i="3"/>
  <c r="K43" i="3"/>
  <c r="J43" i="3"/>
  <c r="I43" i="3"/>
  <c r="H43" i="3"/>
  <c r="G43" i="3"/>
  <c r="F43" i="3"/>
  <c r="E43" i="3"/>
  <c r="L42" i="3"/>
  <c r="K42" i="3"/>
  <c r="J42" i="3"/>
  <c r="I42" i="3"/>
  <c r="H42" i="3"/>
  <c r="G42" i="3"/>
  <c r="F42" i="3"/>
  <c r="E42" i="3"/>
  <c r="L41" i="3"/>
  <c r="K41" i="3"/>
  <c r="J41" i="3"/>
  <c r="I41" i="3"/>
  <c r="H41" i="3"/>
  <c r="G41" i="3"/>
  <c r="F41" i="3"/>
  <c r="E41" i="3"/>
  <c r="L40" i="3"/>
  <c r="K40" i="3"/>
  <c r="J40" i="3"/>
  <c r="I40" i="3"/>
  <c r="H40" i="3"/>
  <c r="G40" i="3"/>
  <c r="F40" i="3"/>
  <c r="E40" i="3"/>
  <c r="N41" i="3" s="1"/>
  <c r="P39" i="2"/>
  <c r="O39" i="2"/>
  <c r="O40" i="2" s="1"/>
  <c r="N39" i="2"/>
  <c r="N40" i="2" s="1"/>
  <c r="M39" i="2"/>
  <c r="M40" i="2" s="1"/>
  <c r="L39" i="2"/>
  <c r="K39" i="2"/>
  <c r="K40" i="2" s="1"/>
  <c r="J39" i="2"/>
  <c r="I39" i="2"/>
  <c r="I40" i="2" s="1"/>
  <c r="H39" i="2"/>
  <c r="O38" i="2"/>
  <c r="M38" i="2"/>
  <c r="K38" i="2"/>
  <c r="P37" i="2"/>
  <c r="P38" i="2" s="1"/>
  <c r="O37" i="2"/>
  <c r="N37" i="2"/>
  <c r="N38" i="2" s="1"/>
  <c r="M37" i="2"/>
  <c r="L37" i="2"/>
  <c r="L38" i="2" s="1"/>
  <c r="K37" i="2"/>
  <c r="J37" i="2"/>
  <c r="J38" i="2" s="1"/>
  <c r="I37" i="2"/>
  <c r="I38" i="2" s="1"/>
  <c r="H37" i="2"/>
  <c r="H38" i="2" s="1"/>
  <c r="P35" i="2"/>
  <c r="O50" i="2" s="1"/>
  <c r="O35" i="2"/>
  <c r="O36" i="2" s="1"/>
  <c r="N35" i="2"/>
  <c r="N36" i="2" s="1"/>
  <c r="M35" i="2"/>
  <c r="M36" i="2" s="1"/>
  <c r="L35" i="2"/>
  <c r="L36" i="2" s="1"/>
  <c r="K35" i="2"/>
  <c r="K36" i="2" s="1"/>
  <c r="J35" i="2"/>
  <c r="J36" i="2" s="1"/>
  <c r="I35" i="2"/>
  <c r="I36" i="2" s="1"/>
  <c r="H35" i="2"/>
  <c r="H36" i="2" s="1"/>
  <c r="E48" i="3" l="1"/>
  <c r="F47" i="3"/>
  <c r="F48" i="3"/>
  <c r="F49" i="3"/>
  <c r="G46" i="3"/>
  <c r="G47" i="3"/>
  <c r="G48" i="3"/>
  <c r="G49" i="3"/>
  <c r="L48" i="3"/>
  <c r="L47" i="3"/>
  <c r="L49" i="3"/>
  <c r="L46" i="3"/>
  <c r="F46" i="3"/>
  <c r="I46" i="3"/>
  <c r="I47" i="3"/>
  <c r="I48" i="3"/>
  <c r="I49" i="3"/>
  <c r="E49" i="3"/>
  <c r="H47" i="3"/>
  <c r="H48" i="3"/>
  <c r="J46" i="3"/>
  <c r="J47" i="3"/>
  <c r="J48" i="3"/>
  <c r="J49" i="3"/>
  <c r="E47" i="3"/>
  <c r="H46" i="3"/>
  <c r="H49" i="3"/>
  <c r="K46" i="3"/>
  <c r="K47" i="3"/>
  <c r="K48" i="3"/>
  <c r="K49" i="3"/>
  <c r="E46" i="3"/>
  <c r="H40" i="2"/>
  <c r="P40" i="2"/>
  <c r="J40" i="2"/>
  <c r="L40" i="2"/>
  <c r="N41" i="4"/>
  <c r="H47" i="2"/>
  <c r="J47" i="2"/>
  <c r="L47" i="2"/>
  <c r="N47" i="2"/>
  <c r="H48" i="2"/>
  <c r="J48" i="2"/>
  <c r="L48" i="2"/>
  <c r="N48" i="2"/>
  <c r="H49" i="2"/>
  <c r="J49" i="2"/>
  <c r="L49" i="2"/>
  <c r="N49" i="2"/>
  <c r="H50" i="2"/>
  <c r="J50" i="2"/>
  <c r="L50" i="2"/>
  <c r="N50" i="2"/>
  <c r="P36" i="2"/>
  <c r="I47" i="2"/>
  <c r="K47" i="2"/>
  <c r="M47" i="2"/>
  <c r="O47" i="2"/>
  <c r="I48" i="2"/>
  <c r="K48" i="2"/>
  <c r="M48" i="2"/>
  <c r="O48" i="2"/>
  <c r="I49" i="2"/>
  <c r="K49" i="2"/>
  <c r="M49" i="2"/>
  <c r="O49" i="2"/>
  <c r="I50" i="2"/>
  <c r="K50" i="2"/>
  <c r="M50" i="2"/>
  <c r="P39" i="1"/>
  <c r="P40" i="1" s="1"/>
  <c r="O39" i="1"/>
  <c r="N39" i="1"/>
  <c r="M39" i="1"/>
  <c r="L39" i="1"/>
  <c r="K39" i="1"/>
  <c r="J39" i="1"/>
  <c r="I39" i="1"/>
  <c r="H39" i="1"/>
  <c r="H40" i="1" s="1"/>
  <c r="P37" i="1"/>
  <c r="P38" i="1" s="1"/>
  <c r="O37" i="1"/>
  <c r="O38" i="1" s="1"/>
  <c r="N37" i="1"/>
  <c r="N38" i="1" s="1"/>
  <c r="M37" i="1"/>
  <c r="M38" i="1" s="1"/>
  <c r="L37" i="1"/>
  <c r="L38" i="1" s="1"/>
  <c r="K37" i="1"/>
  <c r="K38" i="1" s="1"/>
  <c r="J37" i="1"/>
  <c r="J38" i="1" s="1"/>
  <c r="I37" i="1"/>
  <c r="I38" i="1" s="1"/>
  <c r="H37" i="1"/>
  <c r="H38" i="1" s="1"/>
  <c r="P35" i="1"/>
  <c r="N50" i="1" s="1"/>
  <c r="O35" i="1"/>
  <c r="O36" i="1" s="1"/>
  <c r="N35" i="1"/>
  <c r="N36" i="1" s="1"/>
  <c r="M35" i="1"/>
  <c r="M36" i="1" s="1"/>
  <c r="L35" i="1"/>
  <c r="L36" i="1" s="1"/>
  <c r="K35" i="1"/>
  <c r="K36" i="1" s="1"/>
  <c r="J35" i="1"/>
  <c r="J36" i="1" s="1"/>
  <c r="I35" i="1"/>
  <c r="I36" i="1" s="1"/>
  <c r="H35" i="1"/>
  <c r="H36" i="1" s="1"/>
  <c r="E53" i="3" l="1"/>
  <c r="E54" i="3"/>
  <c r="E55" i="3"/>
  <c r="E56" i="3" s="1"/>
  <c r="I55" i="3"/>
  <c r="I54" i="3"/>
  <c r="I53" i="3"/>
  <c r="J55" i="3"/>
  <c r="J56" i="3" s="1"/>
  <c r="J54" i="3"/>
  <c r="J53" i="3"/>
  <c r="F54" i="3"/>
  <c r="F55" i="3"/>
  <c r="F53" i="3"/>
  <c r="G53" i="3"/>
  <c r="G55" i="3"/>
  <c r="G54" i="3"/>
  <c r="K55" i="3"/>
  <c r="K56" i="3" s="1"/>
  <c r="K54" i="3"/>
  <c r="K53" i="3"/>
  <c r="L55" i="3"/>
  <c r="L54" i="3"/>
  <c r="L53" i="3"/>
  <c r="H55" i="3"/>
  <c r="H54" i="3"/>
  <c r="H53" i="3"/>
  <c r="L47" i="4"/>
  <c r="J47" i="4"/>
  <c r="H47" i="4"/>
  <c r="F47" i="4"/>
  <c r="L46" i="4"/>
  <c r="J46" i="4"/>
  <c r="H46" i="4"/>
  <c r="F46" i="4"/>
  <c r="I49" i="4"/>
  <c r="E49" i="4"/>
  <c r="I48" i="4"/>
  <c r="E48" i="4"/>
  <c r="I47" i="4"/>
  <c r="E47" i="4"/>
  <c r="I46" i="4"/>
  <c r="J49" i="4"/>
  <c r="F49" i="4"/>
  <c r="J48" i="4"/>
  <c r="F48" i="4"/>
  <c r="K49" i="4"/>
  <c r="G49" i="4"/>
  <c r="K48" i="4"/>
  <c r="G48" i="4"/>
  <c r="K47" i="4"/>
  <c r="G47" i="4"/>
  <c r="K46" i="4"/>
  <c r="G46" i="4"/>
  <c r="L49" i="4"/>
  <c r="H49" i="4"/>
  <c r="L48" i="4"/>
  <c r="H48" i="4"/>
  <c r="K79" i="2"/>
  <c r="O77" i="2"/>
  <c r="K77" i="2"/>
  <c r="O58" i="2"/>
  <c r="O56" i="2"/>
  <c r="O57" i="2" s="1"/>
  <c r="O54" i="2"/>
  <c r="J63" i="2" s="1"/>
  <c r="K54" i="2"/>
  <c r="K55" i="2" s="1"/>
  <c r="K58" i="2"/>
  <c r="K59" i="2" s="1"/>
  <c r="K56" i="2"/>
  <c r="K57" i="2" s="1"/>
  <c r="H79" i="2"/>
  <c r="L78" i="2"/>
  <c r="H78" i="2"/>
  <c r="L76" i="2"/>
  <c r="L58" i="2"/>
  <c r="L56" i="2"/>
  <c r="L57" i="2" s="1"/>
  <c r="L54" i="2"/>
  <c r="L55" i="2" s="1"/>
  <c r="H58" i="2"/>
  <c r="H56" i="2"/>
  <c r="H57" i="2" s="1"/>
  <c r="H54" i="2"/>
  <c r="O78" i="2" s="1"/>
  <c r="M79" i="2"/>
  <c r="I79" i="2"/>
  <c r="M78" i="2"/>
  <c r="I78" i="2"/>
  <c r="M77" i="2"/>
  <c r="I77" i="2"/>
  <c r="M76" i="2"/>
  <c r="M58" i="2"/>
  <c r="M56" i="2"/>
  <c r="M57" i="2" s="1"/>
  <c r="M54" i="2"/>
  <c r="M55" i="2" s="1"/>
  <c r="I76" i="2"/>
  <c r="I58" i="2"/>
  <c r="I56" i="2"/>
  <c r="I57" i="2" s="1"/>
  <c r="I54" i="2"/>
  <c r="I55" i="2" s="1"/>
  <c r="N79" i="2"/>
  <c r="J79" i="2"/>
  <c r="N78" i="2"/>
  <c r="J78" i="2"/>
  <c r="N77" i="2"/>
  <c r="J77" i="2"/>
  <c r="N76" i="2"/>
  <c r="N58" i="2"/>
  <c r="N56" i="2"/>
  <c r="N57" i="2" s="1"/>
  <c r="N54" i="2"/>
  <c r="N55" i="2" s="1"/>
  <c r="J76" i="2"/>
  <c r="J58" i="2"/>
  <c r="J56" i="2"/>
  <c r="J57" i="2" s="1"/>
  <c r="J54" i="2"/>
  <c r="J55" i="2" s="1"/>
  <c r="P36" i="1"/>
  <c r="L40" i="1"/>
  <c r="O48" i="1"/>
  <c r="O50" i="1"/>
  <c r="O47" i="1"/>
  <c r="O49" i="1"/>
  <c r="J40" i="1"/>
  <c r="N40" i="1"/>
  <c r="K47" i="1"/>
  <c r="K48" i="1"/>
  <c r="K49" i="1"/>
  <c r="K58" i="1" s="1"/>
  <c r="K50" i="1"/>
  <c r="I47" i="1"/>
  <c r="M47" i="1"/>
  <c r="I48" i="1"/>
  <c r="M48" i="1"/>
  <c r="M54" i="1" s="1"/>
  <c r="M55" i="1" s="1"/>
  <c r="I49" i="1"/>
  <c r="M49" i="1"/>
  <c r="I50" i="1"/>
  <c r="M50" i="1"/>
  <c r="M58" i="1" s="1"/>
  <c r="I40" i="1"/>
  <c r="K40" i="1"/>
  <c r="M40" i="1"/>
  <c r="O40" i="1"/>
  <c r="H47" i="1"/>
  <c r="J47" i="1"/>
  <c r="L47" i="1"/>
  <c r="N47" i="1"/>
  <c r="H48" i="1"/>
  <c r="J48" i="1"/>
  <c r="L48" i="1"/>
  <c r="N48" i="1"/>
  <c r="H49" i="1"/>
  <c r="J49" i="1"/>
  <c r="L49" i="1"/>
  <c r="N49" i="1"/>
  <c r="H50" i="1"/>
  <c r="J50" i="1"/>
  <c r="L50" i="1"/>
  <c r="I56" i="3" l="1"/>
  <c r="L56" i="3"/>
  <c r="M59" i="1"/>
  <c r="H63" i="2"/>
  <c r="I63" i="2"/>
  <c r="H56" i="3"/>
  <c r="G56" i="3"/>
  <c r="O58" i="1"/>
  <c r="L79" i="2"/>
  <c r="L84" i="2" s="1"/>
  <c r="O76" i="2"/>
  <c r="O84" i="2" s="1"/>
  <c r="M56" i="1"/>
  <c r="M57" i="1" s="1"/>
  <c r="H77" i="2"/>
  <c r="K76" i="2"/>
  <c r="K78" i="2"/>
  <c r="K83" i="2" s="1"/>
  <c r="F56" i="3"/>
  <c r="L77" i="2"/>
  <c r="K55" i="4"/>
  <c r="K54" i="4"/>
  <c r="K53" i="4"/>
  <c r="I55" i="4"/>
  <c r="I54" i="4"/>
  <c r="I53" i="4"/>
  <c r="H55" i="4"/>
  <c r="H54" i="4"/>
  <c r="H53" i="4"/>
  <c r="L55" i="4"/>
  <c r="L54" i="4"/>
  <c r="L53" i="4"/>
  <c r="G55" i="4"/>
  <c r="G54" i="4"/>
  <c r="G53" i="4"/>
  <c r="E55" i="4"/>
  <c r="E54" i="4"/>
  <c r="E53" i="4"/>
  <c r="F55" i="4"/>
  <c r="F54" i="4"/>
  <c r="F53" i="4"/>
  <c r="J55" i="4"/>
  <c r="J54" i="4"/>
  <c r="J53" i="4"/>
  <c r="J70" i="2"/>
  <c r="N59" i="2"/>
  <c r="N85" i="2"/>
  <c r="N84" i="2"/>
  <c r="N83" i="2"/>
  <c r="M59" i="2"/>
  <c r="M85" i="2"/>
  <c r="M84" i="2"/>
  <c r="M83" i="2"/>
  <c r="L59" i="2"/>
  <c r="L85" i="2"/>
  <c r="K84" i="2"/>
  <c r="O55" i="2"/>
  <c r="O66" i="2"/>
  <c r="O59" i="2"/>
  <c r="J59" i="2"/>
  <c r="J85" i="2"/>
  <c r="J84" i="2"/>
  <c r="J83" i="2"/>
  <c r="N63" i="2"/>
  <c r="J64" i="2"/>
  <c r="N64" i="2"/>
  <c r="J65" i="2"/>
  <c r="N65" i="2"/>
  <c r="J66" i="2"/>
  <c r="J72" i="2" s="1"/>
  <c r="N66" i="2"/>
  <c r="I59" i="2"/>
  <c r="I85" i="2"/>
  <c r="I84" i="2"/>
  <c r="I83" i="2"/>
  <c r="M63" i="2"/>
  <c r="I64" i="2"/>
  <c r="M64" i="2"/>
  <c r="I65" i="2"/>
  <c r="M65" i="2"/>
  <c r="I66" i="2"/>
  <c r="M66" i="2"/>
  <c r="H55" i="2"/>
  <c r="O79" i="2"/>
  <c r="H59" i="2"/>
  <c r="H76" i="2"/>
  <c r="L63" i="2"/>
  <c r="H64" i="2"/>
  <c r="H71" i="2" s="1"/>
  <c r="L64" i="2"/>
  <c r="H65" i="2"/>
  <c r="L65" i="2"/>
  <c r="H66" i="2"/>
  <c r="L66" i="2"/>
  <c r="K63" i="2"/>
  <c r="O63" i="2"/>
  <c r="K64" i="2"/>
  <c r="O64" i="2"/>
  <c r="K65" i="2"/>
  <c r="O65" i="2"/>
  <c r="K66" i="2"/>
  <c r="O56" i="1"/>
  <c r="O57" i="1" s="1"/>
  <c r="K56" i="1"/>
  <c r="K57" i="1" s="1"/>
  <c r="O54" i="1"/>
  <c r="M66" i="1" s="1"/>
  <c r="K54" i="1"/>
  <c r="K55" i="1" s="1"/>
  <c r="I54" i="1"/>
  <c r="I55" i="1" s="1"/>
  <c r="I56" i="1"/>
  <c r="I57" i="1" s="1"/>
  <c r="I58" i="1"/>
  <c r="I59" i="1" s="1"/>
  <c r="N58" i="1"/>
  <c r="N56" i="1"/>
  <c r="N57" i="1" s="1"/>
  <c r="N54" i="1"/>
  <c r="N55" i="1" s="1"/>
  <c r="J58" i="1"/>
  <c r="J56" i="1"/>
  <c r="J57" i="1" s="1"/>
  <c r="J54" i="1"/>
  <c r="J55" i="1" s="1"/>
  <c r="L58" i="1"/>
  <c r="L56" i="1"/>
  <c r="L57" i="1" s="1"/>
  <c r="L54" i="1"/>
  <c r="L55" i="1" s="1"/>
  <c r="H58" i="1"/>
  <c r="H56" i="1"/>
  <c r="H57" i="1" s="1"/>
  <c r="H54" i="1"/>
  <c r="J79" i="1" s="1"/>
  <c r="K85" i="2" l="1"/>
  <c r="I65" i="1"/>
  <c r="I72" i="2"/>
  <c r="L83" i="2"/>
  <c r="L86" i="2" s="1"/>
  <c r="I63" i="1"/>
  <c r="O55" i="1"/>
  <c r="L63" i="1"/>
  <c r="L72" i="1" s="1"/>
  <c r="K64" i="1"/>
  <c r="K70" i="1" s="1"/>
  <c r="K73" i="1" s="1"/>
  <c r="O85" i="2"/>
  <c r="J64" i="1"/>
  <c r="J71" i="2"/>
  <c r="L64" i="1"/>
  <c r="L65" i="1"/>
  <c r="K66" i="1"/>
  <c r="L66" i="1"/>
  <c r="J65" i="1"/>
  <c r="H70" i="2"/>
  <c r="K63" i="1"/>
  <c r="H63" i="1"/>
  <c r="J66" i="1"/>
  <c r="M64" i="1"/>
  <c r="H72" i="2"/>
  <c r="F56" i="4"/>
  <c r="G56" i="4"/>
  <c r="H56" i="4"/>
  <c r="K56" i="4"/>
  <c r="J56" i="4"/>
  <c r="E56" i="4"/>
  <c r="L56" i="4"/>
  <c r="I56" i="4"/>
  <c r="O86" i="2"/>
  <c r="O72" i="2"/>
  <c r="O71" i="2"/>
  <c r="O70" i="2"/>
  <c r="L72" i="2"/>
  <c r="L71" i="2"/>
  <c r="L70" i="2"/>
  <c r="I86" i="2"/>
  <c r="N72" i="2"/>
  <c r="N71" i="2"/>
  <c r="N70" i="2"/>
  <c r="H73" i="2"/>
  <c r="I71" i="2"/>
  <c r="N86" i="2"/>
  <c r="J73" i="2"/>
  <c r="K72" i="2"/>
  <c r="K71" i="2"/>
  <c r="K70" i="2"/>
  <c r="H85" i="2"/>
  <c r="H84" i="2"/>
  <c r="H83" i="2"/>
  <c r="M72" i="2"/>
  <c r="M71" i="2"/>
  <c r="M70" i="2"/>
  <c r="J86" i="2"/>
  <c r="O83" i="2"/>
  <c r="K86" i="2"/>
  <c r="M86" i="2"/>
  <c r="I70" i="2"/>
  <c r="I73" i="2" s="1"/>
  <c r="O59" i="1"/>
  <c r="I64" i="1"/>
  <c r="I66" i="1"/>
  <c r="I71" i="1" s="1"/>
  <c r="H64" i="1"/>
  <c r="H65" i="1"/>
  <c r="H66" i="1"/>
  <c r="J63" i="1"/>
  <c r="J71" i="1" s="1"/>
  <c r="N63" i="1"/>
  <c r="N64" i="1"/>
  <c r="N65" i="1"/>
  <c r="N71" i="1" s="1"/>
  <c r="K65" i="1"/>
  <c r="K72" i="1" s="1"/>
  <c r="O64" i="1"/>
  <c r="O63" i="1"/>
  <c r="O66" i="1"/>
  <c r="M65" i="1"/>
  <c r="O65" i="1"/>
  <c r="N66" i="1"/>
  <c r="M63" i="1"/>
  <c r="K59" i="1"/>
  <c r="L76" i="1"/>
  <c r="H77" i="1"/>
  <c r="L77" i="1"/>
  <c r="H78" i="1"/>
  <c r="L78" i="1"/>
  <c r="H79" i="1"/>
  <c r="L79" i="1"/>
  <c r="N76" i="1"/>
  <c r="J77" i="1"/>
  <c r="N77" i="1"/>
  <c r="J78" i="1"/>
  <c r="N78" i="1"/>
  <c r="H71" i="1"/>
  <c r="L59" i="1"/>
  <c r="J72" i="1"/>
  <c r="N59" i="1"/>
  <c r="H55" i="1"/>
  <c r="I78" i="1"/>
  <c r="I77" i="1"/>
  <c r="I76" i="1"/>
  <c r="M77" i="1"/>
  <c r="K76" i="1"/>
  <c r="O76" i="1"/>
  <c r="N79" i="1"/>
  <c r="M78" i="1"/>
  <c r="M79" i="1"/>
  <c r="M76" i="1"/>
  <c r="K77" i="1"/>
  <c r="O77" i="1"/>
  <c r="K78" i="1"/>
  <c r="O78" i="1"/>
  <c r="K79" i="1"/>
  <c r="O79" i="1"/>
  <c r="I79" i="1"/>
  <c r="H59" i="1"/>
  <c r="H76" i="1"/>
  <c r="J59" i="1"/>
  <c r="J76" i="1"/>
  <c r="I72" i="1" l="1"/>
  <c r="K71" i="1"/>
  <c r="L70" i="1"/>
  <c r="L71" i="1"/>
  <c r="J70" i="1"/>
  <c r="H72" i="1"/>
  <c r="H86" i="2"/>
  <c r="O73" i="2"/>
  <c r="M73" i="2"/>
  <c r="K73" i="2"/>
  <c r="N73" i="2"/>
  <c r="L73" i="2"/>
  <c r="N84" i="1"/>
  <c r="I70" i="1"/>
  <c r="I73" i="1" s="1"/>
  <c r="H70" i="1"/>
  <c r="H73" i="1" s="1"/>
  <c r="N72" i="1"/>
  <c r="N73" i="1" s="1"/>
  <c r="L85" i="1"/>
  <c r="O70" i="1"/>
  <c r="O72" i="1"/>
  <c r="O73" i="1" s="1"/>
  <c r="O71" i="1"/>
  <c r="N70" i="1"/>
  <c r="N83" i="1"/>
  <c r="N86" i="1" s="1"/>
  <c r="L84" i="1"/>
  <c r="M72" i="1"/>
  <c r="M70" i="1"/>
  <c r="M71" i="1"/>
  <c r="N85" i="1"/>
  <c r="L83" i="1"/>
  <c r="L73" i="1"/>
  <c r="M85" i="1"/>
  <c r="M84" i="1"/>
  <c r="M83" i="1"/>
  <c r="O85" i="1"/>
  <c r="O84" i="1"/>
  <c r="O83" i="1"/>
  <c r="J73" i="1"/>
  <c r="L86" i="1"/>
  <c r="J85" i="1"/>
  <c r="J84" i="1"/>
  <c r="J83" i="1"/>
  <c r="H85" i="1"/>
  <c r="H84" i="1"/>
  <c r="H83" i="1"/>
  <c r="K85" i="1"/>
  <c r="K84" i="1"/>
  <c r="K83" i="1"/>
  <c r="I85" i="1"/>
  <c r="I84" i="1"/>
  <c r="I83" i="1"/>
  <c r="M73" i="1" l="1"/>
  <c r="I86" i="1"/>
  <c r="H86" i="1"/>
  <c r="O86" i="1"/>
  <c r="K86" i="1"/>
  <c r="J86" i="1"/>
  <c r="M86" i="1"/>
</calcChain>
</file>

<file path=xl/sharedStrings.xml><?xml version="1.0" encoding="utf-8"?>
<sst xmlns="http://schemas.openxmlformats.org/spreadsheetml/2006/main" count="286" uniqueCount="62">
  <si>
    <t>version,4</t>
  </si>
  <si>
    <t>ProtocolHeader</t>
  </si>
  <si>
    <t>,Version,1.0,Label,MTT_005a_20191208,ReaderType,0,DateRead,12/23/2019 9:08:23 PM,InstrumentSN,SN: 512734004,</t>
  </si>
  <si>
    <t xml:space="preserve">,Result,0,Prefix,05A_3_Vin,WellMap,0007FE7FE7FE7FE7FE7FE000,RefWellMap,000000000000000000000000,RunCount,1,Kinetics,False, </t>
  </si>
  <si>
    <t>Steps</t>
  </si>
  <si>
    <t xml:space="preserve">,Injector,0,1,Inject,False,False,Read,True,False,WavelengthCount,1,1, </t>
  </si>
  <si>
    <t>PlateResults</t>
  </si>
  <si>
    <t>,Read 1,560,nm</t>
  </si>
  <si>
    <t>,,1,2,3,4,5,6,7,8,9,10,11,12</t>
  </si>
  <si>
    <t>,A,X,X,X,X,X,X,X,X,X,X,X,X</t>
  </si>
  <si>
    <t>,B,X,0.05320336,0.05385209,0.05327084,0.05361904,0.05532197,0.05525067,0.05528336,0.0557104,0.05495141,0.05968618,X</t>
  </si>
  <si>
    <t>,C,X,0.05230467,0.3713205,0.2960241,0.2638756,0.2101366,0.175801,0.1780897,0.1912488,0.1548579,0.1391992,X</t>
  </si>
  <si>
    <t>,D,X,0.05204225,0.311543,0.2958755,0.251336,0.201479,0.1720161,0.1642163,0.1788895,0.1483923,0.139083,X</t>
  </si>
  <si>
    <t>,E,X,0.05276828,0.3207863,0.3001105,0.2476127,0.1923152,0.1693088,0.1770483,0.1749699,0.1474139,0.1415221,X</t>
  </si>
  <si>
    <t>,F,X,0.05228374,0.3181843,0.2992709,0.2638208,0.1949654,0.1803406,0.1731483,0.1826597,0.1528476,0.05435003,X</t>
  </si>
  <si>
    <t>,G,X,0.05324991,0.05136146,0.05168146,0.05174056,0.05208638,0.05260673,0.05318703,0.05303579,0.05414939,0.05626443,X</t>
  </si>
  <si>
    <t>,H,X,X,X,X,X,X,X,X,X,X,X,X</t>
  </si>
  <si>
    <t>Date of intoxication:</t>
  </si>
  <si>
    <t>Reader:</t>
  </si>
  <si>
    <t>Promega GloMax</t>
  </si>
  <si>
    <t>Vehicle</t>
  </si>
  <si>
    <t>100pM</t>
  </si>
  <si>
    <t>1nM</t>
  </si>
  <si>
    <t>10nM</t>
  </si>
  <si>
    <t>100nM</t>
  </si>
  <si>
    <t>1uM</t>
  </si>
  <si>
    <t>10uM</t>
  </si>
  <si>
    <t>Full kill</t>
  </si>
  <si>
    <t>Empty value</t>
  </si>
  <si>
    <t>Cells</t>
  </si>
  <si>
    <t>iPSC_DSN_005A_20191208_d13</t>
  </si>
  <si>
    <t>Differentiation started</t>
  </si>
  <si>
    <t>Age of cells</t>
  </si>
  <si>
    <t>13d</t>
  </si>
  <si>
    <t>Agent</t>
  </si>
  <si>
    <t>Remarks:</t>
  </si>
  <si>
    <t>Mean</t>
  </si>
  <si>
    <t>Mean/1000</t>
  </si>
  <si>
    <t>Median</t>
  </si>
  <si>
    <t>Median/1000</t>
  </si>
  <si>
    <t>SD</t>
  </si>
  <si>
    <t>SD [% of Mean]</t>
  </si>
  <si>
    <t>Minus Empty Value</t>
  </si>
  <si>
    <t>Viability [% of full kill]</t>
  </si>
  <si>
    <t>Viability [% of vehicle]</t>
  </si>
  <si>
    <t>Vincristin</t>
  </si>
  <si>
    <t>MTT</t>
  </si>
  <si>
    <t>,Version,1,Label,CytoTox-Fluor,ReaderType,2,DateRead,12/22/2019 8:29:59 PM,InstrumentSN,SN: 512734004,FluoOpticalKitID,PN:9300-046 SN:31000001DD35142D SIG:BLUE,</t>
  </si>
  <si>
    <t xml:space="preserve">,Result,0,Prefix,005A_3_Vinc,WellMap,0007FE7FE7FE7FE7FE7FE000,RunCount,1,Kinetics,False, </t>
  </si>
  <si>
    <t>,Read 1</t>
  </si>
  <si>
    <t>,B,X,581.412,580.064,578.604,580.759,579.472,579.277,579.772,577.659,578.013,578.718,X</t>
  </si>
  <si>
    <t>,C,X,581.162,5456.12,5909.68,6177.51,7834.67,7529.59,6765.66,6677.6,112483,2541.99,X</t>
  </si>
  <si>
    <t>,D,X,578.399,6364.78,6017.66,6706.28,7880.52,7705.25,7511.75,6876.09,105343,2669.98,X</t>
  </si>
  <si>
    <t>,E,X,579.666,5931.53,6103.25,8712.82,7870.01,7413.36,7066.16,6896.69,112403,2580.92,X</t>
  </si>
  <si>
    <t>,F,X,578.35,6331.55,5937.15,6180.84,7651.12,7219.16,7294.28,7460.97,110480,577.246,X</t>
  </si>
  <si>
    <t>,G,X,577.696,578.232,578.595,577.173,577.748,579.347,577.769,578.321,577.526,575.117,X</t>
  </si>
  <si>
    <t>Cytotox</t>
  </si>
  <si>
    <t>Cytotoxicity [% of full kill]</t>
  </si>
  <si>
    <t>Cytotoxicity [% of vehicle]</t>
  </si>
  <si>
    <t>Live/Dead</t>
  </si>
  <si>
    <t>% of Vehicle</t>
  </si>
  <si>
    <t>61) Exp_20191222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</si>
</sst>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C0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1">
    <xf numFmtId="0" fontId="0" fillId="0" borderId="0" xfId="0"/>
    <xf numFmtId="0" fontId="16" fillId="0" borderId="0" xfId="0" applyFont="1"/>
    <xf numFmtId="14" fontId="0" fillId="0" borderId="0" xfId="0" applyNumberFormat="1"/>
    <xf numFmtId="0" fontId="0" fillId="0" borderId="10" xfId="0" applyBorder="1"/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18" fillId="0" borderId="11" xfId="0" applyFont="1" applyBorder="1" applyAlignment="1">
      <alignment vertical="center"/>
    </xf>
    <xf numFmtId="0" fontId="18" fillId="0" borderId="12" xfId="0" applyFont="1" applyBorder="1" applyAlignment="1">
      <alignment vertical="center"/>
    </xf>
    <xf numFmtId="0" fontId="21" fillId="0" borderId="13" xfId="0" applyFont="1" applyBorder="1" applyAlignment="1">
      <alignment vertical="center"/>
    </xf>
    <xf numFmtId="0" fontId="18" fillId="0" borderId="14" xfId="0" applyFont="1" applyBorder="1" applyAlignment="1">
      <alignment vertical="center"/>
    </xf>
    <xf numFmtId="0" fontId="18" fillId="0" borderId="0" xfId="0" applyFont="1" applyBorder="1" applyAlignment="1">
      <alignment vertical="center"/>
    </xf>
    <xf numFmtId="0" fontId="18" fillId="0" borderId="15" xfId="0" applyFont="1" applyBorder="1" applyAlignment="1">
      <alignment vertical="center"/>
    </xf>
    <xf numFmtId="0" fontId="18" fillId="0" borderId="16" xfId="0" applyFont="1" applyBorder="1" applyAlignment="1">
      <alignment vertical="center"/>
    </xf>
    <xf numFmtId="0" fontId="18" fillId="0" borderId="10" xfId="0" applyFont="1" applyBorder="1" applyAlignment="1">
      <alignment vertical="center"/>
    </xf>
    <xf numFmtId="0" fontId="20" fillId="0" borderId="17" xfId="0" applyFont="1" applyBorder="1" applyAlignment="1">
      <alignment vertical="center"/>
    </xf>
    <xf numFmtId="0" fontId="22" fillId="0" borderId="0" xfId="0" applyFont="1"/>
    <xf numFmtId="14" fontId="0" fillId="0" borderId="0" xfId="0" applyNumberFormat="1" applyAlignment="1">
      <alignment horizontal="left"/>
    </xf>
    <xf numFmtId="0" fontId="20" fillId="0" borderId="0" xfId="0" applyFont="1"/>
    <xf numFmtId="0" fontId="0" fillId="0" borderId="0" xfId="0" applyBorder="1"/>
    <xf numFmtId="0" fontId="23" fillId="0" borderId="0" xfId="0" applyFont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536281</xdr:colOff>
      <xdr:row>4</xdr:row>
      <xdr:rowOff>12006</xdr:rowOff>
    </xdr:from>
    <xdr:to>
      <xdr:col>17</xdr:col>
      <xdr:colOff>32817</xdr:colOff>
      <xdr:row>23</xdr:row>
      <xdr:rowOff>15408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56281" y="774006"/>
          <a:ext cx="4830536" cy="3622902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76</xdr:row>
          <xdr:rowOff>66675</xdr:rowOff>
        </xdr:from>
        <xdr:to>
          <xdr:col>4</xdr:col>
          <xdr:colOff>676275</xdr:colOff>
          <xdr:row>90</xdr:row>
          <xdr:rowOff>76200</xdr:rowOff>
        </xdr:to>
        <xdr:sp macro="" textlink="">
          <xdr:nvSpPr>
            <xdr:cNvPr id="1029" name="Object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752475</xdr:colOff>
      <xdr:row>4</xdr:row>
      <xdr:rowOff>28575</xdr:rowOff>
    </xdr:from>
    <xdr:to>
      <xdr:col>12</xdr:col>
      <xdr:colOff>180975</xdr:colOff>
      <xdr:row>19</xdr:row>
      <xdr:rowOff>171450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24475" y="790575"/>
          <a:ext cx="4000500" cy="30003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581025</xdr:colOff>
      <xdr:row>0</xdr:row>
      <xdr:rowOff>104775</xdr:rowOff>
    </xdr:from>
    <xdr:to>
      <xdr:col>10</xdr:col>
      <xdr:colOff>66675</xdr:colOff>
      <xdr:row>16</xdr:row>
      <xdr:rowOff>128588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29025" y="104775"/>
          <a:ext cx="4095750" cy="307181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581025</xdr:colOff>
      <xdr:row>0</xdr:row>
      <xdr:rowOff>123825</xdr:rowOff>
    </xdr:from>
    <xdr:to>
      <xdr:col>10</xdr:col>
      <xdr:colOff>504825</xdr:colOff>
      <xdr:row>18</xdr:row>
      <xdr:rowOff>66675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DF80C367-4282-40E0-BFFD-82084F9ABF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29025" y="123825"/>
          <a:ext cx="4495800" cy="337185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600075</xdr:colOff>
          <xdr:row>0</xdr:row>
          <xdr:rowOff>142875</xdr:rowOff>
        </xdr:from>
        <xdr:to>
          <xdr:col>16</xdr:col>
          <xdr:colOff>308913</xdr:colOff>
          <xdr:row>18</xdr:row>
          <xdr:rowOff>47625</xdr:rowOff>
        </xdr:to>
        <xdr:sp macro="" textlink="">
          <xdr:nvSpPr>
            <xdr:cNvPr id="4098" name="Object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A6F853EC-2F51-40B2-BCED-F8C176B010E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image" Target="../media/image1.emf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2.bin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4.xml"/><Relationship Id="rId4" Type="http://schemas.openxmlformats.org/officeDocument/2006/relationships/image" Target="../media/image3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86"/>
  <sheetViews>
    <sheetView zoomScale="85" zoomScaleNormal="85" workbookViewId="0">
      <selection activeCell="A25" sqref="A25:D32"/>
    </sheetView>
  </sheetViews>
  <sheetFormatPr baseColWidth="10" defaultRowHeight="15" x14ac:dyDescent="0.25"/>
  <sheetData>
    <row r="1" spans="1:2" x14ac:dyDescent="0.25">
      <c r="B1" t="s">
        <v>0</v>
      </c>
    </row>
    <row r="2" spans="1:2" x14ac:dyDescent="0.25">
      <c r="A2" t="s">
        <v>1</v>
      </c>
    </row>
    <row r="3" spans="1:2" x14ac:dyDescent="0.25">
      <c r="A3" t="s">
        <v>2</v>
      </c>
    </row>
    <row r="4" spans="1:2" x14ac:dyDescent="0.25">
      <c r="A4" t="s">
        <v>3</v>
      </c>
    </row>
    <row r="6" spans="1:2" x14ac:dyDescent="0.25">
      <c r="A6" t="s">
        <v>4</v>
      </c>
    </row>
    <row r="7" spans="1:2" x14ac:dyDescent="0.25">
      <c r="A7" t="s">
        <v>5</v>
      </c>
    </row>
    <row r="9" spans="1:2" x14ac:dyDescent="0.25">
      <c r="A9" t="s">
        <v>6</v>
      </c>
    </row>
    <row r="10" spans="1:2" x14ac:dyDescent="0.25">
      <c r="A10" t="s">
        <v>7</v>
      </c>
    </row>
    <row r="11" spans="1:2" x14ac:dyDescent="0.25">
      <c r="A11" t="s">
        <v>8</v>
      </c>
    </row>
    <row r="12" spans="1:2" x14ac:dyDescent="0.25">
      <c r="A12" t="s">
        <v>9</v>
      </c>
    </row>
    <row r="13" spans="1:2" x14ac:dyDescent="0.25">
      <c r="A13" t="s">
        <v>10</v>
      </c>
    </row>
    <row r="14" spans="1:2" x14ac:dyDescent="0.25">
      <c r="A14" t="s">
        <v>11</v>
      </c>
    </row>
    <row r="15" spans="1:2" x14ac:dyDescent="0.25">
      <c r="A15" t="s">
        <v>12</v>
      </c>
    </row>
    <row r="16" spans="1:2" x14ac:dyDescent="0.25">
      <c r="A16" t="s">
        <v>13</v>
      </c>
    </row>
    <row r="17" spans="1:17" x14ac:dyDescent="0.25">
      <c r="A17" t="s">
        <v>14</v>
      </c>
    </row>
    <row r="18" spans="1:17" x14ac:dyDescent="0.25">
      <c r="A18" t="s">
        <v>15</v>
      </c>
    </row>
    <row r="19" spans="1:17" x14ac:dyDescent="0.25">
      <c r="A19" t="s">
        <v>16</v>
      </c>
    </row>
    <row r="22" spans="1:17" x14ac:dyDescent="0.25">
      <c r="A22" s="1"/>
    </row>
    <row r="23" spans="1:17" x14ac:dyDescent="0.25">
      <c r="C23" s="2"/>
    </row>
    <row r="24" spans="1:17" x14ac:dyDescent="0.25">
      <c r="C24" s="2"/>
    </row>
    <row r="25" spans="1:17" x14ac:dyDescent="0.25">
      <c r="A25" s="1" t="s">
        <v>61</v>
      </c>
      <c r="F25" s="3"/>
      <c r="G25" s="3"/>
      <c r="H25" s="3" t="s">
        <v>20</v>
      </c>
      <c r="I25" s="3" t="s">
        <v>21</v>
      </c>
      <c r="J25" s="3" t="s">
        <v>22</v>
      </c>
      <c r="K25" s="3" t="s">
        <v>23</v>
      </c>
      <c r="L25" s="3" t="s">
        <v>24</v>
      </c>
      <c r="M25" s="3" t="s">
        <v>25</v>
      </c>
      <c r="N25" s="3" t="s">
        <v>26</v>
      </c>
      <c r="O25" s="3" t="s">
        <v>27</v>
      </c>
      <c r="P25" s="3" t="s">
        <v>28</v>
      </c>
      <c r="Q25" s="3"/>
    </row>
    <row r="26" spans="1:17" x14ac:dyDescent="0.25">
      <c r="A26" t="s">
        <v>29</v>
      </c>
      <c r="C26" t="s">
        <v>30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x14ac:dyDescent="0.25">
      <c r="A27" t="s">
        <v>31</v>
      </c>
      <c r="C27" s="2">
        <v>43807</v>
      </c>
      <c r="F27" s="5"/>
      <c r="G27" s="5">
        <v>5.3203359999999998E-2</v>
      </c>
      <c r="H27" s="5">
        <v>5.3852089999999998E-2</v>
      </c>
      <c r="I27" s="5">
        <v>5.327084E-2</v>
      </c>
      <c r="J27" s="5">
        <v>5.361904E-2</v>
      </c>
      <c r="K27" s="5">
        <v>5.5321969999999998E-2</v>
      </c>
      <c r="L27" s="5">
        <v>5.5250670000000002E-2</v>
      </c>
      <c r="M27" s="5">
        <v>5.5283359999999997E-2</v>
      </c>
      <c r="N27" s="5">
        <v>5.57104E-2</v>
      </c>
      <c r="O27" s="5">
        <v>5.4951409999999999E-2</v>
      </c>
      <c r="P27" s="5">
        <v>5.9686179999999998E-2</v>
      </c>
      <c r="Q27" s="5"/>
    </row>
    <row r="28" spans="1:17" x14ac:dyDescent="0.25">
      <c r="A28" t="s">
        <v>32</v>
      </c>
      <c r="C28" t="s">
        <v>33</v>
      </c>
      <c r="F28" s="6"/>
      <c r="G28" s="6">
        <v>5.2304669999999998E-2</v>
      </c>
      <c r="H28" s="7">
        <v>0.3713205</v>
      </c>
      <c r="I28" s="8">
        <v>0.29602410000000001</v>
      </c>
      <c r="J28" s="8">
        <v>0.26387559999999999</v>
      </c>
      <c r="K28" s="8">
        <v>0.21013660000000001</v>
      </c>
      <c r="L28" s="8">
        <v>0.17580100000000001</v>
      </c>
      <c r="M28" s="8">
        <v>0.17808969999999999</v>
      </c>
      <c r="N28" s="8">
        <v>0.1912488</v>
      </c>
      <c r="O28" s="8">
        <v>0.15485789999999999</v>
      </c>
      <c r="P28" s="9">
        <v>0.1391992</v>
      </c>
      <c r="Q28" s="6"/>
    </row>
    <row r="29" spans="1:17" x14ac:dyDescent="0.25">
      <c r="A29" t="s">
        <v>34</v>
      </c>
      <c r="C29" t="s">
        <v>45</v>
      </c>
      <c r="F29" s="6"/>
      <c r="G29" s="6">
        <v>5.2042249999999998E-2</v>
      </c>
      <c r="H29" s="10">
        <v>0.31154300000000001</v>
      </c>
      <c r="I29" s="11">
        <v>0.29587550000000001</v>
      </c>
      <c r="J29" s="11">
        <v>0.251336</v>
      </c>
      <c r="K29" s="11">
        <v>0.20147899999999999</v>
      </c>
      <c r="L29" s="11">
        <v>0.17201610000000001</v>
      </c>
      <c r="M29" s="11">
        <v>0.16421630000000001</v>
      </c>
      <c r="N29" s="11">
        <v>0.17888950000000001</v>
      </c>
      <c r="O29" s="11">
        <v>0.1483923</v>
      </c>
      <c r="P29" s="12">
        <v>0.13908300000000001</v>
      </c>
      <c r="Q29" s="6"/>
    </row>
    <row r="30" spans="1:17" x14ac:dyDescent="0.25">
      <c r="A30" t="s">
        <v>17</v>
      </c>
      <c r="C30" s="2">
        <v>43820</v>
      </c>
      <c r="F30" s="6"/>
      <c r="G30" s="6">
        <v>5.2768280000000001E-2</v>
      </c>
      <c r="H30" s="10">
        <v>0.32078630000000002</v>
      </c>
      <c r="I30" s="11">
        <v>0.3001105</v>
      </c>
      <c r="J30" s="11">
        <v>0.24761269999999999</v>
      </c>
      <c r="K30" s="11">
        <v>0.19231519999999999</v>
      </c>
      <c r="L30" s="11">
        <v>0.16930880000000001</v>
      </c>
      <c r="M30" s="11">
        <v>0.17704829999999999</v>
      </c>
      <c r="N30" s="11">
        <v>0.17496990000000001</v>
      </c>
      <c r="O30" s="11">
        <v>0.14741389999999999</v>
      </c>
      <c r="P30" s="12">
        <v>0.14152210000000001</v>
      </c>
      <c r="Q30" s="6"/>
    </row>
    <row r="31" spans="1:17" x14ac:dyDescent="0.25">
      <c r="A31" t="s">
        <v>18</v>
      </c>
      <c r="C31" t="s">
        <v>19</v>
      </c>
      <c r="F31" s="6"/>
      <c r="G31" s="6">
        <v>5.2283740000000002E-2</v>
      </c>
      <c r="H31" s="13">
        <v>0.31818429999999998</v>
      </c>
      <c r="I31" s="14">
        <v>0.29927090000000001</v>
      </c>
      <c r="J31" s="14">
        <v>0.26382080000000002</v>
      </c>
      <c r="K31" s="14">
        <v>0.19496540000000001</v>
      </c>
      <c r="L31" s="14">
        <v>0.18034059999999999</v>
      </c>
      <c r="M31" s="14">
        <v>0.1731483</v>
      </c>
      <c r="N31" s="14">
        <v>0.18265970000000001</v>
      </c>
      <c r="O31" s="14">
        <v>0.1528476</v>
      </c>
      <c r="P31" s="15">
        <v>5.4350030000000001E-2</v>
      </c>
      <c r="Q31" s="6"/>
    </row>
    <row r="32" spans="1:17" x14ac:dyDescent="0.25">
      <c r="A32" s="1" t="s">
        <v>35</v>
      </c>
      <c r="G32">
        <v>5.3249909999999998E-2</v>
      </c>
      <c r="H32">
        <v>5.1361459999999998E-2</v>
      </c>
      <c r="I32">
        <v>5.1681459999999999E-2</v>
      </c>
      <c r="J32">
        <v>5.1740559999999998E-2</v>
      </c>
      <c r="K32">
        <v>5.2086380000000002E-2</v>
      </c>
      <c r="L32">
        <v>5.2606729999999997E-2</v>
      </c>
      <c r="M32">
        <v>5.3187030000000003E-2</v>
      </c>
      <c r="N32">
        <v>5.3035789999999999E-2</v>
      </c>
      <c r="O32">
        <v>5.4149389999999999E-2</v>
      </c>
      <c r="P32">
        <v>5.6264429999999997E-2</v>
      </c>
    </row>
    <row r="35" spans="3:17" x14ac:dyDescent="0.25">
      <c r="C35" s="16"/>
      <c r="F35" t="s">
        <v>36</v>
      </c>
      <c r="H35">
        <f>AVERAGE(H28:H31)</f>
        <v>0.330458525</v>
      </c>
      <c r="I35">
        <f>AVERAGE(I28:I31)</f>
        <v>0.29782025000000001</v>
      </c>
      <c r="J35">
        <f>AVERAGE(J28:J31)</f>
        <v>0.25666127500000002</v>
      </c>
      <c r="K35">
        <f t="shared" ref="K35:M35" si="0">AVERAGE(K28:K31)</f>
        <v>0.19972404999999999</v>
      </c>
      <c r="L35">
        <f t="shared" si="0"/>
        <v>0.174366625</v>
      </c>
      <c r="M35">
        <f t="shared" si="0"/>
        <v>0.17312565000000002</v>
      </c>
      <c r="N35">
        <f>AVERAGE(N28:N31)</f>
        <v>0.18194197500000001</v>
      </c>
      <c r="O35">
        <f>AVERAGE(O28:O31)</f>
        <v>0.150877925</v>
      </c>
      <c r="P35">
        <f>AVERAGE(P28:P30)</f>
        <v>0.13993476666666668</v>
      </c>
    </row>
    <row r="36" spans="3:17" x14ac:dyDescent="0.25">
      <c r="F36" t="s">
        <v>37</v>
      </c>
      <c r="H36">
        <f>H35/1000</f>
        <v>3.3045852500000002E-4</v>
      </c>
      <c r="I36">
        <f t="shared" ref="I36:P36" si="1">I35/1000</f>
        <v>2.9782025E-4</v>
      </c>
      <c r="J36">
        <f t="shared" si="1"/>
        <v>2.5666127500000003E-4</v>
      </c>
      <c r="K36">
        <f t="shared" si="1"/>
        <v>1.9972404999999999E-4</v>
      </c>
      <c r="L36">
        <f t="shared" si="1"/>
        <v>1.7436662499999999E-4</v>
      </c>
      <c r="M36">
        <f t="shared" si="1"/>
        <v>1.7312565000000003E-4</v>
      </c>
      <c r="N36">
        <f t="shared" si="1"/>
        <v>1.8194197500000001E-4</v>
      </c>
      <c r="O36">
        <f t="shared" si="1"/>
        <v>1.5087792499999999E-4</v>
      </c>
      <c r="P36">
        <f t="shared" si="1"/>
        <v>1.3993476666666668E-4</v>
      </c>
    </row>
    <row r="37" spans="3:17" x14ac:dyDescent="0.25">
      <c r="F37" t="s">
        <v>38</v>
      </c>
      <c r="H37">
        <f>MEDIAN(H28:H31)</f>
        <v>0.31948529999999997</v>
      </c>
      <c r="I37">
        <f t="shared" ref="I37:O37" si="2">MEDIAN(I28:I31)</f>
        <v>0.29764750000000001</v>
      </c>
      <c r="J37">
        <f t="shared" si="2"/>
        <v>0.25757839999999999</v>
      </c>
      <c r="K37">
        <f t="shared" si="2"/>
        <v>0.19822220000000002</v>
      </c>
      <c r="L37">
        <f t="shared" si="2"/>
        <v>0.17390855</v>
      </c>
      <c r="M37">
        <f t="shared" si="2"/>
        <v>0.17509829999999998</v>
      </c>
      <c r="N37">
        <f t="shared" si="2"/>
        <v>0.18077460000000001</v>
      </c>
      <c r="O37">
        <f t="shared" si="2"/>
        <v>0.15061995</v>
      </c>
      <c r="P37">
        <f>MEDIAN(P28:P30)</f>
        <v>0.1391992</v>
      </c>
    </row>
    <row r="38" spans="3:17" x14ac:dyDescent="0.25">
      <c r="F38" t="s">
        <v>39</v>
      </c>
      <c r="H38">
        <f>H37/1000</f>
        <v>3.1948529999999999E-4</v>
      </c>
      <c r="I38">
        <f t="shared" ref="I38:P38" si="3">I37/1000</f>
        <v>2.9764750000000001E-4</v>
      </c>
      <c r="J38">
        <f t="shared" si="3"/>
        <v>2.5757839999999998E-4</v>
      </c>
      <c r="K38">
        <f t="shared" si="3"/>
        <v>1.9822220000000003E-4</v>
      </c>
      <c r="L38">
        <f t="shared" si="3"/>
        <v>1.7390854999999999E-4</v>
      </c>
      <c r="M38">
        <f t="shared" si="3"/>
        <v>1.7509829999999999E-4</v>
      </c>
      <c r="N38">
        <f t="shared" si="3"/>
        <v>1.8077460000000002E-4</v>
      </c>
      <c r="O38">
        <f t="shared" si="3"/>
        <v>1.5061995E-4</v>
      </c>
      <c r="P38">
        <f t="shared" si="3"/>
        <v>1.3919919999999999E-4</v>
      </c>
    </row>
    <row r="39" spans="3:17" x14ac:dyDescent="0.25">
      <c r="F39" t="s">
        <v>40</v>
      </c>
      <c r="H39">
        <f>STDEV(H28:H31)</f>
        <v>2.7517913091460379E-2</v>
      </c>
      <c r="I39">
        <f t="shared" ref="I39:O39" si="4">STDEV(I28:I31)</f>
        <v>2.1876804969342858E-3</v>
      </c>
      <c r="J39">
        <f t="shared" si="4"/>
        <v>8.4368348485969608E-3</v>
      </c>
      <c r="K39">
        <f t="shared" si="4"/>
        <v>7.9380277808785756E-3</v>
      </c>
      <c r="L39">
        <f t="shared" si="4"/>
        <v>4.7906982945251936E-3</v>
      </c>
      <c r="M39">
        <f t="shared" si="4"/>
        <v>6.3088827819723003E-3</v>
      </c>
      <c r="N39">
        <f t="shared" si="4"/>
        <v>6.9536454273400067E-3</v>
      </c>
      <c r="O39">
        <f t="shared" si="4"/>
        <v>3.5542285354912121E-3</v>
      </c>
      <c r="P39">
        <f>STDEV(P28:P30)</f>
        <v>1.3758982314594874E-3</v>
      </c>
    </row>
    <row r="40" spans="3:17" x14ac:dyDescent="0.25">
      <c r="F40" t="s">
        <v>41</v>
      </c>
      <c r="H40">
        <f>H39/H35*100</f>
        <v>8.3271911630848017</v>
      </c>
      <c r="I40">
        <f t="shared" ref="I40:O40" si="5">I39/I35*100</f>
        <v>0.73456405228801125</v>
      </c>
      <c r="J40">
        <f t="shared" si="5"/>
        <v>3.2871475638843295</v>
      </c>
      <c r="K40">
        <f t="shared" si="5"/>
        <v>3.9744977036458935</v>
      </c>
      <c r="L40">
        <f t="shared" si="5"/>
        <v>2.7474858187598654</v>
      </c>
      <c r="M40">
        <f t="shared" si="5"/>
        <v>3.644106336624469</v>
      </c>
      <c r="N40">
        <f t="shared" si="5"/>
        <v>3.8219027947454158</v>
      </c>
      <c r="O40">
        <f t="shared" si="5"/>
        <v>2.3556981814875915</v>
      </c>
      <c r="P40">
        <f>P39/P35*100</f>
        <v>0.98324259527081104</v>
      </c>
    </row>
    <row r="43" spans="3:17" x14ac:dyDescent="0.25">
      <c r="D43" t="s">
        <v>42</v>
      </c>
    </row>
    <row r="44" spans="3:17" x14ac:dyDescent="0.25">
      <c r="F44" s="3"/>
      <c r="G44" s="3"/>
      <c r="H44" s="3" t="s">
        <v>20</v>
      </c>
      <c r="I44" s="3" t="s">
        <v>21</v>
      </c>
      <c r="J44" s="3" t="s">
        <v>22</v>
      </c>
      <c r="K44" s="3" t="s">
        <v>23</v>
      </c>
      <c r="L44" s="3" t="s">
        <v>24</v>
      </c>
      <c r="M44" s="3" t="s">
        <v>25</v>
      </c>
      <c r="N44" s="3" t="s">
        <v>26</v>
      </c>
      <c r="O44" s="3" t="s">
        <v>27</v>
      </c>
      <c r="P44" s="3" t="s">
        <v>28</v>
      </c>
      <c r="Q44" s="3"/>
    </row>
    <row r="47" spans="3:17" x14ac:dyDescent="0.25">
      <c r="H47">
        <f>H28-$P$35</f>
        <v>0.23138573333333332</v>
      </c>
      <c r="I47">
        <f t="shared" ref="H47:O50" si="6">I28-$P$35</f>
        <v>0.15608933333333333</v>
      </c>
      <c r="J47">
        <f t="shared" si="6"/>
        <v>0.12394083333333331</v>
      </c>
      <c r="K47">
        <f t="shared" si="6"/>
        <v>7.0201833333333324E-2</v>
      </c>
      <c r="L47">
        <f t="shared" si="6"/>
        <v>3.5866233333333331E-2</v>
      </c>
      <c r="M47">
        <f t="shared" si="6"/>
        <v>3.8154933333333307E-2</v>
      </c>
      <c r="N47">
        <f t="shared" si="6"/>
        <v>5.1314033333333314E-2</v>
      </c>
      <c r="O47">
        <f t="shared" si="6"/>
        <v>1.492313333333331E-2</v>
      </c>
    </row>
    <row r="48" spans="3:17" x14ac:dyDescent="0.25">
      <c r="H48">
        <f t="shared" si="6"/>
        <v>0.17160823333333333</v>
      </c>
      <c r="I48">
        <f t="shared" si="6"/>
        <v>0.15594073333333333</v>
      </c>
      <c r="J48">
        <f t="shared" si="6"/>
        <v>0.11140123333333332</v>
      </c>
      <c r="K48">
        <f t="shared" si="6"/>
        <v>6.1544233333333309E-2</v>
      </c>
      <c r="L48">
        <f t="shared" si="6"/>
        <v>3.2081333333333323E-2</v>
      </c>
      <c r="M48">
        <f t="shared" si="6"/>
        <v>2.4281533333333327E-2</v>
      </c>
      <c r="N48">
        <f t="shared" si="6"/>
        <v>3.8954733333333325E-2</v>
      </c>
      <c r="O48">
        <f t="shared" si="6"/>
        <v>8.4575333333333225E-3</v>
      </c>
    </row>
    <row r="49" spans="4:17" x14ac:dyDescent="0.25">
      <c r="H49">
        <f t="shared" si="6"/>
        <v>0.18085153333333334</v>
      </c>
      <c r="I49">
        <f t="shared" si="6"/>
        <v>0.16017573333333332</v>
      </c>
      <c r="J49">
        <f t="shared" si="6"/>
        <v>0.10767793333333331</v>
      </c>
      <c r="K49">
        <f t="shared" si="6"/>
        <v>5.2380433333333309E-2</v>
      </c>
      <c r="L49">
        <f t="shared" si="6"/>
        <v>2.9374033333333327E-2</v>
      </c>
      <c r="M49">
        <f t="shared" si="6"/>
        <v>3.711353333333331E-2</v>
      </c>
      <c r="N49">
        <f t="shared" si="6"/>
        <v>3.5035133333333329E-2</v>
      </c>
      <c r="O49">
        <f t="shared" si="6"/>
        <v>7.4791333333333043E-3</v>
      </c>
    </row>
    <row r="50" spans="4:17" x14ac:dyDescent="0.25">
      <c r="H50">
        <f t="shared" si="6"/>
        <v>0.17824953333333329</v>
      </c>
      <c r="I50">
        <f t="shared" si="6"/>
        <v>0.15933613333333332</v>
      </c>
      <c r="J50">
        <f t="shared" si="6"/>
        <v>0.12388603333333334</v>
      </c>
      <c r="K50">
        <f t="shared" si="6"/>
        <v>5.5030633333333329E-2</v>
      </c>
      <c r="L50">
        <f t="shared" si="6"/>
        <v>4.0405833333333308E-2</v>
      </c>
      <c r="M50">
        <f t="shared" si="6"/>
        <v>3.3213533333333323E-2</v>
      </c>
      <c r="N50">
        <f t="shared" si="6"/>
        <v>4.2724933333333326E-2</v>
      </c>
      <c r="O50">
        <f t="shared" si="6"/>
        <v>1.2912833333333318E-2</v>
      </c>
    </row>
    <row r="53" spans="4:17" x14ac:dyDescent="0.25">
      <c r="F53" s="3"/>
      <c r="G53" s="3"/>
      <c r="H53" s="3" t="s">
        <v>20</v>
      </c>
      <c r="I53" s="3" t="s">
        <v>21</v>
      </c>
      <c r="J53" s="3" t="s">
        <v>22</v>
      </c>
      <c r="K53" s="3" t="s">
        <v>23</v>
      </c>
      <c r="L53" s="3" t="s">
        <v>24</v>
      </c>
      <c r="M53" s="3" t="s">
        <v>25</v>
      </c>
      <c r="N53" s="3" t="s">
        <v>26</v>
      </c>
      <c r="O53" s="3" t="s">
        <v>27</v>
      </c>
      <c r="P53" s="3"/>
      <c r="Q53" s="3"/>
    </row>
    <row r="54" spans="4:17" x14ac:dyDescent="0.25">
      <c r="F54" t="s">
        <v>36</v>
      </c>
      <c r="H54">
        <f>AVERAGE(H47:H50)</f>
        <v>0.19052375833333332</v>
      </c>
      <c r="I54">
        <f>AVERAGE(I47:I50)</f>
        <v>0.15788548333333333</v>
      </c>
      <c r="J54">
        <f t="shared" ref="J54:N54" si="7">AVERAGE(J47:J50)</f>
        <v>0.11672650833333331</v>
      </c>
      <c r="K54">
        <f t="shared" si="7"/>
        <v>5.9789283333333318E-2</v>
      </c>
      <c r="L54">
        <f t="shared" si="7"/>
        <v>3.4431858333333322E-2</v>
      </c>
      <c r="M54">
        <f t="shared" si="7"/>
        <v>3.3190883333333317E-2</v>
      </c>
      <c r="N54">
        <f t="shared" si="7"/>
        <v>4.2007208333333323E-2</v>
      </c>
      <c r="O54">
        <f>AVERAGE(O47:O50)</f>
        <v>1.0943158333333314E-2</v>
      </c>
    </row>
    <row r="55" spans="4:17" x14ac:dyDescent="0.25">
      <c r="F55" t="s">
        <v>37</v>
      </c>
      <c r="H55">
        <f>H54/1000</f>
        <v>1.9052375833333331E-4</v>
      </c>
      <c r="I55">
        <f t="shared" ref="I55:O55" si="8">I54/1000</f>
        <v>1.5788548333333331E-4</v>
      </c>
      <c r="J55">
        <f t="shared" si="8"/>
        <v>1.1672650833333331E-4</v>
      </c>
      <c r="K55">
        <f t="shared" si="8"/>
        <v>5.9789283333333317E-5</v>
      </c>
      <c r="L55">
        <f t="shared" si="8"/>
        <v>3.4431858333333319E-5</v>
      </c>
      <c r="M55">
        <f t="shared" si="8"/>
        <v>3.3190883333333317E-5</v>
      </c>
      <c r="N55">
        <f t="shared" si="8"/>
        <v>4.2007208333333325E-5</v>
      </c>
      <c r="O55">
        <f t="shared" si="8"/>
        <v>1.0943158333333313E-5</v>
      </c>
    </row>
    <row r="56" spans="4:17" x14ac:dyDescent="0.25">
      <c r="F56" t="s">
        <v>38</v>
      </c>
      <c r="H56">
        <f>MEDIAN(H47:H50)</f>
        <v>0.17955053333333332</v>
      </c>
      <c r="I56">
        <f t="shared" ref="I56:N56" si="9">MEDIAN(I47:I50)</f>
        <v>0.15771273333333333</v>
      </c>
      <c r="J56">
        <f>MEDIAN(J47:J50)</f>
        <v>0.11764363333333333</v>
      </c>
      <c r="K56">
        <f t="shared" si="9"/>
        <v>5.8287433333333319E-2</v>
      </c>
      <c r="L56">
        <f t="shared" si="9"/>
        <v>3.3973783333333327E-2</v>
      </c>
      <c r="M56">
        <f t="shared" si="9"/>
        <v>3.5163533333333316E-2</v>
      </c>
      <c r="N56">
        <f t="shared" si="9"/>
        <v>4.0839833333333325E-2</v>
      </c>
      <c r="O56">
        <f>MEDIAN(O47:O50)</f>
        <v>1.068518333333332E-2</v>
      </c>
    </row>
    <row r="57" spans="4:17" x14ac:dyDescent="0.25">
      <c r="F57" t="s">
        <v>39</v>
      </c>
      <c r="H57">
        <f>H56/1000</f>
        <v>1.7955053333333331E-4</v>
      </c>
      <c r="I57">
        <f t="shared" ref="I57:O57" si="10">I56/1000</f>
        <v>1.5771273333333333E-4</v>
      </c>
      <c r="J57">
        <f t="shared" si="10"/>
        <v>1.1764363333333333E-4</v>
      </c>
      <c r="K57">
        <f t="shared" si="10"/>
        <v>5.828743333333332E-5</v>
      </c>
      <c r="L57">
        <f t="shared" si="10"/>
        <v>3.3973783333333326E-5</v>
      </c>
      <c r="M57">
        <f t="shared" si="10"/>
        <v>3.5163533333333316E-5</v>
      </c>
      <c r="N57">
        <f t="shared" si="10"/>
        <v>4.0839833333333328E-5</v>
      </c>
      <c r="O57">
        <f t="shared" si="10"/>
        <v>1.068518333333332E-5</v>
      </c>
    </row>
    <row r="58" spans="4:17" x14ac:dyDescent="0.25">
      <c r="F58" t="s">
        <v>40</v>
      </c>
      <c r="H58">
        <f>STDEV(H47:H50)</f>
        <v>2.7517913091460507E-2</v>
      </c>
      <c r="I58">
        <f t="shared" ref="I58:O58" si="11">STDEV(I47:I50)</f>
        <v>2.1876804969342858E-3</v>
      </c>
      <c r="J58">
        <f t="shared" si="11"/>
        <v>8.4368348485969608E-3</v>
      </c>
      <c r="K58">
        <f t="shared" si="11"/>
        <v>7.9380277808785982E-3</v>
      </c>
      <c r="L58">
        <f t="shared" si="11"/>
        <v>4.7906982945251936E-3</v>
      </c>
      <c r="M58">
        <f t="shared" si="11"/>
        <v>6.3088827819723003E-3</v>
      </c>
      <c r="N58">
        <f t="shared" si="11"/>
        <v>6.9536454273400137E-3</v>
      </c>
      <c r="O58">
        <f t="shared" si="11"/>
        <v>3.5542285354912147E-3</v>
      </c>
    </row>
    <row r="59" spans="4:17" x14ac:dyDescent="0.25">
      <c r="F59" t="s">
        <v>41</v>
      </c>
      <c r="H59">
        <f>H58/H54*100</f>
        <v>14.443297430295377</v>
      </c>
      <c r="I59">
        <f t="shared" ref="I59:O59" si="12">I58/I54*100</f>
        <v>1.3856121859636574</v>
      </c>
      <c r="J59">
        <f t="shared" si="12"/>
        <v>7.2278653487210267</v>
      </c>
      <c r="K59">
        <f t="shared" si="12"/>
        <v>13.276673240291279</v>
      </c>
      <c r="L59">
        <f t="shared" si="12"/>
        <v>13.91356298038477</v>
      </c>
      <c r="M59">
        <f t="shared" si="12"/>
        <v>19.007878514749692</v>
      </c>
      <c r="N59">
        <f t="shared" si="12"/>
        <v>16.553457616516248</v>
      </c>
      <c r="O59">
        <f t="shared" si="12"/>
        <v>32.479001283065486</v>
      </c>
    </row>
    <row r="62" spans="4:17" x14ac:dyDescent="0.25">
      <c r="D62" t="s">
        <v>43</v>
      </c>
    </row>
    <row r="63" spans="4:17" x14ac:dyDescent="0.25">
      <c r="H63">
        <f t="shared" ref="H63:O64" si="13">H47/$O$54*100</f>
        <v>2114.4328381736264</v>
      </c>
      <c r="I63">
        <f t="shared" si="13"/>
        <v>1426.3645702528013</v>
      </c>
      <c r="J63">
        <f t="shared" si="13"/>
        <v>1132.587408114204</v>
      </c>
      <c r="K63">
        <f t="shared" si="13"/>
        <v>641.51345703822665</v>
      </c>
      <c r="L63">
        <f t="shared" si="13"/>
        <v>327.75029146826193</v>
      </c>
      <c r="M63">
        <f t="shared" si="13"/>
        <v>348.6647288755002</v>
      </c>
      <c r="N63">
        <f t="shared" si="13"/>
        <v>468.91429119716418</v>
      </c>
      <c r="O63">
        <f t="shared" si="13"/>
        <v>136.36952768815223</v>
      </c>
    </row>
    <row r="64" spans="4:17" x14ac:dyDescent="0.25">
      <c r="H64">
        <f>H48/$O$54*100</f>
        <v>1568.1782910022196</v>
      </c>
      <c r="I64">
        <f t="shared" si="13"/>
        <v>1425.0066441817933</v>
      </c>
      <c r="J64">
        <f t="shared" si="13"/>
        <v>1017.9989171316341</v>
      </c>
      <c r="K64">
        <f t="shared" si="13"/>
        <v>562.39918548804167</v>
      </c>
      <c r="L64">
        <f t="shared" si="13"/>
        <v>293.16338442817056</v>
      </c>
      <c r="M64">
        <f t="shared" si="13"/>
        <v>221.88780052072144</v>
      </c>
      <c r="N64">
        <f t="shared" si="13"/>
        <v>355.97340499657759</v>
      </c>
      <c r="O64">
        <f t="shared" si="13"/>
        <v>77.286036404785676</v>
      </c>
    </row>
    <row r="65" spans="4:17" x14ac:dyDescent="0.25">
      <c r="H65">
        <f t="shared" ref="H65:O66" si="14">H49/$O$54*100</f>
        <v>1652.6447651081871</v>
      </c>
      <c r="I65">
        <f t="shared" si="14"/>
        <v>1463.7066233925484</v>
      </c>
      <c r="J65">
        <f t="shared" si="14"/>
        <v>983.97491888006277</v>
      </c>
      <c r="K65">
        <f t="shared" si="14"/>
        <v>478.65919269193375</v>
      </c>
      <c r="L65">
        <f t="shared" si="14"/>
        <v>268.423725935307</v>
      </c>
      <c r="M65">
        <f t="shared" si="14"/>
        <v>339.14828062282487</v>
      </c>
      <c r="N65">
        <f t="shared" si="14"/>
        <v>320.15559188808282</v>
      </c>
      <c r="O65">
        <f t="shared" si="14"/>
        <v>68.345290322187466</v>
      </c>
    </row>
    <row r="66" spans="4:17" x14ac:dyDescent="0.25">
      <c r="H66">
        <f t="shared" si="14"/>
        <v>1628.8673516710237</v>
      </c>
      <c r="I66">
        <f t="shared" si="14"/>
        <v>1456.0342497100573</v>
      </c>
      <c r="J66">
        <f t="shared" si="14"/>
        <v>1132.086638607534</v>
      </c>
      <c r="K66">
        <f t="shared" si="14"/>
        <v>502.87706397985437</v>
      </c>
      <c r="L66">
        <f t="shared" si="14"/>
        <v>369.23374498069228</v>
      </c>
      <c r="M66">
        <f t="shared" si="14"/>
        <v>303.50957485613202</v>
      </c>
      <c r="N66">
        <f t="shared" si="14"/>
        <v>390.42598153031753</v>
      </c>
      <c r="O66">
        <f t="shared" si="14"/>
        <v>117.99914558487463</v>
      </c>
    </row>
    <row r="69" spans="4:17" x14ac:dyDescent="0.25">
      <c r="F69" s="3"/>
      <c r="G69" s="3"/>
      <c r="H69" s="3" t="s">
        <v>20</v>
      </c>
      <c r="I69" s="3" t="s">
        <v>21</v>
      </c>
      <c r="J69" s="3" t="s">
        <v>22</v>
      </c>
      <c r="K69" s="3" t="s">
        <v>23</v>
      </c>
      <c r="L69" s="3" t="s">
        <v>24</v>
      </c>
      <c r="M69" s="3" t="s">
        <v>25</v>
      </c>
      <c r="N69" s="3" t="s">
        <v>26</v>
      </c>
      <c r="O69" s="3" t="s">
        <v>27</v>
      </c>
      <c r="P69" s="3"/>
      <c r="Q69" s="3"/>
    </row>
    <row r="70" spans="4:17" x14ac:dyDescent="0.25">
      <c r="F70" t="s">
        <v>36</v>
      </c>
      <c r="H70">
        <f>AVERAGE(H63:H66)</f>
        <v>1741.0308114887644</v>
      </c>
      <c r="I70">
        <f>AVERAGE(I63:I66)</f>
        <v>1442.7780218843</v>
      </c>
      <c r="J70">
        <f t="shared" ref="J70:N70" si="15">AVERAGE(J63:J66)</f>
        <v>1066.6619706833587</v>
      </c>
      <c r="K70">
        <f t="shared" si="15"/>
        <v>546.36222479951414</v>
      </c>
      <c r="L70">
        <f t="shared" si="15"/>
        <v>314.64278670310796</v>
      </c>
      <c r="M70">
        <f t="shared" si="15"/>
        <v>303.30259621879463</v>
      </c>
      <c r="N70">
        <f t="shared" si="15"/>
        <v>383.86731740303554</v>
      </c>
      <c r="O70">
        <f>AVERAGE(O63:O66)</f>
        <v>100</v>
      </c>
    </row>
    <row r="71" spans="4:17" x14ac:dyDescent="0.25">
      <c r="F71" t="s">
        <v>38</v>
      </c>
      <c r="H71">
        <f>MEDIAN(H63:H66)</f>
        <v>1640.7560583896054</v>
      </c>
      <c r="I71">
        <f>MEDIAN(I63:I66)</f>
        <v>1441.1994099814292</v>
      </c>
      <c r="J71">
        <f t="shared" ref="J71:O71" si="16">MEDIAN(J63:J66)</f>
        <v>1075.0427778695841</v>
      </c>
      <c r="K71">
        <f t="shared" si="16"/>
        <v>532.63812473394796</v>
      </c>
      <c r="L71">
        <f t="shared" si="16"/>
        <v>310.45683794821628</v>
      </c>
      <c r="M71">
        <f t="shared" si="16"/>
        <v>321.32892773947844</v>
      </c>
      <c r="N71">
        <f t="shared" si="16"/>
        <v>373.19969326344756</v>
      </c>
      <c r="O71">
        <f t="shared" si="16"/>
        <v>97.642590994830158</v>
      </c>
    </row>
    <row r="72" spans="4:17" x14ac:dyDescent="0.25">
      <c r="F72" t="s">
        <v>40</v>
      </c>
      <c r="H72">
        <f>STDEV(H63:H66)</f>
        <v>251.4622584564037</v>
      </c>
      <c r="I72">
        <f t="shared" ref="I72:O72" si="17">STDEV(I63:I66)</f>
        <v>19.991308087634337</v>
      </c>
      <c r="J72">
        <f t="shared" si="17"/>
        <v>77.096890967007383</v>
      </c>
      <c r="K72">
        <f t="shared" si="17"/>
        <v>72.538727295016869</v>
      </c>
      <c r="L72">
        <f t="shared" si="17"/>
        <v>43.778022291174665</v>
      </c>
      <c r="M72">
        <f t="shared" si="17"/>
        <v>57.651389021350347</v>
      </c>
      <c r="N72">
        <f t="shared" si="17"/>
        <v>63.543313689969082</v>
      </c>
      <c r="O72">
        <f t="shared" si="17"/>
        <v>32.479001283065465</v>
      </c>
    </row>
    <row r="73" spans="4:17" x14ac:dyDescent="0.25">
      <c r="F73" t="s">
        <v>41</v>
      </c>
      <c r="H73">
        <f t="shared" ref="H73:O73" si="18">H72/H70*100</f>
        <v>14.443297430295162</v>
      </c>
      <c r="I73">
        <f t="shared" si="18"/>
        <v>1.3856121859636625</v>
      </c>
      <c r="J73">
        <f t="shared" si="18"/>
        <v>7.2278653487210329</v>
      </c>
      <c r="K73">
        <f t="shared" si="18"/>
        <v>13.276673240291222</v>
      </c>
      <c r="L73">
        <f t="shared" si="18"/>
        <v>13.913562980384778</v>
      </c>
      <c r="M73">
        <f t="shared" si="18"/>
        <v>19.007878514749716</v>
      </c>
      <c r="N73">
        <f t="shared" si="18"/>
        <v>16.55345761651617</v>
      </c>
      <c r="O73">
        <f t="shared" si="18"/>
        <v>32.479001283065465</v>
      </c>
    </row>
    <row r="76" spans="4:17" x14ac:dyDescent="0.25">
      <c r="D76" t="s">
        <v>44</v>
      </c>
      <c r="H76">
        <f>H47/$H$54*100</f>
        <v>121.44718084371893</v>
      </c>
      <c r="I76">
        <f>I47/$H$54*100</f>
        <v>81.926440407628959</v>
      </c>
      <c r="J76">
        <f t="shared" ref="H76:O79" si="19">J47/$H$54*100</f>
        <v>65.052691809958432</v>
      </c>
      <c r="K76">
        <f t="shared" si="19"/>
        <v>36.846760712388843</v>
      </c>
      <c r="L76">
        <f t="shared" si="19"/>
        <v>18.825071291415053</v>
      </c>
      <c r="M76">
        <f t="shared" si="19"/>
        <v>20.026338797379196</v>
      </c>
      <c r="N76">
        <f t="shared" si="19"/>
        <v>26.93314145291853</v>
      </c>
      <c r="O76">
        <f t="shared" si="19"/>
        <v>7.8326889328019389</v>
      </c>
    </row>
    <row r="77" spans="4:17" x14ac:dyDescent="0.25">
      <c r="H77">
        <f t="shared" si="19"/>
        <v>90.071828749616571</v>
      </c>
      <c r="I77">
        <f t="shared" si="19"/>
        <v>81.848444885548176</v>
      </c>
      <c r="J77">
        <f t="shared" si="19"/>
        <v>58.471045452730287</v>
      </c>
      <c r="K77">
        <f t="shared" si="19"/>
        <v>32.302655517459293</v>
      </c>
      <c r="L77">
        <f t="shared" si="19"/>
        <v>16.838494901620095</v>
      </c>
      <c r="M77">
        <f t="shared" si="19"/>
        <v>12.744622269549847</v>
      </c>
      <c r="N77">
        <f t="shared" si="19"/>
        <v>20.446128962656491</v>
      </c>
      <c r="O77">
        <f t="shared" si="19"/>
        <v>4.4390964189024311</v>
      </c>
    </row>
    <row r="78" spans="4:17" x14ac:dyDescent="0.25">
      <c r="H78">
        <f t="shared" si="19"/>
        <v>94.923349673231925</v>
      </c>
      <c r="I78">
        <f t="shared" si="19"/>
        <v>84.071264777957921</v>
      </c>
      <c r="J78">
        <f t="shared" si="19"/>
        <v>56.516800988643098</v>
      </c>
      <c r="K78">
        <f t="shared" si="19"/>
        <v>27.492861673288242</v>
      </c>
      <c r="L78">
        <f t="shared" si="19"/>
        <v>15.417517264141727</v>
      </c>
      <c r="M78">
        <f t="shared" si="19"/>
        <v>19.479740300105171</v>
      </c>
      <c r="N78">
        <f t="shared" si="19"/>
        <v>18.388852728821963</v>
      </c>
      <c r="O78">
        <f t="shared" si="19"/>
        <v>3.925564663829531</v>
      </c>
    </row>
    <row r="79" spans="4:17" x14ac:dyDescent="0.25">
      <c r="H79">
        <f t="shared" si="19"/>
        <v>93.557640733432578</v>
      </c>
      <c r="I79">
        <f t="shared" si="19"/>
        <v>83.630584829512301</v>
      </c>
      <c r="J79">
        <f t="shared" si="19"/>
        <v>65.023928992932696</v>
      </c>
      <c r="K79">
        <f t="shared" si="19"/>
        <v>28.883869295216069</v>
      </c>
      <c r="L79">
        <f t="shared" si="19"/>
        <v>21.207766258022666</v>
      </c>
      <c r="M79">
        <f t="shared" si="19"/>
        <v>17.432751497177666</v>
      </c>
      <c r="N79">
        <f t="shared" si="19"/>
        <v>22.424989779271183</v>
      </c>
      <c r="O79">
        <f t="shared" si="19"/>
        <v>6.7775449352313863</v>
      </c>
    </row>
    <row r="82" spans="6:17" x14ac:dyDescent="0.25">
      <c r="F82" s="3"/>
      <c r="G82" s="3"/>
      <c r="H82" s="3" t="s">
        <v>20</v>
      </c>
      <c r="I82" s="3" t="s">
        <v>21</v>
      </c>
      <c r="J82" s="3" t="s">
        <v>22</v>
      </c>
      <c r="K82" s="3" t="s">
        <v>23</v>
      </c>
      <c r="L82" s="3" t="s">
        <v>24</v>
      </c>
      <c r="M82" s="3" t="s">
        <v>25</v>
      </c>
      <c r="N82" s="3" t="s">
        <v>26</v>
      </c>
      <c r="O82" s="3" t="s">
        <v>27</v>
      </c>
      <c r="P82" s="3"/>
      <c r="Q82" s="3"/>
    </row>
    <row r="83" spans="6:17" x14ac:dyDescent="0.25">
      <c r="F83" t="s">
        <v>36</v>
      </c>
      <c r="H83">
        <f>AVERAGE(H76:H79)</f>
        <v>100</v>
      </c>
      <c r="I83">
        <f t="shared" ref="I83:N83" si="20">AVERAGE(I76:I79)</f>
        <v>82.869183725161847</v>
      </c>
      <c r="J83">
        <f t="shared" si="20"/>
        <v>61.266116811066127</v>
      </c>
      <c r="K83">
        <f t="shared" si="20"/>
        <v>31.381536799588112</v>
      </c>
      <c r="L83">
        <f t="shared" si="20"/>
        <v>18.072212428799887</v>
      </c>
      <c r="M83">
        <f t="shared" si="20"/>
        <v>17.420863216052972</v>
      </c>
      <c r="N83">
        <f t="shared" si="20"/>
        <v>22.048278230917042</v>
      </c>
      <c r="O83">
        <f>AVERAGE(O76:O79)</f>
        <v>5.7437237376913215</v>
      </c>
    </row>
    <row r="84" spans="6:17" x14ac:dyDescent="0.25">
      <c r="F84" t="s">
        <v>38</v>
      </c>
      <c r="H84">
        <f>MEDIAN(H76:H79)</f>
        <v>94.240495203332245</v>
      </c>
      <c r="I84">
        <f>MEDIAN(I76:I79)</f>
        <v>82.77851261857063</v>
      </c>
      <c r="J84">
        <f t="shared" ref="J84:O84" si="21">MEDIAN(J76:J79)</f>
        <v>61.747487222831495</v>
      </c>
      <c r="K84">
        <f t="shared" si="21"/>
        <v>30.593262406337679</v>
      </c>
      <c r="L84">
        <f t="shared" si="21"/>
        <v>17.831783096517576</v>
      </c>
      <c r="M84">
        <f t="shared" si="21"/>
        <v>18.45624589864142</v>
      </c>
      <c r="N84">
        <f t="shared" si="21"/>
        <v>21.435559370963837</v>
      </c>
      <c r="O84">
        <f t="shared" si="21"/>
        <v>5.6083206770669083</v>
      </c>
    </row>
    <row r="85" spans="6:17" x14ac:dyDescent="0.25">
      <c r="F85" t="s">
        <v>40</v>
      </c>
      <c r="H85">
        <f>STDEV(H76:H79)</f>
        <v>14.443297430295265</v>
      </c>
      <c r="I85">
        <f t="shared" ref="I85:O85" si="22">STDEV(I76:I79)</f>
        <v>1.1482455081044571</v>
      </c>
      <c r="J85">
        <f t="shared" si="22"/>
        <v>4.428232427493997</v>
      </c>
      <c r="K85">
        <f t="shared" si="22"/>
        <v>4.1664240986630672</v>
      </c>
      <c r="L85">
        <f t="shared" si="22"/>
        <v>2.5144886582299764</v>
      </c>
      <c r="M85">
        <f t="shared" si="22"/>
        <v>3.3113365163280504</v>
      </c>
      <c r="N85">
        <f t="shared" si="22"/>
        <v>3.6497523921264272</v>
      </c>
      <c r="O85">
        <f t="shared" si="22"/>
        <v>1.8655041064604987</v>
      </c>
    </row>
    <row r="86" spans="6:17" x14ac:dyDescent="0.25">
      <c r="F86" t="s">
        <v>41</v>
      </c>
      <c r="H86">
        <f t="shared" ref="H86:O86" si="23">H85/H83*100</f>
        <v>14.443297430295265</v>
      </c>
      <c r="I86">
        <f t="shared" si="23"/>
        <v>1.3856121859636605</v>
      </c>
      <c r="J86">
        <f t="shared" si="23"/>
        <v>7.2278653487210285</v>
      </c>
      <c r="K86">
        <f t="shared" si="23"/>
        <v>13.276673240291254</v>
      </c>
      <c r="L86">
        <f t="shared" si="23"/>
        <v>13.913562980384658</v>
      </c>
      <c r="M86">
        <f t="shared" si="23"/>
        <v>19.007878514749606</v>
      </c>
      <c r="N86">
        <f t="shared" si="23"/>
        <v>16.553457616516233</v>
      </c>
      <c r="O86">
        <f t="shared" si="23"/>
        <v>32.479001283065443</v>
      </c>
    </row>
  </sheetData>
  <pageMargins left="0.7" right="0.7" top="0.78740157499999996" bottom="0.78740157499999996" header="0.3" footer="0.3"/>
  <drawing r:id="rId1"/>
  <legacyDrawing r:id="rId2"/>
  <oleObjects>
    <mc:AlternateContent xmlns:mc="http://schemas.openxmlformats.org/markup-compatibility/2006">
      <mc:Choice Requires="x14">
        <oleObject progId="Prism5.Document" shapeId="1029" r:id="rId3">
          <objectPr defaultSize="0" autoPict="0" r:id="rId4">
            <anchor moveWithCells="1">
              <from>
                <xdr:col>0</xdr:col>
                <xdr:colOff>95250</xdr:colOff>
                <xdr:row>76</xdr:row>
                <xdr:rowOff>66675</xdr:rowOff>
              </from>
              <to>
                <xdr:col>4</xdr:col>
                <xdr:colOff>676275</xdr:colOff>
                <xdr:row>90</xdr:row>
                <xdr:rowOff>76200</xdr:rowOff>
              </to>
            </anchor>
          </objectPr>
        </oleObject>
      </mc:Choice>
      <mc:Fallback>
        <oleObject progId="Prism5.Document" shapeId="1029" r:id="rId3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BF2A5E-1BE5-47D0-A766-20591205D0F3}">
  <dimension ref="A1:Z86"/>
  <sheetViews>
    <sheetView topLeftCell="A22" workbookViewId="0">
      <selection activeCell="A25" sqref="A25:C32"/>
    </sheetView>
  </sheetViews>
  <sheetFormatPr baseColWidth="10" defaultRowHeight="15" x14ac:dyDescent="0.25"/>
  <sheetData>
    <row r="1" spans="1:26" x14ac:dyDescent="0.25">
      <c r="B1" t="s">
        <v>0</v>
      </c>
    </row>
    <row r="2" spans="1:26" x14ac:dyDescent="0.25">
      <c r="A2" t="s">
        <v>1</v>
      </c>
    </row>
    <row r="3" spans="1:26" x14ac:dyDescent="0.25">
      <c r="A3" t="s">
        <v>47</v>
      </c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</row>
    <row r="4" spans="1:26" x14ac:dyDescent="0.25">
      <c r="A4" t="s">
        <v>48</v>
      </c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</row>
    <row r="5" spans="1:26" x14ac:dyDescent="0.25"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</row>
    <row r="6" spans="1:26" x14ac:dyDescent="0.25">
      <c r="A6" t="s">
        <v>4</v>
      </c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</row>
    <row r="7" spans="1:26" x14ac:dyDescent="0.25">
      <c r="A7" t="s">
        <v>5</v>
      </c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</row>
    <row r="8" spans="1:26" x14ac:dyDescent="0.25"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</row>
    <row r="9" spans="1:26" x14ac:dyDescent="0.25">
      <c r="A9" t="s">
        <v>6</v>
      </c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</row>
    <row r="10" spans="1:26" x14ac:dyDescent="0.25">
      <c r="A10" t="s">
        <v>49</v>
      </c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</row>
    <row r="11" spans="1:26" x14ac:dyDescent="0.25">
      <c r="A11" t="s">
        <v>8</v>
      </c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</row>
    <row r="12" spans="1:26" x14ac:dyDescent="0.25">
      <c r="A12" t="s">
        <v>9</v>
      </c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</row>
    <row r="13" spans="1:26" x14ac:dyDescent="0.25">
      <c r="A13" t="s">
        <v>50</v>
      </c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</row>
    <row r="14" spans="1:26" x14ac:dyDescent="0.25">
      <c r="A14" t="s">
        <v>51</v>
      </c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</row>
    <row r="15" spans="1:26" x14ac:dyDescent="0.25">
      <c r="A15" t="s">
        <v>52</v>
      </c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</row>
    <row r="16" spans="1:26" x14ac:dyDescent="0.25">
      <c r="A16" t="s">
        <v>53</v>
      </c>
    </row>
    <row r="17" spans="1:17" x14ac:dyDescent="0.25">
      <c r="A17" t="s">
        <v>54</v>
      </c>
    </row>
    <row r="18" spans="1:17" x14ac:dyDescent="0.25">
      <c r="A18" t="s">
        <v>55</v>
      </c>
    </row>
    <row r="19" spans="1:17" x14ac:dyDescent="0.25">
      <c r="A19" t="s">
        <v>16</v>
      </c>
    </row>
    <row r="22" spans="1:17" x14ac:dyDescent="0.25">
      <c r="A22" s="1"/>
    </row>
    <row r="23" spans="1:17" x14ac:dyDescent="0.25">
      <c r="C23" s="17"/>
    </row>
    <row r="24" spans="1:17" x14ac:dyDescent="0.25">
      <c r="C24" s="2"/>
    </row>
    <row r="25" spans="1:17" x14ac:dyDescent="0.25">
      <c r="A25" s="1" t="s">
        <v>61</v>
      </c>
      <c r="F25" s="3"/>
      <c r="G25" s="3"/>
      <c r="H25" s="3" t="s">
        <v>20</v>
      </c>
      <c r="I25" s="3" t="s">
        <v>21</v>
      </c>
      <c r="J25" s="3" t="s">
        <v>22</v>
      </c>
      <c r="K25" s="3" t="s">
        <v>23</v>
      </c>
      <c r="L25" s="3" t="s">
        <v>24</v>
      </c>
      <c r="M25" s="3" t="s">
        <v>25</v>
      </c>
      <c r="N25" s="3" t="s">
        <v>26</v>
      </c>
      <c r="O25" s="3" t="s">
        <v>27</v>
      </c>
      <c r="P25" s="3" t="s">
        <v>28</v>
      </c>
      <c r="Q25" s="3"/>
    </row>
    <row r="26" spans="1:17" x14ac:dyDescent="0.25">
      <c r="A26" t="s">
        <v>29</v>
      </c>
      <c r="C26" t="s">
        <v>30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x14ac:dyDescent="0.25">
      <c r="A27" t="s">
        <v>31</v>
      </c>
      <c r="C27" s="2">
        <v>43807</v>
      </c>
      <c r="F27" s="5"/>
      <c r="G27" s="5">
        <v>581.41200000000003</v>
      </c>
      <c r="H27" s="5">
        <v>580.06399999999996</v>
      </c>
      <c r="I27" s="5">
        <v>578.60400000000004</v>
      </c>
      <c r="J27" s="5">
        <v>580.75900000000001</v>
      </c>
      <c r="K27" s="5">
        <v>579.47199999999998</v>
      </c>
      <c r="L27" s="5">
        <v>579.27700000000004</v>
      </c>
      <c r="M27" s="5">
        <v>579.77200000000005</v>
      </c>
      <c r="N27" s="5">
        <v>577.65899999999999</v>
      </c>
      <c r="O27" s="5">
        <v>578.01300000000003</v>
      </c>
      <c r="P27" s="5">
        <v>578.71799999999996</v>
      </c>
      <c r="Q27" s="5"/>
    </row>
    <row r="28" spans="1:17" x14ac:dyDescent="0.25">
      <c r="A28" t="s">
        <v>32</v>
      </c>
      <c r="C28" t="s">
        <v>33</v>
      </c>
      <c r="F28" s="6"/>
      <c r="G28" s="6">
        <v>581.16200000000003</v>
      </c>
      <c r="H28" s="7">
        <v>5456.12</v>
      </c>
      <c r="I28" s="8">
        <v>5909.68</v>
      </c>
      <c r="J28" s="8">
        <v>6177.51</v>
      </c>
      <c r="K28" s="8">
        <v>7834.67</v>
      </c>
      <c r="L28" s="8">
        <v>7529.59</v>
      </c>
      <c r="M28" s="8">
        <v>6765.66</v>
      </c>
      <c r="N28" s="8">
        <v>6677.6</v>
      </c>
      <c r="O28" s="8">
        <v>112483</v>
      </c>
      <c r="P28" s="9">
        <v>2541.9899999999998</v>
      </c>
      <c r="Q28" s="6"/>
    </row>
    <row r="29" spans="1:17" x14ac:dyDescent="0.25">
      <c r="A29" t="s">
        <v>34</v>
      </c>
      <c r="C29" t="s">
        <v>45</v>
      </c>
      <c r="F29" s="6"/>
      <c r="G29" s="6">
        <v>578.399</v>
      </c>
      <c r="H29" s="10">
        <v>6364.78</v>
      </c>
      <c r="I29" s="4">
        <v>6017.66</v>
      </c>
      <c r="J29" s="4">
        <v>6706.28</v>
      </c>
      <c r="K29" s="4">
        <v>7880.52</v>
      </c>
      <c r="L29" s="4">
        <v>7705.25</v>
      </c>
      <c r="M29" s="4">
        <v>7511.75</v>
      </c>
      <c r="N29" s="4">
        <v>6876.09</v>
      </c>
      <c r="O29" s="4">
        <v>105343</v>
      </c>
      <c r="P29" s="12">
        <v>2669.98</v>
      </c>
      <c r="Q29" s="6"/>
    </row>
    <row r="30" spans="1:17" x14ac:dyDescent="0.25">
      <c r="A30" t="s">
        <v>17</v>
      </c>
      <c r="C30" s="2">
        <v>43820</v>
      </c>
      <c r="F30" s="6"/>
      <c r="G30" s="6">
        <v>579.66600000000005</v>
      </c>
      <c r="H30" s="10">
        <v>5931.53</v>
      </c>
      <c r="I30" s="4">
        <v>6103.25</v>
      </c>
      <c r="J30" s="4">
        <v>8712.82</v>
      </c>
      <c r="K30" s="4">
        <v>7870.01</v>
      </c>
      <c r="L30" s="4">
        <v>7413.36</v>
      </c>
      <c r="M30" s="4">
        <v>7066.16</v>
      </c>
      <c r="N30" s="4">
        <v>6896.69</v>
      </c>
      <c r="O30" s="4">
        <v>112403</v>
      </c>
      <c r="P30" s="12">
        <v>2580.92</v>
      </c>
      <c r="Q30" s="6"/>
    </row>
    <row r="31" spans="1:17" x14ac:dyDescent="0.25">
      <c r="A31" t="s">
        <v>18</v>
      </c>
      <c r="C31" t="s">
        <v>19</v>
      </c>
      <c r="F31" s="6"/>
      <c r="G31" s="6">
        <v>578.35</v>
      </c>
      <c r="H31" s="13">
        <v>6331.55</v>
      </c>
      <c r="I31" s="14">
        <v>5937.15</v>
      </c>
      <c r="J31" s="14">
        <v>6180.84</v>
      </c>
      <c r="K31" s="14">
        <v>7651.12</v>
      </c>
      <c r="L31" s="14">
        <v>7219.16</v>
      </c>
      <c r="M31" s="14">
        <v>7294.28</v>
      </c>
      <c r="N31" s="14">
        <v>7460.97</v>
      </c>
      <c r="O31" s="14">
        <v>110480</v>
      </c>
      <c r="P31" s="15">
        <v>577.24599999999998</v>
      </c>
      <c r="Q31" s="6"/>
    </row>
    <row r="32" spans="1:17" x14ac:dyDescent="0.25">
      <c r="A32" s="1" t="s">
        <v>35</v>
      </c>
      <c r="G32" s="18">
        <v>577.69600000000003</v>
      </c>
      <c r="H32" s="18">
        <v>578.23199999999997</v>
      </c>
      <c r="I32" s="18">
        <v>578.59500000000003</v>
      </c>
      <c r="J32" s="18">
        <v>577.173</v>
      </c>
      <c r="K32" s="18">
        <v>577.74800000000005</v>
      </c>
      <c r="L32" s="18">
        <v>579.34699999999998</v>
      </c>
      <c r="M32" s="18">
        <v>577.76900000000001</v>
      </c>
      <c r="N32" s="18">
        <v>578.32100000000003</v>
      </c>
      <c r="O32" s="18">
        <v>577.52599999999995</v>
      </c>
      <c r="P32" s="18">
        <v>575.11699999999996</v>
      </c>
    </row>
    <row r="35" spans="1:17" x14ac:dyDescent="0.25">
      <c r="A35" s="1"/>
      <c r="C35" s="16"/>
      <c r="F35" t="s">
        <v>36</v>
      </c>
      <c r="H35">
        <f>AVERAGE(H28:H31)</f>
        <v>6020.9949999999999</v>
      </c>
      <c r="I35">
        <f>AVERAGE(I28:I31)</f>
        <v>5991.9349999999995</v>
      </c>
      <c r="J35">
        <f>AVERAGE(J28:J31)</f>
        <v>6944.3625000000002</v>
      </c>
      <c r="K35">
        <f t="shared" ref="K35:M35" si="0">AVERAGE(K28:K31)</f>
        <v>7809.08</v>
      </c>
      <c r="L35">
        <f t="shared" si="0"/>
        <v>7466.84</v>
      </c>
      <c r="M35">
        <f t="shared" si="0"/>
        <v>7159.4624999999996</v>
      </c>
      <c r="N35">
        <f>AVERAGE(N28:N31)</f>
        <v>6977.8375000000005</v>
      </c>
      <c r="O35">
        <f>AVERAGE(O28:O31)</f>
        <v>110177.25</v>
      </c>
      <c r="P35">
        <f>AVERAGE(P28:P30)</f>
        <v>2597.6299999999997</v>
      </c>
    </row>
    <row r="36" spans="1:17" x14ac:dyDescent="0.25">
      <c r="F36" t="s">
        <v>37</v>
      </c>
      <c r="H36">
        <f>H35/1000</f>
        <v>6.0209950000000001</v>
      </c>
      <c r="I36">
        <f t="shared" ref="I36:P36" si="1">I35/1000</f>
        <v>5.9919349999999998</v>
      </c>
      <c r="J36">
        <f t="shared" si="1"/>
        <v>6.9443625000000004</v>
      </c>
      <c r="K36">
        <f t="shared" si="1"/>
        <v>7.8090799999999998</v>
      </c>
      <c r="L36">
        <f t="shared" si="1"/>
        <v>7.4668400000000004</v>
      </c>
      <c r="M36">
        <f t="shared" si="1"/>
        <v>7.1594625000000001</v>
      </c>
      <c r="N36">
        <f t="shared" si="1"/>
        <v>6.9778375000000006</v>
      </c>
      <c r="O36">
        <f t="shared" si="1"/>
        <v>110.17725</v>
      </c>
      <c r="P36">
        <f t="shared" si="1"/>
        <v>2.5976299999999997</v>
      </c>
    </row>
    <row r="37" spans="1:17" x14ac:dyDescent="0.25">
      <c r="F37" t="s">
        <v>38</v>
      </c>
      <c r="H37">
        <f>MEDIAN(H28:H31)</f>
        <v>6131.54</v>
      </c>
      <c r="I37">
        <f t="shared" ref="I37:O37" si="2">MEDIAN(I28:I31)</f>
        <v>5977.4049999999997</v>
      </c>
      <c r="J37">
        <f t="shared" si="2"/>
        <v>6443.5599999999995</v>
      </c>
      <c r="K37">
        <f t="shared" si="2"/>
        <v>7852.34</v>
      </c>
      <c r="L37">
        <f t="shared" si="2"/>
        <v>7471.4750000000004</v>
      </c>
      <c r="M37">
        <f t="shared" si="2"/>
        <v>7180.2199999999993</v>
      </c>
      <c r="N37">
        <f t="shared" si="2"/>
        <v>6886.3899999999994</v>
      </c>
      <c r="O37">
        <f t="shared" si="2"/>
        <v>111441.5</v>
      </c>
      <c r="P37">
        <f>MEDIAN(P28:P30)</f>
        <v>2580.92</v>
      </c>
    </row>
    <row r="38" spans="1:17" x14ac:dyDescent="0.25">
      <c r="F38" t="s">
        <v>39</v>
      </c>
      <c r="H38">
        <f>H37/1000</f>
        <v>6.1315400000000002</v>
      </c>
      <c r="I38">
        <f t="shared" ref="I38:P38" si="3">I37/1000</f>
        <v>5.9774050000000001</v>
      </c>
      <c r="J38">
        <f t="shared" si="3"/>
        <v>6.4435599999999997</v>
      </c>
      <c r="K38">
        <f t="shared" si="3"/>
        <v>7.8523399999999999</v>
      </c>
      <c r="L38">
        <f t="shared" si="3"/>
        <v>7.4714750000000008</v>
      </c>
      <c r="M38">
        <f t="shared" si="3"/>
        <v>7.1802199999999994</v>
      </c>
      <c r="N38">
        <f t="shared" si="3"/>
        <v>6.8863899999999996</v>
      </c>
      <c r="O38">
        <f t="shared" si="3"/>
        <v>111.4415</v>
      </c>
      <c r="P38">
        <f t="shared" si="3"/>
        <v>2.5809199999999999</v>
      </c>
    </row>
    <row r="39" spans="1:17" x14ac:dyDescent="0.25">
      <c r="F39" t="s">
        <v>40</v>
      </c>
      <c r="H39">
        <f>STDEV(H28:H31)</f>
        <v>424.93932355102186</v>
      </c>
      <c r="I39">
        <f t="shared" ref="I39:O39" si="4">STDEV(I28:I31)</f>
        <v>87.216370978541988</v>
      </c>
      <c r="J39">
        <f t="shared" si="4"/>
        <v>1204.8726863414504</v>
      </c>
      <c r="K39">
        <f t="shared" si="4"/>
        <v>107.11730050121085</v>
      </c>
      <c r="L39">
        <f t="shared" si="4"/>
        <v>204.10976083143774</v>
      </c>
      <c r="M39">
        <f t="shared" si="4"/>
        <v>319.40987590398646</v>
      </c>
      <c r="N39">
        <f t="shared" si="4"/>
        <v>336.89614595351691</v>
      </c>
      <c r="O39">
        <f t="shared" si="4"/>
        <v>3353.211234523309</v>
      </c>
      <c r="P39">
        <f>STDEV(P28:P30)</f>
        <v>65.610807798715697</v>
      </c>
    </row>
    <row r="40" spans="1:17" x14ac:dyDescent="0.25">
      <c r="F40" t="s">
        <v>41</v>
      </c>
      <c r="H40">
        <f>H39/H35*100</f>
        <v>7.0576262486685648</v>
      </c>
      <c r="I40">
        <f t="shared" ref="I40:O40" si="5">I39/I35*100</f>
        <v>1.4555627018407575</v>
      </c>
      <c r="J40">
        <f t="shared" si="5"/>
        <v>17.350371417699613</v>
      </c>
      <c r="K40">
        <f t="shared" si="5"/>
        <v>1.3717019226491578</v>
      </c>
      <c r="L40">
        <f t="shared" si="5"/>
        <v>2.7335494108811456</v>
      </c>
      <c r="M40">
        <f t="shared" si="5"/>
        <v>4.4613667004190116</v>
      </c>
      <c r="N40">
        <f t="shared" si="5"/>
        <v>4.8280881570188026</v>
      </c>
      <c r="O40">
        <f t="shared" si="5"/>
        <v>3.0434697131425126</v>
      </c>
      <c r="P40">
        <f>P39/P35*100</f>
        <v>2.5257949669012025</v>
      </c>
    </row>
    <row r="43" spans="1:17" x14ac:dyDescent="0.25">
      <c r="D43" t="s">
        <v>42</v>
      </c>
    </row>
    <row r="44" spans="1:17" x14ac:dyDescent="0.25">
      <c r="F44" s="3"/>
      <c r="G44" s="3"/>
      <c r="H44" s="3" t="s">
        <v>20</v>
      </c>
      <c r="I44" s="3" t="s">
        <v>21</v>
      </c>
      <c r="J44" s="3" t="s">
        <v>22</v>
      </c>
      <c r="K44" s="3" t="s">
        <v>23</v>
      </c>
      <c r="L44" s="3" t="s">
        <v>24</v>
      </c>
      <c r="M44" s="3" t="s">
        <v>25</v>
      </c>
      <c r="N44" s="3" t="s">
        <v>26</v>
      </c>
      <c r="O44" s="3" t="s">
        <v>27</v>
      </c>
      <c r="P44" s="3" t="s">
        <v>28</v>
      </c>
      <c r="Q44" s="3"/>
    </row>
    <row r="47" spans="1:17" x14ac:dyDescent="0.25">
      <c r="H47">
        <f>H28-$P$35</f>
        <v>2858.4900000000002</v>
      </c>
      <c r="I47">
        <f t="shared" ref="H47:O50" si="6">I28-$P$35</f>
        <v>3312.0500000000006</v>
      </c>
      <c r="J47">
        <f t="shared" si="6"/>
        <v>3579.8800000000006</v>
      </c>
      <c r="K47">
        <f t="shared" si="6"/>
        <v>5237.0400000000009</v>
      </c>
      <c r="L47">
        <f t="shared" si="6"/>
        <v>4931.9600000000009</v>
      </c>
      <c r="M47">
        <f t="shared" si="6"/>
        <v>4168.0300000000007</v>
      </c>
      <c r="N47">
        <f t="shared" si="6"/>
        <v>4079.9700000000007</v>
      </c>
      <c r="O47">
        <f t="shared" si="6"/>
        <v>109885.37</v>
      </c>
    </row>
    <row r="48" spans="1:17" x14ac:dyDescent="0.25">
      <c r="H48">
        <f t="shared" si="6"/>
        <v>3767.15</v>
      </c>
      <c r="I48">
        <f t="shared" si="6"/>
        <v>3420.03</v>
      </c>
      <c r="J48">
        <f t="shared" si="6"/>
        <v>4108.6499999999996</v>
      </c>
      <c r="K48">
        <f t="shared" si="6"/>
        <v>5282.8900000000012</v>
      </c>
      <c r="L48">
        <f t="shared" si="6"/>
        <v>5107.6200000000008</v>
      </c>
      <c r="M48">
        <f t="shared" si="6"/>
        <v>4914.1200000000008</v>
      </c>
      <c r="N48">
        <f t="shared" si="6"/>
        <v>4278.4600000000009</v>
      </c>
      <c r="O48">
        <f t="shared" si="6"/>
        <v>102745.37</v>
      </c>
    </row>
    <row r="49" spans="4:17" x14ac:dyDescent="0.25">
      <c r="H49">
        <f t="shared" si="6"/>
        <v>3333.9</v>
      </c>
      <c r="I49">
        <f t="shared" si="6"/>
        <v>3505.6200000000003</v>
      </c>
      <c r="J49">
        <f t="shared" si="6"/>
        <v>6115.1900000000005</v>
      </c>
      <c r="K49">
        <f t="shared" si="6"/>
        <v>5272.380000000001</v>
      </c>
      <c r="L49">
        <f t="shared" si="6"/>
        <v>4815.7299999999996</v>
      </c>
      <c r="M49">
        <f t="shared" si="6"/>
        <v>4468.5300000000007</v>
      </c>
      <c r="N49">
        <f t="shared" si="6"/>
        <v>4299.0599999999995</v>
      </c>
      <c r="O49">
        <f t="shared" si="6"/>
        <v>109805.37</v>
      </c>
    </row>
    <row r="50" spans="4:17" x14ac:dyDescent="0.25">
      <c r="H50">
        <f t="shared" si="6"/>
        <v>3733.9200000000005</v>
      </c>
      <c r="I50">
        <f t="shared" si="6"/>
        <v>3339.52</v>
      </c>
      <c r="J50">
        <f t="shared" si="6"/>
        <v>3583.2100000000005</v>
      </c>
      <c r="K50">
        <f t="shared" si="6"/>
        <v>5053.49</v>
      </c>
      <c r="L50">
        <f t="shared" si="6"/>
        <v>4621.5300000000007</v>
      </c>
      <c r="M50">
        <f t="shared" si="6"/>
        <v>4696.6499999999996</v>
      </c>
      <c r="N50">
        <f t="shared" si="6"/>
        <v>4863.34</v>
      </c>
      <c r="O50">
        <f t="shared" si="6"/>
        <v>107882.37</v>
      </c>
    </row>
    <row r="53" spans="4:17" x14ac:dyDescent="0.25">
      <c r="F53" s="3"/>
      <c r="G53" s="3"/>
      <c r="H53" s="3" t="s">
        <v>20</v>
      </c>
      <c r="I53" s="3" t="s">
        <v>21</v>
      </c>
      <c r="J53" s="3" t="s">
        <v>22</v>
      </c>
      <c r="K53" s="3" t="s">
        <v>23</v>
      </c>
      <c r="L53" s="3" t="s">
        <v>24</v>
      </c>
      <c r="M53" s="3" t="s">
        <v>25</v>
      </c>
      <c r="N53" s="3" t="s">
        <v>26</v>
      </c>
      <c r="O53" s="3" t="s">
        <v>27</v>
      </c>
      <c r="P53" s="3"/>
      <c r="Q53" s="3"/>
    </row>
    <row r="54" spans="4:17" x14ac:dyDescent="0.25">
      <c r="F54" t="s">
        <v>36</v>
      </c>
      <c r="H54">
        <f>AVERAGE(H47:H50)</f>
        <v>3423.3650000000002</v>
      </c>
      <c r="I54">
        <f>AVERAGE(I47:I50)</f>
        <v>3394.3050000000003</v>
      </c>
      <c r="J54">
        <f t="shared" ref="J54:N54" si="7">AVERAGE(J47:J50)</f>
        <v>4346.7325000000001</v>
      </c>
      <c r="K54">
        <f t="shared" si="7"/>
        <v>5211.4500000000007</v>
      </c>
      <c r="L54">
        <f t="shared" si="7"/>
        <v>4869.2100000000009</v>
      </c>
      <c r="M54">
        <f t="shared" si="7"/>
        <v>4561.8325000000004</v>
      </c>
      <c r="N54">
        <f t="shared" si="7"/>
        <v>4380.2075000000004</v>
      </c>
      <c r="O54">
        <f>AVERAGE(O47:O50)</f>
        <v>107579.62</v>
      </c>
    </row>
    <row r="55" spans="4:17" x14ac:dyDescent="0.25">
      <c r="F55" t="s">
        <v>37</v>
      </c>
      <c r="H55">
        <f>H54/1000</f>
        <v>3.4233650000000004</v>
      </c>
      <c r="I55">
        <f t="shared" ref="I55:O55" si="8">I54/1000</f>
        <v>3.3943050000000001</v>
      </c>
      <c r="J55">
        <f t="shared" si="8"/>
        <v>4.3467324999999999</v>
      </c>
      <c r="K55">
        <f t="shared" si="8"/>
        <v>5.211450000000001</v>
      </c>
      <c r="L55">
        <f t="shared" si="8"/>
        <v>4.8692100000000007</v>
      </c>
      <c r="M55">
        <f t="shared" si="8"/>
        <v>4.5618325000000004</v>
      </c>
      <c r="N55">
        <f t="shared" si="8"/>
        <v>4.3802075</v>
      </c>
      <c r="O55">
        <f t="shared" si="8"/>
        <v>107.57961999999999</v>
      </c>
    </row>
    <row r="56" spans="4:17" x14ac:dyDescent="0.25">
      <c r="F56" t="s">
        <v>38</v>
      </c>
      <c r="H56">
        <f>MEDIAN(H47:H50)</f>
        <v>3533.9100000000003</v>
      </c>
      <c r="I56">
        <f t="shared" ref="I56:N56" si="9">MEDIAN(I47:I50)</f>
        <v>3379.7750000000001</v>
      </c>
      <c r="J56">
        <f>MEDIAN(J47:J50)</f>
        <v>3845.9300000000003</v>
      </c>
      <c r="K56">
        <f t="shared" si="9"/>
        <v>5254.7100000000009</v>
      </c>
      <c r="L56">
        <f t="shared" si="9"/>
        <v>4873.8450000000003</v>
      </c>
      <c r="M56">
        <f t="shared" si="9"/>
        <v>4582.59</v>
      </c>
      <c r="N56">
        <f t="shared" si="9"/>
        <v>4288.76</v>
      </c>
      <c r="O56">
        <f>MEDIAN(O47:O50)</f>
        <v>108843.87</v>
      </c>
    </row>
    <row r="57" spans="4:17" x14ac:dyDescent="0.25">
      <c r="F57" t="s">
        <v>39</v>
      </c>
      <c r="H57">
        <f>H56/1000</f>
        <v>3.5339100000000001</v>
      </c>
      <c r="I57">
        <f t="shared" ref="I57:O57" si="10">I56/1000</f>
        <v>3.379775</v>
      </c>
      <c r="J57">
        <f t="shared" si="10"/>
        <v>3.8459300000000001</v>
      </c>
      <c r="K57">
        <f t="shared" si="10"/>
        <v>5.2547100000000011</v>
      </c>
      <c r="L57">
        <f t="shared" si="10"/>
        <v>4.8738450000000002</v>
      </c>
      <c r="M57">
        <f t="shared" si="10"/>
        <v>4.5825899999999997</v>
      </c>
      <c r="N57">
        <f t="shared" si="10"/>
        <v>4.2887599999999999</v>
      </c>
      <c r="O57">
        <f t="shared" si="10"/>
        <v>108.84387</v>
      </c>
    </row>
    <row r="58" spans="4:17" x14ac:dyDescent="0.25">
      <c r="F58" t="s">
        <v>40</v>
      </c>
      <c r="H58">
        <f>STDEV(H47:H50)</f>
        <v>424.93932355102186</v>
      </c>
      <c r="I58">
        <f t="shared" ref="I58:O58" si="11">STDEV(I47:I50)</f>
        <v>87.216370978541988</v>
      </c>
      <c r="J58">
        <f t="shared" si="11"/>
        <v>1204.8726863414524</v>
      </c>
      <c r="K58">
        <f t="shared" si="11"/>
        <v>107.11730050121132</v>
      </c>
      <c r="L58">
        <f t="shared" si="11"/>
        <v>204.1097608314378</v>
      </c>
      <c r="M58">
        <f t="shared" si="11"/>
        <v>319.40987590398635</v>
      </c>
      <c r="N58">
        <f t="shared" si="11"/>
        <v>336.89614595351668</v>
      </c>
      <c r="O58">
        <f t="shared" si="11"/>
        <v>3353.211234523309</v>
      </c>
    </row>
    <row r="59" spans="4:17" x14ac:dyDescent="0.25">
      <c r="F59" t="s">
        <v>41</v>
      </c>
      <c r="H59">
        <f>H58/H54*100</f>
        <v>12.412913129363123</v>
      </c>
      <c r="I59">
        <f t="shared" ref="I59:O59" si="12">I58/I54*100</f>
        <v>2.5694912796151783</v>
      </c>
      <c r="J59">
        <f t="shared" si="12"/>
        <v>27.719043818349814</v>
      </c>
      <c r="K59">
        <f t="shared" si="12"/>
        <v>2.0554222049757995</v>
      </c>
      <c r="L59">
        <f t="shared" si="12"/>
        <v>4.1918455115190714</v>
      </c>
      <c r="M59">
        <f t="shared" si="12"/>
        <v>7.0017887746642682</v>
      </c>
      <c r="N59">
        <f t="shared" si="12"/>
        <v>7.6913284576933085</v>
      </c>
      <c r="O59">
        <f t="shared" si="12"/>
        <v>3.1169576863380897</v>
      </c>
    </row>
    <row r="62" spans="4:17" x14ac:dyDescent="0.25">
      <c r="D62" t="s">
        <v>57</v>
      </c>
    </row>
    <row r="63" spans="4:17" x14ac:dyDescent="0.25">
      <c r="H63">
        <f t="shared" ref="H63:O64" si="13">H47/$O$54*100</f>
        <v>2.6570924864765284</v>
      </c>
      <c r="I63">
        <f t="shared" si="13"/>
        <v>3.0786965040404497</v>
      </c>
      <c r="J63">
        <f t="shared" si="13"/>
        <v>3.3276562977262802</v>
      </c>
      <c r="K63">
        <f t="shared" si="13"/>
        <v>4.8680595822889137</v>
      </c>
      <c r="L63">
        <f t="shared" si="13"/>
        <v>4.5844742712420814</v>
      </c>
      <c r="M63">
        <f t="shared" si="13"/>
        <v>3.8743676543940211</v>
      </c>
      <c r="N63">
        <f t="shared" si="13"/>
        <v>3.7925120018085221</v>
      </c>
      <c r="O63">
        <f t="shared" si="13"/>
        <v>102.14329628604378</v>
      </c>
    </row>
    <row r="64" spans="4:17" x14ac:dyDescent="0.25">
      <c r="H64">
        <f>H48/$O$54*100</f>
        <v>3.5017320195033221</v>
      </c>
      <c r="I64">
        <f t="shared" si="13"/>
        <v>3.179068674903295</v>
      </c>
      <c r="J64">
        <f t="shared" si="13"/>
        <v>3.8191713263162668</v>
      </c>
      <c r="K64">
        <f t="shared" si="13"/>
        <v>4.9106791788258795</v>
      </c>
      <c r="L64">
        <f t="shared" si="13"/>
        <v>4.7477579861315746</v>
      </c>
      <c r="M64">
        <f t="shared" si="13"/>
        <v>4.5678912046724101</v>
      </c>
      <c r="N64">
        <f t="shared" si="13"/>
        <v>3.9770172082779256</v>
      </c>
      <c r="O64">
        <f t="shared" si="13"/>
        <v>95.506351481814121</v>
      </c>
    </row>
    <row r="65" spans="4:17" x14ac:dyDescent="0.25">
      <c r="H65">
        <f t="shared" ref="H65:O66" si="14">H49/$O$54*100</f>
        <v>3.0990070424119365</v>
      </c>
      <c r="I65">
        <f t="shared" si="14"/>
        <v>3.2586283535859311</v>
      </c>
      <c r="J65">
        <f t="shared" si="14"/>
        <v>5.6843387251228439</v>
      </c>
      <c r="K65">
        <f t="shared" si="14"/>
        <v>4.9009096704375805</v>
      </c>
      <c r="L65">
        <f t="shared" si="14"/>
        <v>4.4764333616348528</v>
      </c>
      <c r="M65">
        <f t="shared" si="14"/>
        <v>4.1536956535076071</v>
      </c>
      <c r="N65">
        <f t="shared" si="14"/>
        <v>3.9961658165366258</v>
      </c>
      <c r="O65">
        <f t="shared" si="14"/>
        <v>102.06893275882551</v>
      </c>
    </row>
    <row r="66" spans="4:17" x14ac:dyDescent="0.25">
      <c r="H66">
        <f t="shared" si="14"/>
        <v>3.4708432693850386</v>
      </c>
      <c r="I66">
        <f t="shared" si="14"/>
        <v>3.1042310801990194</v>
      </c>
      <c r="J66">
        <f t="shared" si="14"/>
        <v>3.3307516795467405</v>
      </c>
      <c r="K66">
        <f t="shared" si="14"/>
        <v>4.697441764527519</v>
      </c>
      <c r="L66">
        <f t="shared" si="14"/>
        <v>4.2959158993125284</v>
      </c>
      <c r="M66">
        <f t="shared" si="14"/>
        <v>4.365743251370473</v>
      </c>
      <c r="N66">
        <f t="shared" si="14"/>
        <v>4.5206889557706198</v>
      </c>
      <c r="O66">
        <f t="shared" si="14"/>
        <v>100.28141947331659</v>
      </c>
    </row>
    <row r="69" spans="4:17" x14ac:dyDescent="0.25">
      <c r="F69" s="3"/>
      <c r="G69" s="3"/>
      <c r="H69" s="3" t="s">
        <v>20</v>
      </c>
      <c r="I69" s="3" t="s">
        <v>21</v>
      </c>
      <c r="J69" s="3" t="s">
        <v>22</v>
      </c>
      <c r="K69" s="3" t="s">
        <v>23</v>
      </c>
      <c r="L69" s="3" t="s">
        <v>24</v>
      </c>
      <c r="M69" s="3" t="s">
        <v>25</v>
      </c>
      <c r="N69" s="3" t="s">
        <v>26</v>
      </c>
      <c r="O69" s="3" t="s">
        <v>27</v>
      </c>
      <c r="P69" s="3"/>
      <c r="Q69" s="3"/>
    </row>
    <row r="70" spans="4:17" x14ac:dyDescent="0.25">
      <c r="F70" t="s">
        <v>36</v>
      </c>
      <c r="H70">
        <f>AVERAGE(H63:H66)</f>
        <v>3.1821687044442069</v>
      </c>
      <c r="I70">
        <f>AVERAGE(I63:I66)</f>
        <v>3.1551561531821739</v>
      </c>
      <c r="J70">
        <f t="shared" ref="J70:N70" si="15">AVERAGE(J63:J66)</f>
        <v>4.0404795071780333</v>
      </c>
      <c r="K70">
        <f t="shared" si="15"/>
        <v>4.8442725490199727</v>
      </c>
      <c r="L70">
        <f t="shared" si="15"/>
        <v>4.5261453795802593</v>
      </c>
      <c r="M70">
        <f t="shared" si="15"/>
        <v>4.2404244409861285</v>
      </c>
      <c r="N70">
        <f t="shared" si="15"/>
        <v>4.0715959955984236</v>
      </c>
      <c r="O70">
        <f>AVERAGE(O63:O66)</f>
        <v>100</v>
      </c>
    </row>
    <row r="71" spans="4:17" x14ac:dyDescent="0.25">
      <c r="F71" t="s">
        <v>38</v>
      </c>
      <c r="H71">
        <f>MEDIAN(H63:H66)</f>
        <v>3.2849251558984873</v>
      </c>
      <c r="I71">
        <f>MEDIAN(I63:I66)</f>
        <v>3.1416498775511572</v>
      </c>
      <c r="J71">
        <f t="shared" ref="J71:O71" si="16">MEDIAN(J63:J66)</f>
        <v>3.5749615029315036</v>
      </c>
      <c r="K71">
        <f t="shared" si="16"/>
        <v>4.8844846263632471</v>
      </c>
      <c r="L71">
        <f t="shared" si="16"/>
        <v>4.5304538164384667</v>
      </c>
      <c r="M71">
        <f t="shared" si="16"/>
        <v>4.2597194524390396</v>
      </c>
      <c r="N71">
        <f t="shared" si="16"/>
        <v>3.9865915124072755</v>
      </c>
      <c r="O71">
        <f t="shared" si="16"/>
        <v>101.17517611607104</v>
      </c>
    </row>
    <row r="72" spans="4:17" x14ac:dyDescent="0.25">
      <c r="F72" t="s">
        <v>40</v>
      </c>
      <c r="H72">
        <f>STDEV(H63:H66)</f>
        <v>0.39499983691243157</v>
      </c>
      <c r="I72">
        <f t="shared" ref="I72:O72" si="17">STDEV(I63:I66)</f>
        <v>8.1071462214257928E-2</v>
      </c>
      <c r="J72">
        <f t="shared" si="17"/>
        <v>1.1199822850661199</v>
      </c>
      <c r="K72">
        <f t="shared" si="17"/>
        <v>9.9570253642103826E-2</v>
      </c>
      <c r="L72">
        <f t="shared" si="17"/>
        <v>0.18972902193876279</v>
      </c>
      <c r="M72">
        <f t="shared" si="17"/>
        <v>0.29690556250708655</v>
      </c>
      <c r="N72">
        <f t="shared" si="17"/>
        <v>0.31315982149176291</v>
      </c>
      <c r="O72">
        <f t="shared" si="17"/>
        <v>3.1169576863380914</v>
      </c>
    </row>
    <row r="73" spans="4:17" x14ac:dyDescent="0.25">
      <c r="F73" t="s">
        <v>41</v>
      </c>
      <c r="H73">
        <f t="shared" ref="H73:O73" si="18">H72/H70*100</f>
        <v>12.412913129362879</v>
      </c>
      <c r="I73">
        <f t="shared" si="18"/>
        <v>2.5694912796151863</v>
      </c>
      <c r="J73">
        <f t="shared" si="18"/>
        <v>27.719043818349721</v>
      </c>
      <c r="K73">
        <f t="shared" si="18"/>
        <v>2.0554222049758022</v>
      </c>
      <c r="L73">
        <f t="shared" si="18"/>
        <v>4.1918455115190687</v>
      </c>
      <c r="M73">
        <f t="shared" si="18"/>
        <v>7.001788774664262</v>
      </c>
      <c r="N73">
        <f t="shared" si="18"/>
        <v>7.6913284576933121</v>
      </c>
      <c r="O73">
        <f t="shared" si="18"/>
        <v>3.1169576863380914</v>
      </c>
    </row>
    <row r="76" spans="4:17" x14ac:dyDescent="0.25">
      <c r="D76" t="s">
        <v>58</v>
      </c>
      <c r="H76">
        <f>H47/$H$54*100</f>
        <v>83.499422351984094</v>
      </c>
      <c r="I76">
        <f>I47/$H$54*100</f>
        <v>96.748374771606322</v>
      </c>
      <c r="J76">
        <f t="shared" ref="H76:O79" si="19">J47/$H$54*100</f>
        <v>104.57196355048323</v>
      </c>
      <c r="K76">
        <f t="shared" si="19"/>
        <v>152.97930544946274</v>
      </c>
      <c r="L76">
        <f t="shared" si="19"/>
        <v>144.06760599585496</v>
      </c>
      <c r="M76">
        <f t="shared" si="19"/>
        <v>121.75242780130078</v>
      </c>
      <c r="N76">
        <f t="shared" si="19"/>
        <v>119.1801049552122</v>
      </c>
      <c r="O76">
        <f t="shared" si="19"/>
        <v>3209.8642709731498</v>
      </c>
    </row>
    <row r="77" spans="4:17" x14ac:dyDescent="0.25">
      <c r="H77">
        <f t="shared" si="19"/>
        <v>110.042312169459</v>
      </c>
      <c r="I77">
        <f t="shared" si="19"/>
        <v>99.902581232208661</v>
      </c>
      <c r="J77">
        <f t="shared" si="19"/>
        <v>120.01787714719288</v>
      </c>
      <c r="K77">
        <f t="shared" si="19"/>
        <v>154.31863093768851</v>
      </c>
      <c r="L77">
        <f t="shared" si="19"/>
        <v>149.19881461661262</v>
      </c>
      <c r="M77">
        <f t="shared" si="19"/>
        <v>143.54648131297716</v>
      </c>
      <c r="N77">
        <f t="shared" si="19"/>
        <v>124.97820127272436</v>
      </c>
      <c r="O77">
        <f t="shared" si="19"/>
        <v>3001.2975537227258</v>
      </c>
    </row>
    <row r="78" spans="4:17" x14ac:dyDescent="0.25">
      <c r="H78">
        <f t="shared" si="19"/>
        <v>97.386635664032312</v>
      </c>
      <c r="I78">
        <f t="shared" si="19"/>
        <v>102.40275284697951</v>
      </c>
      <c r="J78">
        <f t="shared" si="19"/>
        <v>178.63096689952721</v>
      </c>
      <c r="K78">
        <f t="shared" si="19"/>
        <v>154.0116230667779</v>
      </c>
      <c r="L78">
        <f t="shared" si="19"/>
        <v>140.67240858044642</v>
      </c>
      <c r="M78">
        <f t="shared" si="19"/>
        <v>130.53034076121011</v>
      </c>
      <c r="N78">
        <f t="shared" si="19"/>
        <v>125.57994838411911</v>
      </c>
      <c r="O78">
        <f t="shared" si="19"/>
        <v>3207.527388987151</v>
      </c>
    </row>
    <row r="79" spans="4:17" x14ac:dyDescent="0.25">
      <c r="H79">
        <f t="shared" si="19"/>
        <v>109.07162981452461</v>
      </c>
      <c r="I79">
        <f t="shared" si="19"/>
        <v>97.55080162354875</v>
      </c>
      <c r="J79">
        <f t="shared" si="19"/>
        <v>104.66923626315045</v>
      </c>
      <c r="K79">
        <f t="shared" si="19"/>
        <v>147.61762184283592</v>
      </c>
      <c r="L79">
        <f t="shared" si="19"/>
        <v>134.99962755943349</v>
      </c>
      <c r="M79">
        <f t="shared" si="19"/>
        <v>137.19395974428667</v>
      </c>
      <c r="N79">
        <f t="shared" si="19"/>
        <v>142.06314547236417</v>
      </c>
      <c r="O79">
        <f t="shared" si="19"/>
        <v>3151.3545882486965</v>
      </c>
    </row>
    <row r="82" spans="6:17" x14ac:dyDescent="0.25">
      <c r="F82" s="3"/>
      <c r="G82" s="3"/>
      <c r="H82" s="3" t="s">
        <v>20</v>
      </c>
      <c r="I82" s="3" t="s">
        <v>21</v>
      </c>
      <c r="J82" s="3" t="s">
        <v>22</v>
      </c>
      <c r="K82" s="3" t="s">
        <v>23</v>
      </c>
      <c r="L82" s="3" t="s">
        <v>24</v>
      </c>
      <c r="M82" s="3" t="s">
        <v>25</v>
      </c>
      <c r="N82" s="3" t="s">
        <v>26</v>
      </c>
      <c r="O82" s="3" t="s">
        <v>27</v>
      </c>
      <c r="P82" s="3"/>
      <c r="Q82" s="3"/>
    </row>
    <row r="83" spans="6:17" x14ac:dyDescent="0.25">
      <c r="F83" t="s">
        <v>36</v>
      </c>
      <c r="H83">
        <f>AVERAGE(H76:H79)</f>
        <v>100</v>
      </c>
      <c r="I83">
        <f t="shared" ref="I83:N83" si="20">AVERAGE(I76:I79)</f>
        <v>99.151127618585818</v>
      </c>
      <c r="J83">
        <f t="shared" si="20"/>
        <v>126.97251096508845</v>
      </c>
      <c r="K83">
        <f t="shared" si="20"/>
        <v>152.23179532419127</v>
      </c>
      <c r="L83">
        <f t="shared" si="20"/>
        <v>142.23461418808688</v>
      </c>
      <c r="M83">
        <f t="shared" si="20"/>
        <v>133.25580240494367</v>
      </c>
      <c r="N83">
        <f t="shared" si="20"/>
        <v>127.95035002110497</v>
      </c>
      <c r="O83">
        <f>AVERAGE(O76:O79)</f>
        <v>3142.5109504829306</v>
      </c>
    </row>
    <row r="84" spans="6:17" x14ac:dyDescent="0.25">
      <c r="F84" t="s">
        <v>38</v>
      </c>
      <c r="H84">
        <f>MEDIAN(H76:H79)</f>
        <v>103.22913273927847</v>
      </c>
      <c r="I84">
        <f>MEDIAN(I76:I79)</f>
        <v>98.726691427878706</v>
      </c>
      <c r="J84">
        <f t="shared" ref="J84:O84" si="21">MEDIAN(J76:J79)</f>
        <v>112.34355670517166</v>
      </c>
      <c r="K84">
        <f t="shared" si="21"/>
        <v>153.49546425812031</v>
      </c>
      <c r="L84">
        <f t="shared" si="21"/>
        <v>142.3700072881507</v>
      </c>
      <c r="M84">
        <f t="shared" si="21"/>
        <v>133.86215025274839</v>
      </c>
      <c r="N84">
        <f t="shared" si="21"/>
        <v>125.27907482842173</v>
      </c>
      <c r="O84">
        <f t="shared" si="21"/>
        <v>3179.4409886179237</v>
      </c>
    </row>
    <row r="85" spans="6:17" x14ac:dyDescent="0.25">
      <c r="F85" t="s">
        <v>40</v>
      </c>
      <c r="H85">
        <f>STDEV(H76:H79)</f>
        <v>12.412913129363174</v>
      </c>
      <c r="I85">
        <f t="shared" ref="I85:O85" si="22">STDEV(I76:I79)</f>
        <v>2.5476795777996766</v>
      </c>
      <c r="J85">
        <f t="shared" si="22"/>
        <v>35.195565951671895</v>
      </c>
      <c r="K85">
        <f t="shared" si="22"/>
        <v>3.129006124126732</v>
      </c>
      <c r="L85">
        <f t="shared" si="22"/>
        <v>5.9622552906697894</v>
      </c>
      <c r="M85">
        <f t="shared" si="22"/>
        <v>9.3302898143781441</v>
      </c>
      <c r="N85">
        <f t="shared" si="22"/>
        <v>9.8410816828914438</v>
      </c>
      <c r="O85">
        <f t="shared" si="22"/>
        <v>97.950736615093689</v>
      </c>
    </row>
    <row r="86" spans="6:17" x14ac:dyDescent="0.25">
      <c r="F86" t="s">
        <v>41</v>
      </c>
      <c r="H86">
        <f t="shared" ref="H86:O86" si="23">H85/H83*100</f>
        <v>12.412913129363174</v>
      </c>
      <c r="I86">
        <f t="shared" si="23"/>
        <v>2.5694912796151756</v>
      </c>
      <c r="J86">
        <f t="shared" si="23"/>
        <v>27.719043818349821</v>
      </c>
      <c r="K86">
        <f t="shared" si="23"/>
        <v>2.0554222049757955</v>
      </c>
      <c r="L86">
        <f t="shared" si="23"/>
        <v>4.1918455115190723</v>
      </c>
      <c r="M86">
        <f t="shared" si="23"/>
        <v>7.0017887746642691</v>
      </c>
      <c r="N86">
        <f t="shared" si="23"/>
        <v>7.6913284576933094</v>
      </c>
      <c r="O86">
        <f t="shared" si="23"/>
        <v>3.1169576863380839</v>
      </c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7B5E65-7FE0-45D7-823B-E68C737C6C2C}">
  <dimension ref="A1:N56"/>
  <sheetViews>
    <sheetView workbookViewId="0">
      <selection activeCell="D50" sqref="D50"/>
    </sheetView>
  </sheetViews>
  <sheetFormatPr baseColWidth="10" defaultRowHeight="15" x14ac:dyDescent="0.25"/>
  <cols>
    <col min="8" max="8" width="12" bestFit="1" customWidth="1"/>
    <col min="17" max="17" width="12" bestFit="1" customWidth="1"/>
  </cols>
  <sheetData>
    <row r="1" spans="1:3" x14ac:dyDescent="0.25">
      <c r="A1" s="1" t="s">
        <v>61</v>
      </c>
    </row>
    <row r="2" spans="1:3" x14ac:dyDescent="0.25">
      <c r="A2" t="s">
        <v>29</v>
      </c>
      <c r="C2" t="s">
        <v>30</v>
      </c>
    </row>
    <row r="3" spans="1:3" x14ac:dyDescent="0.25">
      <c r="A3" t="s">
        <v>31</v>
      </c>
      <c r="C3" s="2">
        <v>43807</v>
      </c>
    </row>
    <row r="4" spans="1:3" x14ac:dyDescent="0.25">
      <c r="A4" t="s">
        <v>32</v>
      </c>
      <c r="C4" t="s">
        <v>33</v>
      </c>
    </row>
    <row r="5" spans="1:3" x14ac:dyDescent="0.25">
      <c r="A5" t="s">
        <v>34</v>
      </c>
      <c r="C5" t="s">
        <v>45</v>
      </c>
    </row>
    <row r="6" spans="1:3" x14ac:dyDescent="0.25">
      <c r="A6" t="s">
        <v>17</v>
      </c>
      <c r="C6" s="2">
        <v>43820</v>
      </c>
    </row>
    <row r="7" spans="1:3" x14ac:dyDescent="0.25">
      <c r="A7" t="s">
        <v>18</v>
      </c>
      <c r="C7" t="s">
        <v>19</v>
      </c>
    </row>
    <row r="8" spans="1:3" x14ac:dyDescent="0.25">
      <c r="A8" s="1" t="s">
        <v>35</v>
      </c>
    </row>
    <row r="9" spans="1:3" x14ac:dyDescent="0.25">
      <c r="C9" s="2"/>
    </row>
    <row r="14" spans="1:3" x14ac:dyDescent="0.25">
      <c r="A14" s="1"/>
      <c r="C14" s="16"/>
    </row>
    <row r="19" spans="1:13" x14ac:dyDescent="0.25">
      <c r="A19" s="1" t="s">
        <v>46</v>
      </c>
    </row>
    <row r="20" spans="1:13" x14ac:dyDescent="0.25">
      <c r="A20" s="1" t="s">
        <v>42</v>
      </c>
    </row>
    <row r="21" spans="1:13" x14ac:dyDescent="0.25">
      <c r="E21" t="s">
        <v>20</v>
      </c>
      <c r="F21" t="s">
        <v>21</v>
      </c>
      <c r="G21" t="s">
        <v>22</v>
      </c>
      <c r="H21" t="s">
        <v>23</v>
      </c>
      <c r="I21" t="s">
        <v>24</v>
      </c>
      <c r="J21" t="s">
        <v>25</v>
      </c>
      <c r="K21" t="s">
        <v>26</v>
      </c>
      <c r="L21" t="s">
        <v>27</v>
      </c>
      <c r="M21" t="s">
        <v>28</v>
      </c>
    </row>
    <row r="24" spans="1:13" x14ac:dyDescent="0.25">
      <c r="E24">
        <v>0.23138573333333332</v>
      </c>
      <c r="F24">
        <v>0.15608933333333333</v>
      </c>
      <c r="G24">
        <v>0.12394083333333331</v>
      </c>
      <c r="H24">
        <v>7.0201833333333324E-2</v>
      </c>
      <c r="I24">
        <v>3.5866233333333331E-2</v>
      </c>
      <c r="J24">
        <v>3.8154933333333307E-2</v>
      </c>
      <c r="K24">
        <v>5.1314033333333314E-2</v>
      </c>
      <c r="L24">
        <v>1.492313333333331E-2</v>
      </c>
    </row>
    <row r="25" spans="1:13" x14ac:dyDescent="0.25">
      <c r="E25">
        <v>0.17160823333333333</v>
      </c>
      <c r="F25">
        <v>0.15594073333333333</v>
      </c>
      <c r="G25">
        <v>0.11140123333333332</v>
      </c>
      <c r="H25">
        <v>6.1544233333333309E-2</v>
      </c>
      <c r="I25">
        <v>3.2081333333333323E-2</v>
      </c>
      <c r="J25">
        <v>2.4281533333333327E-2</v>
      </c>
      <c r="K25">
        <v>3.8954733333333325E-2</v>
      </c>
      <c r="L25">
        <v>8.4575333333333225E-3</v>
      </c>
    </row>
    <row r="26" spans="1:13" x14ac:dyDescent="0.25">
      <c r="E26">
        <v>0.18085153333333334</v>
      </c>
      <c r="F26">
        <v>0.16017573333333332</v>
      </c>
      <c r="G26">
        <v>0.10767793333333331</v>
      </c>
      <c r="H26">
        <v>5.2380433333333309E-2</v>
      </c>
      <c r="I26">
        <v>2.9374033333333327E-2</v>
      </c>
      <c r="J26">
        <v>3.711353333333331E-2</v>
      </c>
      <c r="K26">
        <v>3.5035133333333329E-2</v>
      </c>
      <c r="L26">
        <v>7.4791333333333043E-3</v>
      </c>
    </row>
    <row r="27" spans="1:13" x14ac:dyDescent="0.25">
      <c r="E27">
        <v>0.17824953333333329</v>
      </c>
      <c r="F27">
        <v>0.15933613333333332</v>
      </c>
      <c r="G27">
        <v>0.12388603333333334</v>
      </c>
      <c r="H27">
        <v>5.5030633333333329E-2</v>
      </c>
      <c r="I27">
        <v>4.0405833333333308E-2</v>
      </c>
      <c r="J27">
        <v>3.3213533333333323E-2</v>
      </c>
      <c r="K27">
        <v>4.2724933333333326E-2</v>
      </c>
      <c r="L27">
        <v>1.2912833333333318E-2</v>
      </c>
    </row>
    <row r="29" spans="1:13" x14ac:dyDescent="0.25">
      <c r="A29" s="1" t="s">
        <v>56</v>
      </c>
    </row>
    <row r="30" spans="1:13" x14ac:dyDescent="0.25">
      <c r="A30" s="1" t="s">
        <v>42</v>
      </c>
    </row>
    <row r="31" spans="1:13" x14ac:dyDescent="0.25">
      <c r="E31" t="s">
        <v>20</v>
      </c>
      <c r="F31" t="s">
        <v>21</v>
      </c>
      <c r="G31" t="s">
        <v>22</v>
      </c>
      <c r="H31" t="s">
        <v>23</v>
      </c>
      <c r="I31" t="s">
        <v>24</v>
      </c>
      <c r="J31" t="s">
        <v>25</v>
      </c>
      <c r="K31" t="s">
        <v>26</v>
      </c>
      <c r="L31" t="s">
        <v>27</v>
      </c>
      <c r="M31" t="s">
        <v>28</v>
      </c>
    </row>
    <row r="34" spans="1:14" x14ac:dyDescent="0.25">
      <c r="E34">
        <v>2858.4900000000002</v>
      </c>
      <c r="F34">
        <v>3312.0500000000006</v>
      </c>
      <c r="G34">
        <v>3579.8800000000006</v>
      </c>
      <c r="H34">
        <v>5237.0400000000009</v>
      </c>
      <c r="I34">
        <v>4931.9600000000009</v>
      </c>
      <c r="J34">
        <v>4168.0300000000007</v>
      </c>
      <c r="K34">
        <v>4079.9700000000007</v>
      </c>
      <c r="L34">
        <v>109885.37</v>
      </c>
    </row>
    <row r="35" spans="1:14" x14ac:dyDescent="0.25">
      <c r="E35">
        <v>3767.15</v>
      </c>
      <c r="F35">
        <v>3420.03</v>
      </c>
      <c r="G35">
        <v>4108.6499999999996</v>
      </c>
      <c r="H35">
        <v>5282.8900000000012</v>
      </c>
      <c r="I35">
        <v>5107.6200000000008</v>
      </c>
      <c r="J35">
        <v>4914.1200000000008</v>
      </c>
      <c r="K35">
        <v>4278.4600000000009</v>
      </c>
      <c r="L35">
        <v>102745.37</v>
      </c>
    </row>
    <row r="36" spans="1:14" x14ac:dyDescent="0.25">
      <c r="E36">
        <v>3333.9</v>
      </c>
      <c r="F36">
        <v>3505.6200000000003</v>
      </c>
      <c r="G36">
        <v>6115.1900000000005</v>
      </c>
      <c r="H36">
        <v>5272.380000000001</v>
      </c>
      <c r="I36">
        <v>4815.7299999999996</v>
      </c>
      <c r="J36">
        <v>4468.5300000000007</v>
      </c>
      <c r="K36">
        <v>4299.0599999999995</v>
      </c>
      <c r="L36">
        <v>109805.37</v>
      </c>
    </row>
    <row r="37" spans="1:14" x14ac:dyDescent="0.25">
      <c r="E37">
        <v>3733.9200000000005</v>
      </c>
      <c r="F37">
        <v>3339.52</v>
      </c>
      <c r="G37">
        <v>3583.2100000000005</v>
      </c>
      <c r="H37">
        <v>5053.49</v>
      </c>
      <c r="I37">
        <v>4621.5300000000007</v>
      </c>
      <c r="J37">
        <v>4696.6499999999996</v>
      </c>
      <c r="K37">
        <v>4863.34</v>
      </c>
      <c r="L37">
        <v>107882.37</v>
      </c>
    </row>
    <row r="39" spans="1:14" x14ac:dyDescent="0.25">
      <c r="A39" s="1" t="s">
        <v>59</v>
      </c>
    </row>
    <row r="40" spans="1:14" x14ac:dyDescent="0.25">
      <c r="E40">
        <f>E24/E34</f>
        <v>8.0946840231497504E-5</v>
      </c>
      <c r="F40">
        <f t="shared" ref="F40:L40" si="0">F24/F34</f>
        <v>4.7127710431102582E-5</v>
      </c>
      <c r="G40">
        <f t="shared" si="0"/>
        <v>3.462150500389211E-5</v>
      </c>
      <c r="H40">
        <f t="shared" si="0"/>
        <v>1.3404868653539655E-5</v>
      </c>
      <c r="I40">
        <f t="shared" si="0"/>
        <v>7.2722068575846774E-6</v>
      </c>
      <c r="J40">
        <f t="shared" si="0"/>
        <v>9.1541887494411755E-6</v>
      </c>
      <c r="K40">
        <f t="shared" si="0"/>
        <v>1.2577061432641246E-5</v>
      </c>
      <c r="L40">
        <f t="shared" si="0"/>
        <v>1.3580637106953647E-7</v>
      </c>
      <c r="N40" s="1" t="s">
        <v>20</v>
      </c>
    </row>
    <row r="41" spans="1:14" x14ac:dyDescent="0.25">
      <c r="E41">
        <f t="shared" ref="E41:L41" si="1">E25/E35</f>
        <v>4.5553862557459441E-5</v>
      </c>
      <c r="F41">
        <f t="shared" si="1"/>
        <v>4.559630568542771E-5</v>
      </c>
      <c r="G41">
        <f t="shared" si="1"/>
        <v>2.7113828954360517E-5</v>
      </c>
      <c r="H41">
        <f t="shared" si="1"/>
        <v>1.1649728336825733E-5</v>
      </c>
      <c r="I41">
        <f t="shared" si="1"/>
        <v>6.2810728545454281E-6</v>
      </c>
      <c r="J41">
        <f t="shared" si="1"/>
        <v>4.9411763109841278E-6</v>
      </c>
      <c r="K41">
        <f t="shared" si="1"/>
        <v>9.1048492526126962E-6</v>
      </c>
      <c r="L41">
        <f t="shared" si="1"/>
        <v>8.2315469138252387E-8</v>
      </c>
      <c r="N41">
        <f>AVERAGE(E40:E43)</f>
        <v>5.7121212492834476E-5</v>
      </c>
    </row>
    <row r="42" spans="1:14" x14ac:dyDescent="0.25">
      <c r="E42">
        <f t="shared" ref="E42:L42" si="2">E26/E36</f>
        <v>5.424623813951628E-5</v>
      </c>
      <c r="F42">
        <f t="shared" si="2"/>
        <v>4.569112834058834E-5</v>
      </c>
      <c r="G42">
        <f t="shared" si="2"/>
        <v>1.7608272732872292E-5</v>
      </c>
      <c r="H42">
        <f t="shared" si="2"/>
        <v>9.9348744463284694E-6</v>
      </c>
      <c r="I42">
        <f t="shared" si="2"/>
        <v>6.0996013757692665E-6</v>
      </c>
      <c r="J42">
        <f t="shared" si="2"/>
        <v>8.3055352282144923E-6</v>
      </c>
      <c r="K42">
        <f t="shared" si="2"/>
        <v>8.1494869421067244E-6</v>
      </c>
      <c r="L42">
        <f t="shared" si="2"/>
        <v>6.8112637235622493E-8</v>
      </c>
    </row>
    <row r="43" spans="1:14" x14ac:dyDescent="0.25">
      <c r="E43">
        <f t="shared" ref="E43:L43" si="3">E27/E37</f>
        <v>4.7737909042864672E-5</v>
      </c>
      <c r="F43">
        <f t="shared" si="3"/>
        <v>4.7712285997189215E-5</v>
      </c>
      <c r="G43">
        <f t="shared" si="3"/>
        <v>3.457403650172145E-5</v>
      </c>
      <c r="H43">
        <f t="shared" si="3"/>
        <v>1.0889629411225378E-5</v>
      </c>
      <c r="I43">
        <f t="shared" si="3"/>
        <v>8.742955976339719E-6</v>
      </c>
      <c r="J43">
        <f t="shared" si="3"/>
        <v>7.0717497223198076E-6</v>
      </c>
      <c r="K43">
        <f t="shared" si="3"/>
        <v>8.7851010485249482E-6</v>
      </c>
      <c r="L43">
        <f t="shared" si="3"/>
        <v>1.1969363792557876E-7</v>
      </c>
    </row>
    <row r="45" spans="1:14" x14ac:dyDescent="0.25">
      <c r="A45" s="1" t="s">
        <v>60</v>
      </c>
    </row>
    <row r="46" spans="1:14" x14ac:dyDescent="0.25">
      <c r="E46" s="20">
        <f>E40/$N$41*100</f>
        <v>141.7106477591872</v>
      </c>
      <c r="F46">
        <f>F40/$N$41*100</f>
        <v>82.504744515033678</v>
      </c>
      <c r="G46">
        <f>G40/$N$41*100</f>
        <v>60.610591920182323</v>
      </c>
      <c r="H46">
        <f>H40/$N$41*100</f>
        <v>23.467409161213475</v>
      </c>
      <c r="I46">
        <f>I40/$N$41*100</f>
        <v>12.731184336286514</v>
      </c>
      <c r="J46">
        <f>J40/$N$41*100</f>
        <v>16.025900624202464</v>
      </c>
      <c r="K46">
        <f>K40/$N$41*100</f>
        <v>22.018197590289187</v>
      </c>
      <c r="L46">
        <f>L40/$N$41*100</f>
        <v>0.23775120510015887</v>
      </c>
    </row>
    <row r="47" spans="1:14" x14ac:dyDescent="0.25">
      <c r="E47">
        <f>E41/$N$41*100</f>
        <v>79.749467088384904</v>
      </c>
      <c r="F47">
        <f>F41/$N$41*100</f>
        <v>79.823770707156299</v>
      </c>
      <c r="G47">
        <f>G41/$N$41*100</f>
        <v>47.467180353991587</v>
      </c>
      <c r="H47">
        <f>H41/$N$41*100</f>
        <v>20.394749740802723</v>
      </c>
      <c r="I47">
        <f>I41/$N$41*100</f>
        <v>10.996042591591262</v>
      </c>
      <c r="J47">
        <f>J41/$N$41*100</f>
        <v>8.6503351300604301</v>
      </c>
      <c r="K47">
        <f>K41/$N$41*100</f>
        <v>15.939523786815357</v>
      </c>
      <c r="L47">
        <f>L41/$N$41*100</f>
        <v>0.1441066559092708</v>
      </c>
    </row>
    <row r="48" spans="1:14" x14ac:dyDescent="0.25">
      <c r="E48">
        <f>E42/$N$41*100</f>
        <v>94.966888432771199</v>
      </c>
      <c r="F48">
        <f>F42/$N$41*100</f>
        <v>79.989773232352206</v>
      </c>
      <c r="G48">
        <f>G42/$N$41*100</f>
        <v>30.826153655406298</v>
      </c>
      <c r="H48">
        <f>H42/$N$41*100</f>
        <v>17.39261828094903</v>
      </c>
      <c r="I48">
        <f>I42/$N$41*100</f>
        <v>10.678347166622954</v>
      </c>
      <c r="J48">
        <f>J42/$N$41*100</f>
        <v>14.540194204134538</v>
      </c>
      <c r="K48">
        <f>K42/$N$41*100</f>
        <v>14.267006224927439</v>
      </c>
      <c r="L48">
        <f>L42/$N$41*100</f>
        <v>0.11924228191788966</v>
      </c>
    </row>
    <row r="49" spans="3:12" x14ac:dyDescent="0.25">
      <c r="E49">
        <f>E43/$N$41*100</f>
        <v>83.572996719656672</v>
      </c>
      <c r="F49">
        <f>F43/$N$41*100</f>
        <v>83.528139398606854</v>
      </c>
      <c r="G49">
        <f>G43/$N$41*100</f>
        <v>60.527490564137729</v>
      </c>
      <c r="H49">
        <f>H43/$N$41*100</f>
        <v>19.064072585278925</v>
      </c>
      <c r="I49">
        <f>I43/$N$41*100</f>
        <v>15.305970575180755</v>
      </c>
      <c r="J49">
        <f>J43/$N$41*100</f>
        <v>12.380251422721319</v>
      </c>
      <c r="K49">
        <f>K43/$N$41*100</f>
        <v>15.379752398685495</v>
      </c>
      <c r="L49">
        <f>L43/$N$41*100</f>
        <v>0.20954323744544748</v>
      </c>
    </row>
    <row r="52" spans="3:12" x14ac:dyDescent="0.25">
      <c r="C52" s="3"/>
      <c r="D52" s="3"/>
      <c r="E52" s="3" t="s">
        <v>20</v>
      </c>
      <c r="F52" s="3" t="s">
        <v>21</v>
      </c>
      <c r="G52" s="3" t="s">
        <v>22</v>
      </c>
      <c r="H52" s="3" t="s">
        <v>23</v>
      </c>
      <c r="I52" s="3" t="s">
        <v>24</v>
      </c>
      <c r="J52" s="3" t="s">
        <v>25</v>
      </c>
      <c r="K52" s="3" t="s">
        <v>26</v>
      </c>
      <c r="L52" s="3" t="s">
        <v>27</v>
      </c>
    </row>
    <row r="53" spans="3:12" x14ac:dyDescent="0.25">
      <c r="C53" t="s">
        <v>36</v>
      </c>
      <c r="E53">
        <f>AVERAGE(E46:E49)</f>
        <v>99.999999999999986</v>
      </c>
      <c r="F53">
        <f>AVERAGE(F46:F49)</f>
        <v>81.461606963287267</v>
      </c>
      <c r="G53">
        <f t="shared" ref="G53:K53" si="4">AVERAGE(G46:G49)</f>
        <v>49.857854123429483</v>
      </c>
      <c r="H53">
        <f t="shared" si="4"/>
        <v>20.079712442061037</v>
      </c>
      <c r="I53">
        <f t="shared" si="4"/>
        <v>12.427886167420372</v>
      </c>
      <c r="J53">
        <f t="shared" si="4"/>
        <v>12.899170345279689</v>
      </c>
      <c r="K53">
        <f t="shared" si="4"/>
        <v>16.901120000179372</v>
      </c>
      <c r="L53">
        <f>AVERAGE(L46:L49)</f>
        <v>0.17766084509319169</v>
      </c>
    </row>
    <row r="54" spans="3:12" x14ac:dyDescent="0.25">
      <c r="C54" t="s">
        <v>38</v>
      </c>
      <c r="E54">
        <f>MEDIAN(E46:E49)</f>
        <v>89.269942576213936</v>
      </c>
      <c r="F54">
        <f>MEDIAN(F46:F49)</f>
        <v>81.247258873692942</v>
      </c>
      <c r="G54">
        <f t="shared" ref="G54:L54" si="5">MEDIAN(G46:G49)</f>
        <v>53.997335459064658</v>
      </c>
      <c r="H54">
        <f t="shared" si="5"/>
        <v>19.729411163040822</v>
      </c>
      <c r="I54">
        <f t="shared" si="5"/>
        <v>11.863613463938888</v>
      </c>
      <c r="J54">
        <f t="shared" si="5"/>
        <v>13.460222813427929</v>
      </c>
      <c r="K54">
        <f t="shared" si="5"/>
        <v>15.659638092750427</v>
      </c>
      <c r="L54">
        <f t="shared" si="5"/>
        <v>0.17682494667735915</v>
      </c>
    </row>
    <row r="55" spans="3:12" x14ac:dyDescent="0.25">
      <c r="C55" t="s">
        <v>40</v>
      </c>
      <c r="E55">
        <f>STDEV(E46:E49)</f>
        <v>28.548443439856126</v>
      </c>
      <c r="F55">
        <f t="shared" ref="F55:L55" si="6">STDEV(F46:F49)</f>
        <v>1.844586167817118</v>
      </c>
      <c r="G55">
        <f t="shared" si="6"/>
        <v>14.111265661154553</v>
      </c>
      <c r="H55">
        <f t="shared" si="6"/>
        <v>2.5708453155801507</v>
      </c>
      <c r="I55">
        <f t="shared" si="6"/>
        <v>2.120253316499801</v>
      </c>
      <c r="J55">
        <f t="shared" si="6"/>
        <v>3.2037103009240018</v>
      </c>
      <c r="K55">
        <f t="shared" si="6"/>
        <v>3.4814874742752759</v>
      </c>
      <c r="L55">
        <f t="shared" si="6"/>
        <v>5.5274920301848877E-2</v>
      </c>
    </row>
    <row r="56" spans="3:12" x14ac:dyDescent="0.25">
      <c r="C56" t="s">
        <v>41</v>
      </c>
      <c r="E56">
        <f t="shared" ref="E56:L56" si="7">E55/E53*100</f>
        <v>28.548443439856129</v>
      </c>
      <c r="F56">
        <f t="shared" si="7"/>
        <v>2.2643626078336849</v>
      </c>
      <c r="G56">
        <f t="shared" si="7"/>
        <v>28.302994401283925</v>
      </c>
      <c r="H56">
        <f t="shared" si="7"/>
        <v>12.803197869482396</v>
      </c>
      <c r="I56">
        <f t="shared" si="7"/>
        <v>17.060450087304726</v>
      </c>
      <c r="J56">
        <f t="shared" si="7"/>
        <v>24.836560919566153</v>
      </c>
      <c r="K56">
        <f t="shared" si="7"/>
        <v>20.599152448111884</v>
      </c>
      <c r="L56">
        <f t="shared" si="7"/>
        <v>31.112606873424763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D07A72-3ECD-4A59-B3E5-B1406609FE13}">
  <dimension ref="A1:N56"/>
  <sheetViews>
    <sheetView tabSelected="1" workbookViewId="0"/>
  </sheetViews>
  <sheetFormatPr baseColWidth="10" defaultRowHeight="15" x14ac:dyDescent="0.25"/>
  <sheetData>
    <row r="1" spans="1:3" x14ac:dyDescent="0.25">
      <c r="A1" s="1" t="s">
        <v>61</v>
      </c>
    </row>
    <row r="2" spans="1:3" x14ac:dyDescent="0.25">
      <c r="A2" t="s">
        <v>29</v>
      </c>
      <c r="C2" t="s">
        <v>30</v>
      </c>
    </row>
    <row r="3" spans="1:3" x14ac:dyDescent="0.25">
      <c r="A3" t="s">
        <v>31</v>
      </c>
      <c r="C3" s="2">
        <v>43807</v>
      </c>
    </row>
    <row r="4" spans="1:3" x14ac:dyDescent="0.25">
      <c r="A4" t="s">
        <v>32</v>
      </c>
      <c r="C4" t="s">
        <v>33</v>
      </c>
    </row>
    <row r="5" spans="1:3" x14ac:dyDescent="0.25">
      <c r="A5" t="s">
        <v>34</v>
      </c>
      <c r="C5" t="s">
        <v>45</v>
      </c>
    </row>
    <row r="6" spans="1:3" x14ac:dyDescent="0.25">
      <c r="A6" t="s">
        <v>17</v>
      </c>
      <c r="C6" s="2">
        <v>43820</v>
      </c>
    </row>
    <row r="7" spans="1:3" x14ac:dyDescent="0.25">
      <c r="A7" t="s">
        <v>18</v>
      </c>
      <c r="C7" t="s">
        <v>19</v>
      </c>
    </row>
    <row r="8" spans="1:3" x14ac:dyDescent="0.25">
      <c r="A8" s="1" t="s">
        <v>35</v>
      </c>
    </row>
    <row r="9" spans="1:3" x14ac:dyDescent="0.25">
      <c r="C9" s="2"/>
    </row>
    <row r="14" spans="1:3" x14ac:dyDescent="0.25">
      <c r="A14" s="1"/>
      <c r="C14" s="16"/>
    </row>
    <row r="19" spans="1:13" x14ac:dyDescent="0.25">
      <c r="A19" s="1" t="s">
        <v>46</v>
      </c>
    </row>
    <row r="20" spans="1:13" x14ac:dyDescent="0.25">
      <c r="A20" s="1" t="s">
        <v>42</v>
      </c>
    </row>
    <row r="21" spans="1:13" x14ac:dyDescent="0.25">
      <c r="E21" t="s">
        <v>20</v>
      </c>
      <c r="F21" t="s">
        <v>21</v>
      </c>
      <c r="G21" t="s">
        <v>22</v>
      </c>
      <c r="H21" t="s">
        <v>23</v>
      </c>
      <c r="I21" t="s">
        <v>24</v>
      </c>
      <c r="J21" t="s">
        <v>25</v>
      </c>
      <c r="K21" t="s">
        <v>26</v>
      </c>
      <c r="L21" t="s">
        <v>27</v>
      </c>
      <c r="M21" t="s">
        <v>28</v>
      </c>
    </row>
    <row r="24" spans="1:13" x14ac:dyDescent="0.25">
      <c r="E24">
        <v>0.23138573333333332</v>
      </c>
      <c r="F24">
        <v>0.15608933333333333</v>
      </c>
      <c r="G24">
        <v>0.12394083333333331</v>
      </c>
      <c r="H24">
        <v>7.0201833333333324E-2</v>
      </c>
      <c r="I24">
        <v>3.5866233333333331E-2</v>
      </c>
      <c r="J24">
        <v>3.8154933333333307E-2</v>
      </c>
      <c r="K24">
        <v>5.1314033333333314E-2</v>
      </c>
      <c r="L24">
        <v>1.492313333333331E-2</v>
      </c>
    </row>
    <row r="25" spans="1:13" x14ac:dyDescent="0.25">
      <c r="E25">
        <v>0.17160823333333333</v>
      </c>
      <c r="F25">
        <v>0.15594073333333333</v>
      </c>
      <c r="G25">
        <v>0.11140123333333332</v>
      </c>
      <c r="H25">
        <v>6.1544233333333309E-2</v>
      </c>
      <c r="I25">
        <v>3.2081333333333323E-2</v>
      </c>
      <c r="J25">
        <v>2.4281533333333327E-2</v>
      </c>
      <c r="K25">
        <v>3.8954733333333325E-2</v>
      </c>
      <c r="L25">
        <v>8.4575333333333225E-3</v>
      </c>
    </row>
    <row r="26" spans="1:13" x14ac:dyDescent="0.25">
      <c r="E26">
        <v>0.18085153333333334</v>
      </c>
      <c r="F26">
        <v>0.16017573333333332</v>
      </c>
      <c r="G26">
        <v>0.10767793333333331</v>
      </c>
      <c r="H26">
        <v>5.2380433333333309E-2</v>
      </c>
      <c r="I26">
        <v>2.9374033333333327E-2</v>
      </c>
      <c r="J26">
        <v>3.711353333333331E-2</v>
      </c>
      <c r="K26">
        <v>3.5035133333333329E-2</v>
      </c>
      <c r="L26">
        <v>7.4791333333333043E-3</v>
      </c>
    </row>
    <row r="27" spans="1:13" x14ac:dyDescent="0.25">
      <c r="E27">
        <v>0.17824953333333329</v>
      </c>
      <c r="F27">
        <v>0.15933613333333332</v>
      </c>
      <c r="G27">
        <v>0.12388603333333334</v>
      </c>
      <c r="H27">
        <v>5.5030633333333329E-2</v>
      </c>
      <c r="I27">
        <v>4.0405833333333308E-2</v>
      </c>
      <c r="J27">
        <v>3.3213533333333323E-2</v>
      </c>
      <c r="K27">
        <v>4.2724933333333326E-2</v>
      </c>
      <c r="L27">
        <v>1.2912833333333318E-2</v>
      </c>
    </row>
    <row r="29" spans="1:13" x14ac:dyDescent="0.25">
      <c r="A29" s="1" t="s">
        <v>56</v>
      </c>
    </row>
    <row r="30" spans="1:13" x14ac:dyDescent="0.25">
      <c r="A30" s="1" t="s">
        <v>42</v>
      </c>
    </row>
    <row r="31" spans="1:13" x14ac:dyDescent="0.25">
      <c r="E31" t="s">
        <v>20</v>
      </c>
      <c r="F31" t="s">
        <v>21</v>
      </c>
      <c r="G31" t="s">
        <v>22</v>
      </c>
      <c r="H31" t="s">
        <v>23</v>
      </c>
      <c r="I31" t="s">
        <v>24</v>
      </c>
      <c r="J31" t="s">
        <v>25</v>
      </c>
      <c r="K31" t="s">
        <v>26</v>
      </c>
      <c r="L31" t="s">
        <v>27</v>
      </c>
      <c r="M31" t="s">
        <v>28</v>
      </c>
    </row>
    <row r="34" spans="1:14" x14ac:dyDescent="0.25">
      <c r="E34">
        <v>2858.4900000000002</v>
      </c>
      <c r="F34">
        <v>3312.0500000000006</v>
      </c>
      <c r="G34">
        <v>3579.8800000000006</v>
      </c>
      <c r="H34">
        <v>5237.0400000000009</v>
      </c>
      <c r="I34">
        <v>4931.9600000000009</v>
      </c>
      <c r="J34">
        <v>4168.0300000000007</v>
      </c>
      <c r="K34">
        <v>4079.9700000000007</v>
      </c>
      <c r="L34">
        <v>109885.37</v>
      </c>
    </row>
    <row r="35" spans="1:14" x14ac:dyDescent="0.25">
      <c r="E35">
        <v>3767.15</v>
      </c>
      <c r="F35">
        <v>3420.03</v>
      </c>
      <c r="G35">
        <v>4108.6499999999996</v>
      </c>
      <c r="H35">
        <v>5282.8900000000012</v>
      </c>
      <c r="I35">
        <v>5107.6200000000008</v>
      </c>
      <c r="J35">
        <v>4914.1200000000008</v>
      </c>
      <c r="K35">
        <v>4278.4600000000009</v>
      </c>
      <c r="L35">
        <v>102745.37</v>
      </c>
    </row>
    <row r="36" spans="1:14" x14ac:dyDescent="0.25">
      <c r="E36">
        <v>3333.9</v>
      </c>
      <c r="F36">
        <v>3505.6200000000003</v>
      </c>
      <c r="G36">
        <v>6115.1900000000005</v>
      </c>
      <c r="H36">
        <v>5272.380000000001</v>
      </c>
      <c r="I36">
        <v>4815.7299999999996</v>
      </c>
      <c r="J36">
        <v>4468.5300000000007</v>
      </c>
      <c r="K36">
        <v>4299.0599999999995</v>
      </c>
      <c r="L36">
        <v>109805.37</v>
      </c>
    </row>
    <row r="37" spans="1:14" x14ac:dyDescent="0.25">
      <c r="E37">
        <v>3733.9200000000005</v>
      </c>
      <c r="F37">
        <v>3339.52</v>
      </c>
      <c r="G37">
        <v>3583.2100000000005</v>
      </c>
      <c r="H37">
        <v>5053.49</v>
      </c>
      <c r="I37">
        <v>4621.5300000000007</v>
      </c>
      <c r="J37">
        <v>4696.6499999999996</v>
      </c>
      <c r="K37">
        <v>4863.34</v>
      </c>
      <c r="L37">
        <v>107882.37</v>
      </c>
    </row>
    <row r="39" spans="1:14" x14ac:dyDescent="0.25">
      <c r="A39" s="1" t="s">
        <v>59</v>
      </c>
    </row>
    <row r="40" spans="1:14" x14ac:dyDescent="0.25">
      <c r="F40">
        <f t="shared" ref="F40:L40" si="0">F24/F34</f>
        <v>4.7127710431102582E-5</v>
      </c>
      <c r="G40">
        <f t="shared" si="0"/>
        <v>3.462150500389211E-5</v>
      </c>
      <c r="H40">
        <f t="shared" si="0"/>
        <v>1.3404868653539655E-5</v>
      </c>
      <c r="I40">
        <f t="shared" si="0"/>
        <v>7.2722068575846774E-6</v>
      </c>
      <c r="J40">
        <f t="shared" si="0"/>
        <v>9.1541887494411755E-6</v>
      </c>
      <c r="K40">
        <f t="shared" si="0"/>
        <v>1.2577061432641246E-5</v>
      </c>
      <c r="L40">
        <f t="shared" si="0"/>
        <v>1.3580637106953647E-7</v>
      </c>
      <c r="N40" s="1" t="s">
        <v>20</v>
      </c>
    </row>
    <row r="41" spans="1:14" x14ac:dyDescent="0.25">
      <c r="E41">
        <f t="shared" ref="E41:L43" si="1">E25/E35</f>
        <v>4.5553862557459441E-5</v>
      </c>
      <c r="F41">
        <f t="shared" si="1"/>
        <v>4.559630568542771E-5</v>
      </c>
      <c r="G41">
        <f t="shared" si="1"/>
        <v>2.7113828954360517E-5</v>
      </c>
      <c r="H41">
        <f t="shared" si="1"/>
        <v>1.1649728336825733E-5</v>
      </c>
      <c r="I41">
        <f t="shared" si="1"/>
        <v>6.2810728545454281E-6</v>
      </c>
      <c r="J41">
        <f t="shared" si="1"/>
        <v>4.9411763109841278E-6</v>
      </c>
      <c r="K41">
        <f t="shared" si="1"/>
        <v>9.1048492526126962E-6</v>
      </c>
      <c r="L41">
        <f t="shared" si="1"/>
        <v>8.2315469138252387E-8</v>
      </c>
      <c r="N41">
        <f>AVERAGE(E40:E43)</f>
        <v>4.91793365799468E-5</v>
      </c>
    </row>
    <row r="42" spans="1:14" x14ac:dyDescent="0.25">
      <c r="E42">
        <f t="shared" si="1"/>
        <v>5.424623813951628E-5</v>
      </c>
      <c r="F42">
        <f t="shared" si="1"/>
        <v>4.569112834058834E-5</v>
      </c>
      <c r="G42">
        <f t="shared" si="1"/>
        <v>1.7608272732872292E-5</v>
      </c>
      <c r="H42">
        <f t="shared" si="1"/>
        <v>9.9348744463284694E-6</v>
      </c>
      <c r="I42">
        <f t="shared" si="1"/>
        <v>6.0996013757692665E-6</v>
      </c>
      <c r="J42">
        <f t="shared" si="1"/>
        <v>8.3055352282144923E-6</v>
      </c>
      <c r="K42">
        <f t="shared" si="1"/>
        <v>8.1494869421067244E-6</v>
      </c>
      <c r="L42">
        <f t="shared" si="1"/>
        <v>6.8112637235622493E-8</v>
      </c>
    </row>
    <row r="43" spans="1:14" x14ac:dyDescent="0.25">
      <c r="E43">
        <f t="shared" si="1"/>
        <v>4.7737909042864672E-5</v>
      </c>
      <c r="F43">
        <f t="shared" si="1"/>
        <v>4.7712285997189215E-5</v>
      </c>
      <c r="G43">
        <f t="shared" si="1"/>
        <v>3.457403650172145E-5</v>
      </c>
      <c r="H43">
        <f t="shared" si="1"/>
        <v>1.0889629411225378E-5</v>
      </c>
      <c r="I43">
        <f t="shared" si="1"/>
        <v>8.742955976339719E-6</v>
      </c>
      <c r="J43">
        <f t="shared" si="1"/>
        <v>7.0717497223198076E-6</v>
      </c>
      <c r="K43">
        <f t="shared" si="1"/>
        <v>8.7851010485249482E-6</v>
      </c>
      <c r="L43">
        <f t="shared" si="1"/>
        <v>1.1969363792557876E-7</v>
      </c>
    </row>
    <row r="45" spans="1:14" x14ac:dyDescent="0.25">
      <c r="A45" s="1" t="s">
        <v>60</v>
      </c>
    </row>
    <row r="46" spans="1:14" x14ac:dyDescent="0.25">
      <c r="F46">
        <f>F40/$N$41*100</f>
        <v>95.82827607788272</v>
      </c>
      <c r="G46">
        <f>G40/$N$41*100</f>
        <v>70.398479140951366</v>
      </c>
      <c r="H46">
        <f>H40/$N$41*100</f>
        <v>27.257115662283208</v>
      </c>
      <c r="I46">
        <f>I40/$N$41*100</f>
        <v>14.787118662657942</v>
      </c>
      <c r="J46">
        <f>J40/$N$41*100</f>
        <v>18.61389230934412</v>
      </c>
      <c r="K46">
        <f>K40/$N$41*100</f>
        <v>25.573873718682137</v>
      </c>
      <c r="L46">
        <f>L40/$N$41*100</f>
        <v>0.27614518721448633</v>
      </c>
    </row>
    <row r="47" spans="1:14" x14ac:dyDescent="0.25">
      <c r="E47">
        <f>E41/$N$41*100</f>
        <v>92.628054230471918</v>
      </c>
      <c r="F47">
        <f>F41/$N$41*100</f>
        <v>92.714356996877228</v>
      </c>
      <c r="G47">
        <f>G41/$N$41*100</f>
        <v>55.132563470602733</v>
      </c>
      <c r="H47">
        <f>H41/$N$41*100</f>
        <v>23.688258417003507</v>
      </c>
      <c r="I47">
        <f>I41/$N$41*100</f>
        <v>12.771772234736851</v>
      </c>
      <c r="J47">
        <f>J41/$N$41*100</f>
        <v>10.047261013681354</v>
      </c>
      <c r="K47">
        <f>K41/$N$41*100</f>
        <v>18.513566643607916</v>
      </c>
      <c r="L47">
        <f>L41/$N$41*100</f>
        <v>0.16737816095676464</v>
      </c>
    </row>
    <row r="48" spans="1:14" x14ac:dyDescent="0.25">
      <c r="E48">
        <f>E42/$N$41*100</f>
        <v>110.30290750533536</v>
      </c>
      <c r="F48">
        <f>F42/$N$41*100</f>
        <v>92.907166948687959</v>
      </c>
      <c r="G48">
        <f>G42/$N$41*100</f>
        <v>35.804209567259967</v>
      </c>
      <c r="H48">
        <f>H42/$N$41*100</f>
        <v>20.201318556174829</v>
      </c>
      <c r="I48">
        <f>I42/$N$41*100</f>
        <v>12.402772790262526</v>
      </c>
      <c r="J48">
        <f>J42/$N$41*100</f>
        <v>16.888262034020869</v>
      </c>
      <c r="K48">
        <f>K42/$N$41*100</f>
        <v>16.570957456611424</v>
      </c>
      <c r="L48">
        <f>L42/$N$41*100</f>
        <v>0.1384984873167156</v>
      </c>
    </row>
    <row r="49" spans="3:12" x14ac:dyDescent="0.25">
      <c r="E49">
        <f>E43/$N$41*100</f>
        <v>97.069038264192685</v>
      </c>
      <c r="F49">
        <f>F43/$N$41*100</f>
        <v>97.016937021155783</v>
      </c>
      <c r="G49">
        <f>G43/$N$41*100</f>
        <v>70.301957907702317</v>
      </c>
      <c r="H49">
        <f>H43/$N$41*100</f>
        <v>22.14269278220743</v>
      </c>
      <c r="I49">
        <f>I43/$N$41*100</f>
        <v>17.777702149615244</v>
      </c>
      <c r="J49">
        <f>J43/$N$41*100</f>
        <v>14.379514271860593</v>
      </c>
      <c r="K49">
        <f>K43/$N$41*100</f>
        <v>17.863398857045851</v>
      </c>
      <c r="L49">
        <f>L43/$N$41*100</f>
        <v>0.24338196943954837</v>
      </c>
    </row>
    <row r="52" spans="3:12" x14ac:dyDescent="0.25">
      <c r="C52" s="3"/>
      <c r="D52" s="3"/>
      <c r="E52" s="3" t="s">
        <v>20</v>
      </c>
      <c r="F52" s="3" t="s">
        <v>21</v>
      </c>
      <c r="G52" s="3" t="s">
        <v>22</v>
      </c>
      <c r="H52" s="3" t="s">
        <v>23</v>
      </c>
      <c r="I52" s="3" t="s">
        <v>24</v>
      </c>
      <c r="J52" s="3" t="s">
        <v>25</v>
      </c>
      <c r="K52" s="3" t="s">
        <v>26</v>
      </c>
      <c r="L52" s="3" t="s">
        <v>27</v>
      </c>
    </row>
    <row r="53" spans="3:12" x14ac:dyDescent="0.25">
      <c r="C53" t="s">
        <v>36</v>
      </c>
      <c r="E53">
        <f>AVERAGE(E46:E49)</f>
        <v>99.999999999999986</v>
      </c>
      <c r="F53">
        <f>AVERAGE(F46:F49)</f>
        <v>94.616684261150922</v>
      </c>
      <c r="G53">
        <f t="shared" ref="G53:K53" si="2">AVERAGE(G46:G49)</f>
        <v>57.909302521629101</v>
      </c>
      <c r="H53">
        <f t="shared" si="2"/>
        <v>23.322346354417245</v>
      </c>
      <c r="I53">
        <f t="shared" si="2"/>
        <v>14.434841459318141</v>
      </c>
      <c r="J53">
        <f t="shared" si="2"/>
        <v>14.982232407226734</v>
      </c>
      <c r="K53">
        <f t="shared" si="2"/>
        <v>19.630449168986832</v>
      </c>
      <c r="L53">
        <f>AVERAGE(L46:L49)</f>
        <v>0.20635095123187872</v>
      </c>
    </row>
    <row r="54" spans="3:12" x14ac:dyDescent="0.25">
      <c r="C54" t="s">
        <v>38</v>
      </c>
      <c r="E54">
        <f>MEDIAN(E46:E49)</f>
        <v>97.069038264192685</v>
      </c>
      <c r="F54">
        <f>MEDIAN(F46:F49)</f>
        <v>94.367721513285346</v>
      </c>
      <c r="G54">
        <f t="shared" ref="G54:L54" si="3">MEDIAN(G46:G49)</f>
        <v>62.717260689152525</v>
      </c>
      <c r="H54">
        <f t="shared" si="3"/>
        <v>22.915475599605468</v>
      </c>
      <c r="I54">
        <f t="shared" si="3"/>
        <v>13.779445448697397</v>
      </c>
      <c r="J54">
        <f t="shared" si="3"/>
        <v>15.633888152940731</v>
      </c>
      <c r="K54">
        <f t="shared" si="3"/>
        <v>18.188482750326884</v>
      </c>
      <c r="L54">
        <f t="shared" si="3"/>
        <v>0.20538006519815649</v>
      </c>
    </row>
    <row r="55" spans="3:12" x14ac:dyDescent="0.25">
      <c r="C55" t="s">
        <v>40</v>
      </c>
      <c r="E55">
        <f>STDEV(E46:E49)</f>
        <v>9.1947274073004799</v>
      </c>
      <c r="F55">
        <f t="shared" ref="F55:L55" si="4">STDEV(F46:F49)</f>
        <v>2.1424648191815612</v>
      </c>
      <c r="G55">
        <f t="shared" si="4"/>
        <v>16.39006665051922</v>
      </c>
      <c r="H55">
        <f t="shared" si="4"/>
        <v>2.9860061515620511</v>
      </c>
      <c r="I55">
        <f t="shared" si="4"/>
        <v>2.4626489223485333</v>
      </c>
      <c r="J55">
        <f t="shared" si="4"/>
        <v>3.7210712789318547</v>
      </c>
      <c r="K55">
        <f t="shared" si="4"/>
        <v>4.0437061505687355</v>
      </c>
      <c r="L55">
        <f t="shared" si="4"/>
        <v>6.420116023634688E-2</v>
      </c>
    </row>
    <row r="56" spans="3:12" x14ac:dyDescent="0.25">
      <c r="C56" t="s">
        <v>41</v>
      </c>
      <c r="E56">
        <f t="shared" ref="E56:L56" si="5">E55/E53*100</f>
        <v>9.1947274073004799</v>
      </c>
      <c r="F56">
        <f t="shared" si="5"/>
        <v>2.2643626078336854</v>
      </c>
      <c r="G56">
        <f t="shared" si="5"/>
        <v>28.302994401283865</v>
      </c>
      <c r="H56">
        <f t="shared" si="5"/>
        <v>12.803197869482382</v>
      </c>
      <c r="I56">
        <f t="shared" si="5"/>
        <v>17.060450087304673</v>
      </c>
      <c r="J56">
        <f t="shared" si="5"/>
        <v>24.836560919566182</v>
      </c>
      <c r="K56">
        <f t="shared" si="5"/>
        <v>20.599152448112012</v>
      </c>
      <c r="L56">
        <f t="shared" si="5"/>
        <v>31.112606873424763</v>
      </c>
    </row>
  </sheetData>
  <pageMargins left="0.7" right="0.7" top="0.78740157499999996" bottom="0.78740157499999996" header="0.3" footer="0.3"/>
  <drawing r:id="rId1"/>
  <legacyDrawing r:id="rId2"/>
  <oleObjects>
    <mc:AlternateContent xmlns:mc="http://schemas.openxmlformats.org/markup-compatibility/2006">
      <mc:Choice Requires="x14">
        <oleObject progId="Prism9.Document" shapeId="4098" r:id="rId3">
          <objectPr defaultSize="0" autoPict="0" r:id="rId4">
            <anchor moveWithCells="1">
              <from>
                <xdr:col>10</xdr:col>
                <xdr:colOff>600075</xdr:colOff>
                <xdr:row>0</xdr:row>
                <xdr:rowOff>142875</xdr:rowOff>
              </from>
              <to>
                <xdr:col>16</xdr:col>
                <xdr:colOff>304800</xdr:colOff>
                <xdr:row>18</xdr:row>
                <xdr:rowOff>47625</xdr:rowOff>
              </to>
            </anchor>
          </objectPr>
        </oleObject>
      </mc:Choice>
      <mc:Fallback>
        <oleObject progId="Prism9.Document" shapeId="4098" r:id="rId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MTT</vt:lpstr>
      <vt:lpstr>Cytotox</vt:lpstr>
      <vt:lpstr>Combined</vt:lpstr>
      <vt:lpstr>Combined corrected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</dc:creator>
  <cp:lastModifiedBy>Schinke, Christian</cp:lastModifiedBy>
  <dcterms:created xsi:type="dcterms:W3CDTF">2019-12-31T16:21:31Z</dcterms:created>
  <dcterms:modified xsi:type="dcterms:W3CDTF">2021-07-17T12:11:19Z</dcterms:modified>
</cp:coreProperties>
</file>