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CFC1FE4B-E788-4D5E-A2E5-7CA0A1D11D66}" xr6:coauthVersionLast="45" xr6:coauthVersionMax="45" xr10:uidLastSave="{F344ACE8-4CF9-4C30-9586-3BB4AEE5CA34}"/>
  <bookViews>
    <workbookView xWindow="28680" yWindow="-2670" windowWidth="16440" windowHeight="284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3" l="1"/>
  <c r="L45" i="3"/>
  <c r="K45" i="3"/>
  <c r="J45" i="3"/>
  <c r="I45" i="3"/>
  <c r="H45" i="3"/>
  <c r="G45" i="3"/>
  <c r="F45" i="3"/>
  <c r="M44" i="3"/>
  <c r="L44" i="3"/>
  <c r="K44" i="3"/>
  <c r="J44" i="3"/>
  <c r="I44" i="3"/>
  <c r="H44" i="3"/>
  <c r="G44" i="3"/>
  <c r="F44" i="3"/>
  <c r="M43" i="3"/>
  <c r="L43" i="3"/>
  <c r="K43" i="3"/>
  <c r="J43" i="3"/>
  <c r="I43" i="3"/>
  <c r="H43" i="3"/>
  <c r="G43" i="3"/>
  <c r="F43" i="3"/>
  <c r="M42" i="3"/>
  <c r="L42" i="3"/>
  <c r="K42" i="3"/>
  <c r="J42" i="3"/>
  <c r="I42" i="3"/>
  <c r="H42" i="3"/>
  <c r="G42" i="3"/>
  <c r="F42" i="3"/>
  <c r="O43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O35" i="1"/>
  <c r="O36" i="1" s="1"/>
  <c r="P35" i="1"/>
  <c r="H50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H35" i="1"/>
  <c r="H36" i="1" s="1"/>
  <c r="G48" i="3" l="1"/>
  <c r="G50" i="3"/>
  <c r="G51" i="3"/>
  <c r="G49" i="3"/>
  <c r="H48" i="3"/>
  <c r="H49" i="3"/>
  <c r="H50" i="3"/>
  <c r="H51" i="3"/>
  <c r="I51" i="3"/>
  <c r="J48" i="3"/>
  <c r="I48" i="3"/>
  <c r="K48" i="3"/>
  <c r="K49" i="3"/>
  <c r="K50" i="3"/>
  <c r="K51" i="3"/>
  <c r="F51" i="3"/>
  <c r="J51" i="3"/>
  <c r="J50" i="3"/>
  <c r="J49" i="3"/>
  <c r="F48" i="3"/>
  <c r="F50" i="3"/>
  <c r="F49" i="3"/>
  <c r="I49" i="3"/>
  <c r="L48" i="3"/>
  <c r="L49" i="3"/>
  <c r="L50" i="3"/>
  <c r="L51" i="3"/>
  <c r="I50" i="3"/>
  <c r="M48" i="3"/>
  <c r="M49" i="3"/>
  <c r="M50" i="3"/>
  <c r="M51" i="3"/>
  <c r="J40" i="2"/>
  <c r="O47" i="2"/>
  <c r="N40" i="2"/>
  <c r="O40" i="2"/>
  <c r="H40" i="2"/>
  <c r="P40" i="2"/>
  <c r="I40" i="2"/>
  <c r="I47" i="2"/>
  <c r="K40" i="2"/>
  <c r="I48" i="2"/>
  <c r="L40" i="2"/>
  <c r="I49" i="2"/>
  <c r="M40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8" i="2"/>
  <c r="O49" i="2"/>
  <c r="O50" i="2"/>
  <c r="H47" i="2"/>
  <c r="H48" i="2"/>
  <c r="H49" i="2"/>
  <c r="J40" i="1"/>
  <c r="I40" i="1"/>
  <c r="N40" i="1"/>
  <c r="O40" i="1"/>
  <c r="H40" i="1"/>
  <c r="P40" i="1"/>
  <c r="I47" i="1"/>
  <c r="K40" i="1"/>
  <c r="I48" i="1"/>
  <c r="L40" i="1"/>
  <c r="I49" i="1"/>
  <c r="M40" i="1"/>
  <c r="I50" i="1"/>
  <c r="I54" i="1" s="1"/>
  <c r="I55" i="1" s="1"/>
  <c r="J47" i="1"/>
  <c r="J49" i="1"/>
  <c r="J50" i="1"/>
  <c r="J48" i="1"/>
  <c r="K47" i="1"/>
  <c r="K48" i="1"/>
  <c r="K49" i="1"/>
  <c r="K50" i="1"/>
  <c r="L47" i="1"/>
  <c r="L49" i="1"/>
  <c r="I36" i="1"/>
  <c r="L48" i="1"/>
  <c r="M47" i="1"/>
  <c r="M48" i="1"/>
  <c r="M49" i="1"/>
  <c r="M50" i="1"/>
  <c r="P36" i="1"/>
  <c r="N47" i="1"/>
  <c r="N48" i="1"/>
  <c r="N49" i="1"/>
  <c r="N50" i="1"/>
  <c r="L50" i="1"/>
  <c r="O47" i="1"/>
  <c r="O48" i="1"/>
  <c r="O49" i="1"/>
  <c r="O50" i="1"/>
  <c r="H47" i="1"/>
  <c r="H48" i="1"/>
  <c r="H49" i="1"/>
  <c r="M55" i="3" l="1"/>
  <c r="M57" i="3"/>
  <c r="M56" i="3"/>
  <c r="H55" i="3"/>
  <c r="H57" i="3"/>
  <c r="H58" i="3" s="1"/>
  <c r="H56" i="3"/>
  <c r="F57" i="3"/>
  <c r="F56" i="3"/>
  <c r="F55" i="3"/>
  <c r="K55" i="3"/>
  <c r="K57" i="3"/>
  <c r="K58" i="3" s="1"/>
  <c r="K56" i="3"/>
  <c r="L55" i="3"/>
  <c r="L57" i="3"/>
  <c r="L56" i="3"/>
  <c r="I55" i="3"/>
  <c r="I57" i="3"/>
  <c r="I56" i="3"/>
  <c r="I56" i="1"/>
  <c r="I57" i="1" s="1"/>
  <c r="I54" i="2"/>
  <c r="I55" i="2" s="1"/>
  <c r="J55" i="3"/>
  <c r="J57" i="3"/>
  <c r="J56" i="3"/>
  <c r="S54" i="2"/>
  <c r="H78" i="2" s="1"/>
  <c r="G57" i="3"/>
  <c r="G56" i="3"/>
  <c r="G55" i="3"/>
  <c r="I56" i="2"/>
  <c r="I57" i="2" s="1"/>
  <c r="I58" i="2"/>
  <c r="I59" i="2" s="1"/>
  <c r="M58" i="2"/>
  <c r="M56" i="2"/>
  <c r="M57" i="2" s="1"/>
  <c r="M54" i="2"/>
  <c r="M55" i="2" s="1"/>
  <c r="H54" i="2"/>
  <c r="J65" i="2" s="1"/>
  <c r="H58" i="2"/>
  <c r="H56" i="2"/>
  <c r="H57" i="2" s="1"/>
  <c r="N58" i="2"/>
  <c r="N56" i="2"/>
  <c r="N57" i="2" s="1"/>
  <c r="N54" i="2"/>
  <c r="N55" i="2" s="1"/>
  <c r="L63" i="2"/>
  <c r="L58" i="2"/>
  <c r="L56" i="2"/>
  <c r="L57" i="2" s="1"/>
  <c r="L54" i="2"/>
  <c r="L55" i="2" s="1"/>
  <c r="J63" i="2"/>
  <c r="J58" i="2"/>
  <c r="J56" i="2"/>
  <c r="J57" i="2" s="1"/>
  <c r="J54" i="2"/>
  <c r="J55" i="2" s="1"/>
  <c r="O64" i="2"/>
  <c r="O66" i="2"/>
  <c r="M66" i="2"/>
  <c r="K66" i="2"/>
  <c r="N64" i="2"/>
  <c r="O65" i="2"/>
  <c r="M65" i="2"/>
  <c r="K65" i="2"/>
  <c r="K63" i="2"/>
  <c r="K58" i="2"/>
  <c r="K56" i="2"/>
  <c r="K57" i="2" s="1"/>
  <c r="K54" i="2"/>
  <c r="K55" i="2" s="1"/>
  <c r="O63" i="2"/>
  <c r="O58" i="2"/>
  <c r="O56" i="2"/>
  <c r="O57" i="2" s="1"/>
  <c r="O54" i="2"/>
  <c r="O55" i="2" s="1"/>
  <c r="N66" i="2"/>
  <c r="L66" i="2"/>
  <c r="J66" i="2"/>
  <c r="I58" i="1"/>
  <c r="I59" i="1" s="1"/>
  <c r="L54" i="1"/>
  <c r="L55" i="1" s="1"/>
  <c r="L58" i="1"/>
  <c r="L56" i="1"/>
  <c r="L57" i="1" s="1"/>
  <c r="S54" i="1"/>
  <c r="K76" i="1" s="1"/>
  <c r="H54" i="1"/>
  <c r="H65" i="1" s="1"/>
  <c r="H56" i="1"/>
  <c r="H57" i="1" s="1"/>
  <c r="H58" i="1"/>
  <c r="K58" i="1"/>
  <c r="K56" i="1"/>
  <c r="K57" i="1" s="1"/>
  <c r="K54" i="1"/>
  <c r="K55" i="1" s="1"/>
  <c r="N58" i="1"/>
  <c r="N56" i="1"/>
  <c r="N57" i="1" s="1"/>
  <c r="N54" i="1"/>
  <c r="N55" i="1" s="1"/>
  <c r="J54" i="1"/>
  <c r="J55" i="1" s="1"/>
  <c r="J58" i="1"/>
  <c r="J56" i="1"/>
  <c r="J57" i="1" s="1"/>
  <c r="O58" i="1"/>
  <c r="O56" i="1"/>
  <c r="O57" i="1" s="1"/>
  <c r="O54" i="1"/>
  <c r="O55" i="1" s="1"/>
  <c r="M58" i="1"/>
  <c r="M56" i="1"/>
  <c r="M57" i="1" s="1"/>
  <c r="M54" i="1"/>
  <c r="M55" i="1" s="1"/>
  <c r="M59" i="1" l="1"/>
  <c r="N79" i="2"/>
  <c r="H64" i="2"/>
  <c r="G58" i="3"/>
  <c r="I58" i="3"/>
  <c r="F58" i="3"/>
  <c r="L78" i="1"/>
  <c r="J58" i="3"/>
  <c r="L58" i="3"/>
  <c r="M58" i="3"/>
  <c r="N77" i="2"/>
  <c r="H77" i="2"/>
  <c r="O78" i="2"/>
  <c r="J79" i="2"/>
  <c r="O76" i="2"/>
  <c r="M79" i="2"/>
  <c r="M83" i="2" s="1"/>
  <c r="J78" i="2"/>
  <c r="K76" i="2"/>
  <c r="M77" i="2"/>
  <c r="M78" i="2"/>
  <c r="H59" i="2"/>
  <c r="N65" i="2"/>
  <c r="L76" i="2"/>
  <c r="H76" i="2"/>
  <c r="N78" i="2"/>
  <c r="O79" i="2"/>
  <c r="J76" i="2"/>
  <c r="J64" i="2"/>
  <c r="N63" i="2"/>
  <c r="J77" i="2"/>
  <c r="J85" i="2" s="1"/>
  <c r="M76" i="2"/>
  <c r="N76" i="2"/>
  <c r="L77" i="2"/>
  <c r="J59" i="2"/>
  <c r="K59" i="2"/>
  <c r="J72" i="2"/>
  <c r="J71" i="2"/>
  <c r="J70" i="2"/>
  <c r="H55" i="2"/>
  <c r="H66" i="2"/>
  <c r="I63" i="2"/>
  <c r="I64" i="2"/>
  <c r="I66" i="2"/>
  <c r="I65" i="2"/>
  <c r="L65" i="2"/>
  <c r="M59" i="2"/>
  <c r="O59" i="2"/>
  <c r="N59" i="2"/>
  <c r="H79" i="2"/>
  <c r="I77" i="2"/>
  <c r="I78" i="2"/>
  <c r="I79" i="2"/>
  <c r="I76" i="2"/>
  <c r="L78" i="2"/>
  <c r="M63" i="2"/>
  <c r="O72" i="2"/>
  <c r="O71" i="2"/>
  <c r="O70" i="2"/>
  <c r="K64" i="2"/>
  <c r="K72" i="2" s="1"/>
  <c r="L79" i="2"/>
  <c r="M64" i="2"/>
  <c r="K78" i="2"/>
  <c r="K79" i="2"/>
  <c r="O77" i="2"/>
  <c r="L59" i="2"/>
  <c r="H63" i="2"/>
  <c r="L64" i="2"/>
  <c r="H65" i="2"/>
  <c r="K77" i="2"/>
  <c r="O76" i="1"/>
  <c r="O59" i="1"/>
  <c r="K59" i="1"/>
  <c r="J79" i="1"/>
  <c r="J59" i="1"/>
  <c r="K64" i="1"/>
  <c r="O63" i="1"/>
  <c r="N64" i="1"/>
  <c r="L77" i="1"/>
  <c r="N77" i="1"/>
  <c r="H77" i="1"/>
  <c r="H63" i="1"/>
  <c r="L63" i="1"/>
  <c r="K65" i="1"/>
  <c r="L66" i="1"/>
  <c r="O77" i="1"/>
  <c r="H76" i="1"/>
  <c r="L76" i="1"/>
  <c r="L85" i="1" s="1"/>
  <c r="N79" i="1"/>
  <c r="L79" i="1"/>
  <c r="O65" i="1"/>
  <c r="N76" i="1"/>
  <c r="K79" i="1"/>
  <c r="O78" i="1"/>
  <c r="O79" i="1"/>
  <c r="M64" i="1"/>
  <c r="K63" i="1"/>
  <c r="M76" i="1"/>
  <c r="L65" i="1"/>
  <c r="N63" i="1"/>
  <c r="O66" i="1"/>
  <c r="O72" i="1" s="1"/>
  <c r="L64" i="1"/>
  <c r="N66" i="1"/>
  <c r="M66" i="1"/>
  <c r="J63" i="1"/>
  <c r="J65" i="1"/>
  <c r="I77" i="1"/>
  <c r="I76" i="1"/>
  <c r="I78" i="1"/>
  <c r="I79" i="1"/>
  <c r="H79" i="1"/>
  <c r="M65" i="1"/>
  <c r="N65" i="1"/>
  <c r="H55" i="1"/>
  <c r="H66" i="1"/>
  <c r="I66" i="1"/>
  <c r="I65" i="1"/>
  <c r="I63" i="1"/>
  <c r="I64" i="1"/>
  <c r="M79" i="1"/>
  <c r="J76" i="1"/>
  <c r="J78" i="1"/>
  <c r="J64" i="1"/>
  <c r="M78" i="1"/>
  <c r="N78" i="1"/>
  <c r="H78" i="1"/>
  <c r="O64" i="1"/>
  <c r="J77" i="1"/>
  <c r="L59" i="1"/>
  <c r="J66" i="1"/>
  <c r="H64" i="1"/>
  <c r="K66" i="1"/>
  <c r="M63" i="1"/>
  <c r="N59" i="1"/>
  <c r="H59" i="1"/>
  <c r="K77" i="1"/>
  <c r="K78" i="1"/>
  <c r="M77" i="1"/>
  <c r="N72" i="2" l="1"/>
  <c r="N85" i="1"/>
  <c r="L72" i="2"/>
  <c r="H70" i="1"/>
  <c r="O84" i="2"/>
  <c r="L85" i="2"/>
  <c r="J84" i="2"/>
  <c r="O83" i="1"/>
  <c r="H84" i="2"/>
  <c r="M85" i="2"/>
  <c r="M86" i="2" s="1"/>
  <c r="N85" i="2"/>
  <c r="O83" i="2"/>
  <c r="O85" i="2"/>
  <c r="O86" i="2" s="1"/>
  <c r="K71" i="2"/>
  <c r="M84" i="2"/>
  <c r="H83" i="2"/>
  <c r="N83" i="2"/>
  <c r="N86" i="2" s="1"/>
  <c r="N84" i="2"/>
  <c r="K85" i="2"/>
  <c r="H85" i="2"/>
  <c r="L84" i="2"/>
  <c r="K70" i="2"/>
  <c r="K73" i="2" s="1"/>
  <c r="J83" i="2"/>
  <c r="J86" i="2" s="1"/>
  <c r="N70" i="2"/>
  <c r="N73" i="2" s="1"/>
  <c r="N71" i="2"/>
  <c r="I72" i="2"/>
  <c r="I71" i="2"/>
  <c r="I70" i="2"/>
  <c r="K83" i="2"/>
  <c r="K84" i="2"/>
  <c r="H71" i="2"/>
  <c r="H70" i="2"/>
  <c r="H72" i="2"/>
  <c r="M72" i="2"/>
  <c r="M71" i="2"/>
  <c r="M70" i="2"/>
  <c r="L70" i="2"/>
  <c r="L73" i="2" s="1"/>
  <c r="L83" i="2"/>
  <c r="L86" i="2" s="1"/>
  <c r="O73" i="2"/>
  <c r="J73" i="2"/>
  <c r="L71" i="2"/>
  <c r="I85" i="2"/>
  <c r="I84" i="2"/>
  <c r="I83" i="2"/>
  <c r="K85" i="1"/>
  <c r="K84" i="1"/>
  <c r="O84" i="1"/>
  <c r="O85" i="1"/>
  <c r="H83" i="1"/>
  <c r="L84" i="1"/>
  <c r="H84" i="1"/>
  <c r="N83" i="1"/>
  <c r="N86" i="1" s="1"/>
  <c r="H72" i="1"/>
  <c r="L72" i="1"/>
  <c r="L73" i="1" s="1"/>
  <c r="N84" i="1"/>
  <c r="K83" i="1"/>
  <c r="L83" i="1"/>
  <c r="L86" i="1" s="1"/>
  <c r="O70" i="1"/>
  <c r="O73" i="1" s="1"/>
  <c r="H85" i="1"/>
  <c r="H86" i="1" s="1"/>
  <c r="L71" i="1"/>
  <c r="J85" i="1"/>
  <c r="J84" i="1"/>
  <c r="J83" i="1"/>
  <c r="I85" i="1"/>
  <c r="I84" i="1"/>
  <c r="I83" i="1"/>
  <c r="L70" i="1"/>
  <c r="M85" i="1"/>
  <c r="M84" i="1"/>
  <c r="M83" i="1"/>
  <c r="I72" i="1"/>
  <c r="I71" i="1"/>
  <c r="I70" i="1"/>
  <c r="J72" i="1"/>
  <c r="J71" i="1"/>
  <c r="J70" i="1"/>
  <c r="K72" i="1"/>
  <c r="K71" i="1"/>
  <c r="K70" i="1"/>
  <c r="O71" i="1"/>
  <c r="H73" i="1"/>
  <c r="N72" i="1"/>
  <c r="N71" i="1"/>
  <c r="N70" i="1"/>
  <c r="M72" i="1"/>
  <c r="M71" i="1"/>
  <c r="M70" i="1"/>
  <c r="O86" i="1"/>
  <c r="H71" i="1"/>
  <c r="H73" i="2" l="1"/>
  <c r="K86" i="1"/>
  <c r="H86" i="2"/>
  <c r="K86" i="2"/>
  <c r="M73" i="2"/>
  <c r="I73" i="2"/>
  <c r="I86" i="2"/>
  <c r="K73" i="1"/>
  <c r="I86" i="1"/>
  <c r="M73" i="1"/>
  <c r="J86" i="1"/>
  <c r="M86" i="1"/>
  <c r="N73" i="1"/>
  <c r="J73" i="1"/>
  <c r="I73" i="1"/>
</calcChain>
</file>

<file path=xl/sharedStrings.xml><?xml version="1.0" encoding="utf-8"?>
<sst xmlns="http://schemas.openxmlformats.org/spreadsheetml/2006/main" count="245" uniqueCount="62">
  <si>
    <t>version,4</t>
  </si>
  <si>
    <t>ProtocolHeader</t>
  </si>
  <si>
    <t>,Version,1.0,Label,MTT_d43,ReaderType,0,DateRead,4/27/2020 11:06:00 PM,InstrumentSN,SN: 512734004,</t>
  </si>
  <si>
    <t xml:space="preserve">,Result,0,Prefix,1b_Ptx,WellMap,0007FE7FE7FE7FE7FE7FE000,RefWellMap,000000000000000000000000,RunCount,1,Kinetics,False,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</si>
  <si>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</si>
  <si>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</si>
  <si>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</si>
  <si>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</si>
  <si>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</si>
  <si>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</si>
  <si>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,B,X,0.05262893,0.05590311,0.06158749,0.05401463,0.05447054,0.05449618,0.05480666,0.05420111,0.05448453,0.05470744,X</t>
  </si>
  <si>
    <t>,C,X,0.05565858,0.3006156,0.2506983,0.2582268,0.2688594,0.245473,0.2711838,0.2741452,0.2743097,0.1024528,X</t>
  </si>
  <si>
    <t>,D,X,0.05683811,0.2747609,0.2521469,0.2522903,0.2531226,0.254023,0.2683589,0.2670742,0.2579266,0.09210978,X</t>
  </si>
  <si>
    <t>,E,X,0.05664109,0.2867006,0.278649,0.3049552,0.317917,0.3085211,0.3021832,0.2883165,0.2718049,0.09306627,X</t>
  </si>
  <si>
    <t>,F,X,0.05588554,0.2719724,0.2678133,0.2908766,0.2978057,0.2830282,0.2854717,0.2778347,0.259379,0.05415449,X</t>
  </si>
  <si>
    <t>,G,X,0.05546094,0.0556539,0.05451018,0.05576853,0.05444489,0.05601901,0.05475877,0.05537557,0.05579543,0.05381074,X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</si>
  <si>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</si>
  <si>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</si>
  <si>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</si>
  <si>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</si>
  <si>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</si>
  <si>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</si>
  <si>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</si>
  <si>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</si>
  <si>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</si>
  <si>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</si>
  <si>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</si>
  <si>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</si>
  <si>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</si>
  <si>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</si>
  <si>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</si>
  <si>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</si>
  <si>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</si>
  <si>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</si>
  <si>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</si>
  <si>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</si>
  <si>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</si>
  <si>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</si>
  <si>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</si>
  <si>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</si>
  <si>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</si>
  <si>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</si>
  <si>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</si>
  <si>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</si>
  <si>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</si>
  <si>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</si>
  <si>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</si>
  <si>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,Version,1,Label,CytoTox-Fluor,ReaderType,2,DateRead,4/27/2020 2:13:18 AM,InstrumentSN,SN: 512734004,FluoOpticalKitID,PN:9300-046 SN:31000001DD35142D SIG:BLUE,</t>
  </si>
  <si>
    <t xml:space="preserve">,Result,0,Prefix,1b_Ptx5,WellMap,0000003FE3FE3FE3FE000000,RunCount,1,Kinetics,False, </t>
  </si>
  <si>
    <t>,Read 1</t>
  </si>
  <si>
    <t>,B,X,X,X,X,X,X,X,X,X,X,X,X</t>
  </si>
  <si>
    <t>,C,X,X,4122.01,4223.03,3947.98,4104.77,3591.1,3892.67,3880.7,3935.12,2238.96,X</t>
  </si>
  <si>
    <t>,D,X,X,4148.46,4021.59,3855.26,3873.48,3851.87,3768.4,3807.07,3977.79,2305.73,X</t>
  </si>
  <si>
    <t>,E,X,X,4156.51,4051.19,4450,3908.23,3886.54,4286.43,3990.62,4164.84,2412.64,X</t>
  </si>
  <si>
    <t>,F,X,X,3998.1,4086.78,3867.81,4109.88,4475.5,4050.93,4110.97,3863.3,543.781,X</t>
  </si>
  <si>
    <t>,G,X,X,X,X,X,X,X,X,X,X,X,X</t>
  </si>
  <si>
    <t>Cytotox</t>
  </si>
  <si>
    <t>Live/Dead</t>
  </si>
  <si>
    <t>Vehicle combined</t>
  </si>
  <si>
    <t>3) Exp_20200425_Plate 1b</t>
  </si>
  <si>
    <t>iPSC_DSN_005a_20200313_2</t>
  </si>
  <si>
    <t>Paclitaxel 24h in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</si>
</sst>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323850</xdr:colOff>
      <xdr:row>4</xdr:row>
      <xdr:rowOff>66675</xdr:rowOff>
    </xdr:from>
    <xdr:to>
      <xdr:col>15</xdr:col>
      <xdr:colOff>628650</xdr:colOff>
      <xdr:row>23</xdr:row>
      <xdr:rowOff>104775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791450" y="219075"/>
          <a:ext cx="3657600" cy="487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3</xdr:row>
      <xdr:rowOff>47625</xdr:rowOff>
    </xdr:from>
    <xdr:to>
      <xdr:col>12</xdr:col>
      <xdr:colOff>542925</xdr:colOff>
      <xdr:row>22</xdr:row>
      <xdr:rowOff>85725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419725" y="9525"/>
          <a:ext cx="3657600" cy="487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295274</xdr:colOff>
      <xdr:row>0</xdr:row>
      <xdr:rowOff>85725</xdr:rowOff>
    </xdr:from>
    <xdr:to>
      <xdr:col>9</xdr:col>
      <xdr:colOff>511173</xdr:colOff>
      <xdr:row>16</xdr:row>
      <xdr:rowOff>57150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846511" y="-417512"/>
          <a:ext cx="3019425" cy="40258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600075</xdr:colOff>
          <xdr:row>0</xdr:row>
          <xdr:rowOff>104775</xdr:rowOff>
        </xdr:from>
        <xdr:to>
          <xdr:col>14</xdr:col>
          <xdr:colOff>605887</xdr:colOff>
          <xdr:row>16</xdr:row>
          <xdr:rowOff>19050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368F8709-7018-4181-9EE5-E8B4931632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opLeftCell="A22"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59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60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43903</v>
      </c>
      <c r="D27" s="3"/>
      <c r="E27" s="3"/>
      <c r="F27" s="5"/>
      <c r="G27" s="5">
        <v>5.2628929999999997E-2</v>
      </c>
      <c r="H27" s="5">
        <v>5.5903109999999999E-2</v>
      </c>
      <c r="I27" s="5">
        <v>6.1587490000000002E-2</v>
      </c>
      <c r="J27" s="5">
        <v>5.4014630000000001E-2</v>
      </c>
      <c r="K27" s="5">
        <v>5.4470539999999998E-2</v>
      </c>
      <c r="L27" s="5">
        <v>5.4496179999999998E-2</v>
      </c>
      <c r="M27" s="5">
        <v>5.480666E-2</v>
      </c>
      <c r="N27" s="5">
        <v>5.4201109999999997E-2</v>
      </c>
      <c r="O27" s="5">
        <v>5.4484530000000003E-2</v>
      </c>
      <c r="P27" s="5">
        <v>5.4707440000000003E-2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5.5658579999999999E-2</v>
      </c>
      <c r="H28" s="6">
        <v>0.30061559999999998</v>
      </c>
      <c r="I28" s="7">
        <v>0.25069829999999999</v>
      </c>
      <c r="J28" s="7">
        <v>0.25822679999999998</v>
      </c>
      <c r="K28" s="7">
        <v>0.26885940000000003</v>
      </c>
      <c r="L28" s="7">
        <v>0.245473</v>
      </c>
      <c r="M28" s="7">
        <v>0.27118379999999997</v>
      </c>
      <c r="N28" s="7">
        <v>0.27414519999999998</v>
      </c>
      <c r="O28" s="7">
        <v>0.27430969999999999</v>
      </c>
      <c r="P28" s="8">
        <v>0.1024528</v>
      </c>
      <c r="Q28" s="5"/>
      <c r="R28" s="3"/>
    </row>
    <row r="29" spans="1:20" x14ac:dyDescent="0.25">
      <c r="A29" t="s">
        <v>35</v>
      </c>
      <c r="C29" t="s">
        <v>61</v>
      </c>
      <c r="D29" s="3"/>
      <c r="E29" s="3"/>
      <c r="F29" s="5"/>
      <c r="G29" s="5">
        <v>5.6838109999999997E-2</v>
      </c>
      <c r="H29" s="9">
        <v>0.27476089999999997</v>
      </c>
      <c r="I29" s="5">
        <v>0.25214690000000001</v>
      </c>
      <c r="J29" s="5">
        <v>0.25229030000000002</v>
      </c>
      <c r="K29" s="5">
        <v>0.25312259999999998</v>
      </c>
      <c r="L29" s="5">
        <v>0.254023</v>
      </c>
      <c r="M29" s="5">
        <v>0.26835890000000001</v>
      </c>
      <c r="N29" s="5">
        <v>0.26707419999999998</v>
      </c>
      <c r="O29" s="5">
        <v>0.25792660000000001</v>
      </c>
      <c r="P29" s="10">
        <v>9.2109780000000002E-2</v>
      </c>
      <c r="Q29" s="5"/>
      <c r="R29" s="3"/>
    </row>
    <row r="30" spans="1:20" x14ac:dyDescent="0.25">
      <c r="A30" t="s">
        <v>19</v>
      </c>
      <c r="C30" s="4">
        <v>43946</v>
      </c>
      <c r="D30" s="3"/>
      <c r="E30" s="3"/>
      <c r="F30" s="5"/>
      <c r="G30" s="5">
        <v>5.6641089999999998E-2</v>
      </c>
      <c r="H30" s="9">
        <v>0.28670060000000003</v>
      </c>
      <c r="I30" s="5">
        <v>0.27864899999999998</v>
      </c>
      <c r="J30" s="5">
        <v>0.30495519999999998</v>
      </c>
      <c r="K30" s="5">
        <v>0.31791700000000001</v>
      </c>
      <c r="L30" s="5">
        <v>0.30852109999999999</v>
      </c>
      <c r="M30" s="5">
        <v>0.30218319999999999</v>
      </c>
      <c r="N30" s="5">
        <v>0.28831649999999998</v>
      </c>
      <c r="O30" s="5">
        <v>0.27180490000000002</v>
      </c>
      <c r="P30" s="10">
        <v>9.3066270000000006E-2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5.5885539999999997E-2</v>
      </c>
      <c r="H31" s="11">
        <v>0.2719724</v>
      </c>
      <c r="I31" s="12">
        <v>0.26781329999999998</v>
      </c>
      <c r="J31" s="12">
        <v>0.29087659999999999</v>
      </c>
      <c r="K31" s="12">
        <v>0.29780570000000001</v>
      </c>
      <c r="L31" s="12">
        <v>0.28302820000000001</v>
      </c>
      <c r="M31" s="12">
        <v>0.28547169999999999</v>
      </c>
      <c r="N31" s="12">
        <v>0.27783469999999999</v>
      </c>
      <c r="O31" s="12">
        <v>0.25937900000000003</v>
      </c>
      <c r="P31" s="13">
        <v>5.415449E-2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>
        <v>5.546094E-2</v>
      </c>
      <c r="H32" s="3">
        <v>5.5653899999999999E-2</v>
      </c>
      <c r="I32" s="3">
        <v>5.4510179999999998E-2</v>
      </c>
      <c r="J32" s="3">
        <v>5.5768529999999997E-2</v>
      </c>
      <c r="K32" s="3">
        <v>5.4444890000000003E-2</v>
      </c>
      <c r="L32" s="3">
        <v>5.6019010000000001E-2</v>
      </c>
      <c r="M32" s="3">
        <v>5.4758769999999998E-2</v>
      </c>
      <c r="N32" s="3">
        <v>5.5375569999999999E-2</v>
      </c>
      <c r="O32" s="3">
        <v>5.579543E-2</v>
      </c>
      <c r="P32" s="3">
        <v>5.3810740000000003E-2</v>
      </c>
      <c r="Q32" s="3"/>
      <c r="R32" s="3"/>
    </row>
    <row r="33" spans="2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37</v>
      </c>
      <c r="G35" s="3"/>
      <c r="H35" s="16">
        <f t="shared" ref="H35:M35" si="0">AVERAGE(H28:H31)</f>
        <v>0.28351237500000004</v>
      </c>
      <c r="I35" s="3">
        <f t="shared" si="0"/>
        <v>0.26232687500000001</v>
      </c>
      <c r="J35" s="3">
        <f t="shared" si="0"/>
        <v>0.27658722499999999</v>
      </c>
      <c r="K35" s="3">
        <f t="shared" si="0"/>
        <v>0.284426175</v>
      </c>
      <c r="L35" s="3">
        <f t="shared" si="0"/>
        <v>0.272761325</v>
      </c>
      <c r="M35" s="3">
        <f t="shared" si="0"/>
        <v>0.28179939999999998</v>
      </c>
      <c r="N35" s="3">
        <f>AVERAGE(N28:N31)</f>
        <v>0.27684264999999997</v>
      </c>
      <c r="O35" s="3">
        <f>AVERAGE(O28:O31)</f>
        <v>0.26585504999999998</v>
      </c>
      <c r="P35" s="3">
        <f>AVERAGE(P28:P30)</f>
        <v>9.5876283333333326E-2</v>
      </c>
      <c r="Q35" s="3"/>
      <c r="R35" s="3"/>
    </row>
    <row r="36" spans="2:18" x14ac:dyDescent="0.25">
      <c r="B36" s="14"/>
      <c r="D36" s="3"/>
      <c r="E36" s="3"/>
      <c r="F36" s="3" t="s">
        <v>38</v>
      </c>
      <c r="G36" s="3"/>
      <c r="H36" s="3">
        <f>H35/1000</f>
        <v>2.8351237500000005E-4</v>
      </c>
      <c r="I36" s="3">
        <f t="shared" ref="I36:P36" si="1">I35/1000</f>
        <v>2.6232687500000004E-4</v>
      </c>
      <c r="J36" s="3">
        <f t="shared" si="1"/>
        <v>2.7658722499999998E-4</v>
      </c>
      <c r="K36" s="3">
        <f t="shared" si="1"/>
        <v>2.8442617500000001E-4</v>
      </c>
      <c r="L36" s="3">
        <f t="shared" si="1"/>
        <v>2.72761325E-4</v>
      </c>
      <c r="M36" s="3">
        <f t="shared" si="1"/>
        <v>2.8179939999999998E-4</v>
      </c>
      <c r="N36" s="3">
        <f t="shared" si="1"/>
        <v>2.7684264999999997E-4</v>
      </c>
      <c r="O36" s="3">
        <f t="shared" si="1"/>
        <v>2.6585504999999997E-4</v>
      </c>
      <c r="P36" s="3">
        <f t="shared" si="1"/>
        <v>9.5876283333333332E-5</v>
      </c>
      <c r="Q36" s="3"/>
      <c r="R36" s="3"/>
    </row>
    <row r="37" spans="2:18" x14ac:dyDescent="0.25">
      <c r="B37" s="14"/>
      <c r="D37" s="3"/>
      <c r="E37" s="3"/>
      <c r="F37" s="3" t="s">
        <v>39</v>
      </c>
      <c r="G37" s="3"/>
      <c r="H37" s="3">
        <f>MEDIAN(H28:H31)</f>
        <v>0.28073075000000003</v>
      </c>
      <c r="I37" s="3">
        <f t="shared" ref="I37:P37" si="2">MEDIAN(I28:I31)</f>
        <v>0.25998009999999999</v>
      </c>
      <c r="J37" s="3">
        <f t="shared" si="2"/>
        <v>0.27455169999999995</v>
      </c>
      <c r="K37" s="3">
        <f t="shared" si="2"/>
        <v>0.28333255000000002</v>
      </c>
      <c r="L37" s="3">
        <f t="shared" si="2"/>
        <v>0.26852560000000003</v>
      </c>
      <c r="M37" s="3">
        <f t="shared" si="2"/>
        <v>0.27832774999999998</v>
      </c>
      <c r="N37" s="3">
        <f t="shared" si="2"/>
        <v>0.27598994999999998</v>
      </c>
      <c r="O37" s="3">
        <f t="shared" si="2"/>
        <v>0.26559195000000002</v>
      </c>
      <c r="P37" s="3">
        <f t="shared" si="2"/>
        <v>9.2588025000000004E-2</v>
      </c>
      <c r="Q37" s="3"/>
      <c r="R37" s="3"/>
    </row>
    <row r="38" spans="2:18" x14ac:dyDescent="0.25">
      <c r="B38" s="17"/>
      <c r="D38" s="3"/>
      <c r="E38" s="3"/>
      <c r="F38" s="3" t="s">
        <v>40</v>
      </c>
      <c r="G38" s="3"/>
      <c r="H38" s="3">
        <f>H37/1000</f>
        <v>2.8073075000000002E-4</v>
      </c>
      <c r="I38" s="3">
        <f t="shared" ref="I38:P38" si="3">I37/1000</f>
        <v>2.5998009999999997E-4</v>
      </c>
      <c r="J38" s="3">
        <f t="shared" si="3"/>
        <v>2.7455169999999996E-4</v>
      </c>
      <c r="K38" s="3">
        <f t="shared" si="3"/>
        <v>2.8333255000000004E-4</v>
      </c>
      <c r="L38" s="3">
        <f t="shared" si="3"/>
        <v>2.6852560000000002E-4</v>
      </c>
      <c r="M38" s="3">
        <f t="shared" si="3"/>
        <v>2.7832774999999996E-4</v>
      </c>
      <c r="N38" s="3">
        <f t="shared" si="3"/>
        <v>2.7598994999999997E-4</v>
      </c>
      <c r="O38" s="3">
        <f t="shared" si="3"/>
        <v>2.6559195000000002E-4</v>
      </c>
      <c r="P38" s="3">
        <f t="shared" si="3"/>
        <v>9.258802500000001E-5</v>
      </c>
      <c r="Q38" s="3"/>
      <c r="R38" s="3"/>
    </row>
    <row r="39" spans="2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1.3069613890337388E-2</v>
      </c>
      <c r="I39" s="3">
        <f t="shared" ref="I39:P39" si="4">STDEV(I28:I31)</f>
        <v>1.3358745840927574E-2</v>
      </c>
      <c r="J39" s="3">
        <f t="shared" si="4"/>
        <v>2.5405865557173331E-2</v>
      </c>
      <c r="K39" s="3">
        <f t="shared" si="4"/>
        <v>2.8999341027498661E-2</v>
      </c>
      <c r="L39" s="3">
        <f t="shared" si="4"/>
        <v>2.8751508571594985E-2</v>
      </c>
      <c r="M39" s="3">
        <f t="shared" si="4"/>
        <v>1.5516905762640519E-2</v>
      </c>
      <c r="N39" s="3">
        <f t="shared" si="4"/>
        <v>8.8568664310051896E-3</v>
      </c>
      <c r="O39" s="3">
        <f t="shared" si="4"/>
        <v>8.4000270763452418E-3</v>
      </c>
      <c r="P39" s="3">
        <f t="shared" si="4"/>
        <v>2.1376500516318554E-2</v>
      </c>
      <c r="Q39" s="3"/>
      <c r="R39" s="3"/>
    </row>
    <row r="40" spans="2:18" x14ac:dyDescent="0.25">
      <c r="D40" s="3"/>
      <c r="E40" s="3"/>
      <c r="F40" s="3" t="s">
        <v>42</v>
      </c>
      <c r="G40" s="3"/>
      <c r="H40" s="3">
        <f>H39/H35*100</f>
        <v>4.6098918575731966</v>
      </c>
      <c r="I40" s="3">
        <f t="shared" ref="I40:P40" si="5">I39/I35*100</f>
        <v>5.0924045967183398</v>
      </c>
      <c r="J40" s="3">
        <f t="shared" si="5"/>
        <v>9.1854804780565456</v>
      </c>
      <c r="K40" s="3">
        <f t="shared" si="5"/>
        <v>10.195735686948876</v>
      </c>
      <c r="L40" s="3">
        <f t="shared" si="5"/>
        <v>10.540903689918277</v>
      </c>
      <c r="M40" s="3">
        <f t="shared" si="5"/>
        <v>5.5063657916377826</v>
      </c>
      <c r="N40" s="3">
        <f t="shared" si="5"/>
        <v>3.1992420355047138</v>
      </c>
      <c r="O40" s="3">
        <f t="shared" si="5"/>
        <v>3.1596266748911646</v>
      </c>
      <c r="P40" s="3">
        <f t="shared" si="5"/>
        <v>22.295921132026798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0.20473931666666667</v>
      </c>
      <c r="I47" s="3">
        <f t="shared" ref="I47:N47" si="6">I28-$P$35</f>
        <v>0.15482201666666667</v>
      </c>
      <c r="J47" s="3">
        <f t="shared" si="6"/>
        <v>0.16235051666666667</v>
      </c>
      <c r="K47" s="3">
        <f t="shared" si="6"/>
        <v>0.17298311666666671</v>
      </c>
      <c r="L47" s="3">
        <f t="shared" si="6"/>
        <v>0.14959671666666668</v>
      </c>
      <c r="M47" s="3">
        <f t="shared" si="6"/>
        <v>0.17530751666666666</v>
      </c>
      <c r="N47" s="3">
        <f t="shared" si="6"/>
        <v>0.17826891666666667</v>
      </c>
      <c r="O47" s="3">
        <f>O28-$P$35</f>
        <v>0.17843341666666668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0.17888461666666666</v>
      </c>
      <c r="I48" s="3">
        <f t="shared" si="7"/>
        <v>0.1562706166666667</v>
      </c>
      <c r="J48" s="3">
        <f t="shared" si="7"/>
        <v>0.15641401666666671</v>
      </c>
      <c r="K48" s="3">
        <f t="shared" si="7"/>
        <v>0.15724631666666666</v>
      </c>
      <c r="L48" s="3">
        <f t="shared" si="7"/>
        <v>0.15814671666666669</v>
      </c>
      <c r="M48" s="3">
        <f t="shared" si="7"/>
        <v>0.1724826166666667</v>
      </c>
      <c r="N48" s="3">
        <f t="shared" si="7"/>
        <v>0.17119791666666667</v>
      </c>
      <c r="O48" s="3">
        <f t="shared" si="7"/>
        <v>0.16205031666666669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0.19082431666666672</v>
      </c>
      <c r="I49" s="3">
        <f t="shared" si="7"/>
        <v>0.18277271666666667</v>
      </c>
      <c r="J49" s="3">
        <f t="shared" si="7"/>
        <v>0.20907891666666667</v>
      </c>
      <c r="K49" s="3">
        <f t="shared" si="7"/>
        <v>0.22204071666666669</v>
      </c>
      <c r="L49" s="3">
        <f>L30-$P$35</f>
        <v>0.21264481666666668</v>
      </c>
      <c r="M49" s="3">
        <f t="shared" si="7"/>
        <v>0.20630691666666667</v>
      </c>
      <c r="N49" s="3">
        <f t="shared" si="7"/>
        <v>0.19244021666666666</v>
      </c>
      <c r="O49" s="3">
        <f>O30-$P$35</f>
        <v>0.1759286166666667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0.17609611666666669</v>
      </c>
      <c r="I50" s="3">
        <f t="shared" si="7"/>
        <v>0.17193701666666666</v>
      </c>
      <c r="J50" s="3">
        <f t="shared" si="7"/>
        <v>0.19500031666666667</v>
      </c>
      <c r="K50" s="3">
        <f t="shared" si="7"/>
        <v>0.20192941666666669</v>
      </c>
      <c r="L50" s="3">
        <f t="shared" si="7"/>
        <v>0.1871519166666667</v>
      </c>
      <c r="M50" s="3">
        <f t="shared" si="7"/>
        <v>0.18959541666666668</v>
      </c>
      <c r="N50" s="3">
        <f t="shared" si="7"/>
        <v>0.18195841666666668</v>
      </c>
      <c r="O50" s="3">
        <f t="shared" si="7"/>
        <v>0.16350271666666671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0.1876360916666667</v>
      </c>
      <c r="I54" s="3">
        <f>AVERAGE(I47:I50)</f>
        <v>0.16645059166666668</v>
      </c>
      <c r="J54" s="3">
        <f t="shared" ref="J54:N54" si="8">AVERAGE(J47:J50)</f>
        <v>0.18071094166666668</v>
      </c>
      <c r="K54" s="3">
        <f t="shared" si="8"/>
        <v>0.18854989166666669</v>
      </c>
      <c r="L54" s="3">
        <f t="shared" si="8"/>
        <v>0.17688504166666669</v>
      </c>
      <c r="M54" s="3">
        <f t="shared" si="8"/>
        <v>0.18592311666666667</v>
      </c>
      <c r="N54" s="3">
        <f t="shared" si="8"/>
        <v>0.18096636666666668</v>
      </c>
      <c r="O54" s="3">
        <f>AVERAGE(O47:O50)</f>
        <v>0.1699787666666667</v>
      </c>
      <c r="P54" s="3"/>
      <c r="Q54" s="3"/>
      <c r="R54" s="3"/>
      <c r="S54" s="20">
        <f>AVERAGE(H47:I50)</f>
        <v>0.17704334166666671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1.8763609166666669E-4</v>
      </c>
      <c r="I55" s="3">
        <f t="shared" ref="I55:O55" si="9">I54/1000</f>
        <v>1.6645059166666668E-4</v>
      </c>
      <c r="J55" s="3">
        <f t="shared" si="9"/>
        <v>1.8071094166666668E-4</v>
      </c>
      <c r="K55" s="3">
        <f t="shared" si="9"/>
        <v>1.885498916666667E-4</v>
      </c>
      <c r="L55" s="3">
        <f t="shared" si="9"/>
        <v>1.768850416666667E-4</v>
      </c>
      <c r="M55" s="3">
        <f t="shared" si="9"/>
        <v>1.8592311666666667E-4</v>
      </c>
      <c r="N55" s="3">
        <f t="shared" si="9"/>
        <v>1.8096636666666669E-4</v>
      </c>
      <c r="O55" s="3">
        <f t="shared" si="9"/>
        <v>1.6997876666666669E-4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0.18485446666666669</v>
      </c>
      <c r="I56" s="3">
        <f t="shared" ref="I56:N56" si="10">MEDIAN(I47:I50)</f>
        <v>0.16410381666666668</v>
      </c>
      <c r="J56" s="3">
        <f>MEDIAN(J47:J50)</f>
        <v>0.17867541666666667</v>
      </c>
      <c r="K56" s="3">
        <f t="shared" si="10"/>
        <v>0.1874562666666667</v>
      </c>
      <c r="L56" s="3">
        <f t="shared" si="10"/>
        <v>0.17264931666666669</v>
      </c>
      <c r="M56" s="3">
        <f t="shared" si="10"/>
        <v>0.18245146666666667</v>
      </c>
      <c r="N56" s="3">
        <f t="shared" si="10"/>
        <v>0.18011366666666667</v>
      </c>
      <c r="O56" s="3">
        <f>MEDIAN(O47:O50)</f>
        <v>0.16971566666666671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1.8485446666666668E-4</v>
      </c>
      <c r="I57" s="3">
        <f t="shared" ref="I57:O57" si="11">I56/1000</f>
        <v>1.6410381666666669E-4</v>
      </c>
      <c r="J57" s="3">
        <f t="shared" si="11"/>
        <v>1.7867541666666666E-4</v>
      </c>
      <c r="K57" s="3">
        <f t="shared" si="11"/>
        <v>1.8745626666666671E-4</v>
      </c>
      <c r="L57" s="3">
        <f t="shared" si="11"/>
        <v>1.7264931666666669E-4</v>
      </c>
      <c r="M57" s="3">
        <f t="shared" si="11"/>
        <v>1.8245146666666666E-4</v>
      </c>
      <c r="N57" s="3">
        <f t="shared" si="11"/>
        <v>1.8011366666666667E-4</v>
      </c>
      <c r="O57" s="3">
        <f t="shared" si="11"/>
        <v>1.6971566666666672E-4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1.3069613890337388E-2</v>
      </c>
      <c r="I58" s="3">
        <f t="shared" ref="I58:O58" si="12">STDEV(I47:I50)</f>
        <v>1.3358745840927574E-2</v>
      </c>
      <c r="J58" s="3">
        <f t="shared" si="12"/>
        <v>2.5405865557173311E-2</v>
      </c>
      <c r="K58" s="3">
        <f t="shared" si="12"/>
        <v>2.8999341027498588E-2</v>
      </c>
      <c r="L58" s="3">
        <f t="shared" si="12"/>
        <v>2.8751508571595027E-2</v>
      </c>
      <c r="M58" s="3">
        <f t="shared" si="12"/>
        <v>1.5516905762640519E-2</v>
      </c>
      <c r="N58" s="3">
        <f t="shared" si="12"/>
        <v>8.8568664310051896E-3</v>
      </c>
      <c r="O58" s="3">
        <f t="shared" si="12"/>
        <v>8.4000270763452418E-3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6.9654050957080269</v>
      </c>
      <c r="I59" s="3">
        <f t="shared" ref="I59:O59" si="13">I58/I54*100</f>
        <v>8.0256523615606898</v>
      </c>
      <c r="J59" s="3">
        <f t="shared" si="13"/>
        <v>14.058841884646982</v>
      </c>
      <c r="K59" s="3">
        <f t="shared" si="13"/>
        <v>15.380195008950681</v>
      </c>
      <c r="L59" s="3">
        <f t="shared" si="13"/>
        <v>16.254347061056855</v>
      </c>
      <c r="M59" s="3">
        <f t="shared" si="13"/>
        <v>8.3458722297884513</v>
      </c>
      <c r="N59" s="3">
        <f t="shared" si="13"/>
        <v>4.8942058097012069</v>
      </c>
      <c r="O59" s="3">
        <f t="shared" si="13"/>
        <v>4.9418096395639459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109.11510405491907</v>
      </c>
      <c r="I63" s="3">
        <f t="shared" ref="H63:O66" si="14">I47/$H$54*100</f>
        <v>82.511853285510853</v>
      </c>
      <c r="J63" s="3">
        <f t="shared" si="14"/>
        <v>86.524141077869203</v>
      </c>
      <c r="K63" s="3">
        <f t="shared" si="14"/>
        <v>92.190748128547241</v>
      </c>
      <c r="L63" s="3">
        <f t="shared" si="14"/>
        <v>79.727047892483014</v>
      </c>
      <c r="M63" s="3">
        <f t="shared" si="14"/>
        <v>93.429528993866697</v>
      </c>
      <c r="N63" s="3">
        <f t="shared" si="14"/>
        <v>95.007796785364349</v>
      </c>
      <c r="O63" s="3">
        <f>O47/$H$54*100</f>
        <v>95.095466486080696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95.335931950902648</v>
      </c>
      <c r="I64" s="3">
        <f t="shared" si="14"/>
        <v>83.283879598323551</v>
      </c>
      <c r="J64" s="3">
        <f t="shared" si="14"/>
        <v>83.360304127701809</v>
      </c>
      <c r="K64" s="3">
        <f t="shared" si="14"/>
        <v>83.803875507070828</v>
      </c>
      <c r="L64" s="3">
        <f t="shared" si="14"/>
        <v>84.283740543696922</v>
      </c>
      <c r="M64" s="3">
        <f t="shared" si="14"/>
        <v>91.924008400835817</v>
      </c>
      <c r="N64" s="3">
        <f t="shared" si="14"/>
        <v>91.239332020834112</v>
      </c>
      <c r="O64" s="3">
        <f t="shared" si="14"/>
        <v>86.364150535893259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101.69915338338204</v>
      </c>
      <c r="I65" s="3">
        <f t="shared" si="14"/>
        <v>97.408081272210808</v>
      </c>
      <c r="J65" s="3">
        <f t="shared" si="14"/>
        <v>111.42787872500183</v>
      </c>
      <c r="K65" s="3">
        <f t="shared" si="14"/>
        <v>118.33582478424216</v>
      </c>
      <c r="L65" s="3">
        <f t="shared" si="14"/>
        <v>113.32831268113796</v>
      </c>
      <c r="M65" s="3">
        <f t="shared" si="14"/>
        <v>109.9505510022925</v>
      </c>
      <c r="N65" s="3">
        <f t="shared" si="14"/>
        <v>102.56034164713601</v>
      </c>
      <c r="O65" s="3">
        <f t="shared" si="14"/>
        <v>93.760542070553157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93.849810610796226</v>
      </c>
      <c r="I66" s="3">
        <f t="shared" si="14"/>
        <v>91.633232785572375</v>
      </c>
      <c r="J66" s="3">
        <f t="shared" si="14"/>
        <v>103.92473800460651</v>
      </c>
      <c r="K66" s="3">
        <f t="shared" si="14"/>
        <v>107.61757765952187</v>
      </c>
      <c r="L66" s="3">
        <f t="shared" si="14"/>
        <v>99.741960624046612</v>
      </c>
      <c r="M66" s="3">
        <f t="shared" si="14"/>
        <v>101.04421541857774</v>
      </c>
      <c r="N66" s="3">
        <f t="shared" si="14"/>
        <v>96.974102930002218</v>
      </c>
      <c r="O66" s="3">
        <f t="shared" si="14"/>
        <v>87.138202045439826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88.709261735404397</v>
      </c>
      <c r="J70" s="3">
        <f>AVERAGE(J63:J66)</f>
        <v>96.309265483794846</v>
      </c>
      <c r="K70" s="3">
        <f t="shared" si="15"/>
        <v>100.48700651984552</v>
      </c>
      <c r="L70" s="3">
        <f t="shared" si="15"/>
        <v>94.27026543534113</v>
      </c>
      <c r="M70" s="3">
        <f t="shared" si="15"/>
        <v>99.087075953893191</v>
      </c>
      <c r="N70" s="3">
        <f t="shared" si="15"/>
        <v>96.445393345834177</v>
      </c>
      <c r="O70" s="3">
        <f>AVERAGE(O63:O66)</f>
        <v>90.58959028449172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98.517542667142351</v>
      </c>
      <c r="I71" s="3">
        <f t="shared" ref="I71:O71" si="16">MEDIAN(I63:I66)</f>
        <v>87.458556191947963</v>
      </c>
      <c r="J71" s="3">
        <f t="shared" si="16"/>
        <v>95.224439541237857</v>
      </c>
      <c r="K71" s="3">
        <f t="shared" si="16"/>
        <v>99.904162894034556</v>
      </c>
      <c r="L71" s="3">
        <f t="shared" si="16"/>
        <v>92.012850583871767</v>
      </c>
      <c r="M71" s="3">
        <f t="shared" si="16"/>
        <v>97.236872206222216</v>
      </c>
      <c r="N71" s="3">
        <f t="shared" si="16"/>
        <v>95.99094985768329</v>
      </c>
      <c r="O71" s="3">
        <f t="shared" si="16"/>
        <v>90.449372057996499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6.9654050957080313</v>
      </c>
      <c r="I72" s="3">
        <f t="shared" ref="I72:O72" si="17">STDEV(I63:I66)</f>
        <v>7.1194969593905331</v>
      </c>
      <c r="J72" s="3">
        <f t="shared" si="17"/>
        <v>13.539967354631534</v>
      </c>
      <c r="K72" s="3">
        <f t="shared" si="17"/>
        <v>15.455097561409325</v>
      </c>
      <c r="L72" s="3">
        <f t="shared" si="17"/>
        <v>15.323016119239856</v>
      </c>
      <c r="M72" s="3">
        <f t="shared" si="17"/>
        <v>8.2696807553453642</v>
      </c>
      <c r="N72" s="3">
        <f t="shared" si="17"/>
        <v>4.7202360443209992</v>
      </c>
      <c r="O72" s="3">
        <f t="shared" si="17"/>
        <v>4.4767651051204993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6.9654050957080313</v>
      </c>
      <c r="I73" s="3">
        <f t="shared" si="18"/>
        <v>8.0256523615606863</v>
      </c>
      <c r="J73" s="3">
        <f t="shared" si="18"/>
        <v>14.058841884646906</v>
      </c>
      <c r="K73" s="3">
        <f t="shared" si="18"/>
        <v>15.380195008950778</v>
      </c>
      <c r="L73" s="3">
        <f t="shared" si="18"/>
        <v>16.254347061056844</v>
      </c>
      <c r="M73" s="3">
        <f t="shared" si="18"/>
        <v>8.3458722297884531</v>
      </c>
      <c r="N73" s="3">
        <f t="shared" si="18"/>
        <v>4.8942058097012087</v>
      </c>
      <c r="O73" s="3">
        <f t="shared" si="18"/>
        <v>4.9418096395639504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115.64361287991578</v>
      </c>
      <c r="I76" s="3">
        <f t="shared" ref="I76:O76" si="19">I47/$S$54*100</f>
        <v>87.448652521574147</v>
      </c>
      <c r="J76" s="3">
        <f t="shared" si="19"/>
        <v>91.701001087257282</v>
      </c>
      <c r="K76" s="3">
        <f t="shared" si="19"/>
        <v>97.706649139257379</v>
      </c>
      <c r="L76" s="3">
        <f t="shared" si="19"/>
        <v>84.497228338766945</v>
      </c>
      <c r="M76" s="3">
        <f t="shared" si="19"/>
        <v>99.019547991096886</v>
      </c>
      <c r="N76" s="3">
        <f t="shared" si="19"/>
        <v>100.69224574528617</v>
      </c>
      <c r="O76" s="3">
        <f t="shared" si="19"/>
        <v>100.78516084644242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101.04001369532816</v>
      </c>
      <c r="I77" s="3">
        <f t="shared" si="20"/>
        <v>88.266870245190901</v>
      </c>
      <c r="J77" s="3">
        <f t="shared" si="20"/>
        <v>88.347867360727733</v>
      </c>
      <c r="K77" s="3">
        <f t="shared" si="20"/>
        <v>88.817978234237444</v>
      </c>
      <c r="L77" s="3">
        <f t="shared" si="20"/>
        <v>89.326554265125552</v>
      </c>
      <c r="M77" s="3">
        <f t="shared" si="20"/>
        <v>97.423950001696852</v>
      </c>
      <c r="N77" s="3">
        <f t="shared" si="20"/>
        <v>96.698308479171345</v>
      </c>
      <c r="O77" s="3">
        <f t="shared" si="20"/>
        <v>91.531438088065158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107.78395553894735</v>
      </c>
      <c r="I78" s="3">
        <f t="shared" si="20"/>
        <v>103.23614259992171</v>
      </c>
      <c r="J78" s="3">
        <f t="shared" si="20"/>
        <v>118.09476408342756</v>
      </c>
      <c r="K78" s="3">
        <f t="shared" si="20"/>
        <v>125.41602218778725</v>
      </c>
      <c r="L78" s="3">
        <f t="shared" si="20"/>
        <v>120.10890365311204</v>
      </c>
      <c r="M78" s="3">
        <f t="shared" si="20"/>
        <v>116.52904578309236</v>
      </c>
      <c r="N78" s="3">
        <f t="shared" si="20"/>
        <v>108.69666989735703</v>
      </c>
      <c r="O78" s="3">
        <f t="shared" si="20"/>
        <v>99.370366041723955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99.46497564320525</v>
      </c>
      <c r="I79" s="3">
        <f t="shared" si="20"/>
        <v>97.115776875916566</v>
      </c>
      <c r="J79" s="3">
        <f t="shared" si="20"/>
        <v>110.14269999140038</v>
      </c>
      <c r="K79" s="3">
        <f t="shared" si="20"/>
        <v>114.05648739214091</v>
      </c>
      <c r="L79" s="3">
        <f t="shared" si="20"/>
        <v>105.70966120772403</v>
      </c>
      <c r="M79" s="3">
        <f t="shared" si="20"/>
        <v>107.08983172246755</v>
      </c>
      <c r="N79" s="3">
        <f t="shared" si="20"/>
        <v>102.77619872836222</v>
      </c>
      <c r="O79" s="3">
        <f t="shared" si="20"/>
        <v>92.351802178760281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105.98313943934913</v>
      </c>
      <c r="I83" s="3">
        <f t="shared" ref="I83:O83" si="21">AVERAGE(I76:I79)</f>
        <v>94.016860560650827</v>
      </c>
      <c r="J83" s="3">
        <f>AVERAGE(J76:J79)</f>
        <v>102.07158313070323</v>
      </c>
      <c r="K83" s="3">
        <f t="shared" si="21"/>
        <v>106.49928423835574</v>
      </c>
      <c r="L83" s="3">
        <f t="shared" si="21"/>
        <v>99.910586866182143</v>
      </c>
      <c r="M83" s="3">
        <f t="shared" si="21"/>
        <v>105.0155938745884</v>
      </c>
      <c r="N83" s="3">
        <f t="shared" si="21"/>
        <v>102.21585571254418</v>
      </c>
      <c r="O83" s="3">
        <f t="shared" si="21"/>
        <v>96.009691788747958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104.41198461713776</v>
      </c>
      <c r="I84" s="3">
        <f t="shared" si="22"/>
        <v>92.691323560553741</v>
      </c>
      <c r="J84" s="3">
        <f t="shared" si="22"/>
        <v>100.92185053932883</v>
      </c>
      <c r="K84" s="3">
        <f t="shared" si="22"/>
        <v>105.88156826569914</v>
      </c>
      <c r="L84" s="3">
        <f t="shared" si="22"/>
        <v>97.518107736424781</v>
      </c>
      <c r="M84" s="3">
        <f t="shared" si="22"/>
        <v>103.05468985678222</v>
      </c>
      <c r="N84" s="3">
        <f t="shared" si="22"/>
        <v>101.73422223682419</v>
      </c>
      <c r="O84" s="3">
        <f t="shared" si="22"/>
        <v>95.861084110242118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7.3821549950997696</v>
      </c>
      <c r="I85" s="3">
        <f t="shared" si="23"/>
        <v>7.5454663898510894</v>
      </c>
      <c r="J85" s="3">
        <f t="shared" si="23"/>
        <v>14.350082481501651</v>
      </c>
      <c r="K85" s="3">
        <f t="shared" si="23"/>
        <v>16.379797598995861</v>
      </c>
      <c r="L85" s="3">
        <f t="shared" si="23"/>
        <v>16.239813539967908</v>
      </c>
      <c r="M85" s="3">
        <f t="shared" si="23"/>
        <v>8.7644672861266937</v>
      </c>
      <c r="N85" s="3">
        <f t="shared" si="23"/>
        <v>5.0026543487191413</v>
      </c>
      <c r="O85" s="3">
        <f t="shared" si="23"/>
        <v>4.7446162037319741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6.9654050957080287</v>
      </c>
      <c r="I86" s="3">
        <f t="shared" si="24"/>
        <v>8.0256523615606845</v>
      </c>
      <c r="J86" s="3">
        <f t="shared" si="24"/>
        <v>14.058841884647064</v>
      </c>
      <c r="K86" s="3">
        <f t="shared" si="24"/>
        <v>15.380195008950748</v>
      </c>
      <c r="L86" s="3">
        <f t="shared" si="24"/>
        <v>16.25434706105683</v>
      </c>
      <c r="M86" s="3">
        <f t="shared" si="24"/>
        <v>8.3458722297884496</v>
      </c>
      <c r="N86" s="3">
        <f t="shared" si="24"/>
        <v>4.8942058097012078</v>
      </c>
      <c r="O86" s="3">
        <f t="shared" si="24"/>
        <v>4.9418096395639388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opLeftCell="I1" workbookViewId="0">
      <selection activeCell="S54" sqref="S54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59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60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43903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/>
      <c r="H28" s="6">
        <v>4122.01</v>
      </c>
      <c r="I28" s="7">
        <v>4223.03</v>
      </c>
      <c r="J28" s="7">
        <v>3947.98</v>
      </c>
      <c r="K28" s="7">
        <v>4104.7700000000004</v>
      </c>
      <c r="L28" s="7">
        <v>3591.1</v>
      </c>
      <c r="M28" s="7">
        <v>3892.67</v>
      </c>
      <c r="N28" s="7">
        <v>3880.7</v>
      </c>
      <c r="O28" s="7">
        <v>3935.12</v>
      </c>
      <c r="P28" s="8">
        <v>2238.96</v>
      </c>
      <c r="Q28" s="5"/>
      <c r="R28" s="3"/>
    </row>
    <row r="29" spans="1:20" x14ac:dyDescent="0.25">
      <c r="A29" t="s">
        <v>35</v>
      </c>
      <c r="C29" t="s">
        <v>61</v>
      </c>
      <c r="D29" s="3"/>
      <c r="E29" s="3"/>
      <c r="F29" s="5"/>
      <c r="G29" s="5"/>
      <c r="H29" s="9">
        <v>4148.46</v>
      </c>
      <c r="I29" s="5">
        <v>4021.59</v>
      </c>
      <c r="J29" s="5">
        <v>3855.26</v>
      </c>
      <c r="K29" s="5">
        <v>3873.48</v>
      </c>
      <c r="L29" s="5">
        <v>3851.87</v>
      </c>
      <c r="M29" s="5">
        <v>3768.4</v>
      </c>
      <c r="N29" s="5">
        <v>3807.07</v>
      </c>
      <c r="O29" s="5">
        <v>3977.79</v>
      </c>
      <c r="P29" s="10">
        <v>2305.73</v>
      </c>
      <c r="Q29" s="5"/>
      <c r="R29" s="3"/>
    </row>
    <row r="30" spans="1:20" x14ac:dyDescent="0.25">
      <c r="A30" t="s">
        <v>19</v>
      </c>
      <c r="C30" s="4">
        <v>43946</v>
      </c>
      <c r="D30" s="3"/>
      <c r="E30" s="3"/>
      <c r="F30" s="5"/>
      <c r="G30" s="5"/>
      <c r="H30" s="9">
        <v>4156.51</v>
      </c>
      <c r="I30" s="5">
        <v>4051.19</v>
      </c>
      <c r="J30" s="5">
        <v>4450</v>
      </c>
      <c r="K30" s="5">
        <v>3908.23</v>
      </c>
      <c r="L30" s="5">
        <v>3886.54</v>
      </c>
      <c r="M30" s="5">
        <v>4286.43</v>
      </c>
      <c r="N30" s="5">
        <v>3990.62</v>
      </c>
      <c r="O30" s="5">
        <v>4164.84</v>
      </c>
      <c r="P30" s="10">
        <v>2412.64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/>
      <c r="H31" s="11">
        <v>3998.1</v>
      </c>
      <c r="I31" s="12">
        <v>4086.78</v>
      </c>
      <c r="J31" s="12">
        <v>3867.81</v>
      </c>
      <c r="K31" s="12">
        <v>4109.88</v>
      </c>
      <c r="L31" s="12">
        <v>4475.5</v>
      </c>
      <c r="M31" s="12">
        <v>4050.93</v>
      </c>
      <c r="N31" s="12">
        <v>4110.97</v>
      </c>
      <c r="O31" s="12">
        <v>3863.3</v>
      </c>
      <c r="P31" s="13">
        <v>543.78099999999995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M35" si="0">AVERAGE(H28:H31)</f>
        <v>4106.2700000000004</v>
      </c>
      <c r="I35" s="3">
        <f t="shared" si="0"/>
        <v>4095.6475</v>
      </c>
      <c r="J35" s="3">
        <f t="shared" si="0"/>
        <v>4030.2624999999998</v>
      </c>
      <c r="K35" s="3">
        <f t="shared" si="0"/>
        <v>3999.09</v>
      </c>
      <c r="L35" s="3">
        <f t="shared" si="0"/>
        <v>3951.2524999999996</v>
      </c>
      <c r="M35" s="3">
        <f t="shared" si="0"/>
        <v>3999.6075000000001</v>
      </c>
      <c r="N35" s="3">
        <f>AVERAGE(N28:N31)</f>
        <v>3947.34</v>
      </c>
      <c r="O35" s="3">
        <f>AVERAGE(O28:O31)</f>
        <v>3985.2624999999998</v>
      </c>
      <c r="P35" s="3">
        <f>AVERAGE(P28:P30)</f>
        <v>2319.11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4.1062700000000003</v>
      </c>
      <c r="I36" s="3">
        <f t="shared" ref="I36:P36" si="1">I35/1000</f>
        <v>4.0956475000000001</v>
      </c>
      <c r="J36" s="3">
        <f t="shared" si="1"/>
        <v>4.0302625000000001</v>
      </c>
      <c r="K36" s="3">
        <f t="shared" si="1"/>
        <v>3.9990900000000003</v>
      </c>
      <c r="L36" s="3">
        <f t="shared" si="1"/>
        <v>3.9512524999999994</v>
      </c>
      <c r="M36" s="3">
        <f t="shared" si="1"/>
        <v>3.9996075000000002</v>
      </c>
      <c r="N36" s="3">
        <f t="shared" si="1"/>
        <v>3.9473400000000001</v>
      </c>
      <c r="O36" s="3">
        <f t="shared" si="1"/>
        <v>3.9852624999999997</v>
      </c>
      <c r="P36" s="3">
        <f t="shared" si="1"/>
        <v>2.3191100000000002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4135.2350000000006</v>
      </c>
      <c r="I37" s="3">
        <f t="shared" ref="I37:P37" si="2">MEDIAN(I28:I31)</f>
        <v>4068.9850000000001</v>
      </c>
      <c r="J37" s="3">
        <f t="shared" si="2"/>
        <v>3907.895</v>
      </c>
      <c r="K37" s="3">
        <f t="shared" si="2"/>
        <v>4006.5</v>
      </c>
      <c r="L37" s="3">
        <f t="shared" si="2"/>
        <v>3869.2049999999999</v>
      </c>
      <c r="M37" s="3">
        <f t="shared" si="2"/>
        <v>3971.8</v>
      </c>
      <c r="N37" s="3">
        <f t="shared" si="2"/>
        <v>3935.66</v>
      </c>
      <c r="O37" s="3">
        <f t="shared" si="2"/>
        <v>3956.4549999999999</v>
      </c>
      <c r="P37" s="3">
        <f t="shared" si="2"/>
        <v>2272.3450000000003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4.1352350000000007</v>
      </c>
      <c r="I38" s="3">
        <f t="shared" ref="I38:P38" si="3">I37/1000</f>
        <v>4.0689850000000005</v>
      </c>
      <c r="J38" s="3">
        <f t="shared" si="3"/>
        <v>3.9078949999999999</v>
      </c>
      <c r="K38" s="3">
        <f t="shared" si="3"/>
        <v>4.0065</v>
      </c>
      <c r="L38" s="3">
        <f t="shared" si="3"/>
        <v>3.869205</v>
      </c>
      <c r="M38" s="3">
        <f t="shared" si="3"/>
        <v>3.9718</v>
      </c>
      <c r="N38" s="3">
        <f t="shared" si="3"/>
        <v>3.9356599999999999</v>
      </c>
      <c r="O38" s="3">
        <f t="shared" si="3"/>
        <v>3.9564550000000001</v>
      </c>
      <c r="P38" s="3">
        <f t="shared" si="3"/>
        <v>2.2723450000000001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73.603782058623523</v>
      </c>
      <c r="I39" s="3">
        <f t="shared" ref="I39:P39" si="4">STDEV(I28:I31)</f>
        <v>89.005461396103684</v>
      </c>
      <c r="J39" s="3">
        <f t="shared" si="4"/>
        <v>282.82307100317445</v>
      </c>
      <c r="K39" s="3">
        <f t="shared" si="4"/>
        <v>125.79891123005279</v>
      </c>
      <c r="L39" s="3">
        <f t="shared" si="4"/>
        <v>373.54600496458272</v>
      </c>
      <c r="M39" s="3">
        <f t="shared" si="4"/>
        <v>223.45296483078201</v>
      </c>
      <c r="N39" s="3">
        <f t="shared" si="4"/>
        <v>132.62038279741674</v>
      </c>
      <c r="O39" s="3">
        <f t="shared" si="4"/>
        <v>128.70254915242876</v>
      </c>
      <c r="P39" s="3">
        <f t="shared" si="4"/>
        <v>890.54210109736903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1.7924730243901039</v>
      </c>
      <c r="I40" s="3">
        <f t="shared" ref="I40:P40" si="5">I39/I35*100</f>
        <v>2.1731719196074293</v>
      </c>
      <c r="J40" s="3">
        <f t="shared" si="5"/>
        <v>7.0174851142617749</v>
      </c>
      <c r="K40" s="3">
        <f t="shared" si="5"/>
        <v>3.1456884248679775</v>
      </c>
      <c r="L40" s="3">
        <f t="shared" si="5"/>
        <v>9.4538631728694327</v>
      </c>
      <c r="M40" s="3">
        <f t="shared" si="5"/>
        <v>5.5868723326171885</v>
      </c>
      <c r="N40" s="3">
        <f t="shared" si="5"/>
        <v>3.3597405543332153</v>
      </c>
      <c r="O40" s="3">
        <f t="shared" si="5"/>
        <v>3.2294622788945211</v>
      </c>
      <c r="P40" s="3">
        <f t="shared" si="5"/>
        <v>38.400166490479926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1802.9</v>
      </c>
      <c r="I47" s="3">
        <f t="shared" ref="I47:N47" si="6">I28-$P$35</f>
        <v>1903.9199999999996</v>
      </c>
      <c r="J47" s="3">
        <f t="shared" si="6"/>
        <v>1628.87</v>
      </c>
      <c r="K47" s="3">
        <f t="shared" si="6"/>
        <v>1785.6600000000003</v>
      </c>
      <c r="L47" s="3">
        <f t="shared" si="6"/>
        <v>1271.9899999999998</v>
      </c>
      <c r="M47" s="3">
        <f t="shared" si="6"/>
        <v>1573.56</v>
      </c>
      <c r="N47" s="3">
        <f t="shared" si="6"/>
        <v>1561.5899999999997</v>
      </c>
      <c r="O47" s="3">
        <f>O28-$P$35</f>
        <v>1616.0099999999998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1829.35</v>
      </c>
      <c r="I48" s="3">
        <f t="shared" si="7"/>
        <v>1702.48</v>
      </c>
      <c r="J48" s="3">
        <f t="shared" si="7"/>
        <v>1536.15</v>
      </c>
      <c r="K48" s="3">
        <f t="shared" si="7"/>
        <v>1554.37</v>
      </c>
      <c r="L48" s="3">
        <f t="shared" si="7"/>
        <v>1532.7599999999998</v>
      </c>
      <c r="M48" s="3">
        <f t="shared" si="7"/>
        <v>1449.29</v>
      </c>
      <c r="N48" s="3">
        <f t="shared" si="7"/>
        <v>1487.96</v>
      </c>
      <c r="O48" s="3">
        <f t="shared" si="7"/>
        <v>1658.6799999999998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1837.4</v>
      </c>
      <c r="I49" s="3">
        <f t="shared" si="7"/>
        <v>1732.08</v>
      </c>
      <c r="J49" s="3">
        <f t="shared" si="7"/>
        <v>2130.89</v>
      </c>
      <c r="K49" s="3">
        <f t="shared" si="7"/>
        <v>1589.12</v>
      </c>
      <c r="L49" s="3">
        <f>L30-$P$35</f>
        <v>1567.4299999999998</v>
      </c>
      <c r="M49" s="3">
        <f t="shared" si="7"/>
        <v>1967.3200000000002</v>
      </c>
      <c r="N49" s="3">
        <f t="shared" si="7"/>
        <v>1671.5099999999998</v>
      </c>
      <c r="O49" s="3">
        <f>O30-$P$35</f>
        <v>1845.73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1678.9899999999998</v>
      </c>
      <c r="I50" s="3">
        <f t="shared" si="7"/>
        <v>1767.67</v>
      </c>
      <c r="J50" s="3">
        <f t="shared" si="7"/>
        <v>1548.6999999999998</v>
      </c>
      <c r="K50" s="3">
        <f t="shared" si="7"/>
        <v>1790.77</v>
      </c>
      <c r="L50" s="3">
        <f t="shared" si="7"/>
        <v>2156.39</v>
      </c>
      <c r="M50" s="3">
        <f t="shared" si="7"/>
        <v>1731.8199999999997</v>
      </c>
      <c r="N50" s="3">
        <f t="shared" si="7"/>
        <v>1791.8600000000001</v>
      </c>
      <c r="O50" s="3">
        <f t="shared" si="7"/>
        <v>1544.19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1787.1599999999999</v>
      </c>
      <c r="I54" s="3">
        <f>AVERAGE(I47:I50)</f>
        <v>1776.5374999999999</v>
      </c>
      <c r="J54" s="3">
        <f t="shared" ref="J54:N54" si="8">AVERAGE(J47:J50)</f>
        <v>1711.1524999999999</v>
      </c>
      <c r="K54" s="3">
        <f t="shared" si="8"/>
        <v>1679.98</v>
      </c>
      <c r="L54" s="3">
        <f t="shared" si="8"/>
        <v>1632.1424999999999</v>
      </c>
      <c r="M54" s="3">
        <f t="shared" si="8"/>
        <v>1680.4974999999999</v>
      </c>
      <c r="N54" s="3">
        <f t="shared" si="8"/>
        <v>1628.23</v>
      </c>
      <c r="O54" s="3">
        <f>AVERAGE(O47:O50)</f>
        <v>1666.1525000000001</v>
      </c>
      <c r="P54" s="3"/>
      <c r="Q54" s="3"/>
      <c r="R54" s="3"/>
      <c r="S54" s="20">
        <f>AVERAGE(H47:I50)</f>
        <v>1781.8487499999999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1.7871599999999999</v>
      </c>
      <c r="I55" s="3">
        <f t="shared" ref="I55:O55" si="9">I54/1000</f>
        <v>1.7765374999999999</v>
      </c>
      <c r="J55" s="3">
        <f t="shared" si="9"/>
        <v>1.7111524999999999</v>
      </c>
      <c r="K55" s="3">
        <f t="shared" si="9"/>
        <v>1.67998</v>
      </c>
      <c r="L55" s="3">
        <f t="shared" si="9"/>
        <v>1.6321424999999998</v>
      </c>
      <c r="M55" s="3">
        <f t="shared" si="9"/>
        <v>1.6804975</v>
      </c>
      <c r="N55" s="3">
        <f t="shared" si="9"/>
        <v>1.6282300000000001</v>
      </c>
      <c r="O55" s="3">
        <f t="shared" si="9"/>
        <v>1.6661525000000001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1816.125</v>
      </c>
      <c r="I56" s="3">
        <f t="shared" ref="I56:N56" si="10">MEDIAN(I47:I50)</f>
        <v>1749.875</v>
      </c>
      <c r="J56" s="3">
        <f>MEDIAN(J47:J50)</f>
        <v>1588.7849999999999</v>
      </c>
      <c r="K56" s="3">
        <f t="shared" si="10"/>
        <v>1687.39</v>
      </c>
      <c r="L56" s="3">
        <f t="shared" si="10"/>
        <v>1550.0949999999998</v>
      </c>
      <c r="M56" s="3">
        <f t="shared" si="10"/>
        <v>1652.6899999999998</v>
      </c>
      <c r="N56" s="3">
        <f t="shared" si="10"/>
        <v>1616.5499999999997</v>
      </c>
      <c r="O56" s="3">
        <f>MEDIAN(O47:O50)</f>
        <v>1637.3449999999998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1.816125</v>
      </c>
      <c r="I57" s="3">
        <f t="shared" ref="I57:O57" si="11">I56/1000</f>
        <v>1.7498750000000001</v>
      </c>
      <c r="J57" s="3">
        <f t="shared" si="11"/>
        <v>1.5887849999999999</v>
      </c>
      <c r="K57" s="3">
        <f t="shared" si="11"/>
        <v>1.6873900000000002</v>
      </c>
      <c r="L57" s="3">
        <f t="shared" si="11"/>
        <v>1.5500949999999998</v>
      </c>
      <c r="M57" s="3">
        <f t="shared" si="11"/>
        <v>1.6526899999999998</v>
      </c>
      <c r="N57" s="3">
        <f t="shared" si="11"/>
        <v>1.6165499999999997</v>
      </c>
      <c r="O57" s="3">
        <f t="shared" si="11"/>
        <v>1.6373449999999998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73.603782058623523</v>
      </c>
      <c r="I58" s="3">
        <f t="shared" ref="I58:O58" si="12">STDEV(I47:I50)</f>
        <v>89.005461396103684</v>
      </c>
      <c r="J58" s="3">
        <f t="shared" si="12"/>
        <v>282.82307100317456</v>
      </c>
      <c r="K58" s="3">
        <f t="shared" si="12"/>
        <v>125.79891123005279</v>
      </c>
      <c r="L58" s="3">
        <f t="shared" si="12"/>
        <v>373.54600496458215</v>
      </c>
      <c r="M58" s="3">
        <f t="shared" si="12"/>
        <v>223.45296483078241</v>
      </c>
      <c r="N58" s="3">
        <f t="shared" si="12"/>
        <v>132.62038279741674</v>
      </c>
      <c r="O58" s="3">
        <f t="shared" si="12"/>
        <v>128.70254915242876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4.1184774759184144</v>
      </c>
      <c r="I59" s="3">
        <f t="shared" ref="I59:O59" si="13">I58/I54*100</f>
        <v>5.0100524979688688</v>
      </c>
      <c r="J59" s="3">
        <f t="shared" si="13"/>
        <v>16.528221242885984</v>
      </c>
      <c r="K59" s="3">
        <f t="shared" si="13"/>
        <v>7.4881195746409359</v>
      </c>
      <c r="L59" s="3">
        <f t="shared" si="13"/>
        <v>22.886849951188832</v>
      </c>
      <c r="M59" s="3">
        <f t="shared" si="13"/>
        <v>13.296834111968773</v>
      </c>
      <c r="N59" s="3">
        <f t="shared" si="13"/>
        <v>8.1450644440537712</v>
      </c>
      <c r="O59" s="3">
        <f t="shared" si="13"/>
        <v>7.7245359684920052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100.8807269634504</v>
      </c>
      <c r="I63" s="3">
        <f t="shared" ref="H63:O66" si="14">I47/$H$54*100</f>
        <v>106.53327066407034</v>
      </c>
      <c r="J63" s="3">
        <f t="shared" si="14"/>
        <v>91.142930683318795</v>
      </c>
      <c r="K63" s="3">
        <f t="shared" si="14"/>
        <v>99.91606795138658</v>
      </c>
      <c r="L63" s="3">
        <f t="shared" si="14"/>
        <v>71.173817677208532</v>
      </c>
      <c r="M63" s="3">
        <f t="shared" si="14"/>
        <v>88.048076277445787</v>
      </c>
      <c r="N63" s="3">
        <f t="shared" si="14"/>
        <v>87.378298529510502</v>
      </c>
      <c r="O63" s="3">
        <f>O47/$H$54*100</f>
        <v>90.423353253206201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102.36072875400077</v>
      </c>
      <c r="I64" s="3">
        <f t="shared" si="14"/>
        <v>95.261756082275795</v>
      </c>
      <c r="J64" s="3">
        <f t="shared" si="14"/>
        <v>85.954810985026526</v>
      </c>
      <c r="K64" s="3">
        <f t="shared" si="14"/>
        <v>86.974305602184472</v>
      </c>
      <c r="L64" s="3">
        <f t="shared" si="14"/>
        <v>85.765124555160128</v>
      </c>
      <c r="M64" s="3">
        <f t="shared" si="14"/>
        <v>81.094585823317445</v>
      </c>
      <c r="N64" s="3">
        <f t="shared" si="14"/>
        <v>83.258354036572001</v>
      </c>
      <c r="O64" s="3">
        <f t="shared" si="14"/>
        <v>92.810940262763268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102.8111640815596</v>
      </c>
      <c r="I65" s="3">
        <f t="shared" si="14"/>
        <v>96.918015174914402</v>
      </c>
      <c r="J65" s="3">
        <f t="shared" si="14"/>
        <v>119.23330871326574</v>
      </c>
      <c r="K65" s="3">
        <f t="shared" si="14"/>
        <v>88.918731395062551</v>
      </c>
      <c r="L65" s="3">
        <f t="shared" si="14"/>
        <v>87.705073972112174</v>
      </c>
      <c r="M65" s="3">
        <f t="shared" si="14"/>
        <v>110.08079858546522</v>
      </c>
      <c r="N65" s="3">
        <f t="shared" si="14"/>
        <v>93.528839051903574</v>
      </c>
      <c r="O65" s="3">
        <f t="shared" si="14"/>
        <v>103.27726672485957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93.947380200989272</v>
      </c>
      <c r="I66" s="3">
        <f t="shared" si="14"/>
        <v>98.909442915016015</v>
      </c>
      <c r="J66" s="3">
        <f t="shared" si="14"/>
        <v>86.657042458425664</v>
      </c>
      <c r="K66" s="3">
        <f t="shared" si="14"/>
        <v>100.20199646366304</v>
      </c>
      <c r="L66" s="3">
        <f t="shared" si="14"/>
        <v>120.66015353969426</v>
      </c>
      <c r="M66" s="3">
        <f t="shared" si="14"/>
        <v>96.903466953154719</v>
      </c>
      <c r="N66" s="3">
        <f t="shared" si="14"/>
        <v>100.26298708565547</v>
      </c>
      <c r="O66" s="3">
        <f t="shared" si="14"/>
        <v>86.40468676559459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99.405621209069139</v>
      </c>
      <c r="J70" s="3">
        <f>AVERAGE(J63:J66)</f>
        <v>95.747023210009189</v>
      </c>
      <c r="K70" s="3">
        <f t="shared" si="15"/>
        <v>94.002775353074156</v>
      </c>
      <c r="L70" s="3">
        <f t="shared" si="15"/>
        <v>91.326042436043778</v>
      </c>
      <c r="M70" s="3">
        <f t="shared" si="15"/>
        <v>94.031731909845803</v>
      </c>
      <c r="N70" s="3">
        <f t="shared" si="15"/>
        <v>91.107119675910383</v>
      </c>
      <c r="O70" s="3">
        <f>AVERAGE(O63:O66)</f>
        <v>93.229061751605897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101.62072785872559</v>
      </c>
      <c r="I71" s="3">
        <f t="shared" ref="I71:O71" si="16">MEDIAN(I63:I66)</f>
        <v>97.913729044965208</v>
      </c>
      <c r="J71" s="3">
        <f t="shared" si="16"/>
        <v>88.89998657087223</v>
      </c>
      <c r="K71" s="3">
        <f t="shared" si="16"/>
        <v>94.417399673224566</v>
      </c>
      <c r="L71" s="3">
        <f t="shared" si="16"/>
        <v>86.735099263636158</v>
      </c>
      <c r="M71" s="3">
        <f t="shared" si="16"/>
        <v>92.47577161530026</v>
      </c>
      <c r="N71" s="3">
        <f t="shared" si="16"/>
        <v>90.453568790707038</v>
      </c>
      <c r="O71" s="3">
        <f t="shared" si="16"/>
        <v>91.617146757984727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4.1184774759184206</v>
      </c>
      <c r="I72" s="3">
        <f t="shared" ref="I72:O72" si="17">STDEV(I63:I66)</f>
        <v>4.9802738085064329</v>
      </c>
      <c r="J72" s="3">
        <f t="shared" si="17"/>
        <v>15.825279829627574</v>
      </c>
      <c r="K72" s="3">
        <f t="shared" si="17"/>
        <v>7.0390402219192953</v>
      </c>
      <c r="L72" s="3">
        <f t="shared" si="17"/>
        <v>20.901654298696325</v>
      </c>
      <c r="M72" s="3">
        <f t="shared" si="17"/>
        <v>12.503243404663237</v>
      </c>
      <c r="N72" s="3">
        <f t="shared" si="17"/>
        <v>7.4207336107240947</v>
      </c>
      <c r="O72" s="3">
        <f t="shared" si="17"/>
        <v>7.2015124080904229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4.1184774759184206</v>
      </c>
      <c r="I73" s="3">
        <f t="shared" si="18"/>
        <v>5.0100524979688617</v>
      </c>
      <c r="J73" s="3">
        <f t="shared" si="18"/>
        <v>16.528221242885841</v>
      </c>
      <c r="K73" s="3">
        <f t="shared" si="18"/>
        <v>7.4881195746409404</v>
      </c>
      <c r="L73" s="3">
        <f t="shared" si="18"/>
        <v>22.886849951188776</v>
      </c>
      <c r="M73" s="3">
        <f t="shared" si="18"/>
        <v>13.296834111968597</v>
      </c>
      <c r="N73" s="3">
        <f t="shared" si="18"/>
        <v>8.1450644440537712</v>
      </c>
      <c r="O73" s="3">
        <f t="shared" si="18"/>
        <v>7.7245359684920079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101.18142743597065</v>
      </c>
      <c r="I76" s="3">
        <f t="shared" ref="I76:O76" si="19">I47/$S$54*100</f>
        <v>106.85081996998902</v>
      </c>
      <c r="J76" s="3">
        <f t="shared" si="19"/>
        <v>91.414605195867495</v>
      </c>
      <c r="K76" s="3">
        <f t="shared" si="19"/>
        <v>100.21389301420788</v>
      </c>
      <c r="L76" s="3">
        <f t="shared" si="19"/>
        <v>71.385969207543567</v>
      </c>
      <c r="M76" s="3">
        <f t="shared" si="19"/>
        <v>88.310525795188838</v>
      </c>
      <c r="N76" s="3">
        <f t="shared" si="19"/>
        <v>87.638751605600632</v>
      </c>
      <c r="O76" s="3">
        <f t="shared" si="19"/>
        <v>90.692882883578079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102.66584074546171</v>
      </c>
      <c r="I77" s="3">
        <f t="shared" si="20"/>
        <v>95.545707793660952</v>
      </c>
      <c r="J77" s="3">
        <f t="shared" si="20"/>
        <v>86.211020997152545</v>
      </c>
      <c r="K77" s="3">
        <f t="shared" si="20"/>
        <v>87.233554475372841</v>
      </c>
      <c r="L77" s="3">
        <f t="shared" si="20"/>
        <v>86.020769158998476</v>
      </c>
      <c r="M77" s="3">
        <f t="shared" si="20"/>
        <v>81.33630870745904</v>
      </c>
      <c r="N77" s="3">
        <f t="shared" si="20"/>
        <v>83.50652657808358</v>
      </c>
      <c r="O77" s="3">
        <f t="shared" si="20"/>
        <v>93.087586698927154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103.11761870921985</v>
      </c>
      <c r="I78" s="3">
        <f t="shared" si="20"/>
        <v>97.206903784622583</v>
      </c>
      <c r="J78" s="3">
        <f t="shared" si="20"/>
        <v>119.58871368852155</v>
      </c>
      <c r="K78" s="3">
        <f t="shared" si="20"/>
        <v>89.183776120167323</v>
      </c>
      <c r="L78" s="3">
        <f t="shared" si="20"/>
        <v>87.966501084898468</v>
      </c>
      <c r="M78" s="3">
        <f t="shared" si="20"/>
        <v>110.40892219387308</v>
      </c>
      <c r="N78" s="3">
        <f t="shared" si="20"/>
        <v>93.807625366631143</v>
      </c>
      <c r="O78" s="3">
        <f t="shared" si="20"/>
        <v>103.58511068910872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94.227414083266041</v>
      </c>
      <c r="I79" s="3">
        <f t="shared" si="20"/>
        <v>99.204267477809225</v>
      </c>
      <c r="J79" s="3">
        <f t="shared" si="20"/>
        <v>86.91534564872579</v>
      </c>
      <c r="K79" s="3">
        <f t="shared" si="20"/>
        <v>100.50067380859346</v>
      </c>
      <c r="L79" s="3">
        <f t="shared" si="20"/>
        <v>121.01981158614052</v>
      </c>
      <c r="M79" s="3">
        <f t="shared" si="20"/>
        <v>97.192312198215475</v>
      </c>
      <c r="N79" s="3">
        <f t="shared" si="20"/>
        <v>100.56184622853091</v>
      </c>
      <c r="O79" s="3">
        <f t="shared" si="20"/>
        <v>86.662237746048874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100.29807524347956</v>
      </c>
      <c r="I83" s="3">
        <f t="shared" ref="I83:O83" si="21">AVERAGE(I76:I79)</f>
        <v>99.701924756520441</v>
      </c>
      <c r="J83" s="3">
        <f>AVERAGE(J76:J79)</f>
        <v>96.032421382566852</v>
      </c>
      <c r="K83" s="3">
        <f t="shared" si="21"/>
        <v>94.282974354585377</v>
      </c>
      <c r="L83" s="3">
        <f t="shared" si="21"/>
        <v>91.598262759395254</v>
      </c>
      <c r="M83" s="3">
        <f t="shared" si="21"/>
        <v>94.312017223684109</v>
      </c>
      <c r="N83" s="3">
        <f t="shared" si="21"/>
        <v>91.378687444711559</v>
      </c>
      <c r="O83" s="3">
        <f t="shared" si="21"/>
        <v>93.506954504415717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101.92363409071618</v>
      </c>
      <c r="I84" s="3">
        <f t="shared" si="22"/>
        <v>98.205585631215911</v>
      </c>
      <c r="J84" s="3">
        <f t="shared" si="22"/>
        <v>89.164975422296635</v>
      </c>
      <c r="K84" s="3">
        <f t="shared" si="22"/>
        <v>94.698834567187603</v>
      </c>
      <c r="L84" s="3">
        <f t="shared" si="22"/>
        <v>86.993635121948472</v>
      </c>
      <c r="M84" s="3">
        <f t="shared" si="22"/>
        <v>92.751418996702157</v>
      </c>
      <c r="N84" s="3">
        <f t="shared" si="22"/>
        <v>90.723188486115887</v>
      </c>
      <c r="O84" s="3">
        <f t="shared" si="22"/>
        <v>91.890234791252624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4.1307536376824077</v>
      </c>
      <c r="I85" s="3">
        <f t="shared" si="23"/>
        <v>4.9951187717870891</v>
      </c>
      <c r="J85" s="3">
        <f t="shared" si="23"/>
        <v>15.872451071011161</v>
      </c>
      <c r="K85" s="3">
        <f t="shared" si="23"/>
        <v>7.0600218581994003</v>
      </c>
      <c r="L85" s="3">
        <f t="shared" si="23"/>
        <v>20.96395695563854</v>
      </c>
      <c r="M85" s="3">
        <f t="shared" si="23"/>
        <v>12.540512477884699</v>
      </c>
      <c r="N85" s="3">
        <f t="shared" si="23"/>
        <v>7.4428529805022325</v>
      </c>
      <c r="O85" s="3">
        <f t="shared" si="23"/>
        <v>7.2229783337350471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4.1184774759184135</v>
      </c>
      <c r="I86" s="3">
        <f t="shared" si="24"/>
        <v>5.0100524979688634</v>
      </c>
      <c r="J86" s="3">
        <f t="shared" si="24"/>
        <v>16.528221242885948</v>
      </c>
      <c r="K86" s="3">
        <f t="shared" si="24"/>
        <v>7.488119574640935</v>
      </c>
      <c r="L86" s="3">
        <f t="shared" si="24"/>
        <v>22.886849951188911</v>
      </c>
      <c r="M86" s="3">
        <f t="shared" si="24"/>
        <v>13.296834111968778</v>
      </c>
      <c r="N86" s="3">
        <f t="shared" si="24"/>
        <v>8.1450644440537747</v>
      </c>
      <c r="O86" s="3">
        <f t="shared" si="24"/>
        <v>7.7245359684920052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8"/>
  <sheetViews>
    <sheetView tabSelected="1" workbookViewId="0">
      <selection activeCell="C5" sqref="C5"/>
    </sheetView>
  </sheetViews>
  <sheetFormatPr baseColWidth="10" defaultRowHeight="15" x14ac:dyDescent="0.25"/>
  <cols>
    <col min="15" max="15" width="12" bestFit="1" customWidth="1"/>
  </cols>
  <sheetData>
    <row r="1" spans="1:5" x14ac:dyDescent="0.25">
      <c r="A1" s="1" t="s">
        <v>59</v>
      </c>
    </row>
    <row r="2" spans="1:5" x14ac:dyDescent="0.25">
      <c r="A2" t="s">
        <v>31</v>
      </c>
      <c r="C2" t="s">
        <v>60</v>
      </c>
    </row>
    <row r="3" spans="1:5" x14ac:dyDescent="0.25">
      <c r="A3" t="s">
        <v>32</v>
      </c>
      <c r="C3" s="4">
        <v>43903</v>
      </c>
    </row>
    <row r="4" spans="1:5" x14ac:dyDescent="0.25">
      <c r="A4" t="s">
        <v>33</v>
      </c>
      <c r="C4" t="s">
        <v>34</v>
      </c>
      <c r="D4" s="3"/>
      <c r="E4" s="3"/>
    </row>
    <row r="5" spans="1:5" x14ac:dyDescent="0.25">
      <c r="A5" t="s">
        <v>35</v>
      </c>
      <c r="C5" t="s">
        <v>61</v>
      </c>
      <c r="D5" s="3"/>
      <c r="E5" s="3"/>
    </row>
    <row r="6" spans="1:5" x14ac:dyDescent="0.25">
      <c r="A6" t="s">
        <v>19</v>
      </c>
      <c r="C6" s="4">
        <v>43946</v>
      </c>
      <c r="D6" s="3"/>
      <c r="E6" s="3"/>
    </row>
    <row r="7" spans="1:5" x14ac:dyDescent="0.25">
      <c r="A7" t="s">
        <v>20</v>
      </c>
      <c r="C7" t="s">
        <v>21</v>
      </c>
      <c r="D7" s="3"/>
      <c r="E7" s="3"/>
    </row>
    <row r="8" spans="1:5" x14ac:dyDescent="0.25">
      <c r="A8" s="1" t="s">
        <v>36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13" spans="1:5" x14ac:dyDescent="0.25">
      <c r="D13" s="3"/>
      <c r="E13" s="3"/>
    </row>
    <row r="14" spans="1:5" x14ac:dyDescent="0.25">
      <c r="A14" s="1"/>
      <c r="B14" s="14"/>
      <c r="C14" s="15"/>
      <c r="D14" s="3"/>
      <c r="E14" s="3"/>
    </row>
    <row r="20" spans="2:14" x14ac:dyDescent="0.25">
      <c r="B20" t="s">
        <v>18</v>
      </c>
    </row>
    <row r="21" spans="2:14" x14ac:dyDescent="0.25">
      <c r="B21" t="s">
        <v>43</v>
      </c>
    </row>
    <row r="22" spans="2:14" x14ac:dyDescent="0.25">
      <c r="F22" t="s">
        <v>22</v>
      </c>
      <c r="G22" t="s">
        <v>23</v>
      </c>
      <c r="H22" t="s">
        <v>24</v>
      </c>
      <c r="I22" t="s">
        <v>25</v>
      </c>
      <c r="J22" t="s">
        <v>26</v>
      </c>
      <c r="K22" t="s">
        <v>27</v>
      </c>
      <c r="L22" t="s">
        <v>28</v>
      </c>
      <c r="M22" t="s">
        <v>29</v>
      </c>
      <c r="N22" t="s">
        <v>30</v>
      </c>
    </row>
    <row r="25" spans="2:14" x14ac:dyDescent="0.25">
      <c r="F25">
        <v>0.20473931666666667</v>
      </c>
      <c r="G25">
        <v>0.15482201666666667</v>
      </c>
      <c r="H25">
        <v>0.16235051666666667</v>
      </c>
      <c r="I25">
        <v>0.17298311666666671</v>
      </c>
      <c r="J25">
        <v>0.14959671666666668</v>
      </c>
      <c r="K25">
        <v>0.17530751666666666</v>
      </c>
      <c r="L25">
        <v>0.17826891666666667</v>
      </c>
      <c r="M25">
        <v>0.17843341666666668</v>
      </c>
    </row>
    <row r="26" spans="2:14" x14ac:dyDescent="0.25">
      <c r="F26">
        <v>0.17888461666666666</v>
      </c>
      <c r="G26">
        <v>0.1562706166666667</v>
      </c>
      <c r="H26">
        <v>0.15641401666666671</v>
      </c>
      <c r="I26">
        <v>0.15724631666666666</v>
      </c>
      <c r="J26">
        <v>0.15814671666666669</v>
      </c>
      <c r="K26">
        <v>0.1724826166666667</v>
      </c>
      <c r="L26">
        <v>0.17119791666666667</v>
      </c>
      <c r="M26">
        <v>0.16205031666666669</v>
      </c>
    </row>
    <row r="27" spans="2:14" x14ac:dyDescent="0.25">
      <c r="F27">
        <v>0.19082431666666672</v>
      </c>
      <c r="G27">
        <v>0.18277271666666667</v>
      </c>
      <c r="H27">
        <v>0.20907891666666667</v>
      </c>
      <c r="I27">
        <v>0.22204071666666669</v>
      </c>
      <c r="J27">
        <v>0.21264481666666668</v>
      </c>
      <c r="K27">
        <v>0.20630691666666667</v>
      </c>
      <c r="L27">
        <v>0.19244021666666666</v>
      </c>
      <c r="M27">
        <v>0.1759286166666667</v>
      </c>
    </row>
    <row r="28" spans="2:14" x14ac:dyDescent="0.25">
      <c r="F28">
        <v>0.17609611666666669</v>
      </c>
      <c r="G28">
        <v>0.17193701666666666</v>
      </c>
      <c r="H28">
        <v>0.19500031666666667</v>
      </c>
      <c r="I28">
        <v>0.20192941666666669</v>
      </c>
      <c r="J28">
        <v>0.1871519166666667</v>
      </c>
      <c r="K28">
        <v>0.18959541666666668</v>
      </c>
      <c r="L28">
        <v>0.18195841666666668</v>
      </c>
      <c r="M28">
        <v>0.16350271666666671</v>
      </c>
    </row>
    <row r="30" spans="2:14" x14ac:dyDescent="0.25">
      <c r="B30" t="s">
        <v>56</v>
      </c>
    </row>
    <row r="31" spans="2:14" x14ac:dyDescent="0.25">
      <c r="B31" t="s">
        <v>43</v>
      </c>
    </row>
    <row r="32" spans="2:14" x14ac:dyDescent="0.25">
      <c r="F32" t="s">
        <v>22</v>
      </c>
      <c r="G32" t="s">
        <v>23</v>
      </c>
      <c r="H32" t="s">
        <v>24</v>
      </c>
      <c r="I32" t="s">
        <v>25</v>
      </c>
      <c r="J32" t="s">
        <v>26</v>
      </c>
      <c r="K32" t="s">
        <v>27</v>
      </c>
      <c r="L32" t="s">
        <v>28</v>
      </c>
      <c r="M32" t="s">
        <v>29</v>
      </c>
      <c r="N32" t="s">
        <v>30</v>
      </c>
    </row>
    <row r="35" spans="2:15" x14ac:dyDescent="0.25">
      <c r="F35">
        <v>1802.9</v>
      </c>
      <c r="G35">
        <v>1903.9199999999996</v>
      </c>
      <c r="H35">
        <v>1628.87</v>
      </c>
      <c r="I35">
        <v>1785.6600000000003</v>
      </c>
      <c r="J35">
        <v>1271.9899999999998</v>
      </c>
      <c r="K35">
        <v>1573.56</v>
      </c>
      <c r="L35">
        <v>1561.5899999999997</v>
      </c>
      <c r="M35">
        <v>1616.0099999999998</v>
      </c>
    </row>
    <row r="36" spans="2:15" x14ac:dyDescent="0.25">
      <c r="F36">
        <v>1829.35</v>
      </c>
      <c r="G36">
        <v>1702.48</v>
      </c>
      <c r="H36">
        <v>1536.15</v>
      </c>
      <c r="I36">
        <v>1554.37</v>
      </c>
      <c r="J36">
        <v>1532.7599999999998</v>
      </c>
      <c r="K36">
        <v>1449.29</v>
      </c>
      <c r="L36">
        <v>1487.96</v>
      </c>
      <c r="M36">
        <v>1658.6799999999998</v>
      </c>
    </row>
    <row r="37" spans="2:15" x14ac:dyDescent="0.25">
      <c r="F37">
        <v>1837.4</v>
      </c>
      <c r="G37">
        <v>1732.08</v>
      </c>
      <c r="H37">
        <v>2130.89</v>
      </c>
      <c r="I37">
        <v>1589.12</v>
      </c>
      <c r="J37">
        <v>1567.4299999999998</v>
      </c>
      <c r="K37">
        <v>1967.3200000000002</v>
      </c>
      <c r="L37">
        <v>1671.5099999999998</v>
      </c>
      <c r="M37">
        <v>1845.73</v>
      </c>
    </row>
    <row r="38" spans="2:15" x14ac:dyDescent="0.25">
      <c r="F38">
        <v>1678.9899999999998</v>
      </c>
      <c r="G38">
        <v>1767.67</v>
      </c>
      <c r="H38">
        <v>1548.6999999999998</v>
      </c>
      <c r="I38">
        <v>1790.77</v>
      </c>
      <c r="J38">
        <v>2156.39</v>
      </c>
      <c r="K38">
        <v>1731.8199999999997</v>
      </c>
      <c r="L38">
        <v>1791.8600000000001</v>
      </c>
      <c r="M38">
        <v>1544.19</v>
      </c>
    </row>
    <row r="40" spans="2:15" x14ac:dyDescent="0.25">
      <c r="B40" t="s">
        <v>57</v>
      </c>
    </row>
    <row r="42" spans="2:15" x14ac:dyDescent="0.25">
      <c r="F42">
        <f>F25/F35</f>
        <v>1.1356110525634625E-4</v>
      </c>
      <c r="G42">
        <f t="shared" ref="G42:M42" si="0">G25/G35</f>
        <v>8.1317501085479798E-5</v>
      </c>
      <c r="H42">
        <f t="shared" si="0"/>
        <v>9.9670640791878218E-5</v>
      </c>
      <c r="I42">
        <f t="shared" si="0"/>
        <v>9.6873490287438082E-5</v>
      </c>
      <c r="J42">
        <f t="shared" si="0"/>
        <v>1.1760840625057328E-4</v>
      </c>
      <c r="K42">
        <f t="shared" si="0"/>
        <v>1.1140821873119974E-4</v>
      </c>
      <c r="L42">
        <f t="shared" si="0"/>
        <v>1.14158592631015E-4</v>
      </c>
      <c r="M42">
        <f t="shared" si="0"/>
        <v>1.1041603496678035E-4</v>
      </c>
      <c r="O42" s="1" t="s">
        <v>58</v>
      </c>
    </row>
    <row r="43" spans="2:15" x14ac:dyDescent="0.25">
      <c r="F43">
        <f t="shared" ref="F43:M43" si="1">F26/F36</f>
        <v>9.7785889341387195E-5</v>
      </c>
      <c r="G43">
        <f t="shared" si="1"/>
        <v>9.1789986764406444E-5</v>
      </c>
      <c r="H43">
        <f t="shared" si="1"/>
        <v>1.0182209853638427E-4</v>
      </c>
      <c r="I43">
        <f t="shared" si="1"/>
        <v>1.01164019291846E-4</v>
      </c>
      <c r="J43">
        <f t="shared" si="1"/>
        <v>1.0317774254721334E-4</v>
      </c>
      <c r="K43">
        <f t="shared" si="1"/>
        <v>1.1901180348078487E-4</v>
      </c>
      <c r="L43">
        <f t="shared" si="1"/>
        <v>1.1505545623986308E-4</v>
      </c>
      <c r="M43">
        <f t="shared" si="1"/>
        <v>9.7698360543725557E-5</v>
      </c>
      <c r="O43">
        <f>AVERAGE(F42:G45)</f>
        <v>9.949774644660174E-5</v>
      </c>
    </row>
    <row r="44" spans="2:15" x14ac:dyDescent="0.25">
      <c r="F44">
        <f t="shared" ref="F44:M44" si="2">F27/F37</f>
        <v>1.0385562026051306E-4</v>
      </c>
      <c r="G44">
        <f t="shared" si="2"/>
        <v>1.0552209867134698E-4</v>
      </c>
      <c r="H44">
        <f t="shared" si="2"/>
        <v>9.8118118094630264E-5</v>
      </c>
      <c r="I44">
        <f t="shared" si="2"/>
        <v>1.3972558187340584E-4</v>
      </c>
      <c r="J44">
        <f t="shared" si="2"/>
        <v>1.3566463361468564E-4</v>
      </c>
      <c r="K44">
        <f t="shared" si="2"/>
        <v>1.0486698486604449E-4</v>
      </c>
      <c r="L44">
        <f t="shared" si="2"/>
        <v>1.1512956348850243E-4</v>
      </c>
      <c r="M44">
        <f t="shared" si="2"/>
        <v>9.5316550452485845E-5</v>
      </c>
    </row>
    <row r="45" spans="2:15" x14ac:dyDescent="0.25">
      <c r="F45">
        <f t="shared" ref="F45:M45" si="3">F28/F38</f>
        <v>1.0488217122595532E-4</v>
      </c>
      <c r="G45">
        <f t="shared" si="3"/>
        <v>9.7267598967378899E-5</v>
      </c>
      <c r="H45">
        <f t="shared" si="3"/>
        <v>1.2591225974473215E-4</v>
      </c>
      <c r="I45">
        <f t="shared" si="3"/>
        <v>1.1276122375663357E-4</v>
      </c>
      <c r="J45">
        <f t="shared" si="3"/>
        <v>8.6789456761841185E-5</v>
      </c>
      <c r="K45">
        <f t="shared" si="3"/>
        <v>1.0947755347938396E-4</v>
      </c>
      <c r="L45">
        <f t="shared" si="3"/>
        <v>1.0154722839209908E-4</v>
      </c>
      <c r="M45">
        <f t="shared" si="3"/>
        <v>1.0588251229878883E-4</v>
      </c>
    </row>
    <row r="48" spans="2:15" x14ac:dyDescent="0.25">
      <c r="F48">
        <f>F42/$O$43*100</f>
        <v>114.13434908024978</v>
      </c>
      <c r="G48">
        <f t="shared" ref="G48:M48" si="4">G42/$O$43*100</f>
        <v>81.72798278312878</v>
      </c>
      <c r="H48">
        <f t="shared" si="4"/>
        <v>100.17376709669425</v>
      </c>
      <c r="I48">
        <f t="shared" si="4"/>
        <v>97.362496887733997</v>
      </c>
      <c r="J48">
        <f t="shared" si="4"/>
        <v>118.20208039957079</v>
      </c>
      <c r="K48">
        <f t="shared" si="4"/>
        <v>111.97059502346627</v>
      </c>
      <c r="L48">
        <f t="shared" si="4"/>
        <v>114.73485250470614</v>
      </c>
      <c r="M48">
        <f t="shared" si="4"/>
        <v>110.97340282579988</v>
      </c>
    </row>
    <row r="49" spans="4:15" x14ac:dyDescent="0.25">
      <c r="F49">
        <f t="shared" ref="F49:M49" si="5">F43/$O$43*100</f>
        <v>98.279501630588925</v>
      </c>
      <c r="G49">
        <f t="shared" si="5"/>
        <v>92.253332404536536</v>
      </c>
      <c r="H49">
        <f t="shared" si="5"/>
        <v>102.3360851605116</v>
      </c>
      <c r="I49">
        <f t="shared" si="5"/>
        <v>101.67468400516842</v>
      </c>
      <c r="J49">
        <f t="shared" si="5"/>
        <v>103.69857231147097</v>
      </c>
      <c r="K49">
        <f t="shared" si="5"/>
        <v>119.61256182285082</v>
      </c>
      <c r="L49">
        <f t="shared" si="5"/>
        <v>115.63624338126172</v>
      </c>
      <c r="M49">
        <f t="shared" si="5"/>
        <v>98.191530997295629</v>
      </c>
    </row>
    <row r="50" spans="4:15" x14ac:dyDescent="0.25">
      <c r="F50">
        <f t="shared" ref="F50:M50" si="6">F44/$O$43*100</f>
        <v>104.37987187604305</v>
      </c>
      <c r="G50">
        <f t="shared" si="6"/>
        <v>106.05476248447334</v>
      </c>
      <c r="H50">
        <f t="shared" si="6"/>
        <v>98.613407437612778</v>
      </c>
      <c r="I50">
        <f t="shared" si="6"/>
        <v>140.43090106406933</v>
      </c>
      <c r="J50">
        <f t="shared" si="6"/>
        <v>136.34945359038244</v>
      </c>
      <c r="K50">
        <f t="shared" si="6"/>
        <v>105.39634173757322</v>
      </c>
      <c r="L50">
        <f t="shared" si="6"/>
        <v>115.71072471504662</v>
      </c>
      <c r="M50">
        <f t="shared" si="6"/>
        <v>95.797697793728574</v>
      </c>
    </row>
    <row r="51" spans="4:15" x14ac:dyDescent="0.25">
      <c r="F51">
        <f t="shared" ref="F51:M51" si="7">F45/$O$43*100</f>
        <v>105.41160475653916</v>
      </c>
      <c r="G51">
        <f t="shared" si="7"/>
        <v>97.758594984440464</v>
      </c>
      <c r="H51">
        <f t="shared" si="7"/>
        <v>126.54785082223596</v>
      </c>
      <c r="I51">
        <f t="shared" si="7"/>
        <v>113.33042986772574</v>
      </c>
      <c r="J51">
        <f t="shared" si="7"/>
        <v>87.227560282904676</v>
      </c>
      <c r="K51">
        <f t="shared" si="7"/>
        <v>110.03018398827571</v>
      </c>
      <c r="L51">
        <f t="shared" si="7"/>
        <v>102.05982750232164</v>
      </c>
      <c r="M51">
        <f t="shared" si="7"/>
        <v>106.41699543980492</v>
      </c>
    </row>
    <row r="54" spans="4:15" x14ac:dyDescent="0.25">
      <c r="D54" s="2"/>
      <c r="E54" s="2"/>
      <c r="F54" s="2" t="s">
        <v>22</v>
      </c>
      <c r="G54" s="2" t="s">
        <v>23</v>
      </c>
      <c r="H54" s="2" t="s">
        <v>24</v>
      </c>
      <c r="I54" s="2" t="s">
        <v>25</v>
      </c>
      <c r="J54" s="2" t="s">
        <v>26</v>
      </c>
      <c r="K54" s="2" t="s">
        <v>27</v>
      </c>
      <c r="L54" s="2" t="s">
        <v>28</v>
      </c>
      <c r="M54" s="2" t="s">
        <v>29</v>
      </c>
      <c r="N54" s="2" t="s">
        <v>30</v>
      </c>
      <c r="O54" s="2"/>
    </row>
    <row r="55" spans="4:15" x14ac:dyDescent="0.25">
      <c r="D55" s="3" t="s">
        <v>37</v>
      </c>
      <c r="E55" s="3"/>
      <c r="F55" s="3">
        <f>AVERAGE(F48:F51)</f>
        <v>105.55133183585522</v>
      </c>
      <c r="G55" s="3">
        <f t="shared" ref="G55:L55" si="8">AVERAGE(G48:G51)</f>
        <v>94.448668164144777</v>
      </c>
      <c r="H55" s="3">
        <f>AVERAGE(H48:H51)</f>
        <v>106.91777762926365</v>
      </c>
      <c r="I55" s="3">
        <f t="shared" si="8"/>
        <v>113.19962795617438</v>
      </c>
      <c r="J55" s="3">
        <f t="shared" si="8"/>
        <v>111.36941664608221</v>
      </c>
      <c r="K55" s="3">
        <f t="shared" si="8"/>
        <v>111.7524206430415</v>
      </c>
      <c r="L55" s="3">
        <f t="shared" si="8"/>
        <v>112.03541202583403</v>
      </c>
      <c r="M55" s="3">
        <f>AVERAGE(M48:M51)</f>
        <v>102.84490676415724</v>
      </c>
      <c r="N55" s="3"/>
      <c r="O55" s="3"/>
    </row>
    <row r="56" spans="4:15" x14ac:dyDescent="0.25">
      <c r="D56" s="3" t="s">
        <v>39</v>
      </c>
      <c r="E56" s="3"/>
      <c r="F56" s="3">
        <f t="shared" ref="F56:M56" si="9">MEDIAN(F48:F51)</f>
        <v>104.8957383162911</v>
      </c>
      <c r="G56" s="3">
        <f t="shared" si="9"/>
        <v>95.0059636944885</v>
      </c>
      <c r="H56" s="3">
        <f t="shared" si="9"/>
        <v>101.25492612860293</v>
      </c>
      <c r="I56" s="3">
        <f t="shared" si="9"/>
        <v>107.50255693644708</v>
      </c>
      <c r="J56" s="3">
        <f t="shared" si="9"/>
        <v>110.95032635552087</v>
      </c>
      <c r="K56" s="3">
        <f t="shared" si="9"/>
        <v>111.000389505871</v>
      </c>
      <c r="L56" s="3">
        <f t="shared" si="9"/>
        <v>115.18554794298393</v>
      </c>
      <c r="M56" s="3">
        <f t="shared" si="9"/>
        <v>102.30426321855028</v>
      </c>
      <c r="N56" s="3"/>
      <c r="O56" s="3"/>
    </row>
    <row r="57" spans="4:15" x14ac:dyDescent="0.25">
      <c r="D57" s="3" t="s">
        <v>41</v>
      </c>
      <c r="E57" s="3"/>
      <c r="F57" s="3">
        <f t="shared" ref="F57:M57" si="10">STDEV(F48:F51)</f>
        <v>6.5304298389905613</v>
      </c>
      <c r="G57" s="3">
        <f t="shared" si="10"/>
        <v>10.202816222139919</v>
      </c>
      <c r="H57" s="3">
        <f t="shared" si="10"/>
        <v>13.175430692303081</v>
      </c>
      <c r="I57" s="3">
        <f t="shared" si="10"/>
        <v>19.366624191889226</v>
      </c>
      <c r="J57" s="3">
        <f t="shared" si="10"/>
        <v>20.915374099554757</v>
      </c>
      <c r="K57" s="3">
        <f t="shared" si="10"/>
        <v>5.9215779871687833</v>
      </c>
      <c r="L57" s="3">
        <f t="shared" si="10"/>
        <v>6.6651625461157256</v>
      </c>
      <c r="M57" s="3">
        <f t="shared" si="10"/>
        <v>7.0745865846548579</v>
      </c>
      <c r="N57" s="3"/>
      <c r="O57" s="3"/>
    </row>
    <row r="58" spans="4:15" x14ac:dyDescent="0.25">
      <c r="D58" s="3" t="s">
        <v>42</v>
      </c>
      <c r="E58" s="3"/>
      <c r="F58" s="3">
        <f t="shared" ref="F58:M58" si="11">F57/F55*100</f>
        <v>6.1869705719546486</v>
      </c>
      <c r="G58" s="3">
        <f t="shared" si="11"/>
        <v>10.802498775745764</v>
      </c>
      <c r="H58" s="3">
        <f t="shared" si="11"/>
        <v>12.322955998944121</v>
      </c>
      <c r="I58" s="3">
        <f t="shared" si="11"/>
        <v>17.108381486365907</v>
      </c>
      <c r="J58" s="3">
        <f t="shared" si="11"/>
        <v>18.780177475492348</v>
      </c>
      <c r="K58" s="3">
        <f t="shared" si="11"/>
        <v>5.298836439600203</v>
      </c>
      <c r="L58" s="3">
        <f t="shared" si="11"/>
        <v>5.9491569902726988</v>
      </c>
      <c r="M58" s="3">
        <f t="shared" si="11"/>
        <v>6.8788886170884664</v>
      </c>
      <c r="N58" s="3"/>
      <c r="O58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9</xdr:col>
                <xdr:colOff>600075</xdr:colOff>
                <xdr:row>0</xdr:row>
                <xdr:rowOff>104775</xdr:rowOff>
              </from>
              <to>
                <xdr:col>14</xdr:col>
                <xdr:colOff>609600</xdr:colOff>
                <xdr:row>16</xdr:row>
                <xdr:rowOff>19050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2020-04-29T21:27:00Z</dcterms:created>
  <dcterms:modified xsi:type="dcterms:W3CDTF">2021-07-15T16:34:22Z</dcterms:modified>
</cp:coreProperties>
</file>