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6" documentId="13_ncr:1_{BC61092B-3856-4ED1-B776-BF04BAD135F7}" xr6:coauthVersionLast="45" xr6:coauthVersionMax="45" xr10:uidLastSave="{FCDB8E6A-387D-4D27-AF5C-BEDE847AFA45}"/>
  <bookViews>
    <workbookView xWindow="-120" yWindow="-120" windowWidth="29040" windowHeight="15840" activeTab="3" xr2:uid="{00000000-000D-0000-FFFF-FFFF00000000}"/>
  </bookViews>
  <sheets>
    <sheet name="MTT" sheetId="1" r:id="rId1"/>
    <sheet name="Cytotox" sheetId="2" r:id="rId2"/>
    <sheet name="Combined" sheetId="3" r:id="rId3"/>
    <sheet name="Combined_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8" i="4" l="1"/>
  <c r="L38" i="4"/>
  <c r="K38" i="4"/>
  <c r="J38" i="4"/>
  <c r="I38" i="4"/>
  <c r="H38" i="4"/>
  <c r="G38" i="4"/>
  <c r="F38" i="4"/>
  <c r="M37" i="4"/>
  <c r="L37" i="4"/>
  <c r="K37" i="4"/>
  <c r="J37" i="4"/>
  <c r="I37" i="4"/>
  <c r="H37" i="4"/>
  <c r="G37" i="4"/>
  <c r="F37" i="4"/>
  <c r="M36" i="4"/>
  <c r="L36" i="4"/>
  <c r="K36" i="4"/>
  <c r="J36" i="4"/>
  <c r="I36" i="4"/>
  <c r="H36" i="4"/>
  <c r="G36" i="4"/>
  <c r="F36" i="4"/>
  <c r="M35" i="4"/>
  <c r="L35" i="4"/>
  <c r="K35" i="4"/>
  <c r="J35" i="4"/>
  <c r="I35" i="4"/>
  <c r="H35" i="4"/>
  <c r="G35" i="4"/>
  <c r="F35" i="4"/>
  <c r="F41" i="4" l="1"/>
  <c r="M43" i="4"/>
  <c r="M44" i="4"/>
  <c r="F43" i="4"/>
  <c r="G43" i="4"/>
  <c r="J43" i="4"/>
  <c r="K41" i="4"/>
  <c r="K42" i="4"/>
  <c r="K43" i="4"/>
  <c r="F44" i="4"/>
  <c r="H43" i="4"/>
  <c r="I41" i="4"/>
  <c r="I43" i="4"/>
  <c r="L43" i="4"/>
  <c r="O36" i="4"/>
  <c r="M41" i="4" s="1"/>
  <c r="M38" i="3"/>
  <c r="L38" i="3"/>
  <c r="K38" i="3"/>
  <c r="J38" i="3"/>
  <c r="J44" i="3" s="1"/>
  <c r="I38" i="3"/>
  <c r="H38" i="3"/>
  <c r="G38" i="3"/>
  <c r="F38" i="3"/>
  <c r="M37" i="3"/>
  <c r="L37" i="3"/>
  <c r="L43" i="3" s="1"/>
  <c r="K37" i="3"/>
  <c r="J37" i="3"/>
  <c r="J43" i="3" s="1"/>
  <c r="I37" i="3"/>
  <c r="I43" i="3" s="1"/>
  <c r="H37" i="3"/>
  <c r="G37" i="3"/>
  <c r="F37" i="3"/>
  <c r="M36" i="3"/>
  <c r="L36" i="3"/>
  <c r="L42" i="3" s="1"/>
  <c r="K36" i="3"/>
  <c r="J36" i="3"/>
  <c r="J42" i="3" s="1"/>
  <c r="I36" i="3"/>
  <c r="I42" i="3" s="1"/>
  <c r="H36" i="3"/>
  <c r="G36" i="3"/>
  <c r="F36" i="3"/>
  <c r="M35" i="3"/>
  <c r="L35" i="3"/>
  <c r="L41" i="3" s="1"/>
  <c r="K35" i="3"/>
  <c r="J35" i="3"/>
  <c r="J41" i="3" s="1"/>
  <c r="I35" i="3"/>
  <c r="I41" i="3" s="1"/>
  <c r="H35" i="3"/>
  <c r="G35" i="3"/>
  <c r="F35" i="3"/>
  <c r="O36" i="3" s="1"/>
  <c r="F41" i="3" s="1"/>
  <c r="M50" i="4" l="1"/>
  <c r="I48" i="4"/>
  <c r="J44" i="4"/>
  <c r="F42" i="4"/>
  <c r="F49" i="4" s="1"/>
  <c r="J41" i="4"/>
  <c r="F50" i="4"/>
  <c r="K50" i="4"/>
  <c r="K49" i="4"/>
  <c r="H42" i="4"/>
  <c r="H41" i="4"/>
  <c r="G42" i="4"/>
  <c r="G41" i="4"/>
  <c r="L42" i="4"/>
  <c r="L41" i="4"/>
  <c r="M42" i="4"/>
  <c r="M49" i="4" s="1"/>
  <c r="I42" i="4"/>
  <c r="I50" i="4" s="1"/>
  <c r="I51" i="4" s="1"/>
  <c r="I44" i="4"/>
  <c r="J42" i="4"/>
  <c r="L44" i="4"/>
  <c r="K44" i="4"/>
  <c r="K48" i="4" s="1"/>
  <c r="H44" i="4"/>
  <c r="G44" i="4"/>
  <c r="F42" i="3"/>
  <c r="F48" i="3" s="1"/>
  <c r="F43" i="3"/>
  <c r="F44" i="3"/>
  <c r="G41" i="3"/>
  <c r="G50" i="3" s="1"/>
  <c r="G42" i="3"/>
  <c r="G43" i="3"/>
  <c r="G44" i="3"/>
  <c r="K41" i="3"/>
  <c r="K50" i="3" s="1"/>
  <c r="K42" i="3"/>
  <c r="K43" i="3"/>
  <c r="K44" i="3"/>
  <c r="H41" i="3"/>
  <c r="H49" i="3" s="1"/>
  <c r="H42" i="3"/>
  <c r="H43" i="3"/>
  <c r="H44" i="3"/>
  <c r="I44" i="3"/>
  <c r="I50" i="3" s="1"/>
  <c r="L44" i="3"/>
  <c r="L50" i="3" s="1"/>
  <c r="L51" i="3" s="1"/>
  <c r="J50" i="3"/>
  <c r="J51" i="3" s="1"/>
  <c r="J48" i="3"/>
  <c r="H50" i="3"/>
  <c r="M42" i="3"/>
  <c r="M43" i="3"/>
  <c r="M44" i="3"/>
  <c r="M41" i="3"/>
  <c r="L48" i="3"/>
  <c r="G48" i="3"/>
  <c r="G51" i="3" s="1"/>
  <c r="I48" i="3"/>
  <c r="I49" i="3"/>
  <c r="J49" i="3"/>
  <c r="L49" i="3"/>
  <c r="F50" i="3"/>
  <c r="F51" i="3" s="1"/>
  <c r="J50" i="4" l="1"/>
  <c r="J51" i="4" s="1"/>
  <c r="J49" i="4"/>
  <c r="J48" i="4"/>
  <c r="M48" i="4"/>
  <c r="M51" i="4"/>
  <c r="K51" i="4"/>
  <c r="I49" i="4"/>
  <c r="F48" i="4"/>
  <c r="F51" i="4"/>
  <c r="H50" i="4"/>
  <c r="H51" i="4" s="1"/>
  <c r="H49" i="4"/>
  <c r="H48" i="4"/>
  <c r="L50" i="4"/>
  <c r="L48" i="4"/>
  <c r="L49" i="4"/>
  <c r="G50" i="4"/>
  <c r="G49" i="4"/>
  <c r="G48" i="4"/>
  <c r="I51" i="3"/>
  <c r="H48" i="3"/>
  <c r="H51" i="3" s="1"/>
  <c r="K49" i="3"/>
  <c r="G49" i="3"/>
  <c r="M48" i="3"/>
  <c r="F49" i="3"/>
  <c r="K48" i="3"/>
  <c r="K51" i="3" s="1"/>
  <c r="M49" i="3"/>
  <c r="M50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N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5" i="1"/>
  <c r="O50" i="1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51" i="4" l="1"/>
  <c r="L51" i="4"/>
  <c r="M51" i="3"/>
  <c r="H40" i="2"/>
  <c r="J40" i="2"/>
  <c r="L40" i="2"/>
  <c r="N40" i="2"/>
  <c r="P40" i="2"/>
  <c r="I47" i="2"/>
  <c r="M47" i="2"/>
  <c r="I48" i="2"/>
  <c r="I54" i="2" s="1"/>
  <c r="I55" i="2" s="1"/>
  <c r="M48" i="2"/>
  <c r="I49" i="2"/>
  <c r="M49" i="2"/>
  <c r="I50" i="2"/>
  <c r="M50" i="2"/>
  <c r="P36" i="2"/>
  <c r="K47" i="2"/>
  <c r="K58" i="2" s="1"/>
  <c r="O47" i="2"/>
  <c r="O58" i="2" s="1"/>
  <c r="K48" i="2"/>
  <c r="O48" i="2"/>
  <c r="K49" i="2"/>
  <c r="O49" i="2"/>
  <c r="K50" i="2"/>
  <c r="O50" i="2"/>
  <c r="I40" i="2"/>
  <c r="K40" i="2"/>
  <c r="M40" i="2"/>
  <c r="O40" i="2"/>
  <c r="M58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I40" i="1"/>
  <c r="K40" i="1"/>
  <c r="M40" i="1"/>
  <c r="O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O48" i="1"/>
  <c r="I49" i="1"/>
  <c r="K49" i="1"/>
  <c r="M49" i="1"/>
  <c r="O49" i="1"/>
  <c r="I50" i="1"/>
  <c r="K50" i="1"/>
  <c r="M50" i="1"/>
  <c r="O54" i="2" l="1"/>
  <c r="N66" i="2" s="1"/>
  <c r="N63" i="2"/>
  <c r="K65" i="2"/>
  <c r="K63" i="2"/>
  <c r="M66" i="2"/>
  <c r="M65" i="2"/>
  <c r="H66" i="2"/>
  <c r="H65" i="2"/>
  <c r="L64" i="2"/>
  <c r="H64" i="2"/>
  <c r="M54" i="2"/>
  <c r="M55" i="2" s="1"/>
  <c r="K54" i="2"/>
  <c r="K55" i="2" s="1"/>
  <c r="O66" i="2"/>
  <c r="O64" i="2"/>
  <c r="O56" i="2"/>
  <c r="O57" i="2" s="1"/>
  <c r="O63" i="2"/>
  <c r="I64" i="2"/>
  <c r="I63" i="2"/>
  <c r="K56" i="2"/>
  <c r="K57" i="2" s="1"/>
  <c r="M56" i="2"/>
  <c r="M57" i="2" s="1"/>
  <c r="I58" i="2"/>
  <c r="I59" i="2" s="1"/>
  <c r="I56" i="2"/>
  <c r="I57" i="2" s="1"/>
  <c r="N58" i="2"/>
  <c r="N56" i="2"/>
  <c r="N57" i="2" s="1"/>
  <c r="N54" i="2"/>
  <c r="N55" i="2" s="1"/>
  <c r="J58" i="2"/>
  <c r="J56" i="2"/>
  <c r="J57" i="2" s="1"/>
  <c r="J54" i="2"/>
  <c r="J55" i="2" s="1"/>
  <c r="O55" i="2"/>
  <c r="O59" i="2"/>
  <c r="K59" i="2"/>
  <c r="L58" i="2"/>
  <c r="L56" i="2"/>
  <c r="L57" i="2" s="1"/>
  <c r="L54" i="2"/>
  <c r="L55" i="2" s="1"/>
  <c r="H63" i="2"/>
  <c r="H58" i="2"/>
  <c r="H56" i="2"/>
  <c r="H57" i="2" s="1"/>
  <c r="H54" i="2"/>
  <c r="J76" i="2" s="1"/>
  <c r="O58" i="1"/>
  <c r="O56" i="1"/>
  <c r="O57" i="1" s="1"/>
  <c r="O54" i="1"/>
  <c r="O55" i="1" s="1"/>
  <c r="K54" i="1"/>
  <c r="K55" i="1" s="1"/>
  <c r="K63" i="1"/>
  <c r="K58" i="1"/>
  <c r="K59" i="1" s="1"/>
  <c r="K56" i="1"/>
  <c r="K57" i="1" s="1"/>
  <c r="L58" i="1"/>
  <c r="L56" i="1"/>
  <c r="L57" i="1" s="1"/>
  <c r="L54" i="1"/>
  <c r="L55" i="1" s="1"/>
  <c r="H58" i="1"/>
  <c r="H56" i="1"/>
  <c r="H57" i="1" s="1"/>
  <c r="H54" i="1"/>
  <c r="I76" i="1" s="1"/>
  <c r="I66" i="1"/>
  <c r="M58" i="1"/>
  <c r="M56" i="1"/>
  <c r="M57" i="1" s="1"/>
  <c r="M54" i="1"/>
  <c r="M55" i="1" s="1"/>
  <c r="I63" i="1"/>
  <c r="I58" i="1"/>
  <c r="I56" i="1"/>
  <c r="I57" i="1" s="1"/>
  <c r="I54" i="1"/>
  <c r="I55" i="1" s="1"/>
  <c r="N65" i="1"/>
  <c r="N64" i="1"/>
  <c r="N63" i="1"/>
  <c r="N58" i="1"/>
  <c r="N56" i="1"/>
  <c r="N57" i="1" s="1"/>
  <c r="N54" i="1"/>
  <c r="N55" i="1" s="1"/>
  <c r="J63" i="1"/>
  <c r="J58" i="1"/>
  <c r="J56" i="1"/>
  <c r="J57" i="1" s="1"/>
  <c r="J54" i="1"/>
  <c r="J55" i="1" s="1"/>
  <c r="I77" i="1" l="1"/>
  <c r="I83" i="1" s="1"/>
  <c r="M76" i="1"/>
  <c r="O65" i="2"/>
  <c r="L65" i="2"/>
  <c r="L72" i="2" s="1"/>
  <c r="K64" i="2"/>
  <c r="K71" i="2" s="1"/>
  <c r="N65" i="2"/>
  <c r="L66" i="2"/>
  <c r="K66" i="2"/>
  <c r="J64" i="2"/>
  <c r="I65" i="2"/>
  <c r="M63" i="2"/>
  <c r="J63" i="2"/>
  <c r="J72" i="2" s="1"/>
  <c r="J66" i="2"/>
  <c r="N66" i="1"/>
  <c r="I64" i="1"/>
  <c r="H65" i="1"/>
  <c r="I66" i="2"/>
  <c r="L63" i="2"/>
  <c r="M64" i="2"/>
  <c r="J65" i="2"/>
  <c r="N64" i="2"/>
  <c r="N72" i="2" s="1"/>
  <c r="O70" i="2"/>
  <c r="M59" i="2"/>
  <c r="J77" i="2"/>
  <c r="N77" i="2"/>
  <c r="J78" i="2"/>
  <c r="N78" i="2"/>
  <c r="J79" i="2"/>
  <c r="H76" i="2"/>
  <c r="H84" i="2" s="1"/>
  <c r="H59" i="2"/>
  <c r="L71" i="2"/>
  <c r="L70" i="2"/>
  <c r="J85" i="2"/>
  <c r="J84" i="2"/>
  <c r="J83" i="2"/>
  <c r="N59" i="2"/>
  <c r="O72" i="2"/>
  <c r="O71" i="2"/>
  <c r="M72" i="2"/>
  <c r="M71" i="2"/>
  <c r="M70" i="2"/>
  <c r="H55" i="2"/>
  <c r="K77" i="2"/>
  <c r="O77" i="2"/>
  <c r="K78" i="2"/>
  <c r="O78" i="2"/>
  <c r="K79" i="2"/>
  <c r="O79" i="2"/>
  <c r="I76" i="2"/>
  <c r="I77" i="2"/>
  <c r="I78" i="2"/>
  <c r="I79" i="2"/>
  <c r="K76" i="2"/>
  <c r="O76" i="2"/>
  <c r="N79" i="2"/>
  <c r="M76" i="2"/>
  <c r="M77" i="2"/>
  <c r="M78" i="2"/>
  <c r="M79" i="2"/>
  <c r="H72" i="2"/>
  <c r="H71" i="2"/>
  <c r="H70" i="2"/>
  <c r="L76" i="2"/>
  <c r="L59" i="2"/>
  <c r="H77" i="2"/>
  <c r="L77" i="2"/>
  <c r="H78" i="2"/>
  <c r="L78" i="2"/>
  <c r="H79" i="2"/>
  <c r="L79" i="2"/>
  <c r="I72" i="2"/>
  <c r="I71" i="2"/>
  <c r="I70" i="2"/>
  <c r="J59" i="2"/>
  <c r="N76" i="2"/>
  <c r="N70" i="2"/>
  <c r="J64" i="1"/>
  <c r="J65" i="1"/>
  <c r="J72" i="1" s="1"/>
  <c r="J66" i="1"/>
  <c r="I65" i="1"/>
  <c r="I71" i="1" s="1"/>
  <c r="H64" i="1"/>
  <c r="H66" i="1"/>
  <c r="H72" i="1" s="1"/>
  <c r="L59" i="1"/>
  <c r="K64" i="1"/>
  <c r="K71" i="1" s="1"/>
  <c r="K65" i="1"/>
  <c r="K66" i="1"/>
  <c r="J77" i="1"/>
  <c r="N77" i="1"/>
  <c r="J78" i="1"/>
  <c r="N78" i="1"/>
  <c r="J79" i="1"/>
  <c r="N79" i="1"/>
  <c r="M63" i="1"/>
  <c r="M72" i="1" s="1"/>
  <c r="M64" i="1"/>
  <c r="M65" i="1"/>
  <c r="M66" i="1"/>
  <c r="H63" i="1"/>
  <c r="L63" i="1"/>
  <c r="L64" i="1"/>
  <c r="L65" i="1"/>
  <c r="L66" i="1"/>
  <c r="O63" i="1"/>
  <c r="O71" i="1" s="1"/>
  <c r="O64" i="1"/>
  <c r="O65" i="1"/>
  <c r="N59" i="1"/>
  <c r="I59" i="1"/>
  <c r="H55" i="1"/>
  <c r="O79" i="1"/>
  <c r="L76" i="1"/>
  <c r="H77" i="1"/>
  <c r="L77" i="1"/>
  <c r="H78" i="1"/>
  <c r="L78" i="1"/>
  <c r="H79" i="1"/>
  <c r="L79" i="1"/>
  <c r="K76" i="1"/>
  <c r="J76" i="1"/>
  <c r="J59" i="1"/>
  <c r="N76" i="1"/>
  <c r="N72" i="1"/>
  <c r="N71" i="1"/>
  <c r="N70" i="1"/>
  <c r="I72" i="1"/>
  <c r="M59" i="1"/>
  <c r="M77" i="1"/>
  <c r="M78" i="1"/>
  <c r="I79" i="1"/>
  <c r="M79" i="1"/>
  <c r="H76" i="1"/>
  <c r="H59" i="1"/>
  <c r="L71" i="1"/>
  <c r="O59" i="1"/>
  <c r="O76" i="1"/>
  <c r="K77" i="1"/>
  <c r="O77" i="1"/>
  <c r="K78" i="1"/>
  <c r="O78" i="1"/>
  <c r="K79" i="1"/>
  <c r="K72" i="2" l="1"/>
  <c r="N71" i="2"/>
  <c r="J70" i="2"/>
  <c r="J71" i="2"/>
  <c r="K70" i="2"/>
  <c r="I70" i="1"/>
  <c r="H71" i="1"/>
  <c r="J71" i="1"/>
  <c r="H85" i="2"/>
  <c r="N73" i="2"/>
  <c r="H73" i="2"/>
  <c r="M85" i="2"/>
  <c r="M84" i="2"/>
  <c r="M83" i="2"/>
  <c r="O85" i="2"/>
  <c r="O84" i="2"/>
  <c r="O83" i="2"/>
  <c r="O73" i="2"/>
  <c r="J73" i="2"/>
  <c r="L73" i="2"/>
  <c r="K73" i="2"/>
  <c r="N85" i="2"/>
  <c r="N84" i="2"/>
  <c r="N83" i="2"/>
  <c r="I73" i="2"/>
  <c r="L85" i="2"/>
  <c r="L84" i="2"/>
  <c r="L83" i="2"/>
  <c r="K85" i="2"/>
  <c r="K84" i="2"/>
  <c r="K83" i="2"/>
  <c r="I85" i="2"/>
  <c r="I84" i="2"/>
  <c r="I83" i="2"/>
  <c r="M73" i="2"/>
  <c r="J86" i="2"/>
  <c r="H83" i="2"/>
  <c r="H86" i="2" s="1"/>
  <c r="O72" i="1"/>
  <c r="O73" i="1" s="1"/>
  <c r="L72" i="1"/>
  <c r="L73" i="1" s="1"/>
  <c r="M71" i="1"/>
  <c r="K72" i="1"/>
  <c r="M70" i="1"/>
  <c r="L70" i="1"/>
  <c r="I84" i="1"/>
  <c r="O70" i="1"/>
  <c r="K70" i="1"/>
  <c r="H70" i="1"/>
  <c r="H73" i="1" s="1"/>
  <c r="J70" i="1"/>
  <c r="J73" i="1" s="1"/>
  <c r="O85" i="1"/>
  <c r="O84" i="1"/>
  <c r="O83" i="1"/>
  <c r="H85" i="1"/>
  <c r="H84" i="1"/>
  <c r="H83" i="1"/>
  <c r="N73" i="1"/>
  <c r="I85" i="1"/>
  <c r="M85" i="1"/>
  <c r="M84" i="1"/>
  <c r="M83" i="1"/>
  <c r="I73" i="1"/>
  <c r="N85" i="1"/>
  <c r="N84" i="1"/>
  <c r="N83" i="1"/>
  <c r="J85" i="1"/>
  <c r="J84" i="1"/>
  <c r="J83" i="1"/>
  <c r="K85" i="1"/>
  <c r="K84" i="1"/>
  <c r="K83" i="1"/>
  <c r="L85" i="1"/>
  <c r="L84" i="1"/>
  <c r="L83" i="1"/>
  <c r="M73" i="1"/>
  <c r="K73" i="1" l="1"/>
  <c r="K86" i="2"/>
  <c r="O86" i="2"/>
  <c r="I86" i="2"/>
  <c r="L86" i="2"/>
  <c r="N86" i="2"/>
  <c r="M86" i="2"/>
  <c r="K86" i="1"/>
  <c r="N86" i="1"/>
  <c r="M86" i="1"/>
  <c r="L86" i="1"/>
  <c r="J86" i="1"/>
  <c r="I86" i="1"/>
  <c r="H86" i="1"/>
  <c r="O86" i="1"/>
</calcChain>
</file>

<file path=xl/sharedStrings.xml><?xml version="1.0" encoding="utf-8"?>
<sst xmlns="http://schemas.openxmlformats.org/spreadsheetml/2006/main" count="332" uniqueCount="71">
  <si>
    <t>version,4</t>
  </si>
  <si>
    <t>ProtocolHeader</t>
  </si>
  <si>
    <t>,Version,1.0,Label,MTT_005a_d40,ReaderType,0,DateRead,1/20/2020 3:46:22 PM,InstrumentSN,SN: 512734004,</t>
  </si>
  <si>
    <t xml:space="preserve">,Result,0,Prefix,3a_Vinc_Sic,WellMap,0007FE7FE7FE7FE7FE7FE000,RefWellMap,000000000000000000000000,RunCount,1,Kinetics,False,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</si>
  <si>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</si>
  <si>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</si>
  <si>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</si>
  <si>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</si>
  <si>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</si>
  <si>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</si>
  <si>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,B,X,0.05411777,0.05672839,0.05536745,0.05528689,0.05540712,0.05475501,0.0534606,0.05453357,0.05370012,0.05442291,X</t>
  </si>
  <si>
    <t>,C,X,0.05450678,0.2238528,0.2397912,0.2228113,0.2037234,0.2166635,0.1843286,0.2001081,0.1426329,0.1084426,X</t>
  </si>
  <si>
    <t>,D,X,0.0548716,0.2260782,0.2164875,0.2015473,0.1843255,0.2131642,0.2047217,0.2274935,0.1587055,0.1117157,X</t>
  </si>
  <si>
    <t>,E,X,0.05389434,0.2408349,0.2403395,0.3252839,0.2097412,0.227353,0.2009218,0.2074933,0.1253776,0.1107665,X</t>
  </si>
  <si>
    <t>,F,X,0.05187936,0.2168057,0.2190547,0.2049473,0.1962561,0.259822,0.1840852,0.1923579,0.1959542,0.05325726,X</t>
  </si>
  <si>
    <t>,G,X,0.05374895,0.05347222,0.05294838,0.05319803,0.05310515,0.05402818,0.05411314,0.05238685,0.05237411,0.05251788,X</t>
  </si>
  <si>
    <t>,H,X,X,X,X,X,X,X,X,X,X,X,X</t>
  </si>
  <si>
    <t>B</t>
  </si>
  <si>
    <t>C</t>
  </si>
  <si>
    <t>D</t>
  </si>
  <si>
    <t>E</t>
  </si>
  <si>
    <t>F</t>
  </si>
  <si>
    <t>G</t>
  </si>
  <si>
    <t>Vehicle</t>
  </si>
  <si>
    <t>10nM</t>
  </si>
  <si>
    <t>100pM</t>
  </si>
  <si>
    <t>1nM</t>
  </si>
  <si>
    <t>100nM</t>
  </si>
  <si>
    <t>1uM</t>
  </si>
  <si>
    <t>10uM</t>
  </si>
  <si>
    <t>Empty value</t>
  </si>
  <si>
    <t>MTT</t>
  </si>
  <si>
    <t>Date of intoxication:</t>
  </si>
  <si>
    <t>Reader:</t>
  </si>
  <si>
    <t>Promega GloMax</t>
  </si>
  <si>
    <t>Full kill</t>
  </si>
  <si>
    <t>Cells</t>
  </si>
  <si>
    <t>Differentiation started</t>
  </si>
  <si>
    <t>Age of cells</t>
  </si>
  <si>
    <t>40d</t>
  </si>
  <si>
    <t>Agent</t>
  </si>
  <si>
    <t>Vincristin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</si>
  <si>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</si>
  <si>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</si>
  <si>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</si>
  <si>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</si>
  <si>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</si>
  <si>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</si>
  <si>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</si>
  <si>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</si>
  <si>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</si>
  <si>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</si>
  <si>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iPSC_DSN_005A_20191208_d40</t>
  </si>
  <si>
    <t>,Version,1,Label,CytoTox-Fluor,ReaderType,2,DateRead,1/19/2020 9:26:11 PM,InstrumentSN,SN: 512734004,FluoOpticalKitID,PN:9300-046 SN:31000001DD35142D SIG:BLUE,</t>
  </si>
  <si>
    <t xml:space="preserve">,Result,0,Prefix,2a_Vinc,WellMap,0007FE7FE7FE7FE7FE7FE000,RunCount,1,Kinetics,False, </t>
  </si>
  <si>
    <t>,Read 1</t>
  </si>
  <si>
    <t>,B,X,568.541,569.401,576.765,568.884,567.984,569.469,569.291,568.399,579.533,569.087,X</t>
  </si>
  <si>
    <t>,C,X,569.275,4493.42,4049.39,3794.7,4186.43,3832.73,4211.87,4394.48,21342.8,3010.01,X</t>
  </si>
  <si>
    <t>,D,X,568.662,4228.91,3915.4,3762.61,4125.41,3720.22,4336.49,4292.94,21256.9,3012.58,X</t>
  </si>
  <si>
    <t>,E,X,567.561,4381.87,3991.53,3872.6,4273.55,3957.75,4364.12,4685.85,23653.8,2977.85,X</t>
  </si>
  <si>
    <t>,F,X,566.951,4507.08,4078.71,3866.17,4321.09,4078.28,4493.83,5063.11,22665.7,567.615,X</t>
  </si>
  <si>
    <t>,G,X,567.573,565.581,566.779,569.03,568.367,568.406,566.186,565.231,565.37,568.056,X</t>
  </si>
  <si>
    <t>Cytotox</t>
  </si>
  <si>
    <t>Live/Dead</t>
  </si>
  <si>
    <t>Vehicle mean</t>
  </si>
  <si>
    <t>% of vehicle</t>
  </si>
  <si>
    <t>17) 20210118</t>
  </si>
  <si>
    <t>Some wells partly detached (marked),</t>
  </si>
  <si>
    <t xml:space="preserve">but not outliers. </t>
  </si>
  <si>
    <t xml:space="preserve">One outlier excluded. </t>
  </si>
  <si>
    <t>One outlier marked 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</si>
</sst>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142875</xdr:colOff>
      <xdr:row>4</xdr:row>
      <xdr:rowOff>117021</xdr:rowOff>
    </xdr:from>
    <xdr:to>
      <xdr:col>19</xdr:col>
      <xdr:colOff>308206</xdr:colOff>
      <xdr:row>23</xdr:row>
      <xdr:rowOff>21770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24875" y="879021"/>
          <a:ext cx="6261331" cy="3524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4</xdr:row>
      <xdr:rowOff>0</xdr:rowOff>
    </xdr:from>
    <xdr:to>
      <xdr:col>14</xdr:col>
      <xdr:colOff>514351</xdr:colOff>
      <xdr:row>21</xdr:row>
      <xdr:rowOff>53299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762000"/>
          <a:ext cx="5848350" cy="3291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627530</xdr:colOff>
      <xdr:row>0</xdr:row>
      <xdr:rowOff>52496</xdr:rowOff>
    </xdr:from>
    <xdr:to>
      <xdr:col>10</xdr:col>
      <xdr:colOff>209048</xdr:colOff>
      <xdr:row>12</xdr:row>
      <xdr:rowOff>123265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2DECD0B-F6C5-4858-9929-2E8D64238B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5530" y="52496"/>
          <a:ext cx="4187136" cy="235676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300317</xdr:colOff>
          <xdr:row>0</xdr:row>
          <xdr:rowOff>89647</xdr:rowOff>
        </xdr:from>
        <xdr:to>
          <xdr:col>14</xdr:col>
          <xdr:colOff>189774</xdr:colOff>
          <xdr:row>12</xdr:row>
          <xdr:rowOff>89647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6B0DBDB1-A117-402A-8BCE-9DE65AA351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627530</xdr:colOff>
      <xdr:row>0</xdr:row>
      <xdr:rowOff>52496</xdr:rowOff>
    </xdr:from>
    <xdr:to>
      <xdr:col>10</xdr:col>
      <xdr:colOff>247148</xdr:colOff>
      <xdr:row>12</xdr:row>
      <xdr:rowOff>123265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7FF53B6-3739-4780-94D9-28A365627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5530" y="52496"/>
          <a:ext cx="4191618" cy="235676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300317</xdr:colOff>
          <xdr:row>0</xdr:row>
          <xdr:rowOff>89647</xdr:rowOff>
        </xdr:from>
        <xdr:to>
          <xdr:col>14</xdr:col>
          <xdr:colOff>189774</xdr:colOff>
          <xdr:row>12</xdr:row>
          <xdr:rowOff>89647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3B360D2-1C41-4382-96AC-3F50E3EAF9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6"/>
  <sheetViews>
    <sheetView topLeftCell="A7" zoomScale="85" zoomScaleNormal="85" workbookViewId="0">
      <selection activeCell="A25" sqref="A25:D32"/>
    </sheetView>
  </sheetViews>
  <sheetFormatPr baseColWidth="10" defaultRowHeight="15" x14ac:dyDescent="0.25"/>
  <sheetData>
    <row r="1" spans="1:20" x14ac:dyDescent="0.25">
      <c r="B1" t="s">
        <v>0</v>
      </c>
    </row>
    <row r="2" spans="1:20" x14ac:dyDescent="0.25">
      <c r="A2" t="s">
        <v>1</v>
      </c>
    </row>
    <row r="3" spans="1:20" x14ac:dyDescent="0.25">
      <c r="A3" t="s">
        <v>2</v>
      </c>
    </row>
    <row r="4" spans="1:20" x14ac:dyDescent="0.25">
      <c r="A4" t="s">
        <v>3</v>
      </c>
    </row>
    <row r="6" spans="1:20" x14ac:dyDescent="0.25">
      <c r="A6" t="s">
        <v>4</v>
      </c>
    </row>
    <row r="7" spans="1:20" x14ac:dyDescent="0.25">
      <c r="A7" t="s">
        <v>5</v>
      </c>
      <c r="T7" t="s">
        <v>17</v>
      </c>
    </row>
    <row r="8" spans="1:20" x14ac:dyDescent="0.25">
      <c r="T8" t="s">
        <v>18</v>
      </c>
    </row>
    <row r="9" spans="1:20" x14ac:dyDescent="0.25">
      <c r="A9" t="s">
        <v>6</v>
      </c>
      <c r="T9" t="s">
        <v>19</v>
      </c>
    </row>
    <row r="10" spans="1:20" x14ac:dyDescent="0.25">
      <c r="A10" t="s">
        <v>7</v>
      </c>
      <c r="T10" t="s">
        <v>20</v>
      </c>
    </row>
    <row r="11" spans="1:20" x14ac:dyDescent="0.25">
      <c r="A11" t="s">
        <v>8</v>
      </c>
      <c r="T11" t="s">
        <v>21</v>
      </c>
    </row>
    <row r="12" spans="1:20" x14ac:dyDescent="0.25">
      <c r="A12" t="s">
        <v>9</v>
      </c>
      <c r="T12" t="s">
        <v>22</v>
      </c>
    </row>
    <row r="13" spans="1:20" x14ac:dyDescent="0.25">
      <c r="A13" t="s">
        <v>10</v>
      </c>
    </row>
    <row r="14" spans="1:20" x14ac:dyDescent="0.25">
      <c r="A14" t="s">
        <v>11</v>
      </c>
    </row>
    <row r="15" spans="1:20" x14ac:dyDescent="0.25">
      <c r="A15" t="s">
        <v>12</v>
      </c>
    </row>
    <row r="16" spans="1:20" x14ac:dyDescent="0.25">
      <c r="A16" t="s">
        <v>13</v>
      </c>
    </row>
    <row r="17" spans="1:25" x14ac:dyDescent="0.25">
      <c r="A17" t="s">
        <v>14</v>
      </c>
    </row>
    <row r="18" spans="1:25" x14ac:dyDescent="0.25">
      <c r="A18" t="s">
        <v>15</v>
      </c>
    </row>
    <row r="19" spans="1:25" x14ac:dyDescent="0.25">
      <c r="A19" t="s">
        <v>16</v>
      </c>
    </row>
    <row r="22" spans="1:25" x14ac:dyDescent="0.25">
      <c r="A22" s="1"/>
    </row>
    <row r="23" spans="1:25" x14ac:dyDescent="0.25">
      <c r="C23" s="2"/>
    </row>
    <row r="24" spans="1:25" x14ac:dyDescent="0.25">
      <c r="C24" s="2"/>
    </row>
    <row r="25" spans="1:25" x14ac:dyDescent="0.25">
      <c r="A25" s="1" t="s">
        <v>66</v>
      </c>
      <c r="F25" s="3"/>
      <c r="G25" s="3"/>
      <c r="H25" s="3" t="s">
        <v>23</v>
      </c>
      <c r="I25" s="3" t="s">
        <v>25</v>
      </c>
      <c r="J25" s="3" t="s">
        <v>26</v>
      </c>
      <c r="K25" s="3" t="s">
        <v>24</v>
      </c>
      <c r="L25" s="3" t="s">
        <v>27</v>
      </c>
      <c r="M25" s="3" t="s">
        <v>28</v>
      </c>
      <c r="N25" s="3" t="s">
        <v>29</v>
      </c>
      <c r="O25" s="3" t="s">
        <v>35</v>
      </c>
      <c r="P25" s="3" t="s">
        <v>30</v>
      </c>
      <c r="Q25" s="3"/>
    </row>
    <row r="26" spans="1:25" x14ac:dyDescent="0.25">
      <c r="A26" t="s">
        <v>36</v>
      </c>
      <c r="C26" t="s">
        <v>52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7"/>
      <c r="T26" s="17"/>
      <c r="U26" s="17"/>
      <c r="V26" s="17"/>
      <c r="W26" s="17"/>
      <c r="X26" s="17"/>
      <c r="Y26" s="17"/>
    </row>
    <row r="27" spans="1:25" x14ac:dyDescent="0.25">
      <c r="A27" t="s">
        <v>37</v>
      </c>
      <c r="C27" s="2">
        <v>43807</v>
      </c>
      <c r="F27" s="5"/>
      <c r="G27" s="5"/>
      <c r="H27" s="5">
        <v>5.6728389999999997E-2</v>
      </c>
      <c r="I27" s="5">
        <v>5.5286889999999998E-2</v>
      </c>
      <c r="J27" s="5">
        <v>5.5367449999999999E-2</v>
      </c>
      <c r="K27" s="5">
        <v>5.475501E-2</v>
      </c>
      <c r="L27" s="5">
        <v>5.5407119999999997E-2</v>
      </c>
      <c r="M27" s="5">
        <v>5.3460599999999997E-2</v>
      </c>
      <c r="N27" s="5">
        <v>5.4533570000000003E-2</v>
      </c>
      <c r="O27" s="5">
        <v>5.3700119999999997E-2</v>
      </c>
      <c r="P27" s="5">
        <v>5.4422909999999998E-2</v>
      </c>
      <c r="Q27" s="5"/>
      <c r="S27" s="17"/>
      <c r="T27" s="17"/>
      <c r="U27" s="17"/>
      <c r="V27" s="17"/>
      <c r="W27" s="17"/>
      <c r="X27" s="17"/>
      <c r="Y27" s="17"/>
    </row>
    <row r="28" spans="1:25" x14ac:dyDescent="0.25">
      <c r="A28" t="s">
        <v>38</v>
      </c>
      <c r="C28" t="s">
        <v>39</v>
      </c>
      <c r="F28" s="6"/>
      <c r="G28" s="6"/>
      <c r="H28" s="7">
        <v>0.22385279999999999</v>
      </c>
      <c r="I28" s="8">
        <v>0.22281129999999999</v>
      </c>
      <c r="J28" s="8">
        <v>0.23979120000000001</v>
      </c>
      <c r="K28" s="8">
        <v>0.21666350000000001</v>
      </c>
      <c r="L28" s="8">
        <v>0.2037234</v>
      </c>
      <c r="M28" s="8">
        <v>0.18432860000000001</v>
      </c>
      <c r="N28" s="8">
        <v>0.20010810000000001</v>
      </c>
      <c r="O28" s="8">
        <v>0.14263290000000001</v>
      </c>
      <c r="P28" s="9">
        <v>0.1084426</v>
      </c>
      <c r="Q28" s="6"/>
      <c r="S28" s="17"/>
      <c r="T28" s="17"/>
      <c r="U28" s="17"/>
      <c r="V28" s="17"/>
      <c r="W28" s="17"/>
      <c r="X28" s="17"/>
      <c r="Y28" s="17"/>
    </row>
    <row r="29" spans="1:25" x14ac:dyDescent="0.25">
      <c r="A29" t="s">
        <v>40</v>
      </c>
      <c r="C29" t="s">
        <v>41</v>
      </c>
      <c r="F29" s="6"/>
      <c r="G29" s="6"/>
      <c r="H29" s="10">
        <v>0.22607820000000001</v>
      </c>
      <c r="I29" s="11">
        <v>0.20154730000000001</v>
      </c>
      <c r="J29" s="11">
        <v>0.2164875</v>
      </c>
      <c r="K29" s="11">
        <v>0.2131642</v>
      </c>
      <c r="L29" s="11">
        <v>0.1843255</v>
      </c>
      <c r="M29" s="11">
        <v>0.20472170000000001</v>
      </c>
      <c r="N29" s="11">
        <v>0.22749349999999999</v>
      </c>
      <c r="O29" s="11">
        <v>0.1587055</v>
      </c>
      <c r="P29" s="12">
        <v>0.1117157</v>
      </c>
      <c r="Q29" s="6"/>
      <c r="S29" s="17"/>
      <c r="T29" s="17"/>
      <c r="U29" s="17"/>
      <c r="V29" s="17"/>
      <c r="W29" s="17"/>
      <c r="X29" s="17"/>
      <c r="Y29" s="17"/>
    </row>
    <row r="30" spans="1:25" x14ac:dyDescent="0.25">
      <c r="A30" t="s">
        <v>32</v>
      </c>
      <c r="C30" s="2">
        <v>43848</v>
      </c>
      <c r="F30" s="6"/>
      <c r="G30" s="6"/>
      <c r="H30" s="10">
        <v>0.24083489999999999</v>
      </c>
      <c r="I30" s="11">
        <v>0.32528390000000001</v>
      </c>
      <c r="J30" s="11">
        <v>0.24033950000000001</v>
      </c>
      <c r="K30" s="11">
        <v>0.227353</v>
      </c>
      <c r="L30" s="11">
        <v>0.20974119999999999</v>
      </c>
      <c r="M30" s="11">
        <v>0.20092180000000001</v>
      </c>
      <c r="N30" s="11">
        <v>0.20749329999999999</v>
      </c>
      <c r="O30" s="11">
        <v>0.12537760000000001</v>
      </c>
      <c r="P30" s="12">
        <v>0.1107665</v>
      </c>
      <c r="Q30" s="6"/>
      <c r="S30" s="17"/>
      <c r="T30" s="17"/>
      <c r="U30" s="17"/>
      <c r="V30" s="17"/>
      <c r="W30" s="17"/>
      <c r="X30" s="17"/>
      <c r="Y30" s="17"/>
    </row>
    <row r="31" spans="1:25" x14ac:dyDescent="0.25">
      <c r="A31" t="s">
        <v>33</v>
      </c>
      <c r="C31" t="s">
        <v>34</v>
      </c>
      <c r="F31" s="6"/>
      <c r="G31" s="6"/>
      <c r="H31" s="13">
        <v>0.21680569999999999</v>
      </c>
      <c r="I31" s="14">
        <v>0.2049473</v>
      </c>
      <c r="J31" s="14">
        <v>0.21905469999999999</v>
      </c>
      <c r="K31" s="14">
        <v>0.259822</v>
      </c>
      <c r="L31" s="14">
        <v>0.19625609999999999</v>
      </c>
      <c r="M31" s="14">
        <v>0.1840852</v>
      </c>
      <c r="N31" s="14">
        <v>0.1923579</v>
      </c>
      <c r="O31" s="14">
        <v>0.1959542</v>
      </c>
      <c r="P31" s="15">
        <v>5.3257260000000001E-2</v>
      </c>
      <c r="Q31" s="6"/>
      <c r="S31" s="17"/>
      <c r="T31" s="17"/>
      <c r="U31" s="17"/>
      <c r="V31" s="17"/>
      <c r="W31" s="17"/>
      <c r="X31" s="17"/>
      <c r="Y31" s="17"/>
    </row>
    <row r="32" spans="1:25" x14ac:dyDescent="0.25">
      <c r="A32" s="1" t="s">
        <v>42</v>
      </c>
      <c r="H32">
        <v>5.3472220000000001E-2</v>
      </c>
      <c r="I32">
        <v>5.319803E-2</v>
      </c>
      <c r="J32">
        <v>5.2948380000000003E-2</v>
      </c>
      <c r="K32">
        <v>5.4028180000000002E-2</v>
      </c>
      <c r="L32">
        <v>5.3105149999999997E-2</v>
      </c>
      <c r="M32">
        <v>5.4113139999999997E-2</v>
      </c>
      <c r="N32">
        <v>5.2386849999999999E-2</v>
      </c>
      <c r="O32">
        <v>5.2374110000000001E-2</v>
      </c>
      <c r="P32">
        <v>5.2517880000000003E-2</v>
      </c>
      <c r="S32" s="17"/>
      <c r="T32" s="17"/>
      <c r="U32" s="17"/>
      <c r="V32" s="17"/>
      <c r="W32" s="17"/>
      <c r="X32" s="17"/>
      <c r="Y32" s="17"/>
    </row>
    <row r="33" spans="3:25" x14ac:dyDescent="0.25">
      <c r="S33" s="17"/>
      <c r="T33" s="17"/>
      <c r="U33" s="17"/>
      <c r="V33" s="17"/>
      <c r="W33" s="17"/>
      <c r="X33" s="17"/>
      <c r="Y33" s="17"/>
    </row>
    <row r="34" spans="3:25" x14ac:dyDescent="0.25">
      <c r="S34" s="17"/>
      <c r="T34" s="17"/>
      <c r="U34" s="17"/>
      <c r="V34" s="17"/>
      <c r="W34" s="17"/>
      <c r="X34" s="17"/>
      <c r="Y34" s="17"/>
    </row>
    <row r="35" spans="3:25" x14ac:dyDescent="0.25">
      <c r="C35" s="16"/>
      <c r="F35" t="s">
        <v>43</v>
      </c>
      <c r="H35">
        <f>AVERAGE(H28:H31)</f>
        <v>0.22689289999999998</v>
      </c>
      <c r="I35">
        <f>AVERAGE(I28:I31)</f>
        <v>0.23864744999999998</v>
      </c>
      <c r="J35">
        <f>AVERAGE(J28:J31)</f>
        <v>0.22891822500000003</v>
      </c>
      <c r="K35">
        <f t="shared" ref="K35:M35" si="0">AVERAGE(K28:K31)</f>
        <v>0.22925067500000001</v>
      </c>
      <c r="L35">
        <f t="shared" si="0"/>
        <v>0.19851154999999998</v>
      </c>
      <c r="M35">
        <f t="shared" si="0"/>
        <v>0.19351432499999999</v>
      </c>
      <c r="N35">
        <f>AVERAGE(N28:N31)</f>
        <v>0.2068632</v>
      </c>
      <c r="O35">
        <f>AVERAGE(O28:O31)</f>
        <v>0.15566754999999999</v>
      </c>
      <c r="P35">
        <f>AVERAGE(P28:P30)</f>
        <v>0.11030826666666667</v>
      </c>
      <c r="S35" s="17"/>
      <c r="T35" s="17"/>
      <c r="U35" s="17"/>
      <c r="V35" s="17"/>
      <c r="W35" s="17"/>
      <c r="X35" s="17"/>
      <c r="Y35" s="17"/>
    </row>
    <row r="36" spans="3:25" x14ac:dyDescent="0.25">
      <c r="F36" t="s">
        <v>44</v>
      </c>
      <c r="H36">
        <f>H35/1000</f>
        <v>2.2689289999999998E-4</v>
      </c>
      <c r="I36">
        <f t="shared" ref="I36:P36" si="1">I35/1000</f>
        <v>2.3864744999999997E-4</v>
      </c>
      <c r="J36">
        <f t="shared" si="1"/>
        <v>2.2891822500000004E-4</v>
      </c>
      <c r="K36">
        <f t="shared" si="1"/>
        <v>2.29250675E-4</v>
      </c>
      <c r="L36">
        <f t="shared" si="1"/>
        <v>1.9851154999999998E-4</v>
      </c>
      <c r="M36">
        <f t="shared" si="1"/>
        <v>1.9351432499999999E-4</v>
      </c>
      <c r="N36">
        <f t="shared" si="1"/>
        <v>2.0686319999999999E-4</v>
      </c>
      <c r="O36">
        <f t="shared" si="1"/>
        <v>1.5566754999999998E-4</v>
      </c>
      <c r="P36">
        <f t="shared" si="1"/>
        <v>1.1030826666666667E-4</v>
      </c>
      <c r="S36" s="17"/>
      <c r="T36" s="17"/>
      <c r="U36" s="17"/>
      <c r="V36" s="17"/>
      <c r="W36" s="17"/>
      <c r="X36" s="17"/>
      <c r="Y36" s="17"/>
    </row>
    <row r="37" spans="3:25" x14ac:dyDescent="0.25">
      <c r="F37" t="s">
        <v>45</v>
      </c>
      <c r="H37">
        <f>MEDIAN(H28:H31)</f>
        <v>0.22496549999999998</v>
      </c>
      <c r="I37">
        <f t="shared" ref="I37:O37" si="2">MEDIAN(I28:I31)</f>
        <v>0.21387929999999999</v>
      </c>
      <c r="J37">
        <f t="shared" si="2"/>
        <v>0.22942295000000001</v>
      </c>
      <c r="K37">
        <f t="shared" si="2"/>
        <v>0.22200825000000002</v>
      </c>
      <c r="L37">
        <f t="shared" si="2"/>
        <v>0.19998974999999999</v>
      </c>
      <c r="M37">
        <f t="shared" si="2"/>
        <v>0.1926252</v>
      </c>
      <c r="N37">
        <f t="shared" si="2"/>
        <v>0.2038007</v>
      </c>
      <c r="O37">
        <f t="shared" si="2"/>
        <v>0.1506692</v>
      </c>
      <c r="P37">
        <f>MEDIAN(P28:P30)</f>
        <v>0.1107665</v>
      </c>
      <c r="S37" s="17"/>
      <c r="T37" s="17"/>
      <c r="U37" s="17"/>
      <c r="V37" s="17"/>
      <c r="W37" s="17"/>
      <c r="X37" s="17"/>
      <c r="Y37" s="17"/>
    </row>
    <row r="38" spans="3:25" x14ac:dyDescent="0.25">
      <c r="F38" t="s">
        <v>46</v>
      </c>
      <c r="H38">
        <f>H37/1000</f>
        <v>2.2496549999999999E-4</v>
      </c>
      <c r="I38">
        <f t="shared" ref="I38:P38" si="3">I37/1000</f>
        <v>2.1387929999999998E-4</v>
      </c>
      <c r="J38">
        <f t="shared" si="3"/>
        <v>2.2942295000000001E-4</v>
      </c>
      <c r="K38">
        <f t="shared" si="3"/>
        <v>2.2200825000000002E-4</v>
      </c>
      <c r="L38">
        <f t="shared" si="3"/>
        <v>1.9998974999999998E-4</v>
      </c>
      <c r="M38">
        <f t="shared" si="3"/>
        <v>1.9262519999999999E-4</v>
      </c>
      <c r="N38">
        <f t="shared" si="3"/>
        <v>2.0380069999999999E-4</v>
      </c>
      <c r="O38">
        <f t="shared" si="3"/>
        <v>1.5066919999999999E-4</v>
      </c>
      <c r="P38">
        <f t="shared" si="3"/>
        <v>1.107665E-4</v>
      </c>
      <c r="S38" s="17"/>
      <c r="T38" s="17"/>
      <c r="U38" s="17"/>
      <c r="V38" s="17"/>
      <c r="W38" s="17"/>
      <c r="X38" s="17"/>
      <c r="Y38" s="17"/>
    </row>
    <row r="39" spans="3:25" x14ac:dyDescent="0.25">
      <c r="F39" t="s">
        <v>47</v>
      </c>
      <c r="H39">
        <f>STDEV(H28:H31)</f>
        <v>1.0100114057771822E-2</v>
      </c>
      <c r="I39">
        <f t="shared" ref="I39:O39" si="4">STDEV(I28:I31)</f>
        <v>5.8505781353840144E-2</v>
      </c>
      <c r="J39">
        <f t="shared" si="4"/>
        <v>1.2916128901848529E-2</v>
      </c>
      <c r="K39">
        <f t="shared" si="4"/>
        <v>2.1255734403273389E-2</v>
      </c>
      <c r="L39">
        <f t="shared" si="4"/>
        <v>1.0948355871240815E-2</v>
      </c>
      <c r="M39">
        <f t="shared" si="4"/>
        <v>1.0859126458230116E-2</v>
      </c>
      <c r="N39">
        <f t="shared" si="4"/>
        <v>1.5078034887433655E-2</v>
      </c>
      <c r="O39">
        <f t="shared" si="4"/>
        <v>3.0108838569706937E-2</v>
      </c>
      <c r="P39">
        <f>STDEV(P28:P30)</f>
        <v>1.683977209861623E-3</v>
      </c>
    </row>
    <row r="40" spans="3:25" x14ac:dyDescent="0.25">
      <c r="F40" t="s">
        <v>48</v>
      </c>
      <c r="H40">
        <f>H39/H35*100</f>
        <v>4.4514896930542225</v>
      </c>
      <c r="I40">
        <f t="shared" ref="I40:O40" si="5">I39/I35*100</f>
        <v>24.515569453534976</v>
      </c>
      <c r="J40">
        <f t="shared" si="5"/>
        <v>5.642245785301073</v>
      </c>
      <c r="K40">
        <f t="shared" si="5"/>
        <v>9.271830673245951</v>
      </c>
      <c r="L40">
        <f t="shared" si="5"/>
        <v>5.5152236085209232</v>
      </c>
      <c r="M40">
        <f t="shared" si="5"/>
        <v>5.6115362303178928</v>
      </c>
      <c r="N40">
        <f t="shared" si="5"/>
        <v>7.2888918316228581</v>
      </c>
      <c r="O40">
        <f t="shared" si="5"/>
        <v>19.34175656371989</v>
      </c>
      <c r="P40">
        <f>P39/P35*100</f>
        <v>1.526610163271193</v>
      </c>
    </row>
    <row r="43" spans="3:25" x14ac:dyDescent="0.25">
      <c r="D43" t="s">
        <v>49</v>
      </c>
    </row>
    <row r="44" spans="3:25" x14ac:dyDescent="0.25">
      <c r="F44" s="3"/>
      <c r="G44" s="3"/>
      <c r="H44" s="3" t="s">
        <v>23</v>
      </c>
      <c r="I44" s="3" t="s">
        <v>25</v>
      </c>
      <c r="J44" s="3" t="s">
        <v>26</v>
      </c>
      <c r="K44" s="3" t="s">
        <v>24</v>
      </c>
      <c r="L44" s="3" t="s">
        <v>27</v>
      </c>
      <c r="M44" s="3" t="s">
        <v>28</v>
      </c>
      <c r="N44" s="3" t="s">
        <v>29</v>
      </c>
      <c r="O44" s="3" t="s">
        <v>35</v>
      </c>
      <c r="P44" s="3" t="s">
        <v>30</v>
      </c>
      <c r="Q44" s="3"/>
    </row>
    <row r="47" spans="3:25" x14ac:dyDescent="0.25">
      <c r="H47">
        <f>H28-$P$35</f>
        <v>0.11354453333333332</v>
      </c>
      <c r="I47">
        <f t="shared" ref="H47:O50" si="6">I28-$P$35</f>
        <v>0.11250303333333332</v>
      </c>
      <c r="J47">
        <f t="shared" si="6"/>
        <v>0.12948293333333333</v>
      </c>
      <c r="K47">
        <f t="shared" si="6"/>
        <v>0.10635523333333334</v>
      </c>
      <c r="L47">
        <f t="shared" si="6"/>
        <v>9.3415133333333331E-2</v>
      </c>
      <c r="M47">
        <f t="shared" si="6"/>
        <v>7.4020333333333341E-2</v>
      </c>
      <c r="N47">
        <f t="shared" si="6"/>
        <v>8.9799833333333343E-2</v>
      </c>
      <c r="O47">
        <f t="shared" si="6"/>
        <v>3.2324633333333339E-2</v>
      </c>
    </row>
    <row r="48" spans="3:25" x14ac:dyDescent="0.25">
      <c r="H48">
        <f t="shared" si="6"/>
        <v>0.11576993333333334</v>
      </c>
      <c r="I48">
        <f t="shared" si="6"/>
        <v>9.1239033333333344E-2</v>
      </c>
      <c r="J48">
        <f t="shared" si="6"/>
        <v>0.10617923333333333</v>
      </c>
      <c r="K48">
        <f t="shared" si="6"/>
        <v>0.10285593333333333</v>
      </c>
      <c r="L48">
        <f t="shared" si="6"/>
        <v>7.4017233333333335E-2</v>
      </c>
      <c r="M48">
        <f t="shared" si="6"/>
        <v>9.4413433333333338E-2</v>
      </c>
      <c r="N48">
        <f t="shared" si="6"/>
        <v>0.11718523333333332</v>
      </c>
      <c r="O48">
        <f t="shared" si="6"/>
        <v>4.8397233333333331E-2</v>
      </c>
    </row>
    <row r="49" spans="4:17" x14ac:dyDescent="0.25">
      <c r="H49">
        <f t="shared" si="6"/>
        <v>0.13052663333333331</v>
      </c>
      <c r="I49">
        <f t="shared" si="6"/>
        <v>0.21497563333333336</v>
      </c>
      <c r="J49">
        <f t="shared" si="6"/>
        <v>0.13003123333333333</v>
      </c>
      <c r="K49">
        <f t="shared" si="6"/>
        <v>0.11704473333333333</v>
      </c>
      <c r="L49">
        <f t="shared" si="6"/>
        <v>9.943293333333332E-2</v>
      </c>
      <c r="M49">
        <f t="shared" si="6"/>
        <v>9.0613533333333343E-2</v>
      </c>
      <c r="N49">
        <f t="shared" si="6"/>
        <v>9.7185033333333323E-2</v>
      </c>
      <c r="O49">
        <f t="shared" si="6"/>
        <v>1.5069333333333337E-2</v>
      </c>
    </row>
    <row r="50" spans="4:17" x14ac:dyDescent="0.25">
      <c r="H50">
        <f t="shared" si="6"/>
        <v>0.10649743333333332</v>
      </c>
      <c r="I50">
        <f t="shared" si="6"/>
        <v>9.4639033333333331E-2</v>
      </c>
      <c r="J50">
        <f t="shared" si="6"/>
        <v>0.10874643333333332</v>
      </c>
      <c r="K50">
        <f t="shared" si="6"/>
        <v>0.14951373333333334</v>
      </c>
      <c r="L50">
        <f t="shared" si="6"/>
        <v>8.5947833333333321E-2</v>
      </c>
      <c r="M50">
        <f t="shared" si="6"/>
        <v>7.3776933333333336E-2</v>
      </c>
      <c r="N50">
        <f t="shared" si="6"/>
        <v>8.204963333333333E-2</v>
      </c>
      <c r="O50">
        <f t="shared" si="6"/>
        <v>8.5645933333333327E-2</v>
      </c>
    </row>
    <row r="53" spans="4:17" x14ac:dyDescent="0.25">
      <c r="F53" s="3"/>
      <c r="G53" s="3"/>
      <c r="H53" s="3" t="s">
        <v>23</v>
      </c>
      <c r="I53" s="3" t="s">
        <v>25</v>
      </c>
      <c r="J53" s="3" t="s">
        <v>26</v>
      </c>
      <c r="K53" s="3" t="s">
        <v>24</v>
      </c>
      <c r="L53" s="3" t="s">
        <v>27</v>
      </c>
      <c r="M53" s="3" t="s">
        <v>28</v>
      </c>
      <c r="N53" s="3" t="s">
        <v>29</v>
      </c>
      <c r="O53" s="3" t="s">
        <v>35</v>
      </c>
      <c r="P53" s="3"/>
      <c r="Q53" s="3"/>
    </row>
    <row r="54" spans="4:17" x14ac:dyDescent="0.25">
      <c r="F54" t="s">
        <v>43</v>
      </c>
      <c r="H54">
        <f>AVERAGE(H47:H50)</f>
        <v>0.11658463333333333</v>
      </c>
      <c r="I54">
        <f>AVERAGE(I47:I50)</f>
        <v>0.12833918333333333</v>
      </c>
      <c r="J54">
        <f t="shared" ref="J54:N54" si="7">AVERAGE(J47:J50)</f>
        <v>0.11860995833333333</v>
      </c>
      <c r="K54">
        <f t="shared" si="7"/>
        <v>0.11894240833333333</v>
      </c>
      <c r="L54">
        <f t="shared" si="7"/>
        <v>8.8203283333333327E-2</v>
      </c>
      <c r="M54">
        <f t="shared" si="7"/>
        <v>8.3206058333333346E-2</v>
      </c>
      <c r="N54">
        <f t="shared" si="7"/>
        <v>9.6554933333333329E-2</v>
      </c>
      <c r="O54">
        <f>AVERAGE(O47:O50)</f>
        <v>4.5359283333333333E-2</v>
      </c>
    </row>
    <row r="55" spans="4:17" x14ac:dyDescent="0.25">
      <c r="F55" t="s">
        <v>44</v>
      </c>
      <c r="H55">
        <f>H54/1000</f>
        <v>1.1658463333333332E-4</v>
      </c>
      <c r="I55">
        <f t="shared" ref="I55:O55" si="8">I54/1000</f>
        <v>1.2833918333333332E-4</v>
      </c>
      <c r="J55">
        <f t="shared" si="8"/>
        <v>1.1860995833333333E-4</v>
      </c>
      <c r="K55">
        <f t="shared" si="8"/>
        <v>1.1894240833333333E-4</v>
      </c>
      <c r="L55">
        <f t="shared" si="8"/>
        <v>8.8203283333333326E-5</v>
      </c>
      <c r="M55">
        <f t="shared" si="8"/>
        <v>8.3206058333333351E-5</v>
      </c>
      <c r="N55">
        <f t="shared" si="8"/>
        <v>9.6554933333333333E-5</v>
      </c>
      <c r="O55">
        <f t="shared" si="8"/>
        <v>4.5359283333333335E-5</v>
      </c>
    </row>
    <row r="56" spans="4:17" x14ac:dyDescent="0.25">
      <c r="F56" t="s">
        <v>45</v>
      </c>
      <c r="H56">
        <f>MEDIAN(H47:H50)</f>
        <v>0.11465723333333333</v>
      </c>
      <c r="I56">
        <f t="shared" ref="I56:N56" si="9">MEDIAN(I47:I50)</f>
        <v>0.10357103333333333</v>
      </c>
      <c r="J56">
        <f>MEDIAN(J47:J50)</f>
        <v>0.11911468333333333</v>
      </c>
      <c r="K56">
        <f t="shared" si="9"/>
        <v>0.11169998333333334</v>
      </c>
      <c r="L56">
        <f t="shared" si="9"/>
        <v>8.9681483333333326E-2</v>
      </c>
      <c r="M56">
        <f t="shared" si="9"/>
        <v>8.2316933333333342E-2</v>
      </c>
      <c r="N56">
        <f t="shared" si="9"/>
        <v>9.3492433333333333E-2</v>
      </c>
      <c r="O56">
        <f>MEDIAN(O47:O50)</f>
        <v>4.0360933333333335E-2</v>
      </c>
    </row>
    <row r="57" spans="4:17" x14ac:dyDescent="0.25">
      <c r="F57" t="s">
        <v>46</v>
      </c>
      <c r="H57">
        <f>H56/1000</f>
        <v>1.1465723333333332E-4</v>
      </c>
      <c r="I57">
        <f t="shared" ref="I57:O57" si="10">I56/1000</f>
        <v>1.0357103333333333E-4</v>
      </c>
      <c r="J57">
        <f t="shared" si="10"/>
        <v>1.1911468333333333E-4</v>
      </c>
      <c r="K57">
        <f t="shared" si="10"/>
        <v>1.1169998333333334E-4</v>
      </c>
      <c r="L57">
        <f t="shared" si="10"/>
        <v>8.9681483333333328E-5</v>
      </c>
      <c r="M57">
        <f t="shared" si="10"/>
        <v>8.2316933333333338E-5</v>
      </c>
      <c r="N57">
        <f t="shared" si="10"/>
        <v>9.3492433333333333E-5</v>
      </c>
      <c r="O57">
        <f t="shared" si="10"/>
        <v>4.0360933333333335E-5</v>
      </c>
    </row>
    <row r="58" spans="4:17" x14ac:dyDescent="0.25">
      <c r="F58" t="s">
        <v>47</v>
      </c>
      <c r="H58">
        <f>STDEV(H47:H50)</f>
        <v>1.0100114057771815E-2</v>
      </c>
      <c r="I58">
        <f t="shared" ref="I58:O58" si="11">STDEV(I47:I50)</f>
        <v>5.8505781353840068E-2</v>
      </c>
      <c r="J58">
        <f t="shared" si="11"/>
        <v>1.291612890184852E-2</v>
      </c>
      <c r="K58">
        <f t="shared" si="11"/>
        <v>2.1255734403273475E-2</v>
      </c>
      <c r="L58">
        <f t="shared" si="11"/>
        <v>1.0948355871240725E-2</v>
      </c>
      <c r="M58">
        <f t="shared" si="11"/>
        <v>1.0859126458230046E-2</v>
      </c>
      <c r="N58">
        <f t="shared" si="11"/>
        <v>1.5078034887433695E-2</v>
      </c>
      <c r="O58">
        <f t="shared" si="11"/>
        <v>3.0108838569706843E-2</v>
      </c>
    </row>
    <row r="59" spans="4:17" x14ac:dyDescent="0.25">
      <c r="F59" t="s">
        <v>48</v>
      </c>
      <c r="H59">
        <f>H58/H54*100</f>
        <v>8.6633321810894603</v>
      </c>
      <c r="I59">
        <f t="shared" ref="I59:O59" si="12">I58/I54*100</f>
        <v>45.586842485886734</v>
      </c>
      <c r="J59">
        <f t="shared" si="12"/>
        <v>10.88958219304817</v>
      </c>
      <c r="K59">
        <f t="shared" si="12"/>
        <v>17.870610408110092</v>
      </c>
      <c r="L59">
        <f t="shared" si="12"/>
        <v>12.412639821881982</v>
      </c>
      <c r="M59">
        <f t="shared" si="12"/>
        <v>13.050884365567587</v>
      </c>
      <c r="N59">
        <f t="shared" si="12"/>
        <v>15.616017086750301</v>
      </c>
      <c r="O59">
        <f t="shared" si="12"/>
        <v>66.378558824320436</v>
      </c>
    </row>
    <row r="62" spans="4:17" x14ac:dyDescent="0.25">
      <c r="D62" t="s">
        <v>50</v>
      </c>
    </row>
    <row r="63" spans="4:17" x14ac:dyDescent="0.25">
      <c r="H63">
        <f t="shared" ref="H63:O64" si="13">H47/$O$54*100</f>
        <v>250.32259107562322</v>
      </c>
      <c r="I63">
        <f t="shared" si="13"/>
        <v>248.0264789603892</v>
      </c>
      <c r="J63">
        <f t="shared" si="13"/>
        <v>285.46071237898013</v>
      </c>
      <c r="K63">
        <f t="shared" si="13"/>
        <v>234.47291385041726</v>
      </c>
      <c r="L63">
        <f t="shared" si="13"/>
        <v>205.94490580208316</v>
      </c>
      <c r="M63">
        <f t="shared" si="13"/>
        <v>163.18673465225973</v>
      </c>
      <c r="N63">
        <f t="shared" si="13"/>
        <v>197.97454177884205</v>
      </c>
      <c r="O63">
        <f t="shared" si="13"/>
        <v>71.263545095693388</v>
      </c>
    </row>
    <row r="64" spans="4:17" x14ac:dyDescent="0.25">
      <c r="H64">
        <f>H48/$O$54*100</f>
        <v>255.22875324676281</v>
      </c>
      <c r="I64">
        <f t="shared" si="13"/>
        <v>201.14743141517891</v>
      </c>
      <c r="J64">
        <f t="shared" si="13"/>
        <v>234.08490066531766</v>
      </c>
      <c r="K64">
        <f t="shared" si="13"/>
        <v>226.75828579008262</v>
      </c>
      <c r="L64">
        <f t="shared" si="13"/>
        <v>163.17990032911308</v>
      </c>
      <c r="M64">
        <f t="shared" si="13"/>
        <v>208.1457783173382</v>
      </c>
      <c r="N64">
        <f t="shared" si="13"/>
        <v>258.34895245625938</v>
      </c>
      <c r="O64">
        <f t="shared" si="13"/>
        <v>106.69752645268866</v>
      </c>
    </row>
    <row r="65" spans="4:17" x14ac:dyDescent="0.25">
      <c r="H65">
        <f t="shared" ref="H65:O66" si="14">H49/$O$54*100</f>
        <v>287.76167465902785</v>
      </c>
      <c r="I65">
        <f t="shared" si="14"/>
        <v>473.93966027534981</v>
      </c>
      <c r="J65">
        <f t="shared" si="14"/>
        <v>286.66950572778745</v>
      </c>
      <c r="K65">
        <f t="shared" si="14"/>
        <v>258.03920329429076</v>
      </c>
      <c r="L65">
        <f t="shared" si="14"/>
        <v>219.21187026397018</v>
      </c>
      <c r="M65">
        <f t="shared" si="14"/>
        <v>199.76844137381656</v>
      </c>
      <c r="N65">
        <f t="shared" si="14"/>
        <v>214.25610413450826</v>
      </c>
      <c r="O65">
        <f t="shared" si="14"/>
        <v>33.222159227236475</v>
      </c>
    </row>
    <row r="66" spans="4:17" x14ac:dyDescent="0.25">
      <c r="H66">
        <f t="shared" si="14"/>
        <v>234.78641086701469</v>
      </c>
      <c r="I66">
        <f t="shared" si="14"/>
        <v>208.643140672784</v>
      </c>
      <c r="J66">
        <f t="shared" si="14"/>
        <v>239.7446020788835</v>
      </c>
      <c r="K66">
        <f t="shared" si="14"/>
        <v>329.62102208404968</v>
      </c>
      <c r="L66">
        <f t="shared" si="14"/>
        <v>189.4823441140494</v>
      </c>
      <c r="M66">
        <f t="shared" si="14"/>
        <v>162.65013005423</v>
      </c>
      <c r="N66">
        <f t="shared" si="14"/>
        <v>180.88829298816816</v>
      </c>
    </row>
    <row r="69" spans="4:17" x14ac:dyDescent="0.25">
      <c r="F69" s="3"/>
      <c r="G69" s="3"/>
      <c r="H69" s="3" t="s">
        <v>23</v>
      </c>
      <c r="I69" s="3" t="s">
        <v>25</v>
      </c>
      <c r="J69" s="3" t="s">
        <v>26</v>
      </c>
      <c r="K69" s="3" t="s">
        <v>24</v>
      </c>
      <c r="L69" s="3" t="s">
        <v>27</v>
      </c>
      <c r="M69" s="3" t="s">
        <v>28</v>
      </c>
      <c r="N69" s="3" t="s">
        <v>29</v>
      </c>
      <c r="O69" s="3" t="s">
        <v>35</v>
      </c>
      <c r="P69" s="3"/>
      <c r="Q69" s="3"/>
    </row>
    <row r="70" spans="4:17" x14ac:dyDescent="0.25">
      <c r="F70" t="s">
        <v>43</v>
      </c>
      <c r="H70">
        <f>AVERAGE(H63:H66)</f>
        <v>257.02485746210715</v>
      </c>
      <c r="I70">
        <f>AVERAGE(I63:I66)</f>
        <v>282.93917783092547</v>
      </c>
      <c r="J70">
        <f t="shared" ref="J70:N70" si="15">AVERAGE(J63:J66)</f>
        <v>261.48993021274219</v>
      </c>
      <c r="K70">
        <f t="shared" si="15"/>
        <v>262.22285625471005</v>
      </c>
      <c r="L70">
        <f t="shared" si="15"/>
        <v>194.45475512730397</v>
      </c>
      <c r="M70">
        <f t="shared" si="15"/>
        <v>183.43777109941112</v>
      </c>
      <c r="N70">
        <f t="shared" si="15"/>
        <v>212.86697283944446</v>
      </c>
      <c r="O70">
        <f>AVERAGE(O63:O66)</f>
        <v>70.394410258539509</v>
      </c>
    </row>
    <row r="71" spans="4:17" x14ac:dyDescent="0.25">
      <c r="F71" t="s">
        <v>45</v>
      </c>
      <c r="H71">
        <f>MEDIAN(H63:H66)</f>
        <v>252.77567216119303</v>
      </c>
      <c r="I71">
        <f>MEDIAN(I63:I66)</f>
        <v>228.33480981658658</v>
      </c>
      <c r="J71">
        <f t="shared" ref="J71:O71" si="16">MEDIAN(J63:J66)</f>
        <v>262.60265722893183</v>
      </c>
      <c r="K71">
        <f t="shared" si="16"/>
        <v>246.25605857235399</v>
      </c>
      <c r="L71">
        <f t="shared" si="16"/>
        <v>197.71362495806628</v>
      </c>
      <c r="M71">
        <f t="shared" si="16"/>
        <v>181.47758801303814</v>
      </c>
      <c r="N71">
        <f t="shared" si="16"/>
        <v>206.11532295667516</v>
      </c>
      <c r="O71">
        <f t="shared" si="16"/>
        <v>71.263545095693388</v>
      </c>
    </row>
    <row r="72" spans="4:17" x14ac:dyDescent="0.25">
      <c r="F72" t="s">
        <v>47</v>
      </c>
      <c r="H72">
        <f>STDEV(H63:H66)</f>
        <v>22.266917189914047</v>
      </c>
      <c r="I72">
        <f t="shared" ref="I72:O72" si="17">STDEV(I63:I66)</f>
        <v>128.9830373286469</v>
      </c>
      <c r="J72">
        <f t="shared" si="17"/>
        <v>28.47516087706088</v>
      </c>
      <c r="K72">
        <f t="shared" si="17"/>
        <v>46.860825042297904</v>
      </c>
      <c r="L72">
        <f t="shared" si="17"/>
        <v>24.136968370475</v>
      </c>
      <c r="M72">
        <f t="shared" si="17"/>
        <v>23.940251388958856</v>
      </c>
      <c r="N72">
        <f t="shared" si="17"/>
        <v>33.241342850655741</v>
      </c>
      <c r="O72">
        <f t="shared" si="17"/>
        <v>36.745393503847929</v>
      </c>
    </row>
    <row r="73" spans="4:17" x14ac:dyDescent="0.25">
      <c r="F73" t="s">
        <v>48</v>
      </c>
      <c r="H73">
        <f t="shared" ref="H73:O73" si="18">H72/H70*100</f>
        <v>8.6633321810894621</v>
      </c>
      <c r="I73">
        <f t="shared" si="18"/>
        <v>45.586842485886713</v>
      </c>
      <c r="J73">
        <f t="shared" si="18"/>
        <v>10.889582193048177</v>
      </c>
      <c r="K73">
        <f t="shared" si="18"/>
        <v>17.870610408110139</v>
      </c>
      <c r="L73">
        <f t="shared" si="18"/>
        <v>12.41263982188207</v>
      </c>
      <c r="M73">
        <f t="shared" si="18"/>
        <v>13.050884365567669</v>
      </c>
      <c r="N73">
        <f t="shared" si="18"/>
        <v>15.61601708675029</v>
      </c>
      <c r="O73">
        <f t="shared" si="18"/>
        <v>52.19930583819383</v>
      </c>
    </row>
    <row r="76" spans="4:17" x14ac:dyDescent="0.25">
      <c r="D76" t="s">
        <v>51</v>
      </c>
      <c r="H76">
        <f>H47/$H$54*100</f>
        <v>97.39236646110308</v>
      </c>
      <c r="I76">
        <f>I47/$H$54*100</f>
        <v>96.499024028037994</v>
      </c>
      <c r="J76">
        <f t="shared" ref="H76:O79" si="19">J47/$H$54*100</f>
        <v>111.06346491061288</v>
      </c>
      <c r="K76">
        <f t="shared" si="19"/>
        <v>91.225773322327512</v>
      </c>
      <c r="L76">
        <f t="shared" si="19"/>
        <v>80.126454629955518</v>
      </c>
      <c r="M76">
        <f t="shared" si="19"/>
        <v>63.490642992115319</v>
      </c>
      <c r="N76">
        <f t="shared" si="19"/>
        <v>77.025445606181961</v>
      </c>
      <c r="O76">
        <f t="shared" si="19"/>
        <v>27.726324138201182</v>
      </c>
    </row>
    <row r="77" spans="4:17" x14ac:dyDescent="0.25">
      <c r="H77">
        <f t="shared" si="19"/>
        <v>99.301194354087272</v>
      </c>
      <c r="I77">
        <f>I48/$H$54*100</f>
        <v>78.259913613543702</v>
      </c>
      <c r="J77">
        <f t="shared" si="19"/>
        <v>91.074810030710168</v>
      </c>
      <c r="K77">
        <f t="shared" si="19"/>
        <v>88.224262831665357</v>
      </c>
      <c r="L77">
        <f t="shared" si="19"/>
        <v>63.487983979592514</v>
      </c>
      <c r="M77">
        <f t="shared" si="19"/>
        <v>80.982742436896345</v>
      </c>
      <c r="N77">
        <f t="shared" si="19"/>
        <v>100.51516223264414</v>
      </c>
      <c r="O77">
        <f t="shared" si="19"/>
        <v>41.512532097569178</v>
      </c>
    </row>
    <row r="78" spans="4:17" x14ac:dyDescent="0.25">
      <c r="H78">
        <f t="shared" si="19"/>
        <v>111.95869438482313</v>
      </c>
      <c r="J78">
        <f t="shared" si="19"/>
        <v>111.53376702875937</v>
      </c>
      <c r="K78">
        <f t="shared" si="19"/>
        <v>100.39464892314282</v>
      </c>
      <c r="L78">
        <f t="shared" si="19"/>
        <v>85.288198358903216</v>
      </c>
      <c r="M78">
        <f t="shared" si="19"/>
        <v>77.723393506119592</v>
      </c>
      <c r="N78">
        <f t="shared" si="19"/>
        <v>83.360071181479313</v>
      </c>
      <c r="O78">
        <f t="shared" si="19"/>
        <v>12.925660014084192</v>
      </c>
    </row>
    <row r="79" spans="4:17" x14ac:dyDescent="0.25">
      <c r="H79">
        <f t="shared" si="19"/>
        <v>91.347744799986501</v>
      </c>
      <c r="I79">
        <f t="shared" si="19"/>
        <v>81.176249928878562</v>
      </c>
      <c r="J79">
        <f t="shared" si="19"/>
        <v>93.276815497983009</v>
      </c>
      <c r="K79">
        <f t="shared" si="19"/>
        <v>128.24480298861573</v>
      </c>
      <c r="L79">
        <f t="shared" si="19"/>
        <v>73.721408110102544</v>
      </c>
      <c r="M79">
        <f t="shared" si="19"/>
        <v>63.281867621776343</v>
      </c>
      <c r="N79">
        <f t="shared" si="19"/>
        <v>70.377742749973621</v>
      </c>
      <c r="O79">
        <f t="shared" si="19"/>
        <v>73.462454600220326</v>
      </c>
    </row>
    <row r="82" spans="6:17" x14ac:dyDescent="0.25">
      <c r="F82" s="3"/>
      <c r="G82" s="3"/>
      <c r="H82" s="3" t="s">
        <v>23</v>
      </c>
      <c r="I82" s="3" t="s">
        <v>25</v>
      </c>
      <c r="J82" s="3" t="s">
        <v>26</v>
      </c>
      <c r="K82" s="3" t="s">
        <v>24</v>
      </c>
      <c r="L82" s="3" t="s">
        <v>27</v>
      </c>
      <c r="M82" s="3" t="s">
        <v>28</v>
      </c>
      <c r="N82" s="3" t="s">
        <v>29</v>
      </c>
      <c r="O82" s="3" t="s">
        <v>35</v>
      </c>
      <c r="P82" s="3"/>
      <c r="Q82" s="3"/>
    </row>
    <row r="83" spans="6:17" x14ac:dyDescent="0.25">
      <c r="F83" t="s">
        <v>43</v>
      </c>
      <c r="H83">
        <f>AVERAGE(H76:H79)</f>
        <v>100</v>
      </c>
      <c r="I83">
        <f>AVERAGE(I76:I79)</f>
        <v>85.311729190153414</v>
      </c>
      <c r="J83">
        <f t="shared" ref="J83:N83" si="20">AVERAGE(J76:J79)</f>
        <v>101.73721436701636</v>
      </c>
      <c r="K83">
        <f t="shared" si="20"/>
        <v>102.02237201643786</v>
      </c>
      <c r="L83">
        <f t="shared" si="20"/>
        <v>75.656011269638441</v>
      </c>
      <c r="M83">
        <f t="shared" si="20"/>
        <v>71.369661639226905</v>
      </c>
      <c r="N83">
        <f t="shared" si="20"/>
        <v>82.819605442569753</v>
      </c>
      <c r="O83">
        <f>AVERAGE(O76:O79)</f>
        <v>38.906742712518721</v>
      </c>
    </row>
    <row r="84" spans="6:17" x14ac:dyDescent="0.25">
      <c r="F84" t="s">
        <v>45</v>
      </c>
      <c r="H84">
        <f>MEDIAN(H76:H79)</f>
        <v>98.346780407595176</v>
      </c>
      <c r="I84">
        <f>MEDIAN(I76:I79)</f>
        <v>81.176249928878562</v>
      </c>
      <c r="J84">
        <f t="shared" ref="J84:O84" si="21">MEDIAN(J76:J79)</f>
        <v>102.17014020429795</v>
      </c>
      <c r="K84">
        <f t="shared" si="21"/>
        <v>95.810211122735168</v>
      </c>
      <c r="L84">
        <f t="shared" si="21"/>
        <v>76.923931370029038</v>
      </c>
      <c r="M84">
        <f t="shared" si="21"/>
        <v>70.607018249117459</v>
      </c>
      <c r="N84">
        <f t="shared" si="21"/>
        <v>80.192758393830644</v>
      </c>
      <c r="O84">
        <f t="shared" si="21"/>
        <v>34.619428117885178</v>
      </c>
    </row>
    <row r="85" spans="6:17" x14ac:dyDescent="0.25">
      <c r="F85" t="s">
        <v>47</v>
      </c>
      <c r="H85">
        <f>STDEV(H76:H79)</f>
        <v>8.663332181089455</v>
      </c>
      <c r="I85">
        <f t="shared" ref="I85:O85" si="22">STDEV(I76:I79)</f>
        <v>9.7975981096569971</v>
      </c>
      <c r="J85">
        <f t="shared" si="22"/>
        <v>11.078757579413864</v>
      </c>
      <c r="K85">
        <f t="shared" si="22"/>
        <v>18.232020632170258</v>
      </c>
      <c r="L85">
        <f t="shared" si="22"/>
        <v>9.3909081825027485</v>
      </c>
      <c r="M85">
        <f t="shared" si="22"/>
        <v>9.314372012632381</v>
      </c>
      <c r="N85">
        <f t="shared" si="22"/>
        <v>12.933123737090964</v>
      </c>
      <c r="O85">
        <f t="shared" si="22"/>
        <v>25.825735098056242</v>
      </c>
    </row>
    <row r="86" spans="6:17" x14ac:dyDescent="0.25">
      <c r="F86" t="s">
        <v>48</v>
      </c>
      <c r="H86">
        <f t="shared" ref="H86:O86" si="23">H85/H83*100</f>
        <v>8.663332181089455</v>
      </c>
      <c r="I86">
        <f t="shared" si="23"/>
        <v>11.48446784828249</v>
      </c>
      <c r="J86">
        <f t="shared" si="23"/>
        <v>10.889582193048176</v>
      </c>
      <c r="K86">
        <f t="shared" si="23"/>
        <v>17.870610408110011</v>
      </c>
      <c r="L86">
        <f t="shared" si="23"/>
        <v>12.412639821882097</v>
      </c>
      <c r="M86">
        <f t="shared" si="23"/>
        <v>13.050884365567628</v>
      </c>
      <c r="N86">
        <f t="shared" si="23"/>
        <v>15.616017086750409</v>
      </c>
      <c r="O86">
        <f t="shared" si="23"/>
        <v>66.378558824320436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86"/>
  <sheetViews>
    <sheetView zoomScale="70" zoomScaleNormal="70" workbookViewId="0">
      <selection activeCell="A25" sqref="A25:D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53</v>
      </c>
    </row>
    <row r="4" spans="1:2" x14ac:dyDescent="0.25">
      <c r="A4" t="s">
        <v>54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55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56</v>
      </c>
    </row>
    <row r="14" spans="1:2" x14ac:dyDescent="0.25">
      <c r="A14" t="s">
        <v>57</v>
      </c>
    </row>
    <row r="15" spans="1:2" x14ac:dyDescent="0.25">
      <c r="A15" t="s">
        <v>58</v>
      </c>
    </row>
    <row r="16" spans="1:2" x14ac:dyDescent="0.25">
      <c r="A16" t="s">
        <v>59</v>
      </c>
    </row>
    <row r="17" spans="1:17" x14ac:dyDescent="0.25">
      <c r="A17" t="s">
        <v>60</v>
      </c>
    </row>
    <row r="18" spans="1:17" x14ac:dyDescent="0.25">
      <c r="A18" t="s">
        <v>61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66</v>
      </c>
      <c r="F25" s="3"/>
      <c r="G25" s="3"/>
      <c r="H25" s="3" t="s">
        <v>23</v>
      </c>
      <c r="I25" s="3" t="s">
        <v>25</v>
      </c>
      <c r="J25" s="3" t="s">
        <v>26</v>
      </c>
      <c r="K25" s="3" t="s">
        <v>24</v>
      </c>
      <c r="L25" s="3" t="s">
        <v>27</v>
      </c>
      <c r="M25" s="3" t="s">
        <v>28</v>
      </c>
      <c r="N25" s="3" t="s">
        <v>29</v>
      </c>
      <c r="O25" s="3" t="s">
        <v>35</v>
      </c>
      <c r="P25" s="3" t="s">
        <v>30</v>
      </c>
      <c r="Q25" s="3"/>
    </row>
    <row r="26" spans="1:17" x14ac:dyDescent="0.25">
      <c r="A26" t="s">
        <v>36</v>
      </c>
      <c r="C26" t="s">
        <v>52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37</v>
      </c>
      <c r="C27" s="2">
        <v>43807</v>
      </c>
      <c r="F27" s="5"/>
      <c r="G27" s="5"/>
      <c r="H27" s="5">
        <v>569.40099999999995</v>
      </c>
      <c r="I27" s="5">
        <v>568.88400000000001</v>
      </c>
      <c r="J27" s="5">
        <v>576.76499999999999</v>
      </c>
      <c r="K27" s="5">
        <v>569.46900000000005</v>
      </c>
      <c r="L27" s="5">
        <v>567.98400000000004</v>
      </c>
      <c r="M27" s="5">
        <v>569.29100000000005</v>
      </c>
      <c r="N27" s="5">
        <v>568.399</v>
      </c>
      <c r="O27" s="5">
        <v>579.53300000000002</v>
      </c>
      <c r="P27" s="5">
        <v>569.08699999999999</v>
      </c>
      <c r="Q27" s="5"/>
    </row>
    <row r="28" spans="1:17" x14ac:dyDescent="0.25">
      <c r="A28" t="s">
        <v>38</v>
      </c>
      <c r="C28" t="s">
        <v>39</v>
      </c>
      <c r="F28" s="6"/>
      <c r="G28" s="6"/>
      <c r="H28" s="7">
        <v>4493.42</v>
      </c>
      <c r="I28" s="8">
        <v>3794.7</v>
      </c>
      <c r="J28" s="8">
        <v>4049.39</v>
      </c>
      <c r="K28" s="8">
        <v>3832.73</v>
      </c>
      <c r="L28" s="8">
        <v>4186.43</v>
      </c>
      <c r="M28" s="8">
        <v>4211.87</v>
      </c>
      <c r="N28" s="8">
        <v>4394.4799999999996</v>
      </c>
      <c r="O28" s="8">
        <v>21342.799999999999</v>
      </c>
      <c r="P28" s="9">
        <v>3010.01</v>
      </c>
      <c r="Q28" s="6"/>
    </row>
    <row r="29" spans="1:17" x14ac:dyDescent="0.25">
      <c r="A29" t="s">
        <v>40</v>
      </c>
      <c r="C29" t="s">
        <v>41</v>
      </c>
      <c r="F29" s="6"/>
      <c r="G29" s="6"/>
      <c r="H29" s="10">
        <v>4228.91</v>
      </c>
      <c r="I29" s="11">
        <v>3762.61</v>
      </c>
      <c r="J29" s="11">
        <v>3915.4</v>
      </c>
      <c r="K29" s="11">
        <v>3720.22</v>
      </c>
      <c r="L29" s="11">
        <v>4125.41</v>
      </c>
      <c r="M29" s="11">
        <v>4336.49</v>
      </c>
      <c r="N29" s="11">
        <v>4292.9399999999996</v>
      </c>
      <c r="O29" s="11">
        <v>21256.9</v>
      </c>
      <c r="P29" s="12">
        <v>3012.58</v>
      </c>
      <c r="Q29" s="6"/>
    </row>
    <row r="30" spans="1:17" x14ac:dyDescent="0.25">
      <c r="A30" t="s">
        <v>32</v>
      </c>
      <c r="C30" s="2">
        <v>43848</v>
      </c>
      <c r="F30" s="6"/>
      <c r="G30" s="6"/>
      <c r="H30" s="10">
        <v>4381.87</v>
      </c>
      <c r="I30" s="11">
        <v>3872.6</v>
      </c>
      <c r="J30" s="11">
        <v>3991.53</v>
      </c>
      <c r="K30" s="11">
        <v>3957.75</v>
      </c>
      <c r="L30" s="11">
        <v>4273.55</v>
      </c>
      <c r="M30" s="11">
        <v>4364.12</v>
      </c>
      <c r="N30" s="11">
        <v>4685.8500000000004</v>
      </c>
      <c r="O30" s="11">
        <v>23653.8</v>
      </c>
      <c r="P30" s="12">
        <v>2977.85</v>
      </c>
      <c r="Q30" s="6"/>
    </row>
    <row r="31" spans="1:17" x14ac:dyDescent="0.25">
      <c r="A31" t="s">
        <v>33</v>
      </c>
      <c r="C31" t="s">
        <v>34</v>
      </c>
      <c r="F31" s="6"/>
      <c r="G31" s="6"/>
      <c r="H31" s="13">
        <v>4507.08</v>
      </c>
      <c r="I31" s="14">
        <v>3866.17</v>
      </c>
      <c r="J31" s="14">
        <v>4078.71</v>
      </c>
      <c r="K31" s="14">
        <v>4078.28</v>
      </c>
      <c r="L31" s="14">
        <v>4321.09</v>
      </c>
      <c r="M31" s="14">
        <v>4493.83</v>
      </c>
      <c r="N31" s="14">
        <v>5063.1099999999997</v>
      </c>
      <c r="O31" s="14">
        <v>22665.7</v>
      </c>
      <c r="P31" s="15">
        <v>567.61500000000001</v>
      </c>
      <c r="Q31" s="6"/>
    </row>
    <row r="32" spans="1:17" x14ac:dyDescent="0.25">
      <c r="A32" s="1" t="s">
        <v>42</v>
      </c>
      <c r="H32">
        <v>565.58100000000002</v>
      </c>
      <c r="I32">
        <v>569.03</v>
      </c>
      <c r="J32">
        <v>566.779</v>
      </c>
      <c r="K32">
        <v>568.40599999999995</v>
      </c>
      <c r="L32">
        <v>568.36699999999996</v>
      </c>
      <c r="M32">
        <v>566.18600000000004</v>
      </c>
      <c r="N32">
        <v>565.23099999999999</v>
      </c>
      <c r="O32">
        <v>565.37</v>
      </c>
      <c r="P32">
        <v>568.05600000000004</v>
      </c>
    </row>
    <row r="35" spans="1:17" x14ac:dyDescent="0.25">
      <c r="A35" s="1"/>
      <c r="C35" s="16"/>
      <c r="F35" t="s">
        <v>43</v>
      </c>
      <c r="H35">
        <f>AVERAGE(H28:H31)</f>
        <v>4402.82</v>
      </c>
      <c r="I35">
        <f>AVERAGE(I28:I31)</f>
        <v>3824.02</v>
      </c>
      <c r="J35">
        <f>AVERAGE(J28:J31)</f>
        <v>4008.7574999999997</v>
      </c>
      <c r="K35">
        <f t="shared" ref="K35:M35" si="0">AVERAGE(K28:K31)</f>
        <v>3897.2450000000003</v>
      </c>
      <c r="L35">
        <f t="shared" si="0"/>
        <v>4226.62</v>
      </c>
      <c r="M35">
        <f t="shared" si="0"/>
        <v>4351.5774999999994</v>
      </c>
      <c r="N35">
        <f>AVERAGE(N28:N31)</f>
        <v>4609.0949999999993</v>
      </c>
      <c r="O35">
        <f>AVERAGE(O28:O31)</f>
        <v>22229.8</v>
      </c>
      <c r="P35">
        <f>AVERAGE(P28:P30)</f>
        <v>3000.146666666667</v>
      </c>
    </row>
    <row r="36" spans="1:17" x14ac:dyDescent="0.25">
      <c r="F36" t="s">
        <v>44</v>
      </c>
      <c r="H36">
        <f>H35/1000</f>
        <v>4.4028199999999993</v>
      </c>
      <c r="I36">
        <f t="shared" ref="I36:P36" si="1">I35/1000</f>
        <v>3.82402</v>
      </c>
      <c r="J36">
        <f t="shared" si="1"/>
        <v>4.0087574999999998</v>
      </c>
      <c r="K36">
        <f t="shared" si="1"/>
        <v>3.8972450000000003</v>
      </c>
      <c r="L36">
        <f t="shared" si="1"/>
        <v>4.2266199999999996</v>
      </c>
      <c r="M36">
        <f t="shared" si="1"/>
        <v>4.3515774999999994</v>
      </c>
      <c r="N36">
        <f t="shared" si="1"/>
        <v>4.6090949999999991</v>
      </c>
      <c r="O36">
        <f t="shared" si="1"/>
        <v>22.229800000000001</v>
      </c>
      <c r="P36">
        <f t="shared" si="1"/>
        <v>3.0001466666666672</v>
      </c>
    </row>
    <row r="37" spans="1:17" x14ac:dyDescent="0.25">
      <c r="F37" t="s">
        <v>45</v>
      </c>
      <c r="H37">
        <f>MEDIAN(H28:H31)</f>
        <v>4437.6450000000004</v>
      </c>
      <c r="I37">
        <f t="shared" ref="I37:O37" si="2">MEDIAN(I28:I31)</f>
        <v>3830.4349999999999</v>
      </c>
      <c r="J37">
        <f t="shared" si="2"/>
        <v>4020.46</v>
      </c>
      <c r="K37">
        <f t="shared" si="2"/>
        <v>3895.24</v>
      </c>
      <c r="L37">
        <f t="shared" si="2"/>
        <v>4229.99</v>
      </c>
      <c r="M37">
        <f t="shared" si="2"/>
        <v>4350.3050000000003</v>
      </c>
      <c r="N37">
        <f t="shared" si="2"/>
        <v>4540.165</v>
      </c>
      <c r="O37">
        <f t="shared" si="2"/>
        <v>22004.25</v>
      </c>
      <c r="P37">
        <f>MEDIAN(P28:P30)</f>
        <v>3010.01</v>
      </c>
    </row>
    <row r="38" spans="1:17" x14ac:dyDescent="0.25">
      <c r="F38" t="s">
        <v>46</v>
      </c>
      <c r="H38">
        <f>H37/1000</f>
        <v>4.4376450000000007</v>
      </c>
      <c r="I38">
        <f t="shared" ref="I38:P38" si="3">I37/1000</f>
        <v>3.830435</v>
      </c>
      <c r="J38">
        <f t="shared" si="3"/>
        <v>4.0204599999999999</v>
      </c>
      <c r="K38">
        <f t="shared" si="3"/>
        <v>3.8952399999999998</v>
      </c>
      <c r="L38">
        <f t="shared" si="3"/>
        <v>4.2299899999999999</v>
      </c>
      <c r="M38">
        <f t="shared" si="3"/>
        <v>4.3503050000000005</v>
      </c>
      <c r="N38">
        <f t="shared" si="3"/>
        <v>4.540165</v>
      </c>
      <c r="O38">
        <f t="shared" si="3"/>
        <v>22.004249999999999</v>
      </c>
      <c r="P38">
        <f t="shared" si="3"/>
        <v>3.0100100000000003</v>
      </c>
    </row>
    <row r="39" spans="1:17" x14ac:dyDescent="0.25">
      <c r="F39" t="s">
        <v>47</v>
      </c>
      <c r="H39">
        <f>STDEV(H28:H31)</f>
        <v>128.79194876492352</v>
      </c>
      <c r="I39">
        <f t="shared" ref="I39:O39" si="4">STDEV(I28:I31)</f>
        <v>54.060119003445266</v>
      </c>
      <c r="J39">
        <f t="shared" si="4"/>
        <v>72.011022015151653</v>
      </c>
      <c r="K39">
        <f t="shared" si="4"/>
        <v>154.84891787373496</v>
      </c>
      <c r="L39">
        <f t="shared" si="4"/>
        <v>87.53229118445384</v>
      </c>
      <c r="M39">
        <f t="shared" si="4"/>
        <v>115.67037401599428</v>
      </c>
      <c r="N39">
        <f t="shared" si="4"/>
        <v>345.46323128035891</v>
      </c>
      <c r="O39">
        <f t="shared" si="4"/>
        <v>1147.6190163406432</v>
      </c>
      <c r="P39">
        <f>STDEV(P28:P30)</f>
        <v>19.352189367958776</v>
      </c>
    </row>
    <row r="40" spans="1:17" x14ac:dyDescent="0.25">
      <c r="F40" t="s">
        <v>48</v>
      </c>
      <c r="H40">
        <f>H39/H35*100</f>
        <v>2.925214947804442</v>
      </c>
      <c r="I40">
        <f t="shared" ref="I40:O40" si="5">I39/I35*100</f>
        <v>1.413698647063699</v>
      </c>
      <c r="J40">
        <f t="shared" si="5"/>
        <v>1.7963426826180346</v>
      </c>
      <c r="K40">
        <f t="shared" si="5"/>
        <v>3.9732918477985075</v>
      </c>
      <c r="L40">
        <f t="shared" si="5"/>
        <v>2.0709761271288607</v>
      </c>
      <c r="M40">
        <f t="shared" si="5"/>
        <v>2.6581251055736521</v>
      </c>
      <c r="N40">
        <f t="shared" si="5"/>
        <v>7.4952508308107983</v>
      </c>
      <c r="O40">
        <f t="shared" si="5"/>
        <v>5.162525152455907</v>
      </c>
      <c r="P40">
        <f>P39/P35*100</f>
        <v>0.6450414435724956</v>
      </c>
    </row>
    <row r="43" spans="1:17" x14ac:dyDescent="0.25">
      <c r="D43" t="s">
        <v>49</v>
      </c>
    </row>
    <row r="44" spans="1:17" x14ac:dyDescent="0.25">
      <c r="F44" s="3"/>
      <c r="G44" s="3"/>
      <c r="H44" s="3" t="s">
        <v>23</v>
      </c>
      <c r="I44" s="3" t="s">
        <v>25</v>
      </c>
      <c r="J44" s="3" t="s">
        <v>26</v>
      </c>
      <c r="K44" s="3" t="s">
        <v>24</v>
      </c>
      <c r="L44" s="3" t="s">
        <v>27</v>
      </c>
      <c r="M44" s="3" t="s">
        <v>28</v>
      </c>
      <c r="N44" s="3" t="s">
        <v>29</v>
      </c>
      <c r="O44" s="3" t="s">
        <v>35</v>
      </c>
      <c r="P44" s="3" t="s">
        <v>30</v>
      </c>
      <c r="Q44" s="3"/>
    </row>
    <row r="47" spans="1:17" x14ac:dyDescent="0.25">
      <c r="H47">
        <f>H28-$P$35</f>
        <v>1493.2733333333331</v>
      </c>
      <c r="I47">
        <f t="shared" ref="H47:O50" si="6">I28-$P$35</f>
        <v>794.55333333333283</v>
      </c>
      <c r="J47">
        <f t="shared" si="6"/>
        <v>1049.2433333333329</v>
      </c>
      <c r="K47">
        <f t="shared" si="6"/>
        <v>832.58333333333303</v>
      </c>
      <c r="L47">
        <f t="shared" si="6"/>
        <v>1186.2833333333333</v>
      </c>
      <c r="M47">
        <f t="shared" si="6"/>
        <v>1211.7233333333329</v>
      </c>
      <c r="N47">
        <f t="shared" si="6"/>
        <v>1394.3333333333326</v>
      </c>
      <c r="O47">
        <f t="shared" si="6"/>
        <v>18342.653333333332</v>
      </c>
    </row>
    <row r="48" spans="1:17" x14ac:dyDescent="0.25">
      <c r="H48">
        <f t="shared" si="6"/>
        <v>1228.7633333333329</v>
      </c>
      <c r="I48">
        <f t="shared" si="6"/>
        <v>762.46333333333314</v>
      </c>
      <c r="J48">
        <f t="shared" si="6"/>
        <v>915.2533333333331</v>
      </c>
      <c r="K48">
        <f t="shared" si="6"/>
        <v>720.07333333333281</v>
      </c>
      <c r="L48">
        <f t="shared" si="6"/>
        <v>1125.2633333333329</v>
      </c>
      <c r="M48">
        <f t="shared" si="6"/>
        <v>1336.3433333333328</v>
      </c>
      <c r="N48">
        <f t="shared" si="6"/>
        <v>1292.7933333333326</v>
      </c>
      <c r="O48">
        <f t="shared" si="6"/>
        <v>18256.753333333334</v>
      </c>
    </row>
    <row r="49" spans="4:17" x14ac:dyDescent="0.25">
      <c r="H49">
        <f t="shared" si="6"/>
        <v>1381.7233333333329</v>
      </c>
      <c r="I49">
        <f t="shared" si="6"/>
        <v>872.45333333333292</v>
      </c>
      <c r="J49">
        <f t="shared" si="6"/>
        <v>991.38333333333321</v>
      </c>
      <c r="K49">
        <f t="shared" si="6"/>
        <v>957.60333333333301</v>
      </c>
      <c r="L49">
        <f t="shared" si="6"/>
        <v>1273.4033333333332</v>
      </c>
      <c r="M49">
        <f t="shared" si="6"/>
        <v>1363.9733333333329</v>
      </c>
      <c r="N49">
        <f t="shared" si="6"/>
        <v>1685.7033333333334</v>
      </c>
      <c r="O49">
        <f t="shared" si="6"/>
        <v>20653.653333333332</v>
      </c>
    </row>
    <row r="50" spans="4:17" x14ac:dyDescent="0.25">
      <c r="H50">
        <f t="shared" si="6"/>
        <v>1506.9333333333329</v>
      </c>
      <c r="I50">
        <f t="shared" si="6"/>
        <v>866.02333333333308</v>
      </c>
      <c r="J50">
        <f t="shared" si="6"/>
        <v>1078.563333333333</v>
      </c>
      <c r="K50">
        <f t="shared" si="6"/>
        <v>1078.1333333333332</v>
      </c>
      <c r="L50">
        <f t="shared" si="6"/>
        <v>1320.9433333333332</v>
      </c>
      <c r="M50">
        <f t="shared" si="6"/>
        <v>1493.6833333333329</v>
      </c>
      <c r="N50">
        <f t="shared" si="6"/>
        <v>2062.9633333333327</v>
      </c>
      <c r="O50">
        <f t="shared" si="6"/>
        <v>19665.553333333333</v>
      </c>
    </row>
    <row r="53" spans="4:17" x14ac:dyDescent="0.25">
      <c r="F53" s="3"/>
      <c r="G53" s="3"/>
      <c r="H53" s="3" t="s">
        <v>23</v>
      </c>
      <c r="I53" s="3" t="s">
        <v>25</v>
      </c>
      <c r="J53" s="3" t="s">
        <v>26</v>
      </c>
      <c r="K53" s="3" t="s">
        <v>24</v>
      </c>
      <c r="L53" s="3" t="s">
        <v>27</v>
      </c>
      <c r="M53" s="3" t="s">
        <v>28</v>
      </c>
      <c r="N53" s="3" t="s">
        <v>29</v>
      </c>
      <c r="O53" s="3" t="s">
        <v>35</v>
      </c>
      <c r="P53" s="3"/>
      <c r="Q53" s="3"/>
    </row>
    <row r="54" spans="4:17" x14ac:dyDescent="0.25">
      <c r="F54" t="s">
        <v>43</v>
      </c>
      <c r="H54">
        <f>AVERAGE(H47:H50)</f>
        <v>1402.6733333333327</v>
      </c>
      <c r="I54">
        <f>AVERAGE(I47:I50)</f>
        <v>823.87333333333299</v>
      </c>
      <c r="J54">
        <f t="shared" ref="J54:N54" si="7">AVERAGE(J47:J50)</f>
        <v>1008.6108333333331</v>
      </c>
      <c r="K54">
        <f t="shared" si="7"/>
        <v>897.09833333333302</v>
      </c>
      <c r="L54">
        <f t="shared" si="7"/>
        <v>1226.4733333333331</v>
      </c>
      <c r="M54">
        <f t="shared" si="7"/>
        <v>1351.4308333333329</v>
      </c>
      <c r="N54">
        <f t="shared" si="7"/>
        <v>1608.9483333333328</v>
      </c>
      <c r="O54">
        <f>AVERAGE(O47:O50)</f>
        <v>19229.653333333332</v>
      </c>
    </row>
    <row r="55" spans="4:17" x14ac:dyDescent="0.25">
      <c r="F55" t="s">
        <v>44</v>
      </c>
      <c r="H55">
        <f>H54/1000</f>
        <v>1.4026733333333328</v>
      </c>
      <c r="I55">
        <f t="shared" ref="I55:O55" si="8">I54/1000</f>
        <v>0.82387333333333301</v>
      </c>
      <c r="J55">
        <f t="shared" si="8"/>
        <v>1.008610833333333</v>
      </c>
      <c r="K55">
        <f t="shared" si="8"/>
        <v>0.897098333333333</v>
      </c>
      <c r="L55">
        <f t="shared" si="8"/>
        <v>1.2264733333333331</v>
      </c>
      <c r="M55">
        <f t="shared" si="8"/>
        <v>1.3514308333333329</v>
      </c>
      <c r="N55">
        <f t="shared" si="8"/>
        <v>1.6089483333333328</v>
      </c>
      <c r="O55">
        <f t="shared" si="8"/>
        <v>19.229653333333331</v>
      </c>
    </row>
    <row r="56" spans="4:17" x14ac:dyDescent="0.25">
      <c r="F56" t="s">
        <v>45</v>
      </c>
      <c r="H56">
        <f>MEDIAN(H47:H50)</f>
        <v>1437.498333333333</v>
      </c>
      <c r="I56">
        <f t="shared" ref="I56:N56" si="9">MEDIAN(I47:I50)</f>
        <v>830.28833333333296</v>
      </c>
      <c r="J56">
        <f>MEDIAN(J47:J50)</f>
        <v>1020.313333333333</v>
      </c>
      <c r="K56">
        <f t="shared" si="9"/>
        <v>895.09333333333302</v>
      </c>
      <c r="L56">
        <f t="shared" si="9"/>
        <v>1229.8433333333332</v>
      </c>
      <c r="M56">
        <f t="shared" si="9"/>
        <v>1350.1583333333328</v>
      </c>
      <c r="N56">
        <f t="shared" si="9"/>
        <v>1540.018333333333</v>
      </c>
      <c r="O56">
        <f>MEDIAN(O47:O50)</f>
        <v>19004.103333333333</v>
      </c>
    </row>
    <row r="57" spans="4:17" x14ac:dyDescent="0.25">
      <c r="F57" t="s">
        <v>46</v>
      </c>
      <c r="H57">
        <f>H56/1000</f>
        <v>1.4374983333333331</v>
      </c>
      <c r="I57">
        <f t="shared" ref="I57:O57" si="10">I56/1000</f>
        <v>0.83028833333333296</v>
      </c>
      <c r="J57">
        <f t="shared" si="10"/>
        <v>1.020313333333333</v>
      </c>
      <c r="K57">
        <f t="shared" si="10"/>
        <v>0.89509333333333307</v>
      </c>
      <c r="L57">
        <f t="shared" si="10"/>
        <v>1.2298433333333332</v>
      </c>
      <c r="M57">
        <f t="shared" si="10"/>
        <v>1.3501583333333329</v>
      </c>
      <c r="N57">
        <f t="shared" si="10"/>
        <v>1.540018333333333</v>
      </c>
      <c r="O57">
        <f t="shared" si="10"/>
        <v>19.004103333333333</v>
      </c>
    </row>
    <row r="58" spans="4:17" x14ac:dyDescent="0.25">
      <c r="F58" t="s">
        <v>47</v>
      </c>
      <c r="H58">
        <f>STDEV(H47:H50)</f>
        <v>128.79194876492352</v>
      </c>
      <c r="I58">
        <f t="shared" ref="I58:O58" si="11">STDEV(I47:I50)</f>
        <v>54.060119003445266</v>
      </c>
      <c r="J58">
        <f t="shared" si="11"/>
        <v>72.011022015151653</v>
      </c>
      <c r="K58">
        <f t="shared" si="11"/>
        <v>154.84891787373505</v>
      </c>
      <c r="L58">
        <f t="shared" si="11"/>
        <v>87.53229118445384</v>
      </c>
      <c r="M58">
        <f t="shared" si="11"/>
        <v>115.67037401599428</v>
      </c>
      <c r="N58">
        <f t="shared" si="11"/>
        <v>345.46323128035914</v>
      </c>
      <c r="O58">
        <f t="shared" si="11"/>
        <v>1147.6190163406432</v>
      </c>
    </row>
    <row r="59" spans="4:17" x14ac:dyDescent="0.25">
      <c r="F59" t="s">
        <v>48</v>
      </c>
      <c r="H59">
        <f>H58/H54*100</f>
        <v>9.181891870636802</v>
      </c>
      <c r="I59">
        <f t="shared" ref="I59:O59" si="12">I58/I54*100</f>
        <v>6.5617027298021489</v>
      </c>
      <c r="J59">
        <f t="shared" si="12"/>
        <v>7.1396240884270696</v>
      </c>
      <c r="K59">
        <f t="shared" si="12"/>
        <v>17.261086340263898</v>
      </c>
      <c r="L59">
        <f t="shared" si="12"/>
        <v>7.1369094464171408</v>
      </c>
      <c r="M59">
        <f t="shared" si="12"/>
        <v>8.5591042592014013</v>
      </c>
      <c r="N59">
        <f t="shared" si="12"/>
        <v>21.471368851518491</v>
      </c>
      <c r="O59">
        <f t="shared" si="12"/>
        <v>5.9679651860978771</v>
      </c>
    </row>
    <row r="62" spans="4:17" x14ac:dyDescent="0.25">
      <c r="D62" t="s">
        <v>50</v>
      </c>
    </row>
    <row r="63" spans="4:17" x14ac:dyDescent="0.25">
      <c r="H63">
        <f t="shared" ref="H63" si="13">H47/$O$54*100</f>
        <v>7.7654719377849766</v>
      </c>
      <c r="I63">
        <f t="shared" ref="I63:O63" si="14">I47/$O$54*100</f>
        <v>4.13191709470928</v>
      </c>
      <c r="J63">
        <f t="shared" si="14"/>
        <v>5.4563819489898915</v>
      </c>
      <c r="K63">
        <f t="shared" si="14"/>
        <v>4.329684570496676</v>
      </c>
      <c r="L63">
        <f t="shared" si="14"/>
        <v>6.1690313016563314</v>
      </c>
      <c r="M63">
        <f t="shared" si="14"/>
        <v>6.3013269783334618</v>
      </c>
      <c r="N63">
        <f t="shared" si="14"/>
        <v>7.2509540820288629</v>
      </c>
      <c r="O63">
        <f t="shared" si="14"/>
        <v>95.387332342271378</v>
      </c>
    </row>
    <row r="64" spans="4:17" x14ac:dyDescent="0.25">
      <c r="H64">
        <f t="shared" ref="H64:O64" si="15">H48/$O$54*100</f>
        <v>6.3899401202587098</v>
      </c>
      <c r="I64">
        <f t="shared" si="15"/>
        <v>3.9650394113535756</v>
      </c>
      <c r="J64">
        <f t="shared" si="15"/>
        <v>4.7595935166797938</v>
      </c>
      <c r="K64">
        <f t="shared" si="15"/>
        <v>3.7445986199092487</v>
      </c>
      <c r="L64">
        <f t="shared" si="15"/>
        <v>5.8517088884944339</v>
      </c>
      <c r="M64">
        <f t="shared" si="15"/>
        <v>6.9493885831881848</v>
      </c>
      <c r="N64">
        <f t="shared" si="15"/>
        <v>6.7229154417066939</v>
      </c>
      <c r="O64">
        <f t="shared" si="15"/>
        <v>94.940626421415814</v>
      </c>
    </row>
    <row r="65" spans="4:17" x14ac:dyDescent="0.25">
      <c r="H65">
        <f t="shared" ref="H65:O65" si="16">H49/$O$54*100</f>
        <v>7.185378276883478</v>
      </c>
      <c r="I65">
        <f t="shared" si="16"/>
        <v>4.5370206015154357</v>
      </c>
      <c r="J65">
        <f t="shared" si="16"/>
        <v>5.1554924893775169</v>
      </c>
      <c r="K65">
        <f t="shared" si="16"/>
        <v>4.9798262960538713</v>
      </c>
      <c r="L65">
        <f t="shared" si="16"/>
        <v>6.6220815906544344</v>
      </c>
      <c r="M65">
        <f t="shared" si="16"/>
        <v>7.0930729207113439</v>
      </c>
      <c r="N65">
        <f t="shared" si="16"/>
        <v>8.7661660047260348</v>
      </c>
      <c r="O65">
        <f t="shared" si="16"/>
        <v>107.40522970079545</v>
      </c>
    </row>
    <row r="66" spans="4:17" x14ac:dyDescent="0.25">
      <c r="H66">
        <f t="shared" ref="H66:O66" si="17">H50/$O$54*100</f>
        <v>7.8365080597743466</v>
      </c>
      <c r="I66">
        <f t="shared" si="17"/>
        <v>4.5035826612232208</v>
      </c>
      <c r="J66">
        <f t="shared" si="17"/>
        <v>5.6088547964809896</v>
      </c>
      <c r="K66">
        <f t="shared" si="17"/>
        <v>5.6066186667258346</v>
      </c>
      <c r="L66">
        <f t="shared" si="17"/>
        <v>6.8693039361430674</v>
      </c>
      <c r="M66">
        <f t="shared" si="17"/>
        <v>7.7676040615050068</v>
      </c>
      <c r="N66">
        <f t="shared" si="17"/>
        <v>10.728031845261206</v>
      </c>
      <c r="O66">
        <f t="shared" si="17"/>
        <v>102.26681153551738</v>
      </c>
    </row>
    <row r="69" spans="4:17" x14ac:dyDescent="0.25">
      <c r="F69" s="3"/>
      <c r="G69" s="3"/>
      <c r="H69" s="3" t="s">
        <v>23</v>
      </c>
      <c r="I69" s="3" t="s">
        <v>25</v>
      </c>
      <c r="J69" s="3" t="s">
        <v>26</v>
      </c>
      <c r="K69" s="3" t="s">
        <v>24</v>
      </c>
      <c r="L69" s="3" t="s">
        <v>27</v>
      </c>
      <c r="M69" s="3" t="s">
        <v>28</v>
      </c>
      <c r="N69" s="3" t="s">
        <v>29</v>
      </c>
      <c r="O69" s="3" t="s">
        <v>35</v>
      </c>
      <c r="P69" s="3"/>
      <c r="Q69" s="3"/>
    </row>
    <row r="70" spans="4:17" x14ac:dyDescent="0.25">
      <c r="F70" t="s">
        <v>43</v>
      </c>
      <c r="H70">
        <f>AVERAGE(H63:H66)</f>
        <v>7.2943245986753773</v>
      </c>
      <c r="I70">
        <f>AVERAGE(I63:I66)</f>
        <v>4.2843899422003782</v>
      </c>
      <c r="J70">
        <f t="shared" ref="J70:N70" si="18">AVERAGE(J63:J66)</f>
        <v>5.245080687882048</v>
      </c>
      <c r="K70">
        <f t="shared" si="18"/>
        <v>4.6651820382964075</v>
      </c>
      <c r="L70">
        <f t="shared" si="18"/>
        <v>6.3780314292370672</v>
      </c>
      <c r="M70">
        <f t="shared" si="18"/>
        <v>7.0278481359344998</v>
      </c>
      <c r="N70">
        <f t="shared" si="18"/>
        <v>8.3670168434306991</v>
      </c>
      <c r="O70">
        <f>AVERAGE(O63:O66)</f>
        <v>100</v>
      </c>
    </row>
    <row r="71" spans="4:17" x14ac:dyDescent="0.25">
      <c r="F71" t="s">
        <v>45</v>
      </c>
      <c r="H71">
        <f>MEDIAN(H63:H66)</f>
        <v>7.4754251073342273</v>
      </c>
      <c r="I71">
        <f>MEDIAN(I63:I66)</f>
        <v>4.31774987796625</v>
      </c>
      <c r="J71">
        <f t="shared" ref="J71:O71" si="19">MEDIAN(J63:J66)</f>
        <v>5.3059372191837042</v>
      </c>
      <c r="K71">
        <f t="shared" si="19"/>
        <v>4.6547554332752732</v>
      </c>
      <c r="L71">
        <f t="shared" si="19"/>
        <v>6.3955564461553829</v>
      </c>
      <c r="M71">
        <f t="shared" si="19"/>
        <v>7.0212307519497639</v>
      </c>
      <c r="N71">
        <f t="shared" si="19"/>
        <v>8.0085600433774484</v>
      </c>
      <c r="O71">
        <f t="shared" si="19"/>
        <v>98.827071938894377</v>
      </c>
    </row>
    <row r="72" spans="4:17" x14ac:dyDescent="0.25">
      <c r="F72" t="s">
        <v>47</v>
      </c>
      <c r="H72">
        <f>STDEV(H63:H66)</f>
        <v>0.66975699734363481</v>
      </c>
      <c r="I72">
        <f t="shared" ref="I72:O72" si="20">STDEV(I63:I66)</f>
        <v>0.28112893179273085</v>
      </c>
      <c r="J72">
        <f t="shared" si="20"/>
        <v>0.37447904424946299</v>
      </c>
      <c r="K72">
        <f t="shared" si="20"/>
        <v>0.80526109956082759</v>
      </c>
      <c r="L72">
        <f t="shared" si="20"/>
        <v>0.45519432756867473</v>
      </c>
      <c r="M72">
        <f t="shared" si="20"/>
        <v>0.60152084913297543</v>
      </c>
      <c r="N72">
        <f t="shared" si="20"/>
        <v>1.7965130483216878</v>
      </c>
      <c r="O72">
        <f t="shared" si="20"/>
        <v>5.9679651860978842</v>
      </c>
    </row>
    <row r="73" spans="4:17" x14ac:dyDescent="0.25">
      <c r="F73" t="s">
        <v>48</v>
      </c>
      <c r="H73">
        <f t="shared" ref="H73:O73" si="21">H72/H70*100</f>
        <v>9.1818918706367985</v>
      </c>
      <c r="I73">
        <f t="shared" si="21"/>
        <v>6.561702729802148</v>
      </c>
      <c r="J73">
        <f t="shared" si="21"/>
        <v>7.1396240884270714</v>
      </c>
      <c r="K73">
        <f t="shared" si="21"/>
        <v>17.26108634026393</v>
      </c>
      <c r="L73">
        <f t="shared" si="21"/>
        <v>7.1369094464171461</v>
      </c>
      <c r="M73">
        <f t="shared" si="21"/>
        <v>8.5591042592013924</v>
      </c>
      <c r="N73">
        <f t="shared" si="21"/>
        <v>21.471368851518527</v>
      </c>
      <c r="O73">
        <f t="shared" si="21"/>
        <v>5.9679651860978842</v>
      </c>
    </row>
    <row r="76" spans="4:17" x14ac:dyDescent="0.25">
      <c r="D76" t="s">
        <v>51</v>
      </c>
      <c r="H76">
        <f>H47/$H$54*100</f>
        <v>106.45909477616553</v>
      </c>
      <c r="I76">
        <f>I47/$H$54*100</f>
        <v>56.645643319185737</v>
      </c>
      <c r="J76">
        <f t="shared" ref="H76:O79" si="22">J47/$H$54*100</f>
        <v>74.803114053640428</v>
      </c>
      <c r="K76">
        <f t="shared" si="22"/>
        <v>59.356894691565152</v>
      </c>
      <c r="L76">
        <f t="shared" si="22"/>
        <v>84.573029595866984</v>
      </c>
      <c r="M76">
        <f t="shared" si="22"/>
        <v>86.386709188644545</v>
      </c>
      <c r="N76">
        <f t="shared" si="22"/>
        <v>99.405421076896019</v>
      </c>
      <c r="O76">
        <f t="shared" si="22"/>
        <v>1307.6924539332042</v>
      </c>
    </row>
    <row r="77" spans="4:17" x14ac:dyDescent="0.25">
      <c r="H77">
        <f t="shared" si="22"/>
        <v>87.601532312108787</v>
      </c>
      <c r="I77">
        <f>I48/$H$54*100</f>
        <v>54.35786902153508</v>
      </c>
      <c r="J77">
        <f t="shared" si="22"/>
        <v>65.250640443724137</v>
      </c>
      <c r="K77">
        <f t="shared" si="22"/>
        <v>51.335782624607283</v>
      </c>
      <c r="L77">
        <f t="shared" si="22"/>
        <v>80.222765100926324</v>
      </c>
      <c r="M77">
        <f t="shared" si="22"/>
        <v>95.271172665529164</v>
      </c>
      <c r="N77">
        <f t="shared" si="22"/>
        <v>92.166387041886679</v>
      </c>
      <c r="O77">
        <f t="shared" si="22"/>
        <v>1301.5684336101071</v>
      </c>
    </row>
    <row r="78" spans="4:17" x14ac:dyDescent="0.25">
      <c r="H78">
        <f t="shared" si="22"/>
        <v>98.506423448557769</v>
      </c>
      <c r="I78">
        <f t="shared" si="22"/>
        <v>62.199324147698917</v>
      </c>
      <c r="J78">
        <f t="shared" si="22"/>
        <v>70.678133659060578</v>
      </c>
      <c r="K78">
        <f t="shared" si="22"/>
        <v>68.269875143178979</v>
      </c>
      <c r="L78">
        <f t="shared" si="22"/>
        <v>90.784026691888371</v>
      </c>
      <c r="M78">
        <f t="shared" si="22"/>
        <v>97.240982694949182</v>
      </c>
      <c r="N78">
        <f t="shared" si="22"/>
        <v>120.1778983940191</v>
      </c>
      <c r="O78">
        <f t="shared" si="22"/>
        <v>1472.4492754312009</v>
      </c>
    </row>
    <row r="79" spans="4:17" x14ac:dyDescent="0.25">
      <c r="H79">
        <f t="shared" si="22"/>
        <v>107.43294946316797</v>
      </c>
      <c r="I79">
        <f t="shared" si="22"/>
        <v>61.740913778926924</v>
      </c>
      <c r="J79">
        <f t="shared" si="22"/>
        <v>76.893408301291359</v>
      </c>
      <c r="K79">
        <f t="shared" si="22"/>
        <v>76.862752553457469</v>
      </c>
      <c r="L79">
        <f t="shared" si="22"/>
        <v>94.1732691384547</v>
      </c>
      <c r="M79">
        <f t="shared" si="22"/>
        <v>106.48832467526297</v>
      </c>
      <c r="N79">
        <f t="shared" si="22"/>
        <v>147.07368310987115</v>
      </c>
      <c r="O79">
        <f t="shared" si="22"/>
        <v>1402.005218606376</v>
      </c>
    </row>
    <row r="82" spans="6:17" x14ac:dyDescent="0.25">
      <c r="F82" s="3"/>
      <c r="G82" s="3"/>
      <c r="H82" s="3" t="s">
        <v>23</v>
      </c>
      <c r="I82" s="3" t="s">
        <v>25</v>
      </c>
      <c r="J82" s="3" t="s">
        <v>26</v>
      </c>
      <c r="K82" s="3" t="s">
        <v>24</v>
      </c>
      <c r="L82" s="3" t="s">
        <v>27</v>
      </c>
      <c r="M82" s="3" t="s">
        <v>28</v>
      </c>
      <c r="N82" s="3" t="s">
        <v>29</v>
      </c>
      <c r="O82" s="3" t="s">
        <v>35</v>
      </c>
      <c r="P82" s="3"/>
      <c r="Q82" s="3"/>
    </row>
    <row r="83" spans="6:17" x14ac:dyDescent="0.25">
      <c r="F83" t="s">
        <v>43</v>
      </c>
      <c r="H83">
        <f>AVERAGE(H76:H79)</f>
        <v>100.00000000000001</v>
      </c>
      <c r="I83">
        <f t="shared" ref="I83:N83" si="23">AVERAGE(I76:I79)</f>
        <v>58.735937566836668</v>
      </c>
      <c r="J83">
        <f t="shared" si="23"/>
        <v>71.906324114429125</v>
      </c>
      <c r="K83">
        <f t="shared" si="23"/>
        <v>63.956326253202221</v>
      </c>
      <c r="L83">
        <f t="shared" si="23"/>
        <v>87.438272631784102</v>
      </c>
      <c r="M83">
        <f t="shared" si="23"/>
        <v>96.346797306096462</v>
      </c>
      <c r="N83">
        <f t="shared" si="23"/>
        <v>114.70584740566824</v>
      </c>
      <c r="O83">
        <f>AVERAGE(O76:O79)</f>
        <v>1370.9288453952222</v>
      </c>
    </row>
    <row r="84" spans="6:17" x14ac:dyDescent="0.25">
      <c r="F84" t="s">
        <v>45</v>
      </c>
      <c r="H84">
        <f>MEDIAN(H76:H79)</f>
        <v>102.48275911236165</v>
      </c>
      <c r="I84">
        <f>MEDIAN(I76:I79)</f>
        <v>59.19327854905633</v>
      </c>
      <c r="J84">
        <f t="shared" ref="J84:O84" si="24">MEDIAN(J76:J79)</f>
        <v>72.74062385635051</v>
      </c>
      <c r="K84">
        <f t="shared" si="24"/>
        <v>63.813384917372062</v>
      </c>
      <c r="L84">
        <f t="shared" si="24"/>
        <v>87.678528143877685</v>
      </c>
      <c r="M84">
        <f t="shared" si="24"/>
        <v>96.256077680239173</v>
      </c>
      <c r="N84">
        <f t="shared" si="24"/>
        <v>109.79165973545756</v>
      </c>
      <c r="O84">
        <f t="shared" si="24"/>
        <v>1354.8488362697901</v>
      </c>
    </row>
    <row r="85" spans="6:17" x14ac:dyDescent="0.25">
      <c r="F85" t="s">
        <v>47</v>
      </c>
      <c r="H85">
        <f>STDEV(H76:H79)</f>
        <v>9.1818918706367985</v>
      </c>
      <c r="I85">
        <f t="shared" ref="I85:O85" si="25">STDEV(I76:I79)</f>
        <v>3.8540776186980086</v>
      </c>
      <c r="J85">
        <f t="shared" si="25"/>
        <v>5.1338412375762257</v>
      </c>
      <c r="K85">
        <f t="shared" si="25"/>
        <v>11.039556694626063</v>
      </c>
      <c r="L85">
        <f t="shared" si="25"/>
        <v>6.2403903392417739</v>
      </c>
      <c r="M85">
        <f t="shared" si="25"/>
        <v>8.2464228318302464</v>
      </c>
      <c r="N85">
        <f t="shared" si="25"/>
        <v>24.628915590730905</v>
      </c>
      <c r="O85">
        <f t="shared" si="25"/>
        <v>81.816556219360393</v>
      </c>
    </row>
    <row r="86" spans="6:17" x14ac:dyDescent="0.25">
      <c r="F86" t="s">
        <v>48</v>
      </c>
      <c r="H86">
        <f t="shared" ref="H86:O86" si="26">H85/H83*100</f>
        <v>9.1818918706367985</v>
      </c>
      <c r="I86">
        <f t="shared" si="26"/>
        <v>6.5617027298021506</v>
      </c>
      <c r="J86">
        <f t="shared" si="26"/>
        <v>7.1396240884270714</v>
      </c>
      <c r="K86">
        <f t="shared" si="26"/>
        <v>17.261086340263837</v>
      </c>
      <c r="L86">
        <f t="shared" si="26"/>
        <v>7.1369094464171416</v>
      </c>
      <c r="M86">
        <f t="shared" si="26"/>
        <v>8.5591042592014048</v>
      </c>
      <c r="N86">
        <f t="shared" si="26"/>
        <v>21.471368851518424</v>
      </c>
      <c r="O86">
        <f t="shared" si="26"/>
        <v>5.9679651860978726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7BBD8-D879-4379-9B3C-70A0CE6E6C60}">
  <dimension ref="A1:O51"/>
  <sheetViews>
    <sheetView zoomScale="85" zoomScaleNormal="85" workbookViewId="0">
      <selection activeCell="B9" sqref="B9"/>
    </sheetView>
  </sheetViews>
  <sheetFormatPr baseColWidth="10" defaultRowHeight="15" x14ac:dyDescent="0.25"/>
  <cols>
    <col min="7" max="7" width="12" bestFit="1" customWidth="1"/>
  </cols>
  <sheetData>
    <row r="1" spans="1:14" x14ac:dyDescent="0.25">
      <c r="A1" s="1" t="s">
        <v>66</v>
      </c>
    </row>
    <row r="2" spans="1:14" x14ac:dyDescent="0.25">
      <c r="A2" t="s">
        <v>36</v>
      </c>
      <c r="C2" t="s">
        <v>52</v>
      </c>
    </row>
    <row r="3" spans="1:14" x14ac:dyDescent="0.25">
      <c r="A3" t="s">
        <v>37</v>
      </c>
      <c r="C3" s="2">
        <v>43807</v>
      </c>
    </row>
    <row r="4" spans="1:14" x14ac:dyDescent="0.25">
      <c r="A4" t="s">
        <v>38</v>
      </c>
      <c r="C4" t="s">
        <v>39</v>
      </c>
    </row>
    <row r="5" spans="1:14" x14ac:dyDescent="0.25">
      <c r="A5" t="s">
        <v>40</v>
      </c>
      <c r="C5" t="s">
        <v>41</v>
      </c>
    </row>
    <row r="6" spans="1:14" x14ac:dyDescent="0.25">
      <c r="A6" t="s">
        <v>32</v>
      </c>
      <c r="C6" s="2">
        <v>43848</v>
      </c>
    </row>
    <row r="7" spans="1:14" x14ac:dyDescent="0.25">
      <c r="A7" t="s">
        <v>33</v>
      </c>
      <c r="C7" t="s">
        <v>34</v>
      </c>
    </row>
    <row r="8" spans="1:14" x14ac:dyDescent="0.25">
      <c r="A8" s="1" t="s">
        <v>42</v>
      </c>
      <c r="B8" t="s">
        <v>70</v>
      </c>
    </row>
    <row r="14" spans="1:14" x14ac:dyDescent="0.25">
      <c r="B14" s="1" t="s">
        <v>31</v>
      </c>
    </row>
    <row r="15" spans="1:14" x14ac:dyDescent="0.25">
      <c r="B15" t="s">
        <v>49</v>
      </c>
    </row>
    <row r="16" spans="1:14" x14ac:dyDescent="0.25">
      <c r="F16" s="3" t="s">
        <v>23</v>
      </c>
      <c r="G16" s="3" t="s">
        <v>25</v>
      </c>
      <c r="H16" s="3" t="s">
        <v>26</v>
      </c>
      <c r="I16" s="3" t="s">
        <v>24</v>
      </c>
      <c r="J16" s="3" t="s">
        <v>27</v>
      </c>
      <c r="K16" s="3" t="s">
        <v>28</v>
      </c>
      <c r="L16" s="3" t="s">
        <v>29</v>
      </c>
      <c r="M16" s="3" t="s">
        <v>35</v>
      </c>
      <c r="N16" s="3" t="s">
        <v>30</v>
      </c>
    </row>
    <row r="19" spans="2:14" x14ac:dyDescent="0.25">
      <c r="F19">
        <v>0.11354453333333332</v>
      </c>
      <c r="G19">
        <v>0.11250303333333332</v>
      </c>
      <c r="H19">
        <v>0.12948293333333333</v>
      </c>
      <c r="I19">
        <v>0.10635523333333334</v>
      </c>
      <c r="J19">
        <v>9.3415133333333331E-2</v>
      </c>
      <c r="K19">
        <v>7.4020333333333341E-2</v>
      </c>
      <c r="L19">
        <v>8.9799833333333343E-2</v>
      </c>
      <c r="M19">
        <v>3.2324633333333339E-2</v>
      </c>
    </row>
    <row r="20" spans="2:14" x14ac:dyDescent="0.25">
      <c r="F20">
        <v>0.11576993333333334</v>
      </c>
      <c r="G20">
        <v>9.1239033333333344E-2</v>
      </c>
      <c r="H20">
        <v>0.10617923333333333</v>
      </c>
      <c r="I20">
        <v>0.10285593333333333</v>
      </c>
      <c r="J20">
        <v>7.4017233333333335E-2</v>
      </c>
      <c r="K20">
        <v>9.4413433333333338E-2</v>
      </c>
      <c r="L20">
        <v>0.11718523333333332</v>
      </c>
      <c r="M20">
        <v>4.8397233333333331E-2</v>
      </c>
    </row>
    <row r="21" spans="2:14" x14ac:dyDescent="0.25">
      <c r="F21">
        <v>0.13052663333333331</v>
      </c>
      <c r="G21">
        <v>0.21497563333333336</v>
      </c>
      <c r="H21">
        <v>0.13003123333333333</v>
      </c>
      <c r="I21">
        <v>0.11704473333333333</v>
      </c>
      <c r="J21">
        <v>9.943293333333332E-2</v>
      </c>
      <c r="K21">
        <v>9.0613533333333343E-2</v>
      </c>
      <c r="L21">
        <v>9.7185033333333323E-2</v>
      </c>
      <c r="M21">
        <v>1.5069333333333337E-2</v>
      </c>
    </row>
    <row r="22" spans="2:14" x14ac:dyDescent="0.25">
      <c r="F22">
        <v>0.10649743333333332</v>
      </c>
      <c r="G22">
        <v>9.4639033333333331E-2</v>
      </c>
      <c r="H22">
        <v>0.10874643333333332</v>
      </c>
      <c r="I22">
        <v>0.14951373333333334</v>
      </c>
      <c r="J22">
        <v>8.5947833333333321E-2</v>
      </c>
      <c r="K22">
        <v>7.3776933333333336E-2</v>
      </c>
      <c r="L22">
        <v>8.204963333333333E-2</v>
      </c>
      <c r="M22">
        <v>8.5645933333333327E-2</v>
      </c>
    </row>
    <row r="24" spans="2:14" x14ac:dyDescent="0.25">
      <c r="B24" s="1" t="s">
        <v>62</v>
      </c>
    </row>
    <row r="25" spans="2:14" x14ac:dyDescent="0.25">
      <c r="B25" t="s">
        <v>49</v>
      </c>
    </row>
    <row r="26" spans="2:14" x14ac:dyDescent="0.25">
      <c r="F26" s="3" t="s">
        <v>23</v>
      </c>
      <c r="G26" s="3" t="s">
        <v>25</v>
      </c>
      <c r="H26" s="3" t="s">
        <v>26</v>
      </c>
      <c r="I26" s="3" t="s">
        <v>24</v>
      </c>
      <c r="J26" s="3" t="s">
        <v>27</v>
      </c>
      <c r="K26" s="3" t="s">
        <v>28</v>
      </c>
      <c r="L26" s="3" t="s">
        <v>29</v>
      </c>
      <c r="M26" s="3" t="s">
        <v>35</v>
      </c>
      <c r="N26" s="3" t="s">
        <v>30</v>
      </c>
    </row>
    <row r="29" spans="2:14" x14ac:dyDescent="0.25">
      <c r="F29">
        <v>1493.2733333333331</v>
      </c>
      <c r="G29">
        <v>794.55333333333283</v>
      </c>
      <c r="H29">
        <v>1049.2433333333329</v>
      </c>
      <c r="I29">
        <v>832.58333333333303</v>
      </c>
      <c r="J29">
        <v>1186.2833333333333</v>
      </c>
      <c r="K29">
        <v>1211.7233333333329</v>
      </c>
      <c r="L29">
        <v>1394.3333333333326</v>
      </c>
      <c r="M29">
        <v>18342.653333333332</v>
      </c>
    </row>
    <row r="30" spans="2:14" x14ac:dyDescent="0.25">
      <c r="F30">
        <v>1228.7633333333329</v>
      </c>
      <c r="G30">
        <v>762.46333333333314</v>
      </c>
      <c r="H30">
        <v>915.2533333333331</v>
      </c>
      <c r="I30">
        <v>720.07333333333281</v>
      </c>
      <c r="J30">
        <v>1125.2633333333329</v>
      </c>
      <c r="K30">
        <v>1336.3433333333328</v>
      </c>
      <c r="L30">
        <v>1292.7933333333326</v>
      </c>
      <c r="M30">
        <v>18256.753333333334</v>
      </c>
    </row>
    <row r="31" spans="2:14" x14ac:dyDescent="0.25">
      <c r="F31">
        <v>1381.7233333333329</v>
      </c>
      <c r="G31">
        <v>872.45333333333292</v>
      </c>
      <c r="H31">
        <v>991.38333333333321</v>
      </c>
      <c r="I31">
        <v>957.60333333333301</v>
      </c>
      <c r="J31">
        <v>1273.4033333333332</v>
      </c>
      <c r="K31">
        <v>1363.9733333333329</v>
      </c>
      <c r="L31">
        <v>1685.7033333333334</v>
      </c>
      <c r="M31">
        <v>20653.653333333332</v>
      </c>
    </row>
    <row r="32" spans="2:14" x14ac:dyDescent="0.25">
      <c r="F32">
        <v>1506.9333333333329</v>
      </c>
      <c r="G32">
        <v>866.02333333333308</v>
      </c>
      <c r="H32">
        <v>1078.563333333333</v>
      </c>
      <c r="I32">
        <v>1078.1333333333332</v>
      </c>
      <c r="J32">
        <v>1320.9433333333332</v>
      </c>
      <c r="K32">
        <v>1493.6833333333329</v>
      </c>
      <c r="L32">
        <v>2062.9633333333327</v>
      </c>
      <c r="M32">
        <v>19665.553333333333</v>
      </c>
    </row>
    <row r="34" spans="2:15" x14ac:dyDescent="0.25">
      <c r="B34" s="1" t="s">
        <v>63</v>
      </c>
      <c r="F34" s="3" t="s">
        <v>23</v>
      </c>
      <c r="G34" s="3" t="s">
        <v>25</v>
      </c>
      <c r="H34" s="3" t="s">
        <v>26</v>
      </c>
      <c r="I34" s="3" t="s">
        <v>24</v>
      </c>
      <c r="J34" s="3" t="s">
        <v>27</v>
      </c>
      <c r="K34" s="3" t="s">
        <v>28</v>
      </c>
      <c r="L34" s="3" t="s">
        <v>29</v>
      </c>
      <c r="M34" s="3" t="s">
        <v>35</v>
      </c>
      <c r="N34" s="3" t="s">
        <v>30</v>
      </c>
    </row>
    <row r="35" spans="2:15" x14ac:dyDescent="0.25">
      <c r="F35">
        <f>F19/F29</f>
        <v>7.6037340786013724E-5</v>
      </c>
      <c r="G35">
        <f t="shared" ref="G35:M35" si="0">G19/G29</f>
        <v>1.4159280266480965E-4</v>
      </c>
      <c r="H35">
        <f t="shared" si="0"/>
        <v>1.2340601004533431E-4</v>
      </c>
      <c r="I35">
        <f t="shared" si="0"/>
        <v>1.2774124712241022E-4</v>
      </c>
      <c r="J35">
        <f t="shared" si="0"/>
        <v>7.8746055607850852E-5</v>
      </c>
      <c r="K35">
        <f t="shared" si="0"/>
        <v>6.1086826750881003E-5</v>
      </c>
      <c r="L35">
        <f t="shared" si="0"/>
        <v>6.4403418599091601E-5</v>
      </c>
      <c r="M35">
        <f t="shared" si="0"/>
        <v>1.7622659462571395E-6</v>
      </c>
      <c r="O35" s="1" t="s">
        <v>64</v>
      </c>
    </row>
    <row r="36" spans="2:15" x14ac:dyDescent="0.25">
      <c r="F36">
        <f t="shared" ref="F36:M36" si="1">F20/F30</f>
        <v>9.4216624302483022E-5</v>
      </c>
      <c r="G36">
        <f t="shared" si="1"/>
        <v>1.1966350294440393E-4</v>
      </c>
      <c r="H36">
        <f t="shared" si="1"/>
        <v>1.1601075840568734E-4</v>
      </c>
      <c r="I36">
        <f t="shared" si="1"/>
        <v>1.4284091435131616E-4</v>
      </c>
      <c r="J36">
        <f t="shared" si="1"/>
        <v>6.5777699442204666E-5</v>
      </c>
      <c r="K36">
        <f t="shared" si="1"/>
        <v>7.0650581312686636E-5</v>
      </c>
      <c r="L36">
        <f t="shared" si="1"/>
        <v>9.0644985793037337E-5</v>
      </c>
      <c r="M36">
        <f t="shared" si="1"/>
        <v>2.6509222340737472E-6</v>
      </c>
      <c r="O36">
        <f>AVERAGE(F35:F38)</f>
        <v>8.3848035454303082E-5</v>
      </c>
    </row>
    <row r="37" spans="2:15" x14ac:dyDescent="0.25">
      <c r="F37">
        <f t="shared" ref="F37:M37" si="2">F21/F31</f>
        <v>9.4466547813479312E-5</v>
      </c>
      <c r="G37">
        <f t="shared" si="2"/>
        <v>2.4640358987682259E-4</v>
      </c>
      <c r="H37">
        <f t="shared" si="2"/>
        <v>1.3116140746095525E-4</v>
      </c>
      <c r="I37">
        <f t="shared" si="2"/>
        <v>1.2222673967300312E-4</v>
      </c>
      <c r="J37">
        <f t="shared" si="2"/>
        <v>7.8084398501653042E-5</v>
      </c>
      <c r="K37">
        <f t="shared" si="2"/>
        <v>6.6433507986470928E-5</v>
      </c>
      <c r="L37">
        <f t="shared" si="2"/>
        <v>5.7652512996553362E-5</v>
      </c>
      <c r="M37">
        <f t="shared" si="2"/>
        <v>7.2962071601214724E-7</v>
      </c>
    </row>
    <row r="38" spans="2:15" x14ac:dyDescent="0.25">
      <c r="F38">
        <f t="shared" ref="F38:M38" si="3">F22/F32</f>
        <v>7.0671628915236256E-5</v>
      </c>
      <c r="G38">
        <f t="shared" si="3"/>
        <v>1.0928000400297147E-4</v>
      </c>
      <c r="H38">
        <f t="shared" si="3"/>
        <v>1.0082526447218369E-4</v>
      </c>
      <c r="I38">
        <f t="shared" si="3"/>
        <v>1.3867833292109823E-4</v>
      </c>
      <c r="J38">
        <f t="shared" si="3"/>
        <v>6.5065496122720381E-5</v>
      </c>
      <c r="K38">
        <f t="shared" si="3"/>
        <v>4.9392620033251153E-5</v>
      </c>
      <c r="L38">
        <f t="shared" si="3"/>
        <v>3.9772705606336528E-5</v>
      </c>
      <c r="M38">
        <f t="shared" si="3"/>
        <v>4.3551245104383872E-6</v>
      </c>
    </row>
    <row r="40" spans="2:15" x14ac:dyDescent="0.25">
      <c r="F40" s="3" t="s">
        <v>23</v>
      </c>
      <c r="G40" s="3" t="s">
        <v>25</v>
      </c>
      <c r="H40" s="3" t="s">
        <v>26</v>
      </c>
      <c r="I40" s="3" t="s">
        <v>24</v>
      </c>
      <c r="J40" s="3" t="s">
        <v>27</v>
      </c>
      <c r="K40" s="3" t="s">
        <v>28</v>
      </c>
      <c r="L40" s="3" t="s">
        <v>29</v>
      </c>
      <c r="M40" s="3" t="s">
        <v>35</v>
      </c>
      <c r="N40" s="3" t="s">
        <v>30</v>
      </c>
    </row>
    <row r="41" spans="2:15" x14ac:dyDescent="0.25">
      <c r="B41" s="1" t="s">
        <v>65</v>
      </c>
      <c r="F41">
        <f>F35/$O$36*100</f>
        <v>90.684701643908923</v>
      </c>
      <c r="G41">
        <f>G35/$O$36*100</f>
        <v>168.86836035887484</v>
      </c>
      <c r="H41">
        <f>H35/$O$36*100</f>
        <v>147.1781770159543</v>
      </c>
      <c r="I41">
        <f>I35/$O$36*100</f>
        <v>152.34852722581533</v>
      </c>
      <c r="J41">
        <f>J35/$O$36*100</f>
        <v>93.915206457958348</v>
      </c>
      <c r="K41">
        <f>K35/$O$36*100</f>
        <v>72.854213482643999</v>
      </c>
      <c r="L41">
        <f>L35/$O$36*100</f>
        <v>76.809692976278811</v>
      </c>
      <c r="M41">
        <f>M35/$O$36*100</f>
        <v>2.1017379080009202</v>
      </c>
    </row>
    <row r="42" spans="2:15" x14ac:dyDescent="0.25">
      <c r="F42">
        <f>F36/$O$36*100</f>
        <v>112.36592937687942</v>
      </c>
      <c r="G42">
        <f>G36/$O$36*100</f>
        <v>142.71473660181363</v>
      </c>
      <c r="H42">
        <f>H36/$O$36*100</f>
        <v>138.35835005211641</v>
      </c>
      <c r="I42">
        <f>I36/$O$36*100</f>
        <v>170.35690052531285</v>
      </c>
      <c r="J42">
        <f>J36/$O$36*100</f>
        <v>78.448706741678293</v>
      </c>
      <c r="K42">
        <f>K36/$O$36*100</f>
        <v>84.260270297198531</v>
      </c>
      <c r="L42">
        <f>L36/$O$36*100</f>
        <v>108.10627261796559</v>
      </c>
      <c r="M42">
        <f>M36/$O$36*100</f>
        <v>3.1615794212835091</v>
      </c>
    </row>
    <row r="43" spans="2:15" x14ac:dyDescent="0.25">
      <c r="F43">
        <f>F37/$O$36*100</f>
        <v>112.66399660009124</v>
      </c>
      <c r="G43" s="16">
        <f>G37/$O$36*100</f>
        <v>293.8692463595188</v>
      </c>
      <c r="H43">
        <f>H37/$O$36*100</f>
        <v>156.42752600022192</v>
      </c>
      <c r="I43">
        <f>I37/$O$36*100</f>
        <v>145.77173932669695</v>
      </c>
      <c r="J43">
        <f>J37/$O$36*100</f>
        <v>93.126091838143068</v>
      </c>
      <c r="K43">
        <f>K37/$O$36*100</f>
        <v>79.230846168932572</v>
      </c>
      <c r="L43">
        <f>L37/$O$36*100</f>
        <v>68.758334866383137</v>
      </c>
      <c r="M43">
        <f>M37/$O$36*100</f>
        <v>0.87017031712065362</v>
      </c>
    </row>
    <row r="44" spans="2:15" x14ac:dyDescent="0.25">
      <c r="F44">
        <f>F38/$O$36*100</f>
        <v>84.285372379120403</v>
      </c>
      <c r="G44">
        <f>G38/$O$36*100</f>
        <v>130.33102494396394</v>
      </c>
      <c r="H44">
        <f>H38/$O$36*100</f>
        <v>120.2476169249465</v>
      </c>
      <c r="I44">
        <f>I38/$O$36*100</f>
        <v>165.39246527329493</v>
      </c>
      <c r="J44">
        <f>J38/$O$36*100</f>
        <v>77.599309000126638</v>
      </c>
      <c r="K44">
        <f>K38/$O$36*100</f>
        <v>58.907307446898947</v>
      </c>
      <c r="L44">
        <f>L38/$O$36*100</f>
        <v>47.434272479779835</v>
      </c>
      <c r="M44">
        <f>M38/$O$36*100</f>
        <v>5.1940686348124601</v>
      </c>
    </row>
    <row r="47" spans="2:15" x14ac:dyDescent="0.25">
      <c r="D47" s="3"/>
      <c r="E47" s="3"/>
      <c r="F47" s="3" t="s">
        <v>23</v>
      </c>
      <c r="G47" s="3" t="s">
        <v>25</v>
      </c>
      <c r="H47" s="3" t="s">
        <v>26</v>
      </c>
      <c r="I47" s="3" t="s">
        <v>24</v>
      </c>
      <c r="J47" s="3" t="s">
        <v>27</v>
      </c>
      <c r="K47" s="3" t="s">
        <v>28</v>
      </c>
      <c r="L47" s="3" t="s">
        <v>29</v>
      </c>
      <c r="M47" s="3" t="s">
        <v>35</v>
      </c>
    </row>
    <row r="48" spans="2:15" x14ac:dyDescent="0.25">
      <c r="D48" t="s">
        <v>43</v>
      </c>
      <c r="F48">
        <f>AVERAGE(F41:F44)</f>
        <v>100</v>
      </c>
      <c r="G48">
        <f t="shared" ref="G48:L48" si="4">AVERAGE(G41:G44)</f>
        <v>183.94584206604281</v>
      </c>
      <c r="H48">
        <f t="shared" si="4"/>
        <v>140.5529174983098</v>
      </c>
      <c r="I48">
        <f t="shared" si="4"/>
        <v>158.46740808778003</v>
      </c>
      <c r="J48">
        <f t="shared" si="4"/>
        <v>85.772328509476594</v>
      </c>
      <c r="K48">
        <f t="shared" si="4"/>
        <v>73.813159348918518</v>
      </c>
      <c r="L48">
        <f t="shared" si="4"/>
        <v>75.277143235101846</v>
      </c>
      <c r="M48">
        <f>AVERAGE(M41:M44)</f>
        <v>2.8318890703043857</v>
      </c>
    </row>
    <row r="49" spans="4:13" x14ac:dyDescent="0.25">
      <c r="D49" t="s">
        <v>45</v>
      </c>
      <c r="F49">
        <f>MEDIAN(F41:F44)</f>
        <v>101.52531551039417</v>
      </c>
      <c r="G49">
        <f>MEDIAN(G41:G44)</f>
        <v>155.79154848034423</v>
      </c>
      <c r="H49">
        <f t="shared" ref="H49:M49" si="5">MEDIAN(H41:H44)</f>
        <v>142.76826353403536</v>
      </c>
      <c r="I49">
        <f t="shared" si="5"/>
        <v>158.87049624955512</v>
      </c>
      <c r="J49">
        <f t="shared" si="5"/>
        <v>85.787399289910681</v>
      </c>
      <c r="K49">
        <f t="shared" si="5"/>
        <v>76.042529825788279</v>
      </c>
      <c r="L49">
        <f t="shared" si="5"/>
        <v>72.784013921330967</v>
      </c>
      <c r="M49">
        <f t="shared" si="5"/>
        <v>2.6316586646422149</v>
      </c>
    </row>
    <row r="50" spans="4:13" x14ac:dyDescent="0.25">
      <c r="D50" t="s">
        <v>47</v>
      </c>
      <c r="F50">
        <f>STDEV(F41:F44)</f>
        <v>14.685790456163135</v>
      </c>
      <c r="G50">
        <f t="shared" ref="G50:M50" si="6">STDEV(G41:G44)</f>
        <v>75.02230321474029</v>
      </c>
      <c r="H50">
        <f t="shared" si="6"/>
        <v>15.416642699970264</v>
      </c>
      <c r="I50">
        <f t="shared" si="6"/>
        <v>11.371560369900291</v>
      </c>
      <c r="J50">
        <f t="shared" si="6"/>
        <v>8.9595011035937784</v>
      </c>
      <c r="K50">
        <f t="shared" si="6"/>
        <v>10.97872876285177</v>
      </c>
      <c r="L50">
        <f t="shared" si="6"/>
        <v>25.151678268667141</v>
      </c>
      <c r="M50">
        <f t="shared" si="6"/>
        <v>1.8321252876476666</v>
      </c>
    </row>
    <row r="51" spans="4:13" x14ac:dyDescent="0.25">
      <c r="D51" t="s">
        <v>48</v>
      </c>
      <c r="F51">
        <f t="shared" ref="F51:M51" si="7">F50/F48*100</f>
        <v>14.685790456163133</v>
      </c>
      <c r="G51">
        <f t="shared" si="7"/>
        <v>40.78499539435348</v>
      </c>
      <c r="H51">
        <f t="shared" si="7"/>
        <v>10.968568261954189</v>
      </c>
      <c r="I51">
        <f t="shared" si="7"/>
        <v>7.1759616107314823</v>
      </c>
      <c r="J51">
        <f t="shared" si="7"/>
        <v>10.445677830238553</v>
      </c>
      <c r="K51">
        <f t="shared" si="7"/>
        <v>14.873674097805198</v>
      </c>
      <c r="L51">
        <f t="shared" si="7"/>
        <v>33.41210517263476</v>
      </c>
      <c r="M51">
        <f t="shared" si="7"/>
        <v>64.696223692502912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5" r:id="rId3">
          <objectPr defaultSize="0" autoPict="0" r:id="rId4">
            <anchor moveWithCells="1">
              <from>
                <xdr:col>10</xdr:col>
                <xdr:colOff>304800</xdr:colOff>
                <xdr:row>0</xdr:row>
                <xdr:rowOff>85725</xdr:rowOff>
              </from>
              <to>
                <xdr:col>14</xdr:col>
                <xdr:colOff>190500</xdr:colOff>
                <xdr:row>12</xdr:row>
                <xdr:rowOff>85725</xdr:rowOff>
              </to>
            </anchor>
          </objectPr>
        </oleObject>
      </mc:Choice>
      <mc:Fallback>
        <oleObject progId="Prism9.Document" shapeId="3075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791F2-72F1-4667-876F-0C2B734A2A8E}">
  <dimension ref="A1:O51"/>
  <sheetViews>
    <sheetView tabSelected="1" workbookViewId="0">
      <selection activeCell="B11" sqref="B11"/>
    </sheetView>
  </sheetViews>
  <sheetFormatPr baseColWidth="10" defaultRowHeight="15" x14ac:dyDescent="0.25"/>
  <sheetData>
    <row r="1" spans="1:14" x14ac:dyDescent="0.25">
      <c r="A1" s="1" t="s">
        <v>66</v>
      </c>
    </row>
    <row r="2" spans="1:14" x14ac:dyDescent="0.25">
      <c r="A2" t="s">
        <v>36</v>
      </c>
      <c r="C2" t="s">
        <v>52</v>
      </c>
    </row>
    <row r="3" spans="1:14" x14ac:dyDescent="0.25">
      <c r="A3" t="s">
        <v>37</v>
      </c>
      <c r="C3" s="2">
        <v>43807</v>
      </c>
    </row>
    <row r="4" spans="1:14" x14ac:dyDescent="0.25">
      <c r="A4" t="s">
        <v>38</v>
      </c>
      <c r="C4" t="s">
        <v>39</v>
      </c>
    </row>
    <row r="5" spans="1:14" x14ac:dyDescent="0.25">
      <c r="A5" t="s">
        <v>40</v>
      </c>
      <c r="C5" t="s">
        <v>41</v>
      </c>
    </row>
    <row r="6" spans="1:14" x14ac:dyDescent="0.25">
      <c r="A6" t="s">
        <v>32</v>
      </c>
      <c r="C6" s="2">
        <v>43848</v>
      </c>
    </row>
    <row r="7" spans="1:14" x14ac:dyDescent="0.25">
      <c r="A7" t="s">
        <v>33</v>
      </c>
      <c r="C7" t="s">
        <v>34</v>
      </c>
    </row>
    <row r="8" spans="1:14" x14ac:dyDescent="0.25">
      <c r="A8" s="1" t="s">
        <v>42</v>
      </c>
      <c r="B8" t="s">
        <v>67</v>
      </c>
    </row>
    <row r="9" spans="1:14" x14ac:dyDescent="0.25">
      <c r="B9" t="s">
        <v>68</v>
      </c>
    </row>
    <row r="10" spans="1:14" x14ac:dyDescent="0.25">
      <c r="B10" t="s">
        <v>69</v>
      </c>
    </row>
    <row r="14" spans="1:14" x14ac:dyDescent="0.25">
      <c r="B14" s="1" t="s">
        <v>31</v>
      </c>
    </row>
    <row r="15" spans="1:14" x14ac:dyDescent="0.25">
      <c r="B15" t="s">
        <v>49</v>
      </c>
    </row>
    <row r="16" spans="1:14" x14ac:dyDescent="0.25">
      <c r="F16" s="3" t="s">
        <v>23</v>
      </c>
      <c r="G16" s="3" t="s">
        <v>25</v>
      </c>
      <c r="H16" s="3" t="s">
        <v>26</v>
      </c>
      <c r="I16" s="3" t="s">
        <v>24</v>
      </c>
      <c r="J16" s="3" t="s">
        <v>27</v>
      </c>
      <c r="K16" s="3" t="s">
        <v>28</v>
      </c>
      <c r="L16" s="3" t="s">
        <v>29</v>
      </c>
      <c r="M16" s="3" t="s">
        <v>35</v>
      </c>
      <c r="N16" s="3" t="s">
        <v>30</v>
      </c>
    </row>
    <row r="19" spans="2:14" x14ac:dyDescent="0.25">
      <c r="F19">
        <v>0.11354453333333332</v>
      </c>
      <c r="G19">
        <v>0.11250303333333332</v>
      </c>
      <c r="H19">
        <v>0.12948293333333333</v>
      </c>
      <c r="I19">
        <v>0.10635523333333334</v>
      </c>
      <c r="J19">
        <v>9.3415133333333331E-2</v>
      </c>
      <c r="K19">
        <v>7.4020333333333341E-2</v>
      </c>
      <c r="L19">
        <v>8.9799833333333343E-2</v>
      </c>
      <c r="M19">
        <v>3.2324633333333339E-2</v>
      </c>
    </row>
    <row r="20" spans="2:14" x14ac:dyDescent="0.25">
      <c r="F20">
        <v>0.11576993333333334</v>
      </c>
      <c r="G20">
        <v>9.1239033333333344E-2</v>
      </c>
      <c r="H20">
        <v>0.10617923333333333</v>
      </c>
      <c r="I20">
        <v>0.10285593333333333</v>
      </c>
      <c r="J20">
        <v>7.4017233333333335E-2</v>
      </c>
      <c r="K20">
        <v>9.4413433333333338E-2</v>
      </c>
      <c r="L20">
        <v>0.11718523333333332</v>
      </c>
      <c r="M20">
        <v>4.8397233333333331E-2</v>
      </c>
    </row>
    <row r="21" spans="2:14" x14ac:dyDescent="0.25">
      <c r="F21">
        <v>0.13052663333333331</v>
      </c>
      <c r="G21">
        <v>0.21497563333333336</v>
      </c>
      <c r="H21">
        <v>0.13003123333333333</v>
      </c>
      <c r="I21">
        <v>0.11704473333333333</v>
      </c>
      <c r="J21">
        <v>9.943293333333332E-2</v>
      </c>
      <c r="K21">
        <v>9.0613533333333343E-2</v>
      </c>
      <c r="L21">
        <v>9.7185033333333323E-2</v>
      </c>
      <c r="M21">
        <v>1.5069333333333337E-2</v>
      </c>
    </row>
    <row r="22" spans="2:14" x14ac:dyDescent="0.25">
      <c r="F22">
        <v>0.10649743333333332</v>
      </c>
      <c r="G22">
        <v>9.4639033333333331E-2</v>
      </c>
      <c r="H22">
        <v>0.10874643333333332</v>
      </c>
      <c r="I22">
        <v>0.14951373333333334</v>
      </c>
      <c r="J22">
        <v>8.5947833333333321E-2</v>
      </c>
      <c r="K22">
        <v>7.3776933333333336E-2</v>
      </c>
      <c r="L22">
        <v>8.204963333333333E-2</v>
      </c>
      <c r="M22">
        <v>8.5645933333333327E-2</v>
      </c>
    </row>
    <row r="24" spans="2:14" x14ac:dyDescent="0.25">
      <c r="B24" s="1" t="s">
        <v>62</v>
      </c>
    </row>
    <row r="25" spans="2:14" x14ac:dyDescent="0.25">
      <c r="B25" t="s">
        <v>49</v>
      </c>
    </row>
    <row r="26" spans="2:14" x14ac:dyDescent="0.25">
      <c r="F26" s="3" t="s">
        <v>23</v>
      </c>
      <c r="G26" s="3" t="s">
        <v>25</v>
      </c>
      <c r="H26" s="3" t="s">
        <v>26</v>
      </c>
      <c r="I26" s="3" t="s">
        <v>24</v>
      </c>
      <c r="J26" s="3" t="s">
        <v>27</v>
      </c>
      <c r="K26" s="3" t="s">
        <v>28</v>
      </c>
      <c r="L26" s="3" t="s">
        <v>29</v>
      </c>
      <c r="M26" s="3" t="s">
        <v>35</v>
      </c>
      <c r="N26" s="3" t="s">
        <v>30</v>
      </c>
    </row>
    <row r="29" spans="2:14" x14ac:dyDescent="0.25">
      <c r="F29">
        <v>1493.2733333333331</v>
      </c>
      <c r="G29">
        <v>794.55333333333283</v>
      </c>
      <c r="H29">
        <v>1049.2433333333329</v>
      </c>
      <c r="I29">
        <v>832.58333333333303</v>
      </c>
      <c r="J29">
        <v>1186.2833333333333</v>
      </c>
      <c r="K29">
        <v>1211.7233333333329</v>
      </c>
      <c r="L29">
        <v>1394.3333333333326</v>
      </c>
      <c r="M29">
        <v>18342.653333333332</v>
      </c>
    </row>
    <row r="30" spans="2:14" x14ac:dyDescent="0.25">
      <c r="F30">
        <v>1228.7633333333329</v>
      </c>
      <c r="G30">
        <v>762.46333333333314</v>
      </c>
      <c r="H30">
        <v>915.2533333333331</v>
      </c>
      <c r="I30">
        <v>720.07333333333281</v>
      </c>
      <c r="J30">
        <v>1125.2633333333329</v>
      </c>
      <c r="K30">
        <v>1336.3433333333328</v>
      </c>
      <c r="L30">
        <v>1292.7933333333326</v>
      </c>
      <c r="M30">
        <v>18256.753333333334</v>
      </c>
    </row>
    <row r="31" spans="2:14" x14ac:dyDescent="0.25">
      <c r="F31">
        <v>1381.7233333333329</v>
      </c>
      <c r="G31">
        <v>872.45333333333292</v>
      </c>
      <c r="H31">
        <v>991.38333333333321</v>
      </c>
      <c r="I31">
        <v>957.60333333333301</v>
      </c>
      <c r="J31">
        <v>1273.4033333333332</v>
      </c>
      <c r="K31">
        <v>1363.9733333333329</v>
      </c>
      <c r="L31">
        <v>1685.7033333333334</v>
      </c>
      <c r="M31">
        <v>20653.653333333332</v>
      </c>
    </row>
    <row r="32" spans="2:14" x14ac:dyDescent="0.25">
      <c r="F32">
        <v>1506.9333333333329</v>
      </c>
      <c r="G32">
        <v>866.02333333333308</v>
      </c>
      <c r="H32">
        <v>1078.563333333333</v>
      </c>
      <c r="I32">
        <v>1078.1333333333332</v>
      </c>
      <c r="J32">
        <v>1320.9433333333332</v>
      </c>
      <c r="K32">
        <v>1493.6833333333329</v>
      </c>
      <c r="L32">
        <v>2062.9633333333327</v>
      </c>
      <c r="M32">
        <v>19665.553333333333</v>
      </c>
    </row>
    <row r="34" spans="2:15" x14ac:dyDescent="0.25">
      <c r="B34" s="1" t="s">
        <v>63</v>
      </c>
      <c r="F34" s="3" t="s">
        <v>23</v>
      </c>
      <c r="G34" s="3" t="s">
        <v>25</v>
      </c>
      <c r="H34" s="3" t="s">
        <v>26</v>
      </c>
      <c r="I34" s="3" t="s">
        <v>24</v>
      </c>
      <c r="J34" s="3" t="s">
        <v>27</v>
      </c>
      <c r="K34" s="3" t="s">
        <v>28</v>
      </c>
      <c r="L34" s="3" t="s">
        <v>29</v>
      </c>
      <c r="M34" s="3" t="s">
        <v>35</v>
      </c>
      <c r="N34" s="3" t="s">
        <v>30</v>
      </c>
    </row>
    <row r="35" spans="2:15" x14ac:dyDescent="0.25">
      <c r="F35">
        <f>F19/F29</f>
        <v>7.6037340786013724E-5</v>
      </c>
      <c r="G35">
        <f t="shared" ref="G35:M35" si="0">G19/G29</f>
        <v>1.4159280266480965E-4</v>
      </c>
      <c r="H35">
        <f t="shared" si="0"/>
        <v>1.2340601004533431E-4</v>
      </c>
      <c r="I35">
        <f t="shared" si="0"/>
        <v>1.2774124712241022E-4</v>
      </c>
      <c r="J35">
        <f t="shared" si="0"/>
        <v>7.8746055607850852E-5</v>
      </c>
      <c r="K35">
        <f t="shared" si="0"/>
        <v>6.1086826750881003E-5</v>
      </c>
      <c r="L35">
        <f t="shared" si="0"/>
        <v>6.4403418599091601E-5</v>
      </c>
      <c r="M35">
        <f t="shared" si="0"/>
        <v>1.7622659462571395E-6</v>
      </c>
      <c r="O35" s="1" t="s">
        <v>64</v>
      </c>
    </row>
    <row r="36" spans="2:15" x14ac:dyDescent="0.25">
      <c r="F36">
        <f t="shared" ref="F36:M38" si="1">F20/F30</f>
        <v>9.4216624302483022E-5</v>
      </c>
      <c r="G36">
        <f t="shared" si="1"/>
        <v>1.1966350294440393E-4</v>
      </c>
      <c r="H36">
        <f t="shared" si="1"/>
        <v>1.1601075840568734E-4</v>
      </c>
      <c r="I36">
        <f t="shared" si="1"/>
        <v>1.4284091435131616E-4</v>
      </c>
      <c r="J36">
        <f t="shared" si="1"/>
        <v>6.5777699442204666E-5</v>
      </c>
      <c r="K36">
        <f t="shared" si="1"/>
        <v>7.0650581312686636E-5</v>
      </c>
      <c r="L36">
        <f t="shared" si="1"/>
        <v>9.0644985793037337E-5</v>
      </c>
      <c r="M36">
        <f t="shared" si="1"/>
        <v>2.6509222340737472E-6</v>
      </c>
      <c r="O36">
        <f>AVERAGE(F35:F38)</f>
        <v>8.3848035454303082E-5</v>
      </c>
    </row>
    <row r="37" spans="2:15" x14ac:dyDescent="0.25">
      <c r="F37">
        <f t="shared" si="1"/>
        <v>9.4466547813479312E-5</v>
      </c>
      <c r="G37">
        <f t="shared" si="1"/>
        <v>2.4640358987682259E-4</v>
      </c>
      <c r="H37">
        <f t="shared" si="1"/>
        <v>1.3116140746095525E-4</v>
      </c>
      <c r="I37">
        <f t="shared" si="1"/>
        <v>1.2222673967300312E-4</v>
      </c>
      <c r="J37">
        <f t="shared" si="1"/>
        <v>7.8084398501653042E-5</v>
      </c>
      <c r="K37">
        <f t="shared" si="1"/>
        <v>6.6433507986470928E-5</v>
      </c>
      <c r="L37">
        <f t="shared" si="1"/>
        <v>5.7652512996553362E-5</v>
      </c>
      <c r="M37">
        <f t="shared" si="1"/>
        <v>7.2962071601214724E-7</v>
      </c>
    </row>
    <row r="38" spans="2:15" x14ac:dyDescent="0.25">
      <c r="F38">
        <f t="shared" si="1"/>
        <v>7.0671628915236256E-5</v>
      </c>
      <c r="G38">
        <f t="shared" si="1"/>
        <v>1.0928000400297147E-4</v>
      </c>
      <c r="H38">
        <f t="shared" si="1"/>
        <v>1.0082526447218369E-4</v>
      </c>
      <c r="I38">
        <f t="shared" si="1"/>
        <v>1.3867833292109823E-4</v>
      </c>
      <c r="J38">
        <f t="shared" si="1"/>
        <v>6.5065496122720381E-5</v>
      </c>
      <c r="K38">
        <f t="shared" si="1"/>
        <v>4.9392620033251153E-5</v>
      </c>
      <c r="L38">
        <f t="shared" si="1"/>
        <v>3.9772705606336528E-5</v>
      </c>
      <c r="M38">
        <f t="shared" si="1"/>
        <v>4.3551245104383872E-6</v>
      </c>
    </row>
    <row r="40" spans="2:15" x14ac:dyDescent="0.25">
      <c r="F40" s="3" t="s">
        <v>23</v>
      </c>
      <c r="G40" s="3" t="s">
        <v>25</v>
      </c>
      <c r="H40" s="3" t="s">
        <v>26</v>
      </c>
      <c r="I40" s="3" t="s">
        <v>24</v>
      </c>
      <c r="J40" s="3" t="s">
        <v>27</v>
      </c>
      <c r="K40" s="3" t="s">
        <v>28</v>
      </c>
      <c r="L40" s="3" t="s">
        <v>29</v>
      </c>
      <c r="M40" s="3" t="s">
        <v>35</v>
      </c>
      <c r="N40" s="3" t="s">
        <v>30</v>
      </c>
    </row>
    <row r="41" spans="2:15" x14ac:dyDescent="0.25">
      <c r="B41" s="1" t="s">
        <v>65</v>
      </c>
      <c r="F41">
        <f>F35/$O$36*100</f>
        <v>90.684701643908923</v>
      </c>
      <c r="G41">
        <f>G35/$O$36*100</f>
        <v>168.86836035887484</v>
      </c>
      <c r="H41">
        <f>H35/$O$36*100</f>
        <v>147.1781770159543</v>
      </c>
      <c r="I41">
        <f>I35/$O$36*100</f>
        <v>152.34852722581533</v>
      </c>
      <c r="J41">
        <f>J35/$O$36*100</f>
        <v>93.915206457958348</v>
      </c>
      <c r="K41">
        <f>K35/$O$36*100</f>
        <v>72.854213482643999</v>
      </c>
      <c r="L41">
        <f>L35/$O$36*100</f>
        <v>76.809692976278811</v>
      </c>
      <c r="M41">
        <f>M35/$O$36*100</f>
        <v>2.1017379080009202</v>
      </c>
    </row>
    <row r="42" spans="2:15" x14ac:dyDescent="0.25">
      <c r="F42">
        <f>F36/$O$36*100</f>
        <v>112.36592937687942</v>
      </c>
      <c r="G42">
        <f>G36/$O$36*100</f>
        <v>142.71473660181363</v>
      </c>
      <c r="H42">
        <f>H36/$O$36*100</f>
        <v>138.35835005211641</v>
      </c>
      <c r="I42">
        <f>I36/$O$36*100</f>
        <v>170.35690052531285</v>
      </c>
      <c r="J42">
        <f>J36/$O$36*100</f>
        <v>78.448706741678293</v>
      </c>
      <c r="K42">
        <f>K36/$O$36*100</f>
        <v>84.260270297198531</v>
      </c>
      <c r="L42">
        <f>L36/$O$36*100</f>
        <v>108.10627261796559</v>
      </c>
      <c r="M42">
        <f>M36/$O$36*100</f>
        <v>3.1615794212835091</v>
      </c>
    </row>
    <row r="43" spans="2:15" x14ac:dyDescent="0.25">
      <c r="F43">
        <f>F37/$O$36*100</f>
        <v>112.66399660009124</v>
      </c>
      <c r="G43" s="16">
        <f>G37/$O$36*100</f>
        <v>293.8692463595188</v>
      </c>
      <c r="H43">
        <f>H37/$O$36*100</f>
        <v>156.42752600022192</v>
      </c>
      <c r="I43">
        <f>I37/$O$36*100</f>
        <v>145.77173932669695</v>
      </c>
      <c r="J43">
        <f>J37/$O$36*100</f>
        <v>93.126091838143068</v>
      </c>
      <c r="K43">
        <f>K37/$O$36*100</f>
        <v>79.230846168932572</v>
      </c>
      <c r="L43">
        <f>L37/$O$36*100</f>
        <v>68.758334866383137</v>
      </c>
      <c r="M43">
        <f>M37/$O$36*100</f>
        <v>0.87017031712065362</v>
      </c>
    </row>
    <row r="44" spans="2:15" x14ac:dyDescent="0.25">
      <c r="F44">
        <f>F38/$O$36*100</f>
        <v>84.285372379120403</v>
      </c>
      <c r="G44">
        <f>G38/$O$36*100</f>
        <v>130.33102494396394</v>
      </c>
      <c r="H44">
        <f>H38/$O$36*100</f>
        <v>120.2476169249465</v>
      </c>
      <c r="I44">
        <f>I38/$O$36*100</f>
        <v>165.39246527329493</v>
      </c>
      <c r="J44">
        <f>J38/$O$36*100</f>
        <v>77.599309000126638</v>
      </c>
      <c r="K44">
        <f>K38/$O$36*100</f>
        <v>58.907307446898947</v>
      </c>
      <c r="L44">
        <f>L38/$O$36*100</f>
        <v>47.434272479779835</v>
      </c>
      <c r="M44">
        <f>M38/$O$36*100</f>
        <v>5.1940686348124601</v>
      </c>
    </row>
    <row r="47" spans="2:15" x14ac:dyDescent="0.25">
      <c r="D47" s="3"/>
      <c r="E47" s="3"/>
      <c r="F47" s="3" t="s">
        <v>23</v>
      </c>
      <c r="G47" s="3" t="s">
        <v>25</v>
      </c>
      <c r="H47" s="3" t="s">
        <v>26</v>
      </c>
      <c r="I47" s="3" t="s">
        <v>24</v>
      </c>
      <c r="J47" s="3" t="s">
        <v>27</v>
      </c>
      <c r="K47" s="3" t="s">
        <v>28</v>
      </c>
      <c r="L47" s="3" t="s">
        <v>29</v>
      </c>
      <c r="M47" s="3" t="s">
        <v>35</v>
      </c>
    </row>
    <row r="48" spans="2:15" x14ac:dyDescent="0.25">
      <c r="D48" t="s">
        <v>43</v>
      </c>
      <c r="F48">
        <f>AVERAGE(F41:F44)</f>
        <v>100</v>
      </c>
      <c r="G48">
        <f t="shared" ref="G48:L48" si="2">AVERAGE(G41:G44)</f>
        <v>183.94584206604281</v>
      </c>
      <c r="H48">
        <f t="shared" si="2"/>
        <v>140.5529174983098</v>
      </c>
      <c r="I48">
        <f t="shared" si="2"/>
        <v>158.46740808778003</v>
      </c>
      <c r="J48">
        <f t="shared" si="2"/>
        <v>85.772328509476594</v>
      </c>
      <c r="K48">
        <f t="shared" si="2"/>
        <v>73.813159348918518</v>
      </c>
      <c r="L48">
        <f t="shared" si="2"/>
        <v>75.277143235101846</v>
      </c>
      <c r="M48">
        <f>AVERAGE(M41:M44)</f>
        <v>2.8318890703043857</v>
      </c>
    </row>
    <row r="49" spans="4:13" x14ac:dyDescent="0.25">
      <c r="D49" t="s">
        <v>45</v>
      </c>
      <c r="F49">
        <f>MEDIAN(F41:F44)</f>
        <v>101.52531551039417</v>
      </c>
      <c r="G49">
        <f>MEDIAN(G41:G44)</f>
        <v>155.79154848034423</v>
      </c>
      <c r="H49">
        <f t="shared" ref="H49:M49" si="3">MEDIAN(H41:H44)</f>
        <v>142.76826353403536</v>
      </c>
      <c r="I49">
        <f t="shared" si="3"/>
        <v>158.87049624955512</v>
      </c>
      <c r="J49">
        <f t="shared" si="3"/>
        <v>85.787399289910681</v>
      </c>
      <c r="K49">
        <f t="shared" si="3"/>
        <v>76.042529825788279</v>
      </c>
      <c r="L49">
        <f t="shared" si="3"/>
        <v>72.784013921330967</v>
      </c>
      <c r="M49">
        <f t="shared" si="3"/>
        <v>2.6316586646422149</v>
      </c>
    </row>
    <row r="50" spans="4:13" x14ac:dyDescent="0.25">
      <c r="D50" t="s">
        <v>47</v>
      </c>
      <c r="F50">
        <f>STDEV(F41:F44)</f>
        <v>14.685790456163135</v>
      </c>
      <c r="G50">
        <f t="shared" ref="G50:M50" si="4">STDEV(G41:G44)</f>
        <v>75.02230321474029</v>
      </c>
      <c r="H50">
        <f t="shared" si="4"/>
        <v>15.416642699970264</v>
      </c>
      <c r="I50">
        <f t="shared" si="4"/>
        <v>11.371560369900291</v>
      </c>
      <c r="J50">
        <f t="shared" si="4"/>
        <v>8.9595011035937784</v>
      </c>
      <c r="K50">
        <f t="shared" si="4"/>
        <v>10.97872876285177</v>
      </c>
      <c r="L50">
        <f t="shared" si="4"/>
        <v>25.151678268667141</v>
      </c>
      <c r="M50">
        <f t="shared" si="4"/>
        <v>1.8321252876476666</v>
      </c>
    </row>
    <row r="51" spans="4:13" x14ac:dyDescent="0.25">
      <c r="D51" t="s">
        <v>48</v>
      </c>
      <c r="F51">
        <f t="shared" ref="F51:M51" si="5">F50/F48*100</f>
        <v>14.685790456163133</v>
      </c>
      <c r="G51">
        <f t="shared" si="5"/>
        <v>40.78499539435348</v>
      </c>
      <c r="H51">
        <f t="shared" si="5"/>
        <v>10.968568261954189</v>
      </c>
      <c r="I51">
        <f t="shared" si="5"/>
        <v>7.1759616107314823</v>
      </c>
      <c r="J51">
        <f t="shared" si="5"/>
        <v>10.445677830238553</v>
      </c>
      <c r="K51">
        <f t="shared" si="5"/>
        <v>14.873674097805198</v>
      </c>
      <c r="L51">
        <f t="shared" si="5"/>
        <v>33.41210517263476</v>
      </c>
      <c r="M51">
        <f t="shared" si="5"/>
        <v>64.696223692502912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7" r:id="rId3">
          <objectPr defaultSize="0" autoPict="0" r:id="rId4">
            <anchor moveWithCells="1">
              <from>
                <xdr:col>10</xdr:col>
                <xdr:colOff>304800</xdr:colOff>
                <xdr:row>0</xdr:row>
                <xdr:rowOff>85725</xdr:rowOff>
              </from>
              <to>
                <xdr:col>14</xdr:col>
                <xdr:colOff>190500</xdr:colOff>
                <xdr:row>12</xdr:row>
                <xdr:rowOff>85725</xdr:rowOff>
              </to>
            </anchor>
          </objectPr>
        </oleObject>
      </mc:Choice>
      <mc:Fallback>
        <oleObject progId="Prism9.Document" shapeId="4097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2020-01-27T22:37:49Z</dcterms:created>
  <dcterms:modified xsi:type="dcterms:W3CDTF">2021-07-16T22:04:46Z</dcterms:modified>
</cp:coreProperties>
</file>