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jp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haritede-my.sharepoint.com/personal/christian_schinke_charite_de/Documents/iPSC-DSN/Manuscript/00_Resubmission_20210227/Data_in_Brief/20210705_Data_in_Brief_Resubmission/All_Assays_numbered/"/>
    </mc:Choice>
  </mc:AlternateContent>
  <xr:revisionPtr revIDLastSave="24" documentId="11_CDA6E394743F55A14E362E3F4629C1CAA6876028" xr6:coauthVersionLast="45" xr6:coauthVersionMax="45" xr10:uidLastSave="{C6E81151-A3C0-4C23-AFA2-7263378BFDC3}"/>
  <bookViews>
    <workbookView xWindow="-120" yWindow="-120" windowWidth="29040" windowHeight="15840" xr2:uid="{00000000-000D-0000-FFFF-FFFF00000000}"/>
  </bookViews>
  <sheets>
    <sheet name="MTT" sheetId="1" r:id="rId1"/>
    <sheet name="Cytotox" sheetId="2" r:id="rId2"/>
    <sheet name="Combined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35" i="1" l="1"/>
  <c r="H35" i="1"/>
  <c r="H44" i="2"/>
  <c r="H45" i="2" s="1"/>
  <c r="H46" i="2"/>
  <c r="H47" i="2" s="1"/>
  <c r="H48" i="2"/>
  <c r="O44" i="2"/>
  <c r="N35" i="1"/>
  <c r="O35" i="1"/>
  <c r="P35" i="1"/>
  <c r="H49" i="2" l="1"/>
  <c r="L47" i="3"/>
  <c r="K47" i="3"/>
  <c r="J47" i="3"/>
  <c r="I47" i="3"/>
  <c r="H47" i="3"/>
  <c r="G47" i="3"/>
  <c r="F47" i="3"/>
  <c r="E47" i="3"/>
  <c r="L46" i="3"/>
  <c r="K46" i="3"/>
  <c r="J46" i="3"/>
  <c r="I46" i="3"/>
  <c r="H46" i="3"/>
  <c r="G46" i="3"/>
  <c r="F46" i="3"/>
  <c r="E46" i="3"/>
  <c r="L45" i="3"/>
  <c r="K45" i="3"/>
  <c r="J45" i="3"/>
  <c r="I45" i="3"/>
  <c r="H45" i="3"/>
  <c r="G45" i="3"/>
  <c r="F45" i="3"/>
  <c r="E45" i="3"/>
  <c r="L44" i="3"/>
  <c r="K44" i="3"/>
  <c r="J44" i="3"/>
  <c r="N45" i="3" s="1"/>
  <c r="I44" i="3"/>
  <c r="H44" i="3"/>
  <c r="G44" i="3"/>
  <c r="F44" i="3"/>
  <c r="E44" i="3"/>
  <c r="P48" i="2"/>
  <c r="O48" i="2"/>
  <c r="N48" i="2"/>
  <c r="M48" i="2"/>
  <c r="L48" i="2"/>
  <c r="K48" i="2"/>
  <c r="J48" i="2"/>
  <c r="I48" i="2"/>
  <c r="P46" i="2"/>
  <c r="P47" i="2" s="1"/>
  <c r="O46" i="2"/>
  <c r="O47" i="2" s="1"/>
  <c r="N46" i="2"/>
  <c r="N47" i="2" s="1"/>
  <c r="M46" i="2"/>
  <c r="M47" i="2" s="1"/>
  <c r="L46" i="2"/>
  <c r="L47" i="2" s="1"/>
  <c r="K46" i="2"/>
  <c r="K47" i="2" s="1"/>
  <c r="J46" i="2"/>
  <c r="J47" i="2" s="1"/>
  <c r="I46" i="2"/>
  <c r="I47" i="2" s="1"/>
  <c r="P44" i="2"/>
  <c r="H59" i="2" s="1"/>
  <c r="O49" i="2"/>
  <c r="N44" i="2"/>
  <c r="N45" i="2" s="1"/>
  <c r="M44" i="2"/>
  <c r="M45" i="2" s="1"/>
  <c r="L44" i="2"/>
  <c r="L45" i="2" s="1"/>
  <c r="K44" i="2"/>
  <c r="K45" i="2" s="1"/>
  <c r="J44" i="2"/>
  <c r="J45" i="2" s="1"/>
  <c r="I44" i="2"/>
  <c r="I45" i="2" s="1"/>
  <c r="P39" i="1"/>
  <c r="O39" i="1"/>
  <c r="N39" i="1"/>
  <c r="M39" i="1"/>
  <c r="L39" i="1"/>
  <c r="K39" i="1"/>
  <c r="J39" i="1"/>
  <c r="I39" i="1"/>
  <c r="H39" i="1"/>
  <c r="H40" i="1" s="1"/>
  <c r="P37" i="1"/>
  <c r="P38" i="1" s="1"/>
  <c r="O37" i="1"/>
  <c r="O38" i="1" s="1"/>
  <c r="N37" i="1"/>
  <c r="N38" i="1" s="1"/>
  <c r="M37" i="1"/>
  <c r="M38" i="1" s="1"/>
  <c r="L37" i="1"/>
  <c r="L38" i="1" s="1"/>
  <c r="K37" i="1"/>
  <c r="K38" i="1" s="1"/>
  <c r="J37" i="1"/>
  <c r="J38" i="1" s="1"/>
  <c r="I37" i="1"/>
  <c r="I38" i="1" s="1"/>
  <c r="H37" i="1"/>
  <c r="H38" i="1" s="1"/>
  <c r="H50" i="1"/>
  <c r="O36" i="1"/>
  <c r="N36" i="1"/>
  <c r="M35" i="1"/>
  <c r="M36" i="1" s="1"/>
  <c r="L35" i="1"/>
  <c r="K35" i="1"/>
  <c r="K36" i="1" s="1"/>
  <c r="J35" i="1"/>
  <c r="J36" i="1" s="1"/>
  <c r="I36" i="1"/>
  <c r="L40" i="1" l="1"/>
  <c r="G53" i="3"/>
  <c r="K49" i="2"/>
  <c r="O45" i="2"/>
  <c r="L49" i="2"/>
  <c r="J49" i="2"/>
  <c r="M49" i="2"/>
  <c r="I49" i="2"/>
  <c r="N49" i="2"/>
  <c r="P49" i="2"/>
  <c r="O57" i="2"/>
  <c r="H57" i="2"/>
  <c r="H58" i="2"/>
  <c r="I56" i="2"/>
  <c r="I57" i="2"/>
  <c r="I58" i="2"/>
  <c r="I59" i="2"/>
  <c r="J56" i="2"/>
  <c r="J58" i="2"/>
  <c r="K56" i="2"/>
  <c r="K57" i="2"/>
  <c r="K58" i="2"/>
  <c r="K59" i="2"/>
  <c r="L57" i="2"/>
  <c r="J57" i="2"/>
  <c r="J59" i="2"/>
  <c r="L56" i="2"/>
  <c r="L58" i="2"/>
  <c r="L59" i="2"/>
  <c r="M56" i="2"/>
  <c r="M57" i="2"/>
  <c r="M58" i="2"/>
  <c r="M59" i="2"/>
  <c r="P45" i="2"/>
  <c r="N56" i="2"/>
  <c r="N57" i="2"/>
  <c r="N58" i="2"/>
  <c r="N59" i="2"/>
  <c r="O56" i="2"/>
  <c r="O58" i="2"/>
  <c r="O59" i="2"/>
  <c r="H56" i="2"/>
  <c r="N40" i="1"/>
  <c r="H36" i="1"/>
  <c r="I40" i="1"/>
  <c r="O40" i="1"/>
  <c r="J40" i="1"/>
  <c r="M47" i="1"/>
  <c r="L36" i="1"/>
  <c r="K40" i="1"/>
  <c r="M48" i="1"/>
  <c r="P36" i="1"/>
  <c r="M49" i="1"/>
  <c r="M40" i="1"/>
  <c r="M50" i="1"/>
  <c r="I47" i="1"/>
  <c r="I48" i="1"/>
  <c r="I49" i="1"/>
  <c r="I50" i="1"/>
  <c r="J47" i="1"/>
  <c r="J48" i="1"/>
  <c r="J49" i="1"/>
  <c r="J50" i="1"/>
  <c r="K47" i="1"/>
  <c r="K48" i="1"/>
  <c r="K49" i="1"/>
  <c r="K50" i="1"/>
  <c r="L47" i="1"/>
  <c r="L48" i="1"/>
  <c r="L49" i="1"/>
  <c r="L50" i="1"/>
  <c r="N47" i="1"/>
  <c r="N48" i="1"/>
  <c r="N49" i="1"/>
  <c r="N50" i="1"/>
  <c r="P40" i="1"/>
  <c r="O47" i="1"/>
  <c r="O48" i="1"/>
  <c r="O49" i="1"/>
  <c r="O50" i="1"/>
  <c r="H47" i="1"/>
  <c r="H48" i="1"/>
  <c r="H49" i="1"/>
  <c r="S54" i="1" l="1"/>
  <c r="N66" i="1"/>
  <c r="K66" i="1"/>
  <c r="H64" i="1"/>
  <c r="M58" i="1"/>
  <c r="K53" i="3"/>
  <c r="I52" i="3"/>
  <c r="F52" i="3"/>
  <c r="F51" i="3"/>
  <c r="I53" i="3"/>
  <c r="H51" i="3"/>
  <c r="K51" i="3"/>
  <c r="I51" i="3"/>
  <c r="L53" i="3"/>
  <c r="L50" i="3"/>
  <c r="L51" i="3"/>
  <c r="L52" i="3"/>
  <c r="G50" i="3"/>
  <c r="I50" i="3"/>
  <c r="G52" i="3"/>
  <c r="K52" i="3"/>
  <c r="E50" i="3"/>
  <c r="H50" i="3"/>
  <c r="G51" i="3"/>
  <c r="K50" i="3"/>
  <c r="J53" i="3"/>
  <c r="F53" i="3"/>
  <c r="E52" i="3"/>
  <c r="M56" i="1"/>
  <c r="M57" i="1" s="1"/>
  <c r="J52" i="3"/>
  <c r="J51" i="3"/>
  <c r="H53" i="3"/>
  <c r="E53" i="3"/>
  <c r="J50" i="3"/>
  <c r="F50" i="3"/>
  <c r="H52" i="3"/>
  <c r="E51" i="3"/>
  <c r="I67" i="2"/>
  <c r="I65" i="2"/>
  <c r="I66" i="2" s="1"/>
  <c r="I63" i="2"/>
  <c r="I64" i="2" s="1"/>
  <c r="O67" i="2"/>
  <c r="O65" i="2"/>
  <c r="O66" i="2" s="1"/>
  <c r="O63" i="2"/>
  <c r="O64" i="2" s="1"/>
  <c r="M67" i="2"/>
  <c r="M65" i="2"/>
  <c r="M66" i="2" s="1"/>
  <c r="M63" i="2"/>
  <c r="L73" i="2" s="1"/>
  <c r="K67" i="2"/>
  <c r="K65" i="2"/>
  <c r="K66" i="2" s="1"/>
  <c r="K63" i="2"/>
  <c r="K64" i="2" s="1"/>
  <c r="L67" i="2"/>
  <c r="L65" i="2"/>
  <c r="L66" i="2" s="1"/>
  <c r="L63" i="2"/>
  <c r="L64" i="2" s="1"/>
  <c r="S63" i="2"/>
  <c r="H67" i="2"/>
  <c r="H65" i="2"/>
  <c r="H66" i="2" s="1"/>
  <c r="H63" i="2"/>
  <c r="N63" i="2"/>
  <c r="N64" i="2" s="1"/>
  <c r="N67" i="2"/>
  <c r="N65" i="2"/>
  <c r="N66" i="2" s="1"/>
  <c r="J63" i="2"/>
  <c r="J64" i="2" s="1"/>
  <c r="J67" i="2"/>
  <c r="J65" i="2"/>
  <c r="J66" i="2" s="1"/>
  <c r="M54" i="1"/>
  <c r="M63" i="1" s="1"/>
  <c r="O58" i="1"/>
  <c r="O56" i="1"/>
  <c r="O57" i="1" s="1"/>
  <c r="O54" i="1"/>
  <c r="O55" i="1" s="1"/>
  <c r="N58" i="1"/>
  <c r="N56" i="1"/>
  <c r="N57" i="1" s="1"/>
  <c r="N54" i="1"/>
  <c r="N55" i="1" s="1"/>
  <c r="K58" i="1"/>
  <c r="K56" i="1"/>
  <c r="K57" i="1" s="1"/>
  <c r="K54" i="1"/>
  <c r="K55" i="1" s="1"/>
  <c r="J58" i="1"/>
  <c r="J56" i="1"/>
  <c r="J57" i="1" s="1"/>
  <c r="J54" i="1"/>
  <c r="J55" i="1" s="1"/>
  <c r="H54" i="1"/>
  <c r="H58" i="1"/>
  <c r="H56" i="1"/>
  <c r="H57" i="1" s="1"/>
  <c r="I58" i="1"/>
  <c r="I56" i="1"/>
  <c r="I57" i="1" s="1"/>
  <c r="I54" i="1"/>
  <c r="I55" i="1" s="1"/>
  <c r="L54" i="1"/>
  <c r="L55" i="1" s="1"/>
  <c r="L56" i="1"/>
  <c r="L57" i="1" s="1"/>
  <c r="L58" i="1"/>
  <c r="M65" i="1" l="1"/>
  <c r="J64" i="1"/>
  <c r="O63" i="1"/>
  <c r="H63" i="1"/>
  <c r="H73" i="2"/>
  <c r="K74" i="2"/>
  <c r="O74" i="2"/>
  <c r="J72" i="2"/>
  <c r="K72" i="2"/>
  <c r="N75" i="2"/>
  <c r="I75" i="2"/>
  <c r="J75" i="2"/>
  <c r="N73" i="2"/>
  <c r="I73" i="2"/>
  <c r="J73" i="2"/>
  <c r="O73" i="2"/>
  <c r="H74" i="2"/>
  <c r="K75" i="2"/>
  <c r="M75" i="2"/>
  <c r="J74" i="2"/>
  <c r="K73" i="2"/>
  <c r="M73" i="2"/>
  <c r="L72" i="2"/>
  <c r="L75" i="2"/>
  <c r="O72" i="2"/>
  <c r="N72" i="2"/>
  <c r="N74" i="2"/>
  <c r="I74" i="2"/>
  <c r="O75" i="2"/>
  <c r="I72" i="2"/>
  <c r="H65" i="1"/>
  <c r="O64" i="1"/>
  <c r="O65" i="1"/>
  <c r="M66" i="1"/>
  <c r="N63" i="1"/>
  <c r="J66" i="1"/>
  <c r="I65" i="1"/>
  <c r="J63" i="1"/>
  <c r="L66" i="1"/>
  <c r="K65" i="1"/>
  <c r="L63" i="1"/>
  <c r="K63" i="1"/>
  <c r="H57" i="3"/>
  <c r="M64" i="2"/>
  <c r="H75" i="2"/>
  <c r="H72" i="2"/>
  <c r="L74" i="2"/>
  <c r="M72" i="2"/>
  <c r="M80" i="2" s="1"/>
  <c r="M74" i="2"/>
  <c r="N65" i="1"/>
  <c r="I63" i="1"/>
  <c r="L64" i="1"/>
  <c r="M55" i="1"/>
  <c r="H66" i="1"/>
  <c r="M64" i="1"/>
  <c r="M70" i="1" s="1"/>
  <c r="I64" i="1"/>
  <c r="J65" i="1"/>
  <c r="O66" i="1"/>
  <c r="I66" i="1"/>
  <c r="N64" i="1"/>
  <c r="L65" i="1"/>
  <c r="K64" i="1"/>
  <c r="J59" i="1"/>
  <c r="N68" i="2"/>
  <c r="L57" i="3"/>
  <c r="E59" i="3"/>
  <c r="E58" i="3"/>
  <c r="E57" i="3"/>
  <c r="H59" i="3"/>
  <c r="H58" i="3"/>
  <c r="F59" i="3"/>
  <c r="F58" i="3"/>
  <c r="F57" i="3"/>
  <c r="I57" i="3"/>
  <c r="I59" i="3"/>
  <c r="I58" i="3"/>
  <c r="J57" i="3"/>
  <c r="J59" i="3"/>
  <c r="J58" i="3"/>
  <c r="G57" i="3"/>
  <c r="G59" i="3"/>
  <c r="G58" i="3"/>
  <c r="L59" i="3"/>
  <c r="L58" i="3"/>
  <c r="K57" i="3"/>
  <c r="K59" i="3"/>
  <c r="K58" i="3"/>
  <c r="H68" i="2"/>
  <c r="I68" i="2"/>
  <c r="K68" i="2"/>
  <c r="O68" i="2"/>
  <c r="H64" i="2"/>
  <c r="L68" i="2"/>
  <c r="M68" i="2"/>
  <c r="J68" i="2"/>
  <c r="M59" i="1"/>
  <c r="H59" i="1"/>
  <c r="I59" i="1"/>
  <c r="H55" i="1"/>
  <c r="O59" i="1"/>
  <c r="K59" i="1"/>
  <c r="L59" i="1"/>
  <c r="N59" i="1"/>
  <c r="I71" i="1" l="1"/>
  <c r="K60" i="3"/>
  <c r="L70" i="1"/>
  <c r="J71" i="1"/>
  <c r="G60" i="3"/>
  <c r="L60" i="3"/>
  <c r="F60" i="3"/>
  <c r="M81" i="2"/>
  <c r="J81" i="2"/>
  <c r="L80" i="2"/>
  <c r="N79" i="2"/>
  <c r="L71" i="1"/>
  <c r="H72" i="1"/>
  <c r="I72" i="1"/>
  <c r="H71" i="1"/>
  <c r="K72" i="1"/>
  <c r="I60" i="3"/>
  <c r="H60" i="3"/>
  <c r="H70" i="1"/>
  <c r="M79" i="2"/>
  <c r="N81" i="2"/>
  <c r="K79" i="2"/>
  <c r="O79" i="2"/>
  <c r="J60" i="3"/>
  <c r="E60" i="3"/>
  <c r="K80" i="2"/>
  <c r="L79" i="2"/>
  <c r="K81" i="2"/>
  <c r="N80" i="2"/>
  <c r="J79" i="2"/>
  <c r="L81" i="2"/>
  <c r="J80" i="2"/>
  <c r="O80" i="2"/>
  <c r="O81" i="2"/>
  <c r="H81" i="2"/>
  <c r="H80" i="2"/>
  <c r="H79" i="2"/>
  <c r="I80" i="2"/>
  <c r="I81" i="2"/>
  <c r="I79" i="2"/>
  <c r="L72" i="1"/>
  <c r="N72" i="1"/>
  <c r="J72" i="1"/>
  <c r="I70" i="1"/>
  <c r="K70" i="1"/>
  <c r="K71" i="1"/>
  <c r="N70" i="1"/>
  <c r="O72" i="1"/>
  <c r="O71" i="1"/>
  <c r="O70" i="1"/>
  <c r="J70" i="1"/>
  <c r="M72" i="1"/>
  <c r="M71" i="1"/>
  <c r="N71" i="1"/>
  <c r="N73" i="1" l="1"/>
  <c r="K73" i="1"/>
  <c r="H73" i="1"/>
  <c r="M82" i="2"/>
  <c r="J73" i="1"/>
  <c r="L73" i="1"/>
  <c r="N82" i="2"/>
  <c r="J82" i="2"/>
  <c r="K82" i="2"/>
  <c r="L82" i="2"/>
  <c r="I73" i="1"/>
  <c r="O82" i="2"/>
  <c r="I82" i="2"/>
  <c r="H82" i="2"/>
  <c r="O73" i="1"/>
  <c r="M73" i="1"/>
</calcChain>
</file>

<file path=xl/sharedStrings.xml><?xml version="1.0" encoding="utf-8"?>
<sst xmlns="http://schemas.openxmlformats.org/spreadsheetml/2006/main" count="266" uniqueCount="84">
  <si>
    <t>Mode</t>
  </si>
  <si>
    <t>Absorbance</t>
  </si>
  <si>
    <t>Name</t>
  </si>
  <si>
    <t>Label 1</t>
  </si>
  <si>
    <t>Measurement wavelength [nm]</t>
  </si>
  <si>
    <t>Number of flashes</t>
  </si>
  <si>
    <t>Settle time [ms]</t>
  </si>
  <si>
    <t>Part of Plate</t>
  </si>
  <si>
    <t>A1-H12</t>
  </si>
  <si>
    <t>Start Time</t>
  </si>
  <si>
    <t>Temperature [°C]</t>
  </si>
  <si>
    <t>&lt;&gt;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</si>
  <si>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</si>
  <si>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</si>
  <si>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</si>
  <si>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</si>
  <si>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</si>
  <si>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</si>
  <si>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</si>
  <si>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</si>
  <si>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</si>
  <si>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</si>
  <si>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</si>
  <si>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</si>
  <si>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A</t>
  </si>
  <si>
    <t>B</t>
  </si>
  <si>
    <t>C</t>
  </si>
  <si>
    <t>D</t>
  </si>
  <si>
    <t>E</t>
  </si>
  <si>
    <t>F</t>
  </si>
  <si>
    <t>G</t>
  </si>
  <si>
    <t>H</t>
  </si>
  <si>
    <t>Date of intoxication:</t>
  </si>
  <si>
    <t>Reader:</t>
  </si>
  <si>
    <t xml:space="preserve">Tecan Spark </t>
  </si>
  <si>
    <t>Vehicle</t>
  </si>
  <si>
    <t>Empty value</t>
  </si>
  <si>
    <t>Cells</t>
  </si>
  <si>
    <t>Differentiation started</t>
  </si>
  <si>
    <t>Age of cells</t>
  </si>
  <si>
    <t>Agent</t>
  </si>
  <si>
    <t>PTX in DMSO 6mM stock</t>
  </si>
  <si>
    <t>Remarks:</t>
  </si>
  <si>
    <t>Mean</t>
  </si>
  <si>
    <t>Mean/1000</t>
  </si>
  <si>
    <t>Median</t>
  </si>
  <si>
    <t>Median/1000</t>
  </si>
  <si>
    <t>SD</t>
  </si>
  <si>
    <t>SD [% of Mean]</t>
  </si>
  <si>
    <t>Minus Empty Value</t>
  </si>
  <si>
    <t>Vehicle 1/2 pooled</t>
  </si>
  <si>
    <t>Fluorescence Top Reading</t>
  </si>
  <si>
    <t>Excitation</t>
  </si>
  <si>
    <t>Monochromator</t>
  </si>
  <si>
    <t>Excitation wavelength [nm]</t>
  </si>
  <si>
    <t>Excitation bandwidth [nm]</t>
  </si>
  <si>
    <t>Emission</t>
  </si>
  <si>
    <t>Emission wavelength [nm]</t>
  </si>
  <si>
    <t>Emission bandwidth [nm]</t>
  </si>
  <si>
    <t>Gain Optimal</t>
  </si>
  <si>
    <t>Mirror</t>
  </si>
  <si>
    <t>Automatic (Dichroic 510)</t>
  </si>
  <si>
    <t>Integration time [µs]</t>
  </si>
  <si>
    <t>Lag time [µs]</t>
  </si>
  <si>
    <t>Z-Position [μm]</t>
  </si>
  <si>
    <t>Z-Position mode C3</t>
  </si>
  <si>
    <t>From well</t>
  </si>
  <si>
    <t>Live/Dead</t>
  </si>
  <si>
    <t>% of Vehicle</t>
  </si>
  <si>
    <t>Veh/Veh</t>
  </si>
  <si>
    <t>Viability [% Vehicle]</t>
  </si>
  <si>
    <t>PTX + 10uM Li</t>
  </si>
  <si>
    <t>PV 1mM Li</t>
  </si>
  <si>
    <t>PTX Li V</t>
  </si>
  <si>
    <t>PTX 500uM Li</t>
  </si>
  <si>
    <t>PTX 1mM Li</t>
  </si>
  <si>
    <t>PTX 100uM Li</t>
  </si>
  <si>
    <t>PTX 50uM Li</t>
  </si>
  <si>
    <t>2021-01-27 12:26:53</t>
  </si>
  <si>
    <t>2021-01-26 18:05:04</t>
  </si>
  <si>
    <t>41d</t>
  </si>
  <si>
    <t>77) Exp_20210123</t>
  </si>
  <si>
    <t>LithiumChlorid 600mM in Aqua</t>
  </si>
  <si>
    <t>iPSC_DSN_005a_20201213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</si>
</sst>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rgb="FF000000"/>
      <name val="Calibri"/>
      <family val="2"/>
    </font>
    <font>
      <sz val="11"/>
      <color rgb="FFFFFFFF"/>
      <name val="Calibri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808080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8">
    <xf numFmtId="0" fontId="0" fillId="0" borderId="0" xfId="0"/>
    <xf numFmtId="0" fontId="16" fillId="0" borderId="0" xfId="0" applyFont="1"/>
    <xf numFmtId="0" fontId="18" fillId="0" borderId="10" xfId="0" applyFont="1" applyBorder="1"/>
    <xf numFmtId="0" fontId="18" fillId="0" borderId="0" xfId="0" applyFont="1"/>
    <xf numFmtId="14" fontId="0" fillId="0" borderId="0" xfId="0" applyNumberFormat="1"/>
    <xf numFmtId="0" fontId="19" fillId="0" borderId="0" xfId="0" applyFont="1"/>
    <xf numFmtId="0" fontId="20" fillId="0" borderId="0" xfId="0" applyFont="1"/>
    <xf numFmtId="164" fontId="18" fillId="0" borderId="0" xfId="0" applyNumberFormat="1" applyFont="1"/>
    <xf numFmtId="0" fontId="19" fillId="0" borderId="0" xfId="0" quotePrefix="1" applyFont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21" fillId="0" borderId="0" xfId="0" applyNumberFormat="1" applyFont="1" applyFill="1"/>
    <xf numFmtId="0" fontId="0" fillId="0" borderId="0" xfId="0" applyNumberFormat="1" applyFont="1"/>
    <xf numFmtId="0" fontId="22" fillId="33" borderId="0" xfId="0" applyNumberFormat="1" applyFont="1" applyFill="1"/>
    <xf numFmtId="0" fontId="18" fillId="0" borderId="0" xfId="0" applyFont="1" applyBorder="1"/>
    <xf numFmtId="0" fontId="0" fillId="0" borderId="0" xfId="0" applyBorder="1"/>
  </cellXfs>
  <cellStyles count="42">
    <cellStyle name="20 % - Akzent1" xfId="19" builtinId="30" customBuiltin="1"/>
    <cellStyle name="20 % - Akzent2" xfId="23" builtinId="34" customBuiltin="1"/>
    <cellStyle name="20 % - Akzent3" xfId="27" builtinId="38" customBuiltin="1"/>
    <cellStyle name="20 % - Akzent4" xfId="31" builtinId="42" customBuiltin="1"/>
    <cellStyle name="20 % - Akzent5" xfId="35" builtinId="46" customBuiltin="1"/>
    <cellStyle name="20 % - Akzent6" xfId="39" builtinId="50" customBuiltin="1"/>
    <cellStyle name="40 % - Akzent1" xfId="20" builtinId="31" customBuiltin="1"/>
    <cellStyle name="40 % - Akzent2" xfId="24" builtinId="35" customBuiltin="1"/>
    <cellStyle name="40 % - Akzent3" xfId="28" builtinId="39" customBuiltin="1"/>
    <cellStyle name="40 % - Akzent4" xfId="32" builtinId="43" customBuiltin="1"/>
    <cellStyle name="40 % - Akzent5" xfId="36" builtinId="47" customBuiltin="1"/>
    <cellStyle name="40 % - Akzent6" xfId="40" builtinId="51" customBuiltin="1"/>
    <cellStyle name="60 % - Akzent1" xfId="21" builtinId="32" customBuiltin="1"/>
    <cellStyle name="60 % - Akzent2" xfId="25" builtinId="36" customBuiltin="1"/>
    <cellStyle name="60 % - Akzent3" xfId="29" builtinId="40" customBuiltin="1"/>
    <cellStyle name="60 % - Akzent4" xfId="33" builtinId="44" customBuiltin="1"/>
    <cellStyle name="60 % - Akzent5" xfId="37" builtinId="48" customBuiltin="1"/>
    <cellStyle name="60 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361950</xdr:colOff>
      <xdr:row>0</xdr:row>
      <xdr:rowOff>142875</xdr:rowOff>
    </xdr:from>
    <xdr:to>
      <xdr:col>17</xdr:col>
      <xdr:colOff>414337</xdr:colOff>
      <xdr:row>22</xdr:row>
      <xdr:rowOff>85724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9751219" y="659606"/>
          <a:ext cx="4133849" cy="310038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352424</xdr:colOff>
      <xdr:row>2</xdr:row>
      <xdr:rowOff>19051</xdr:rowOff>
    </xdr:from>
    <xdr:to>
      <xdr:col>18</xdr:col>
      <xdr:colOff>107156</xdr:colOff>
      <xdr:row>27</xdr:row>
      <xdr:rowOff>9526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9664302" y="994173"/>
          <a:ext cx="4752975" cy="356473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152400</xdr:colOff>
      <xdr:row>0</xdr:row>
      <xdr:rowOff>142879</xdr:rowOff>
    </xdr:from>
    <xdr:to>
      <xdr:col>8</xdr:col>
      <xdr:colOff>676278</xdr:colOff>
      <xdr:row>20</xdr:row>
      <xdr:rowOff>79381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3494088" y="611191"/>
          <a:ext cx="3746502" cy="2809878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38100</xdr:colOff>
          <xdr:row>0</xdr:row>
          <xdr:rowOff>171450</xdr:rowOff>
        </xdr:from>
        <xdr:to>
          <xdr:col>13</xdr:col>
          <xdr:colOff>600075</xdr:colOff>
          <xdr:row>20</xdr:row>
          <xdr:rowOff>47625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2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2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86"/>
  <sheetViews>
    <sheetView tabSelected="1" topLeftCell="A22" workbookViewId="0">
      <selection activeCell="B41" sqref="B41"/>
    </sheetView>
  </sheetViews>
  <sheetFormatPr baseColWidth="10" defaultColWidth="11.42578125" defaultRowHeight="15" x14ac:dyDescent="0.25"/>
  <sheetData>
    <row r="1" spans="1:13" x14ac:dyDescent="0.25">
      <c r="A1" s="13" t="s">
        <v>0</v>
      </c>
      <c r="B1" s="13" t="s">
        <v>1</v>
      </c>
      <c r="C1" s="13"/>
      <c r="D1" s="13"/>
      <c r="E1" s="13"/>
      <c r="F1" s="13"/>
      <c r="G1" s="13"/>
      <c r="H1" s="13"/>
      <c r="I1" s="13"/>
      <c r="J1" s="13"/>
      <c r="K1" s="13"/>
      <c r="L1" s="14"/>
      <c r="M1" s="14"/>
    </row>
    <row r="2" spans="1:13" x14ac:dyDescent="0.25">
      <c r="A2" s="13" t="s">
        <v>2</v>
      </c>
      <c r="B2" s="13" t="s">
        <v>3</v>
      </c>
      <c r="C2" s="13"/>
      <c r="D2" s="13"/>
      <c r="E2" s="13"/>
      <c r="F2" s="13"/>
      <c r="G2" s="13"/>
      <c r="H2" s="13"/>
      <c r="I2" s="13"/>
      <c r="J2" s="13"/>
      <c r="K2" s="13"/>
      <c r="L2" s="14"/>
      <c r="M2" s="14"/>
    </row>
    <row r="3" spans="1:13" x14ac:dyDescent="0.25">
      <c r="A3" s="13" t="s">
        <v>4</v>
      </c>
      <c r="B3" s="13"/>
      <c r="C3" s="13"/>
      <c r="D3" s="13"/>
      <c r="E3" s="13">
        <v>560</v>
      </c>
      <c r="F3" s="13"/>
      <c r="G3" s="13"/>
      <c r="H3" s="13"/>
      <c r="I3" s="13"/>
      <c r="J3" s="13"/>
      <c r="K3" s="13"/>
      <c r="L3" s="14"/>
      <c r="M3" s="14"/>
    </row>
    <row r="4" spans="1:13" x14ac:dyDescent="0.25">
      <c r="A4" s="13" t="s">
        <v>5</v>
      </c>
      <c r="B4" s="13"/>
      <c r="C4" s="13"/>
      <c r="D4" s="13"/>
      <c r="E4" s="13">
        <v>10</v>
      </c>
      <c r="F4" s="13"/>
      <c r="G4" s="13"/>
      <c r="H4" s="13"/>
      <c r="I4" s="13"/>
      <c r="J4" s="13"/>
      <c r="K4" s="13"/>
      <c r="L4" s="14"/>
      <c r="M4" s="14"/>
    </row>
    <row r="5" spans="1:13" x14ac:dyDescent="0.25">
      <c r="A5" s="13" t="s">
        <v>6</v>
      </c>
      <c r="B5" s="13"/>
      <c r="C5" s="13"/>
      <c r="D5" s="13"/>
      <c r="E5" s="13">
        <v>50</v>
      </c>
      <c r="F5" s="13"/>
      <c r="G5" s="13"/>
      <c r="H5" s="13"/>
      <c r="I5" s="13"/>
      <c r="J5" s="13"/>
      <c r="K5" s="13"/>
      <c r="L5" s="14"/>
      <c r="M5" s="14"/>
    </row>
    <row r="6" spans="1:13" x14ac:dyDescent="0.25">
      <c r="A6" s="13" t="s">
        <v>7</v>
      </c>
      <c r="B6" s="13"/>
      <c r="C6" s="13"/>
      <c r="D6" s="13"/>
      <c r="E6" s="13" t="s">
        <v>8</v>
      </c>
      <c r="F6" s="13"/>
      <c r="G6" s="13"/>
      <c r="H6" s="13"/>
      <c r="I6" s="13"/>
      <c r="J6" s="13"/>
      <c r="K6" s="13"/>
      <c r="L6" s="14"/>
      <c r="M6" s="14"/>
    </row>
    <row r="7" spans="1:13" x14ac:dyDescent="0.25">
      <c r="A7" s="13"/>
      <c r="B7" s="13"/>
      <c r="C7" s="13"/>
      <c r="D7" s="13"/>
      <c r="E7" s="13"/>
      <c r="F7" s="13"/>
      <c r="G7" s="13"/>
      <c r="H7" s="13"/>
      <c r="I7" s="13"/>
      <c r="J7" s="13"/>
      <c r="K7" s="13"/>
      <c r="L7" s="14"/>
      <c r="M7" s="14"/>
    </row>
    <row r="8" spans="1:13" x14ac:dyDescent="0.25">
      <c r="A8" s="13" t="s">
        <v>9</v>
      </c>
      <c r="B8" s="13"/>
      <c r="C8" s="13"/>
      <c r="D8" s="13"/>
      <c r="E8" s="13" t="s">
        <v>78</v>
      </c>
      <c r="F8" s="13"/>
      <c r="G8" s="13"/>
      <c r="H8" s="13"/>
      <c r="I8" s="13"/>
      <c r="J8" s="13"/>
      <c r="K8" s="13"/>
      <c r="L8" s="14"/>
      <c r="M8" s="14"/>
    </row>
    <row r="9" spans="1:13" x14ac:dyDescent="0.25">
      <c r="A9" s="13" t="s">
        <v>10</v>
      </c>
      <c r="B9" s="13"/>
      <c r="C9" s="13"/>
      <c r="D9" s="13"/>
      <c r="E9" s="13">
        <v>21.1</v>
      </c>
      <c r="F9" s="13"/>
      <c r="G9" s="13"/>
      <c r="H9" s="13"/>
      <c r="I9" s="13"/>
      <c r="J9" s="13"/>
      <c r="K9" s="13"/>
      <c r="L9" s="14"/>
      <c r="M9" s="14"/>
    </row>
    <row r="10" spans="1:13" x14ac:dyDescent="0.25">
      <c r="A10" s="13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4"/>
      <c r="M10" s="14"/>
    </row>
    <row r="11" spans="1:13" x14ac:dyDescent="0.25">
      <c r="A11" s="15" t="s">
        <v>11</v>
      </c>
      <c r="B11" s="15" t="s">
        <v>12</v>
      </c>
      <c r="C11" s="15" t="s">
        <v>13</v>
      </c>
      <c r="D11" s="15" t="s">
        <v>14</v>
      </c>
      <c r="E11" s="15" t="s">
        <v>15</v>
      </c>
      <c r="F11" s="15" t="s">
        <v>16</v>
      </c>
      <c r="G11" s="15" t="s">
        <v>17</v>
      </c>
      <c r="H11" s="15" t="s">
        <v>18</v>
      </c>
      <c r="I11" s="15" t="s">
        <v>19</v>
      </c>
      <c r="J11" s="15" t="s">
        <v>20</v>
      </c>
      <c r="K11" s="15" t="s">
        <v>21</v>
      </c>
      <c r="L11" s="15" t="s">
        <v>22</v>
      </c>
      <c r="M11" s="15" t="s">
        <v>23</v>
      </c>
    </row>
    <row r="12" spans="1:13" x14ac:dyDescent="0.25">
      <c r="A12" s="15" t="s">
        <v>24</v>
      </c>
      <c r="B12" s="13">
        <v>5.3600000000000002E-2</v>
      </c>
      <c r="C12" s="13">
        <v>5.45E-2</v>
      </c>
      <c r="D12" s="13">
        <v>5.4300000000000001E-2</v>
      </c>
      <c r="E12" s="13">
        <v>5.4100000000000002E-2</v>
      </c>
      <c r="F12" s="13">
        <v>4.1799999999999997E-2</v>
      </c>
      <c r="G12" s="13">
        <v>4.2900000000000001E-2</v>
      </c>
      <c r="H12" s="13">
        <v>4.2599999999999999E-2</v>
      </c>
      <c r="I12" s="13">
        <v>4.2000000000000003E-2</v>
      </c>
      <c r="J12" s="13">
        <v>4.24E-2</v>
      </c>
      <c r="K12" s="13">
        <v>4.3999999999999997E-2</v>
      </c>
      <c r="L12" s="13">
        <v>4.2999999999999997E-2</v>
      </c>
      <c r="M12" s="13">
        <v>5.3499999999999999E-2</v>
      </c>
    </row>
    <row r="13" spans="1:13" x14ac:dyDescent="0.25">
      <c r="A13" s="15" t="s">
        <v>25</v>
      </c>
      <c r="B13" s="13">
        <v>5.3999999999999999E-2</v>
      </c>
      <c r="C13" s="13">
        <v>4.2099999999999999E-2</v>
      </c>
      <c r="D13" s="13">
        <v>4.2000000000000003E-2</v>
      </c>
      <c r="E13" s="13">
        <v>4.2799999999999998E-2</v>
      </c>
      <c r="F13" s="13">
        <v>4.2599999999999999E-2</v>
      </c>
      <c r="G13" s="13">
        <v>4.4400000000000002E-2</v>
      </c>
      <c r="H13" s="13">
        <v>4.2799999999999998E-2</v>
      </c>
      <c r="I13" s="13">
        <v>4.2999999999999997E-2</v>
      </c>
      <c r="J13" s="13">
        <v>4.2999999999999997E-2</v>
      </c>
      <c r="K13" s="13">
        <v>4.36E-2</v>
      </c>
      <c r="L13" s="13">
        <v>4.5100000000000001E-2</v>
      </c>
      <c r="M13" s="13">
        <v>5.3999999999999999E-2</v>
      </c>
    </row>
    <row r="14" spans="1:13" x14ac:dyDescent="0.25">
      <c r="A14" s="15" t="s">
        <v>26</v>
      </c>
      <c r="B14" s="13">
        <v>5.4300000000000001E-2</v>
      </c>
      <c r="C14" s="13">
        <v>4.2999999999999997E-2</v>
      </c>
      <c r="D14" s="13">
        <v>0.1701</v>
      </c>
      <c r="E14" s="13">
        <v>0.22120000000000001</v>
      </c>
      <c r="F14" s="13">
        <v>0.1716</v>
      </c>
      <c r="G14" s="13">
        <v>0.18679999999999999</v>
      </c>
      <c r="H14" s="13">
        <v>0.1923</v>
      </c>
      <c r="I14" s="13">
        <v>0.245</v>
      </c>
      <c r="J14" s="13">
        <v>0.26650000000000001</v>
      </c>
      <c r="K14" s="13">
        <v>0.2482</v>
      </c>
      <c r="L14" s="13">
        <v>9.1899999999999996E-2</v>
      </c>
      <c r="M14" s="13">
        <v>4.3299999999999998E-2</v>
      </c>
    </row>
    <row r="15" spans="1:13" x14ac:dyDescent="0.25">
      <c r="A15" s="15" t="s">
        <v>27</v>
      </c>
      <c r="B15" s="13">
        <v>5.6800000000000003E-2</v>
      </c>
      <c r="C15" s="13">
        <v>4.24E-2</v>
      </c>
      <c r="D15" s="13">
        <v>0.2024</v>
      </c>
      <c r="E15" s="13">
        <v>0.28210000000000002</v>
      </c>
      <c r="F15" s="13">
        <v>0.21110000000000001</v>
      </c>
      <c r="G15" s="13">
        <v>0.1973</v>
      </c>
      <c r="H15" s="13">
        <v>0.1913</v>
      </c>
      <c r="I15" s="13">
        <v>0.2079</v>
      </c>
      <c r="J15" s="13">
        <v>0.2054</v>
      </c>
      <c r="K15" s="13">
        <v>0.23980000000000001</v>
      </c>
      <c r="L15" s="13">
        <v>9.4600000000000004E-2</v>
      </c>
      <c r="M15" s="13">
        <v>4.3099999999999999E-2</v>
      </c>
    </row>
    <row r="16" spans="1:13" x14ac:dyDescent="0.25">
      <c r="A16" s="15" t="s">
        <v>28</v>
      </c>
      <c r="B16" s="13">
        <v>4.3700000000000003E-2</v>
      </c>
      <c r="C16" s="13">
        <v>4.2799999999999998E-2</v>
      </c>
      <c r="D16" s="13">
        <v>0.2109</v>
      </c>
      <c r="E16" s="13">
        <v>0.22259999999999999</v>
      </c>
      <c r="F16" s="13">
        <v>0.24210000000000001</v>
      </c>
      <c r="G16" s="13">
        <v>0.24560000000000001</v>
      </c>
      <c r="H16" s="13">
        <v>0.2019</v>
      </c>
      <c r="I16" s="13">
        <v>0.2137</v>
      </c>
      <c r="J16" s="13">
        <v>0.20080000000000001</v>
      </c>
      <c r="K16" s="13">
        <v>0.22720000000000001</v>
      </c>
      <c r="L16" s="13">
        <v>9.7500000000000003E-2</v>
      </c>
      <c r="M16" s="13">
        <v>4.2999999999999997E-2</v>
      </c>
    </row>
    <row r="17" spans="1:20" x14ac:dyDescent="0.25">
      <c r="A17" s="15" t="s">
        <v>29</v>
      </c>
      <c r="B17" s="13">
        <v>4.4299999999999999E-2</v>
      </c>
      <c r="C17" s="13">
        <v>4.2799999999999998E-2</v>
      </c>
      <c r="D17" s="13">
        <v>0.2742</v>
      </c>
      <c r="E17" s="13">
        <v>0.22140000000000001</v>
      </c>
      <c r="F17" s="13">
        <v>0.2717</v>
      </c>
      <c r="G17" s="13">
        <v>0.19700000000000001</v>
      </c>
      <c r="H17" s="13">
        <v>0.21279999999999999</v>
      </c>
      <c r="I17" s="13">
        <v>0.223</v>
      </c>
      <c r="J17" s="13">
        <v>0.21920000000000001</v>
      </c>
      <c r="K17" s="13">
        <v>0.23319999999999999</v>
      </c>
      <c r="L17" s="13">
        <v>4.2599999999999999E-2</v>
      </c>
      <c r="M17" s="13">
        <v>4.2999999999999997E-2</v>
      </c>
    </row>
    <row r="18" spans="1:20" x14ac:dyDescent="0.25">
      <c r="A18" s="15" t="s">
        <v>30</v>
      </c>
      <c r="B18" s="13">
        <v>5.4100000000000002E-2</v>
      </c>
      <c r="C18" s="13">
        <v>4.2999999999999997E-2</v>
      </c>
      <c r="D18" s="13">
        <v>4.2999999999999997E-2</v>
      </c>
      <c r="E18" s="13">
        <v>4.3200000000000002E-2</v>
      </c>
      <c r="F18" s="13">
        <v>4.3700000000000003E-2</v>
      </c>
      <c r="G18" s="13">
        <v>4.3200000000000002E-2</v>
      </c>
      <c r="H18" s="13">
        <v>4.4400000000000002E-2</v>
      </c>
      <c r="I18" s="13">
        <v>4.3400000000000001E-2</v>
      </c>
      <c r="J18" s="13">
        <v>4.36E-2</v>
      </c>
      <c r="K18" s="13">
        <v>4.3999999999999997E-2</v>
      </c>
      <c r="L18" s="13">
        <v>4.3200000000000002E-2</v>
      </c>
      <c r="M18" s="13">
        <v>4.24E-2</v>
      </c>
    </row>
    <row r="19" spans="1:20" x14ac:dyDescent="0.25">
      <c r="A19" s="15" t="s">
        <v>31</v>
      </c>
      <c r="B19" s="13">
        <v>5.4600000000000003E-2</v>
      </c>
      <c r="C19" s="13">
        <v>4.19E-2</v>
      </c>
      <c r="D19" s="13">
        <v>4.3099999999999999E-2</v>
      </c>
      <c r="E19" s="13">
        <v>4.41E-2</v>
      </c>
      <c r="F19" s="13">
        <v>4.2500000000000003E-2</v>
      </c>
      <c r="G19" s="13">
        <v>4.2999999999999997E-2</v>
      </c>
      <c r="H19" s="13">
        <v>4.3799999999999999E-2</v>
      </c>
      <c r="I19" s="13">
        <v>4.2700000000000002E-2</v>
      </c>
      <c r="J19" s="13">
        <v>4.3700000000000003E-2</v>
      </c>
      <c r="K19" s="13">
        <v>4.5600000000000002E-2</v>
      </c>
      <c r="L19" s="13">
        <v>4.24E-2</v>
      </c>
      <c r="M19" s="13">
        <v>5.4199999999999998E-2</v>
      </c>
    </row>
    <row r="22" spans="1:20" x14ac:dyDescent="0.25">
      <c r="A22" s="1"/>
      <c r="S22" s="16"/>
      <c r="T22" s="3"/>
    </row>
    <row r="23" spans="1:20" x14ac:dyDescent="0.25">
      <c r="C23" s="4"/>
      <c r="S23" s="16"/>
      <c r="T23" s="3"/>
    </row>
    <row r="24" spans="1:20" x14ac:dyDescent="0.25">
      <c r="C24" s="4"/>
      <c r="S24" s="16"/>
      <c r="T24" s="3"/>
    </row>
    <row r="25" spans="1:20" x14ac:dyDescent="0.25">
      <c r="A25" s="1" t="s">
        <v>81</v>
      </c>
      <c r="D25" s="3"/>
      <c r="E25" s="3"/>
      <c r="F25" s="2"/>
      <c r="G25" s="2"/>
      <c r="H25" s="2" t="s">
        <v>71</v>
      </c>
      <c r="I25" s="2" t="s">
        <v>72</v>
      </c>
      <c r="J25" s="2" t="s">
        <v>73</v>
      </c>
      <c r="K25" s="2" t="s">
        <v>74</v>
      </c>
      <c r="L25" s="2" t="s">
        <v>75</v>
      </c>
      <c r="M25" s="2" t="s">
        <v>69</v>
      </c>
      <c r="N25" s="2" t="s">
        <v>76</v>
      </c>
      <c r="O25" s="2" t="s">
        <v>77</v>
      </c>
      <c r="P25" s="2" t="s">
        <v>36</v>
      </c>
      <c r="Q25" s="2"/>
      <c r="R25" s="3"/>
      <c r="S25" s="16"/>
      <c r="T25" s="3"/>
    </row>
    <row r="26" spans="1:20" x14ac:dyDescent="0.25">
      <c r="A26" t="s">
        <v>37</v>
      </c>
      <c r="C26" t="s">
        <v>83</v>
      </c>
      <c r="D26" s="3"/>
      <c r="E26" s="3"/>
      <c r="F26" s="13">
        <v>5.3600000000000002E-2</v>
      </c>
      <c r="G26" s="13">
        <v>5.45E-2</v>
      </c>
      <c r="H26" s="13">
        <v>5.4300000000000001E-2</v>
      </c>
      <c r="I26" s="13">
        <v>5.4100000000000002E-2</v>
      </c>
      <c r="J26" s="13">
        <v>4.1799999999999997E-2</v>
      </c>
      <c r="K26" s="13">
        <v>4.2900000000000001E-2</v>
      </c>
      <c r="L26" s="13">
        <v>4.2599999999999999E-2</v>
      </c>
      <c r="M26" s="13">
        <v>4.2000000000000003E-2</v>
      </c>
      <c r="N26" s="13">
        <v>4.24E-2</v>
      </c>
      <c r="O26" s="13">
        <v>4.3999999999999997E-2</v>
      </c>
      <c r="P26" s="13">
        <v>4.2999999999999997E-2</v>
      </c>
      <c r="Q26" s="13">
        <v>5.3499999999999999E-2</v>
      </c>
      <c r="R26" s="3"/>
      <c r="S26" s="16"/>
      <c r="T26" s="3"/>
    </row>
    <row r="27" spans="1:20" x14ac:dyDescent="0.25">
      <c r="A27" t="s">
        <v>38</v>
      </c>
      <c r="C27" s="4">
        <v>44178</v>
      </c>
      <c r="D27" s="3"/>
      <c r="E27" s="3"/>
      <c r="F27" s="13">
        <v>5.3999999999999999E-2</v>
      </c>
      <c r="G27" s="13">
        <v>4.2099999999999999E-2</v>
      </c>
      <c r="H27" s="13">
        <v>4.2000000000000003E-2</v>
      </c>
      <c r="I27" s="13">
        <v>4.2799999999999998E-2</v>
      </c>
      <c r="J27" s="13">
        <v>4.2599999999999999E-2</v>
      </c>
      <c r="K27" s="13">
        <v>4.4400000000000002E-2</v>
      </c>
      <c r="L27" s="13">
        <v>4.2799999999999998E-2</v>
      </c>
      <c r="M27" s="13">
        <v>4.2999999999999997E-2</v>
      </c>
      <c r="N27" s="13">
        <v>4.2999999999999997E-2</v>
      </c>
      <c r="O27" s="13">
        <v>4.36E-2</v>
      </c>
      <c r="P27" s="13">
        <v>4.5100000000000001E-2</v>
      </c>
      <c r="Q27" s="13">
        <v>5.3999999999999999E-2</v>
      </c>
      <c r="R27" s="3"/>
      <c r="S27" s="16"/>
      <c r="T27" s="3"/>
    </row>
    <row r="28" spans="1:20" x14ac:dyDescent="0.25">
      <c r="A28" t="s">
        <v>39</v>
      </c>
      <c r="C28" t="s">
        <v>80</v>
      </c>
      <c r="D28" s="3"/>
      <c r="E28" s="3"/>
      <c r="F28" s="13">
        <v>5.4300000000000001E-2</v>
      </c>
      <c r="G28" s="13">
        <v>4.2999999999999997E-2</v>
      </c>
      <c r="H28" s="13">
        <v>0.1701</v>
      </c>
      <c r="I28" s="13">
        <v>0.22120000000000001</v>
      </c>
      <c r="J28" s="13">
        <v>0.1716</v>
      </c>
      <c r="K28" s="13">
        <v>0.18679999999999999</v>
      </c>
      <c r="L28" s="13">
        <v>0.1923</v>
      </c>
      <c r="M28" s="13">
        <v>0.245</v>
      </c>
      <c r="N28" s="13">
        <v>0.26650000000000001</v>
      </c>
      <c r="O28" s="13">
        <v>0.2482</v>
      </c>
      <c r="P28" s="13">
        <v>9.1899999999999996E-2</v>
      </c>
      <c r="Q28" s="13">
        <v>4.3299999999999998E-2</v>
      </c>
      <c r="R28" s="3"/>
      <c r="S28" s="17"/>
    </row>
    <row r="29" spans="1:20" x14ac:dyDescent="0.25">
      <c r="A29" t="s">
        <v>40</v>
      </c>
      <c r="C29" t="s">
        <v>41</v>
      </c>
      <c r="D29" s="3"/>
      <c r="E29" s="3"/>
      <c r="F29" s="13">
        <v>5.6800000000000003E-2</v>
      </c>
      <c r="G29" s="13">
        <v>4.24E-2</v>
      </c>
      <c r="H29" s="13">
        <v>0.2024</v>
      </c>
      <c r="I29" s="13">
        <v>0.28210000000000002</v>
      </c>
      <c r="J29" s="13">
        <v>0.21110000000000001</v>
      </c>
      <c r="K29" s="13">
        <v>0.1973</v>
      </c>
      <c r="L29" s="13">
        <v>0.1913</v>
      </c>
      <c r="M29" s="13">
        <v>0.2079</v>
      </c>
      <c r="N29" s="13">
        <v>0.2054</v>
      </c>
      <c r="O29" s="13">
        <v>0.23980000000000001</v>
      </c>
      <c r="P29" s="13">
        <v>9.4600000000000004E-2</v>
      </c>
      <c r="Q29" s="13">
        <v>4.3099999999999999E-2</v>
      </c>
      <c r="R29" s="3"/>
    </row>
    <row r="30" spans="1:20" x14ac:dyDescent="0.25">
      <c r="C30" t="s">
        <v>82</v>
      </c>
      <c r="D30" s="3"/>
      <c r="E30" s="3"/>
      <c r="F30" s="13">
        <v>4.3700000000000003E-2</v>
      </c>
      <c r="G30" s="13">
        <v>4.2799999999999998E-2</v>
      </c>
      <c r="H30" s="13">
        <v>0.2109</v>
      </c>
      <c r="I30" s="13">
        <v>0.22259999999999999</v>
      </c>
      <c r="J30" s="13">
        <v>0.24210000000000001</v>
      </c>
      <c r="K30" s="13">
        <v>0.24560000000000001</v>
      </c>
      <c r="L30" s="13">
        <v>0.2019</v>
      </c>
      <c r="M30" s="13">
        <v>0.2137</v>
      </c>
      <c r="N30" s="13">
        <v>0.20080000000000001</v>
      </c>
      <c r="O30" s="13">
        <v>0.22720000000000001</v>
      </c>
      <c r="P30" s="13">
        <v>9.7500000000000003E-2</v>
      </c>
      <c r="Q30" s="13">
        <v>4.2999999999999997E-2</v>
      </c>
      <c r="R30" s="3"/>
    </row>
    <row r="31" spans="1:20" x14ac:dyDescent="0.25">
      <c r="A31" t="s">
        <v>32</v>
      </c>
      <c r="C31" s="4">
        <v>44219</v>
      </c>
      <c r="D31" s="3"/>
      <c r="E31" s="3"/>
      <c r="F31" s="13">
        <v>4.4299999999999999E-2</v>
      </c>
      <c r="G31" s="13">
        <v>4.2799999999999998E-2</v>
      </c>
      <c r="H31" s="13">
        <v>0.2742</v>
      </c>
      <c r="I31" s="13">
        <v>0.22140000000000001</v>
      </c>
      <c r="J31" s="13">
        <v>0.2717</v>
      </c>
      <c r="K31" s="13">
        <v>0.19700000000000001</v>
      </c>
      <c r="L31" s="13">
        <v>0.21279999999999999</v>
      </c>
      <c r="M31" s="13">
        <v>0.223</v>
      </c>
      <c r="N31" s="13">
        <v>0.21920000000000001</v>
      </c>
      <c r="O31" s="13">
        <v>0.23319999999999999</v>
      </c>
      <c r="P31" s="13">
        <v>4.2599999999999999E-2</v>
      </c>
      <c r="Q31" s="13">
        <v>4.2999999999999997E-2</v>
      </c>
      <c r="R31" s="3"/>
    </row>
    <row r="32" spans="1:20" x14ac:dyDescent="0.25">
      <c r="A32" t="s">
        <v>33</v>
      </c>
      <c r="C32" t="s">
        <v>34</v>
      </c>
      <c r="E32" s="3"/>
      <c r="F32" s="13">
        <v>5.4100000000000002E-2</v>
      </c>
      <c r="G32" s="13">
        <v>4.2999999999999997E-2</v>
      </c>
      <c r="H32" s="13">
        <v>4.2999999999999997E-2</v>
      </c>
      <c r="I32" s="13">
        <v>4.3200000000000002E-2</v>
      </c>
      <c r="J32" s="13">
        <v>4.3700000000000003E-2</v>
      </c>
      <c r="K32" s="13">
        <v>4.3200000000000002E-2</v>
      </c>
      <c r="L32" s="13">
        <v>4.4400000000000002E-2</v>
      </c>
      <c r="M32" s="13">
        <v>4.3400000000000001E-2</v>
      </c>
      <c r="N32" s="13">
        <v>4.36E-2</v>
      </c>
      <c r="O32" s="13">
        <v>4.3999999999999997E-2</v>
      </c>
      <c r="P32" s="13">
        <v>4.3200000000000002E-2</v>
      </c>
      <c r="Q32" s="13">
        <v>4.24E-2</v>
      </c>
      <c r="R32" s="3"/>
    </row>
    <row r="33" spans="1:18" x14ac:dyDescent="0.25">
      <c r="A33" s="1" t="s">
        <v>42</v>
      </c>
      <c r="B33" s="5"/>
      <c r="C33" s="6"/>
      <c r="D33" s="3"/>
      <c r="E33" s="3"/>
      <c r="F33" s="13">
        <v>5.4600000000000003E-2</v>
      </c>
      <c r="G33" s="13">
        <v>4.19E-2</v>
      </c>
      <c r="H33" s="13">
        <v>4.3099999999999999E-2</v>
      </c>
      <c r="I33" s="13">
        <v>4.41E-2</v>
      </c>
      <c r="J33" s="13">
        <v>4.2500000000000003E-2</v>
      </c>
      <c r="K33" s="13">
        <v>4.2999999999999997E-2</v>
      </c>
      <c r="L33" s="13">
        <v>4.3799999999999999E-2</v>
      </c>
      <c r="M33" s="13">
        <v>4.2700000000000002E-2</v>
      </c>
      <c r="N33" s="13">
        <v>4.3700000000000003E-2</v>
      </c>
      <c r="O33" s="13">
        <v>4.5600000000000002E-2</v>
      </c>
      <c r="P33" s="13">
        <v>4.24E-2</v>
      </c>
      <c r="Q33" s="13">
        <v>5.4199999999999998E-2</v>
      </c>
      <c r="R33" s="3"/>
    </row>
    <row r="34" spans="1:18" x14ac:dyDescent="0.25"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</row>
    <row r="35" spans="1:18" x14ac:dyDescent="0.25">
      <c r="E35" s="3"/>
      <c r="F35" s="3" t="s">
        <v>43</v>
      </c>
      <c r="G35" s="3"/>
      <c r="H35" s="7">
        <f>AVERAGE(H28:H31)</f>
        <v>0.21440000000000001</v>
      </c>
      <c r="I35" s="3">
        <f>AVERAGE(I28:I31)</f>
        <v>0.23682500000000004</v>
      </c>
      <c r="J35" s="3">
        <f t="shared" ref="J35:M35" si="0">AVERAGE(J28:J31)</f>
        <v>0.22412500000000002</v>
      </c>
      <c r="K35" s="3">
        <f t="shared" si="0"/>
        <v>0.206675</v>
      </c>
      <c r="L35" s="3">
        <f t="shared" si="0"/>
        <v>0.199575</v>
      </c>
      <c r="M35" s="3">
        <f t="shared" si="0"/>
        <v>0.22239999999999999</v>
      </c>
      <c r="N35" s="3">
        <f>AVERAGE(N28:N31)</f>
        <v>0.22297499999999998</v>
      </c>
      <c r="O35" s="3">
        <f>AVERAGE(O28:O31)</f>
        <v>0.23710000000000001</v>
      </c>
      <c r="P35" s="3">
        <f>AVERAGE(P28:P30)</f>
        <v>9.4666666666666677E-2</v>
      </c>
      <c r="Q35" s="3"/>
      <c r="R35" s="3"/>
    </row>
    <row r="36" spans="1:18" x14ac:dyDescent="0.25">
      <c r="B36" s="5"/>
      <c r="D36" s="3"/>
      <c r="E36" s="3"/>
      <c r="F36" s="3" t="s">
        <v>44</v>
      </c>
      <c r="G36" s="3"/>
      <c r="H36" s="3">
        <f>H35/1000</f>
        <v>2.1440000000000001E-4</v>
      </c>
      <c r="I36" s="3">
        <f t="shared" ref="I36:P36" si="1">I35/1000</f>
        <v>2.3682500000000002E-4</v>
      </c>
      <c r="J36" s="3">
        <f t="shared" si="1"/>
        <v>2.2412500000000001E-4</v>
      </c>
      <c r="K36" s="3">
        <f t="shared" si="1"/>
        <v>2.06675E-4</v>
      </c>
      <c r="L36" s="3">
        <f t="shared" si="1"/>
        <v>1.9957500000000001E-4</v>
      </c>
      <c r="M36" s="3">
        <f t="shared" si="1"/>
        <v>2.2239999999999998E-4</v>
      </c>
      <c r="N36" s="3">
        <f t="shared" si="1"/>
        <v>2.2297499999999999E-4</v>
      </c>
      <c r="O36" s="3">
        <f t="shared" si="1"/>
        <v>2.3710000000000002E-4</v>
      </c>
      <c r="P36" s="3">
        <f t="shared" si="1"/>
        <v>9.4666666666666673E-5</v>
      </c>
      <c r="Q36" s="3"/>
      <c r="R36" s="3"/>
    </row>
    <row r="37" spans="1:18" x14ac:dyDescent="0.25">
      <c r="B37" s="5"/>
      <c r="D37" s="3"/>
      <c r="E37" s="3"/>
      <c r="F37" s="3" t="s">
        <v>45</v>
      </c>
      <c r="G37" s="3"/>
      <c r="H37" s="3">
        <f>MEDIAN(H28:H31)</f>
        <v>0.20665</v>
      </c>
      <c r="I37" s="3">
        <f t="shared" ref="I37:P37" si="2">MEDIAN(I28:I31)</f>
        <v>0.222</v>
      </c>
      <c r="J37" s="3">
        <f t="shared" si="2"/>
        <v>0.22660000000000002</v>
      </c>
      <c r="K37" s="3">
        <f t="shared" si="2"/>
        <v>0.19714999999999999</v>
      </c>
      <c r="L37" s="3">
        <f t="shared" si="2"/>
        <v>0.1971</v>
      </c>
      <c r="M37" s="3">
        <f t="shared" si="2"/>
        <v>0.21834999999999999</v>
      </c>
      <c r="N37" s="3">
        <f t="shared" si="2"/>
        <v>0.21229999999999999</v>
      </c>
      <c r="O37" s="3">
        <f t="shared" si="2"/>
        <v>0.23649999999999999</v>
      </c>
      <c r="P37" s="3">
        <f t="shared" si="2"/>
        <v>9.325E-2</v>
      </c>
      <c r="Q37" s="3"/>
      <c r="R37" s="3"/>
    </row>
    <row r="38" spans="1:18" x14ac:dyDescent="0.25">
      <c r="B38" s="8"/>
      <c r="D38" s="3"/>
      <c r="E38" s="3"/>
      <c r="F38" s="3" t="s">
        <v>46</v>
      </c>
      <c r="G38" s="3"/>
      <c r="H38" s="3">
        <f>H37/1000</f>
        <v>2.0665000000000001E-4</v>
      </c>
      <c r="I38" s="3">
        <f t="shared" ref="I38:P38" si="3">I37/1000</f>
        <v>2.22E-4</v>
      </c>
      <c r="J38" s="3">
        <f t="shared" si="3"/>
        <v>2.2660000000000003E-4</v>
      </c>
      <c r="K38" s="3">
        <f t="shared" si="3"/>
        <v>1.9714999999999999E-4</v>
      </c>
      <c r="L38" s="3">
        <f t="shared" si="3"/>
        <v>1.9709999999999999E-4</v>
      </c>
      <c r="M38" s="3">
        <f t="shared" si="3"/>
        <v>2.1834999999999999E-4</v>
      </c>
      <c r="N38" s="3">
        <f t="shared" si="3"/>
        <v>2.1229999999999998E-4</v>
      </c>
      <c r="O38" s="3">
        <f t="shared" si="3"/>
        <v>2.3649999999999998E-4</v>
      </c>
      <c r="P38" s="3">
        <f t="shared" si="3"/>
        <v>9.3250000000000003E-5</v>
      </c>
      <c r="Q38" s="3"/>
      <c r="R38" s="3"/>
    </row>
    <row r="39" spans="1:18" x14ac:dyDescent="0.25">
      <c r="B39" s="5"/>
      <c r="C39" s="5"/>
      <c r="D39" s="3"/>
      <c r="E39" s="3"/>
      <c r="F39" s="3" t="s">
        <v>47</v>
      </c>
      <c r="G39" s="3"/>
      <c r="H39" s="3">
        <f>STDEV(H28:H31)</f>
        <v>4.3569025694867154E-2</v>
      </c>
      <c r="I39" s="3">
        <f t="shared" ref="I39:P39" si="4">STDEV(I28:I31)</f>
        <v>3.0189664346151942E-2</v>
      </c>
      <c r="J39" s="3">
        <f t="shared" si="4"/>
        <v>4.2875818748256279E-2</v>
      </c>
      <c r="K39" s="3">
        <f t="shared" si="4"/>
        <v>2.6404971122877808E-2</v>
      </c>
      <c r="L39" s="3">
        <f t="shared" si="4"/>
        <v>1.0028417954326923E-2</v>
      </c>
      <c r="M39" s="3">
        <f t="shared" si="4"/>
        <v>1.6299897750190539E-2</v>
      </c>
      <c r="N39" s="3">
        <f t="shared" si="4"/>
        <v>3.0051552927151001E-2</v>
      </c>
      <c r="O39" s="3">
        <f t="shared" si="4"/>
        <v>9.0133234713949979E-3</v>
      </c>
      <c r="P39" s="3">
        <f t="shared" si="4"/>
        <v>2.6133567175824535E-2</v>
      </c>
      <c r="Q39" s="3"/>
      <c r="R39" s="3"/>
    </row>
    <row r="40" spans="1:18" x14ac:dyDescent="0.25">
      <c r="D40" s="3"/>
      <c r="E40" s="3"/>
      <c r="F40" s="3" t="s">
        <v>48</v>
      </c>
      <c r="G40" s="3"/>
      <c r="H40" s="3">
        <f>H39/H35*100</f>
        <v>20.321373924844753</v>
      </c>
      <c r="I40" s="3">
        <f t="shared" ref="I40:P40" si="5">I39/I35*100</f>
        <v>12.747667833274331</v>
      </c>
      <c r="J40" s="3">
        <f t="shared" si="5"/>
        <v>19.130315113555504</v>
      </c>
      <c r="K40" s="3">
        <f t="shared" si="5"/>
        <v>12.776083765756772</v>
      </c>
      <c r="L40" s="3">
        <f t="shared" si="5"/>
        <v>5.0248868617446689</v>
      </c>
      <c r="M40" s="3">
        <f t="shared" si="5"/>
        <v>7.3290907150137325</v>
      </c>
      <c r="N40" s="3">
        <f t="shared" si="5"/>
        <v>13.477543638143741</v>
      </c>
      <c r="O40" s="3">
        <f t="shared" si="5"/>
        <v>3.8014860697574848</v>
      </c>
      <c r="P40" s="3">
        <f t="shared" si="5"/>
        <v>27.605880819532956</v>
      </c>
      <c r="Q40" s="3"/>
      <c r="R40" s="3"/>
    </row>
    <row r="41" spans="1:18" x14ac:dyDescent="0.25"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</row>
    <row r="42" spans="1:18" x14ac:dyDescent="0.25"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</row>
    <row r="43" spans="1:18" x14ac:dyDescent="0.25">
      <c r="D43" s="3" t="s">
        <v>49</v>
      </c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</row>
    <row r="44" spans="1:18" x14ac:dyDescent="0.25">
      <c r="D44" s="3"/>
      <c r="E44" s="3"/>
      <c r="F44" s="2"/>
      <c r="G44" s="2"/>
      <c r="H44" s="2" t="s">
        <v>71</v>
      </c>
      <c r="I44" s="2" t="s">
        <v>72</v>
      </c>
      <c r="J44" s="2" t="s">
        <v>73</v>
      </c>
      <c r="K44" s="2" t="s">
        <v>74</v>
      </c>
      <c r="L44" s="2" t="s">
        <v>75</v>
      </c>
      <c r="M44" s="2" t="s">
        <v>69</v>
      </c>
      <c r="N44" s="2" t="s">
        <v>76</v>
      </c>
      <c r="O44" s="2" t="s">
        <v>77</v>
      </c>
      <c r="P44" s="2" t="s">
        <v>36</v>
      </c>
      <c r="Q44" s="2"/>
      <c r="R44" s="3"/>
    </row>
    <row r="45" spans="1:18" x14ac:dyDescent="0.25"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</row>
    <row r="46" spans="1:18" x14ac:dyDescent="0.25"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</row>
    <row r="47" spans="1:18" x14ac:dyDescent="0.25">
      <c r="D47" s="3"/>
      <c r="E47" s="3"/>
      <c r="F47" s="3"/>
      <c r="G47" s="3"/>
      <c r="H47" s="3">
        <f>H28-$P$35</f>
        <v>7.5433333333333324E-2</v>
      </c>
      <c r="I47" s="3">
        <f t="shared" ref="I47:N47" si="6">I28-$P$35</f>
        <v>0.12653333333333333</v>
      </c>
      <c r="J47" s="3">
        <f t="shared" si="6"/>
        <v>7.6933333333333326E-2</v>
      </c>
      <c r="K47" s="3">
        <f t="shared" si="6"/>
        <v>9.2133333333333317E-2</v>
      </c>
      <c r="L47" s="3">
        <f t="shared" si="6"/>
        <v>9.7633333333333322E-2</v>
      </c>
      <c r="M47" s="3">
        <f t="shared" si="6"/>
        <v>0.15033333333333332</v>
      </c>
      <c r="N47" s="3">
        <f t="shared" si="6"/>
        <v>0.17183333333333334</v>
      </c>
      <c r="O47" s="3">
        <f>O28-$P$35</f>
        <v>0.15353333333333333</v>
      </c>
      <c r="P47" s="3"/>
      <c r="Q47" s="3"/>
      <c r="R47" s="3"/>
    </row>
    <row r="48" spans="1:18" x14ac:dyDescent="0.25">
      <c r="D48" s="3"/>
      <c r="E48" s="3"/>
      <c r="F48" s="3"/>
      <c r="G48" s="3"/>
      <c r="H48" s="3">
        <f t="shared" ref="H48:O50" si="7">H29-$P$35</f>
        <v>0.10773333333333332</v>
      </c>
      <c r="I48" s="3">
        <f t="shared" si="7"/>
        <v>0.18743333333333334</v>
      </c>
      <c r="J48" s="3">
        <f t="shared" si="7"/>
        <v>0.11643333333333333</v>
      </c>
      <c r="K48" s="3">
        <f t="shared" si="7"/>
        <v>0.10263333333333333</v>
      </c>
      <c r="L48" s="3">
        <f t="shared" si="7"/>
        <v>9.6633333333333321E-2</v>
      </c>
      <c r="M48" s="3">
        <f t="shared" si="7"/>
        <v>0.11323333333333332</v>
      </c>
      <c r="N48" s="3">
        <f t="shared" si="7"/>
        <v>0.11073333333333332</v>
      </c>
      <c r="O48" s="3">
        <f t="shared" si="7"/>
        <v>0.14513333333333334</v>
      </c>
      <c r="P48" s="3"/>
      <c r="Q48" s="3"/>
      <c r="R48" s="3"/>
    </row>
    <row r="49" spans="4:20" x14ac:dyDescent="0.25">
      <c r="D49" s="3"/>
      <c r="E49" s="3"/>
      <c r="F49" s="3"/>
      <c r="G49" s="3"/>
      <c r="H49" s="3">
        <f t="shared" si="7"/>
        <v>0.11623333333333333</v>
      </c>
      <c r="I49" s="3">
        <f t="shared" si="7"/>
        <v>0.12793333333333332</v>
      </c>
      <c r="J49" s="3">
        <f t="shared" si="7"/>
        <v>0.14743333333333333</v>
      </c>
      <c r="K49" s="3">
        <f t="shared" si="7"/>
        <v>0.15093333333333334</v>
      </c>
      <c r="L49" s="3">
        <f>L30-$P$35</f>
        <v>0.10723333333333332</v>
      </c>
      <c r="M49" s="3">
        <f t="shared" si="7"/>
        <v>0.11903333333333332</v>
      </c>
      <c r="N49" s="3">
        <f t="shared" si="7"/>
        <v>0.10613333333333333</v>
      </c>
      <c r="O49" s="3">
        <f>O30-$P$35</f>
        <v>0.13253333333333334</v>
      </c>
      <c r="P49" s="3"/>
      <c r="Q49" s="3"/>
      <c r="R49" s="3"/>
    </row>
    <row r="50" spans="4:20" x14ac:dyDescent="0.25">
      <c r="D50" s="3"/>
      <c r="E50" s="3"/>
      <c r="F50" s="3"/>
      <c r="G50" s="3"/>
      <c r="H50" s="3">
        <f t="shared" si="7"/>
        <v>0.17953333333333332</v>
      </c>
      <c r="I50" s="3">
        <f t="shared" si="7"/>
        <v>0.12673333333333334</v>
      </c>
      <c r="J50" s="3">
        <f t="shared" si="7"/>
        <v>0.17703333333333332</v>
      </c>
      <c r="K50" s="3">
        <f t="shared" si="7"/>
        <v>0.10233333333333333</v>
      </c>
      <c r="L50" s="3">
        <f t="shared" si="7"/>
        <v>0.11813333333333331</v>
      </c>
      <c r="M50" s="3">
        <f t="shared" si="7"/>
        <v>0.12833333333333333</v>
      </c>
      <c r="N50" s="3">
        <f t="shared" si="7"/>
        <v>0.12453333333333333</v>
      </c>
      <c r="O50" s="3">
        <f t="shared" si="7"/>
        <v>0.13853333333333331</v>
      </c>
      <c r="P50" s="3"/>
      <c r="Q50" s="3"/>
      <c r="R50" s="3"/>
    </row>
    <row r="51" spans="4:20" x14ac:dyDescent="0.25"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</row>
    <row r="52" spans="4:20" x14ac:dyDescent="0.25"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</row>
    <row r="53" spans="4:20" x14ac:dyDescent="0.25">
      <c r="D53" s="3"/>
      <c r="E53" s="3"/>
      <c r="F53" s="2"/>
      <c r="G53" s="2"/>
      <c r="H53" s="2" t="s">
        <v>71</v>
      </c>
      <c r="I53" s="2" t="s">
        <v>72</v>
      </c>
      <c r="J53" s="2" t="s">
        <v>73</v>
      </c>
      <c r="K53" s="2" t="s">
        <v>74</v>
      </c>
      <c r="L53" s="2" t="s">
        <v>75</v>
      </c>
      <c r="M53" s="2" t="s">
        <v>69</v>
      </c>
      <c r="N53" s="2" t="s">
        <v>76</v>
      </c>
      <c r="O53" s="2" t="s">
        <v>77</v>
      </c>
      <c r="P53" s="2" t="s">
        <v>36</v>
      </c>
      <c r="Q53" s="2"/>
      <c r="R53" s="3"/>
      <c r="S53" s="9" t="s">
        <v>50</v>
      </c>
      <c r="T53" s="10"/>
    </row>
    <row r="54" spans="4:20" x14ac:dyDescent="0.25">
      <c r="D54" s="3"/>
      <c r="E54" s="3"/>
      <c r="F54" s="3" t="s">
        <v>43</v>
      </c>
      <c r="G54" s="3"/>
      <c r="H54" s="3">
        <f>AVERAGE(H47:H50)</f>
        <v>0.11973333333333333</v>
      </c>
      <c r="I54" s="3">
        <f>AVERAGE(I47:I50)</f>
        <v>0.14215833333333333</v>
      </c>
      <c r="J54" s="3">
        <f t="shared" ref="J54:N54" si="8">AVERAGE(J47:J50)</f>
        <v>0.12945833333333334</v>
      </c>
      <c r="K54" s="3">
        <f t="shared" si="8"/>
        <v>0.11200833333333333</v>
      </c>
      <c r="L54" s="3">
        <f t="shared" si="8"/>
        <v>0.10490833333333333</v>
      </c>
      <c r="M54" s="3">
        <f t="shared" si="8"/>
        <v>0.12773333333333331</v>
      </c>
      <c r="N54" s="3">
        <f t="shared" si="8"/>
        <v>0.1283083333333333</v>
      </c>
      <c r="O54" s="3">
        <f>AVERAGE(O47:O50)</f>
        <v>0.14243333333333333</v>
      </c>
      <c r="P54" s="3"/>
      <c r="Q54" s="3"/>
      <c r="R54" s="3"/>
      <c r="S54" s="11">
        <f>AVERAGE(H47:I50)</f>
        <v>0.13094583333333332</v>
      </c>
      <c r="T54" s="12"/>
    </row>
    <row r="55" spans="4:20" x14ac:dyDescent="0.25">
      <c r="D55" s="3"/>
      <c r="E55" s="3"/>
      <c r="F55" s="3" t="s">
        <v>44</v>
      </c>
      <c r="G55" s="3"/>
      <c r="H55" s="3">
        <f>H54/1000</f>
        <v>1.1973333333333333E-4</v>
      </c>
      <c r="I55" s="3">
        <f t="shared" ref="I55:O55" si="9">I54/1000</f>
        <v>1.4215833333333332E-4</v>
      </c>
      <c r="J55" s="3">
        <f t="shared" si="9"/>
        <v>1.2945833333333334E-4</v>
      </c>
      <c r="K55" s="3">
        <f t="shared" si="9"/>
        <v>1.1200833333333334E-4</v>
      </c>
      <c r="L55" s="3">
        <f t="shared" si="9"/>
        <v>1.0490833333333333E-4</v>
      </c>
      <c r="M55" s="3">
        <f t="shared" si="9"/>
        <v>1.2773333333333331E-4</v>
      </c>
      <c r="N55" s="3">
        <f t="shared" si="9"/>
        <v>1.2830833333333331E-4</v>
      </c>
      <c r="O55" s="3">
        <f t="shared" si="9"/>
        <v>1.4243333333333332E-4</v>
      </c>
      <c r="P55" s="3"/>
      <c r="Q55" s="3"/>
      <c r="R55" s="3"/>
    </row>
    <row r="56" spans="4:20" x14ac:dyDescent="0.25">
      <c r="D56" s="3"/>
      <c r="E56" s="3"/>
      <c r="F56" s="3" t="s">
        <v>45</v>
      </c>
      <c r="G56" s="3"/>
      <c r="H56" s="3">
        <f>MEDIAN(H47:H50)</f>
        <v>0.11198333333333332</v>
      </c>
      <c r="I56" s="3">
        <f t="shared" ref="I56:N56" si="10">MEDIAN(I47:I50)</f>
        <v>0.12733333333333333</v>
      </c>
      <c r="J56" s="3">
        <f>MEDIAN(J47:J50)</f>
        <v>0.13193333333333335</v>
      </c>
      <c r="K56" s="3">
        <f t="shared" si="10"/>
        <v>0.10248333333333333</v>
      </c>
      <c r="L56" s="3">
        <f t="shared" si="10"/>
        <v>0.10243333333333332</v>
      </c>
      <c r="M56" s="3">
        <f t="shared" si="10"/>
        <v>0.12368333333333333</v>
      </c>
      <c r="N56" s="3">
        <f t="shared" si="10"/>
        <v>0.11763333333333333</v>
      </c>
      <c r="O56" s="3">
        <f>MEDIAN(O47:O50)</f>
        <v>0.14183333333333331</v>
      </c>
      <c r="P56" s="3"/>
      <c r="Q56" s="3"/>
      <c r="R56" s="3"/>
    </row>
    <row r="57" spans="4:20" x14ac:dyDescent="0.25">
      <c r="D57" s="3"/>
      <c r="E57" s="3"/>
      <c r="F57" s="3" t="s">
        <v>46</v>
      </c>
      <c r="G57" s="3"/>
      <c r="H57" s="3">
        <f>H56/1000</f>
        <v>1.1198333333333332E-4</v>
      </c>
      <c r="I57" s="3">
        <f t="shared" ref="I57:O57" si="11">I56/1000</f>
        <v>1.2733333333333333E-4</v>
      </c>
      <c r="J57" s="3">
        <f t="shared" si="11"/>
        <v>1.3193333333333336E-4</v>
      </c>
      <c r="K57" s="3">
        <f t="shared" si="11"/>
        <v>1.0248333333333334E-4</v>
      </c>
      <c r="L57" s="3">
        <f t="shared" si="11"/>
        <v>1.0243333333333332E-4</v>
      </c>
      <c r="M57" s="3">
        <f t="shared" si="11"/>
        <v>1.2368333333333332E-4</v>
      </c>
      <c r="N57" s="3">
        <f t="shared" si="11"/>
        <v>1.1763333333333332E-4</v>
      </c>
      <c r="O57" s="3">
        <f t="shared" si="11"/>
        <v>1.418333333333333E-4</v>
      </c>
      <c r="P57" s="3"/>
      <c r="Q57" s="3"/>
      <c r="R57" s="3"/>
    </row>
    <row r="58" spans="4:20" x14ac:dyDescent="0.25">
      <c r="D58" s="3"/>
      <c r="E58" s="3"/>
      <c r="F58" s="3" t="s">
        <v>47</v>
      </c>
      <c r="G58" s="3"/>
      <c r="H58" s="3">
        <f>STDEV(H47:H50)</f>
        <v>4.3569025694867182E-2</v>
      </c>
      <c r="I58" s="3">
        <f t="shared" ref="I58:O58" si="12">STDEV(I47:I50)</f>
        <v>3.0189664346152171E-2</v>
      </c>
      <c r="J58" s="3">
        <f t="shared" si="12"/>
        <v>4.2875818748256335E-2</v>
      </c>
      <c r="K58" s="3">
        <f t="shared" si="12"/>
        <v>2.6404971122877589E-2</v>
      </c>
      <c r="L58" s="3">
        <f t="shared" si="12"/>
        <v>1.0028417954326923E-2</v>
      </c>
      <c r="M58" s="3">
        <f t="shared" si="12"/>
        <v>1.6299897750190563E-2</v>
      </c>
      <c r="N58" s="3">
        <f t="shared" si="12"/>
        <v>3.0051552927150772E-2</v>
      </c>
      <c r="O58" s="3">
        <f t="shared" si="12"/>
        <v>9.0133234713949979E-3</v>
      </c>
      <c r="P58" s="3"/>
      <c r="Q58" s="3"/>
      <c r="R58" s="3"/>
    </row>
    <row r="59" spans="4:20" x14ac:dyDescent="0.25">
      <c r="D59" s="3"/>
      <c r="E59" s="3"/>
      <c r="F59" s="3" t="s">
        <v>48</v>
      </c>
      <c r="G59" s="3"/>
      <c r="H59" s="3">
        <f>H58/H54*100</f>
        <v>36.388384489031608</v>
      </c>
      <c r="I59" s="3">
        <f t="shared" ref="I59:O59" si="13">I58/I54*100</f>
        <v>21.236647643696937</v>
      </c>
      <c r="J59" s="3">
        <f t="shared" si="13"/>
        <v>33.11939652263122</v>
      </c>
      <c r="K59" s="3">
        <f t="shared" si="13"/>
        <v>23.574113047729416</v>
      </c>
      <c r="L59" s="3">
        <f t="shared" si="13"/>
        <v>9.5592195926541486</v>
      </c>
      <c r="M59" s="3">
        <f t="shared" si="13"/>
        <v>12.760880284595954</v>
      </c>
      <c r="N59" s="3">
        <f t="shared" si="13"/>
        <v>23.421357090719578</v>
      </c>
      <c r="O59" s="3">
        <f t="shared" si="13"/>
        <v>6.328099792694827</v>
      </c>
      <c r="P59" s="3"/>
      <c r="Q59" s="3"/>
      <c r="R59" s="3"/>
    </row>
    <row r="60" spans="4:20" x14ac:dyDescent="0.25"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</row>
    <row r="61" spans="4:20" x14ac:dyDescent="0.25"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</row>
    <row r="62" spans="4:20" x14ac:dyDescent="0.25">
      <c r="D62" s="3" t="s">
        <v>70</v>
      </c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</row>
    <row r="63" spans="4:20" x14ac:dyDescent="0.25">
      <c r="D63" s="3"/>
      <c r="E63" s="3"/>
      <c r="F63" s="3"/>
      <c r="G63" s="3"/>
      <c r="H63" s="3">
        <f>H47/$M$54*100</f>
        <v>59.055323590814204</v>
      </c>
      <c r="I63" s="3">
        <f t="shared" ref="I63:O63" si="14">I47/$M$54*100</f>
        <v>99.060542797494804</v>
      </c>
      <c r="J63" s="3">
        <f t="shared" si="14"/>
        <v>60.229645093945727</v>
      </c>
      <c r="K63" s="3">
        <f t="shared" si="14"/>
        <v>72.129436325678498</v>
      </c>
      <c r="L63" s="3">
        <f t="shared" si="14"/>
        <v>76.435281837160744</v>
      </c>
      <c r="M63" s="3">
        <f t="shared" si="14"/>
        <v>117.69311064718164</v>
      </c>
      <c r="N63" s="3">
        <f t="shared" si="14"/>
        <v>134.52505219206682</v>
      </c>
      <c r="O63" s="3">
        <f t="shared" si="14"/>
        <v>120.19832985386223</v>
      </c>
      <c r="P63" s="3"/>
      <c r="Q63" s="3"/>
      <c r="R63" s="3"/>
    </row>
    <row r="64" spans="4:20" x14ac:dyDescent="0.25">
      <c r="D64" s="3"/>
      <c r="E64" s="3"/>
      <c r="F64" s="3"/>
      <c r="G64" s="3"/>
      <c r="H64" s="3">
        <f t="shared" ref="H64:O64" si="15">H48/$M$54*100</f>
        <v>84.342379958246354</v>
      </c>
      <c r="I64" s="3">
        <f t="shared" si="15"/>
        <v>146.73799582463468</v>
      </c>
      <c r="J64" s="3">
        <f t="shared" si="15"/>
        <v>91.153444676409208</v>
      </c>
      <c r="K64" s="3">
        <f t="shared" si="15"/>
        <v>80.349686847599173</v>
      </c>
      <c r="L64" s="3">
        <f t="shared" si="15"/>
        <v>75.652400835073081</v>
      </c>
      <c r="M64" s="3">
        <f t="shared" si="15"/>
        <v>88.648225469728615</v>
      </c>
      <c r="N64" s="3">
        <f t="shared" si="15"/>
        <v>86.691022964509401</v>
      </c>
      <c r="O64" s="3">
        <f t="shared" si="15"/>
        <v>113.62212943632571</v>
      </c>
      <c r="P64" s="3"/>
      <c r="Q64" s="3"/>
      <c r="R64" s="3"/>
    </row>
    <row r="65" spans="4:18" x14ac:dyDescent="0.25">
      <c r="D65" s="3"/>
      <c r="E65" s="3"/>
      <c r="F65" s="3"/>
      <c r="G65" s="3"/>
      <c r="H65" s="3">
        <f t="shared" ref="H65:O65" si="16">H49/$M$54*100</f>
        <v>90.996868475991661</v>
      </c>
      <c r="I65" s="3">
        <f t="shared" si="16"/>
        <v>100.15657620041753</v>
      </c>
      <c r="J65" s="3">
        <f t="shared" si="16"/>
        <v>115.42275574112738</v>
      </c>
      <c r="K65" s="3">
        <f t="shared" si="16"/>
        <v>118.16283924843427</v>
      </c>
      <c r="L65" s="3">
        <f t="shared" si="16"/>
        <v>83.950939457202509</v>
      </c>
      <c r="M65" s="3">
        <f t="shared" si="16"/>
        <v>93.188935281837175</v>
      </c>
      <c r="N65" s="3">
        <f t="shared" si="16"/>
        <v>83.089770354906065</v>
      </c>
      <c r="O65" s="3">
        <f t="shared" si="16"/>
        <v>103.7578288100209</v>
      </c>
      <c r="P65" s="3"/>
      <c r="Q65" s="3"/>
      <c r="R65" s="3"/>
    </row>
    <row r="66" spans="4:18" x14ac:dyDescent="0.25">
      <c r="D66" s="3"/>
      <c r="E66" s="3"/>
      <c r="F66" s="3"/>
      <c r="G66" s="3"/>
      <c r="H66" s="3">
        <f t="shared" ref="H66:O66" si="17">H50/$M$54*100</f>
        <v>140.55323590814197</v>
      </c>
      <c r="I66" s="3">
        <f t="shared" si="17"/>
        <v>99.217118997912337</v>
      </c>
      <c r="J66" s="3">
        <f t="shared" si="17"/>
        <v>138.59603340292276</v>
      </c>
      <c r="K66" s="3">
        <f t="shared" si="17"/>
        <v>80.114822546972874</v>
      </c>
      <c r="L66" s="3">
        <f t="shared" si="17"/>
        <v>92.48434237995825</v>
      </c>
      <c r="M66" s="3">
        <f t="shared" si="17"/>
        <v>100.46972860125263</v>
      </c>
      <c r="N66" s="3">
        <f t="shared" si="17"/>
        <v>97.494780793319435</v>
      </c>
      <c r="O66" s="3">
        <f t="shared" si="17"/>
        <v>108.45511482254697</v>
      </c>
      <c r="P66" s="3"/>
      <c r="Q66" s="3"/>
      <c r="R66" s="3"/>
    </row>
    <row r="67" spans="4:18" x14ac:dyDescent="0.25"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</row>
    <row r="68" spans="4:18" x14ac:dyDescent="0.25"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</row>
    <row r="69" spans="4:18" x14ac:dyDescent="0.25">
      <c r="D69" s="3"/>
      <c r="E69" s="3"/>
      <c r="F69" s="2"/>
      <c r="G69" s="2"/>
      <c r="H69" s="2" t="s">
        <v>71</v>
      </c>
      <c r="I69" s="2" t="s">
        <v>72</v>
      </c>
      <c r="J69" s="2" t="s">
        <v>73</v>
      </c>
      <c r="K69" s="2" t="s">
        <v>74</v>
      </c>
      <c r="L69" s="2" t="s">
        <v>75</v>
      </c>
      <c r="M69" s="2" t="s">
        <v>69</v>
      </c>
      <c r="N69" s="2" t="s">
        <v>76</v>
      </c>
      <c r="O69" s="2" t="s">
        <v>77</v>
      </c>
      <c r="P69" s="2" t="s">
        <v>36</v>
      </c>
      <c r="Q69" s="2"/>
      <c r="R69" s="3"/>
    </row>
    <row r="70" spans="4:18" x14ac:dyDescent="0.25">
      <c r="D70" s="3"/>
      <c r="E70" s="3"/>
      <c r="F70" s="3" t="s">
        <v>43</v>
      </c>
      <c r="G70" s="3"/>
      <c r="H70" s="3">
        <f>AVERAGE(H63:H66)</f>
        <v>93.736951983298553</v>
      </c>
      <c r="I70" s="3">
        <f t="shared" ref="I70:N70" si="18">AVERAGE(I63:I66)</f>
        <v>111.29305845511483</v>
      </c>
      <c r="J70" s="3">
        <f>AVERAGE(J63:J66)</f>
        <v>101.35046972860127</v>
      </c>
      <c r="K70" s="3">
        <f t="shared" si="18"/>
        <v>87.689196242171192</v>
      </c>
      <c r="L70" s="3">
        <f t="shared" si="18"/>
        <v>82.130741127348642</v>
      </c>
      <c r="M70" s="3">
        <f>AVERAGE(M63:M66)</f>
        <v>100.00000000000003</v>
      </c>
      <c r="N70" s="3">
        <f t="shared" si="18"/>
        <v>100.45015657620043</v>
      </c>
      <c r="O70" s="3">
        <f>AVERAGE(O63:O66)</f>
        <v>111.50835073068896</v>
      </c>
      <c r="P70" s="3"/>
      <c r="Q70" s="3"/>
      <c r="R70" s="3"/>
    </row>
    <row r="71" spans="4:18" x14ac:dyDescent="0.25">
      <c r="D71" s="3"/>
      <c r="E71" s="3"/>
      <c r="F71" s="3" t="s">
        <v>45</v>
      </c>
      <c r="G71" s="3"/>
      <c r="H71" s="3">
        <f>MEDIAN(H63:H66)</f>
        <v>87.669624217119008</v>
      </c>
      <c r="I71" s="3">
        <f t="shared" ref="I71:O71" si="19">MEDIAN(I63:I66)</f>
        <v>99.686847599164935</v>
      </c>
      <c r="J71" s="3">
        <f t="shared" si="19"/>
        <v>103.2881002087683</v>
      </c>
      <c r="K71" s="3">
        <f t="shared" si="19"/>
        <v>80.232254697286024</v>
      </c>
      <c r="L71" s="3">
        <f t="shared" si="19"/>
        <v>80.193110647181626</v>
      </c>
      <c r="M71" s="3">
        <f t="shared" si="19"/>
        <v>96.829331941544893</v>
      </c>
      <c r="N71" s="3">
        <f t="shared" si="19"/>
        <v>92.092901878914418</v>
      </c>
      <c r="O71" s="3">
        <f t="shared" si="19"/>
        <v>111.03862212943633</v>
      </c>
      <c r="P71" s="3"/>
      <c r="Q71" s="3"/>
      <c r="R71" s="3"/>
    </row>
    <row r="72" spans="4:18" x14ac:dyDescent="0.25">
      <c r="D72" s="3"/>
      <c r="E72" s="3"/>
      <c r="F72" s="3" t="s">
        <v>47</v>
      </c>
      <c r="G72" s="3"/>
      <c r="H72" s="3">
        <f>STDEV(H63:H66)</f>
        <v>34.109362495981642</v>
      </c>
      <c r="I72" s="3">
        <f t="shared" ref="I72:O72" si="20">STDEV(I63:I66)</f>
        <v>23.634914676006446</v>
      </c>
      <c r="J72" s="3">
        <f t="shared" si="20"/>
        <v>33.566663946964781</v>
      </c>
      <c r="K72" s="3">
        <f t="shared" si="20"/>
        <v>20.671950252774781</v>
      </c>
      <c r="L72" s="3">
        <f t="shared" si="20"/>
        <v>7.851057897437574</v>
      </c>
      <c r="M72" s="3">
        <f t="shared" si="20"/>
        <v>12.760880284595782</v>
      </c>
      <c r="N72" s="3">
        <f t="shared" si="20"/>
        <v>23.526789869898725</v>
      </c>
      <c r="O72" s="3">
        <f t="shared" si="20"/>
        <v>7.0563597114261514</v>
      </c>
      <c r="P72" s="3"/>
      <c r="Q72" s="3"/>
      <c r="R72" s="3"/>
    </row>
    <row r="73" spans="4:18" x14ac:dyDescent="0.25">
      <c r="D73" s="3"/>
      <c r="E73" s="3"/>
      <c r="F73" s="3" t="s">
        <v>48</v>
      </c>
      <c r="G73" s="3"/>
      <c r="H73" s="3">
        <f t="shared" ref="H73:O73" si="21">H72/H70*100</f>
        <v>36.388384489031637</v>
      </c>
      <c r="I73" s="3">
        <f t="shared" si="21"/>
        <v>21.23664764369698</v>
      </c>
      <c r="J73" s="3">
        <f t="shared" si="21"/>
        <v>33.11939652263122</v>
      </c>
      <c r="K73" s="3">
        <f t="shared" si="21"/>
        <v>23.574113047729472</v>
      </c>
      <c r="L73" s="3">
        <f t="shared" si="21"/>
        <v>9.5592195926541521</v>
      </c>
      <c r="M73" s="3">
        <f t="shared" si="21"/>
        <v>12.760880284595777</v>
      </c>
      <c r="N73" s="3">
        <f t="shared" si="21"/>
        <v>23.421357090719468</v>
      </c>
      <c r="O73" s="3">
        <f t="shared" si="21"/>
        <v>6.3280997926948288</v>
      </c>
      <c r="P73" s="3"/>
      <c r="Q73" s="3"/>
      <c r="R73" s="3"/>
    </row>
    <row r="74" spans="4:18" x14ac:dyDescent="0.25"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</row>
    <row r="75" spans="4:18" x14ac:dyDescent="0.25"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</row>
    <row r="76" spans="4:18" x14ac:dyDescent="0.25"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</row>
    <row r="77" spans="4:18" x14ac:dyDescent="0.25"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</row>
    <row r="78" spans="4:18" x14ac:dyDescent="0.25"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</row>
    <row r="79" spans="4:18" x14ac:dyDescent="0.25"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</row>
    <row r="80" spans="4:18" x14ac:dyDescent="0.25"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</row>
    <row r="81" spans="4:18" x14ac:dyDescent="0.25"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</row>
    <row r="82" spans="4:18" x14ac:dyDescent="0.25">
      <c r="D82" s="3"/>
      <c r="E82" s="3"/>
      <c r="F82" s="16"/>
      <c r="G82" s="16"/>
      <c r="H82" s="16"/>
      <c r="I82" s="16"/>
      <c r="J82" s="16"/>
      <c r="K82" s="16"/>
      <c r="L82" s="16"/>
      <c r="M82" s="16"/>
      <c r="N82" s="16"/>
      <c r="O82" s="16"/>
      <c r="P82" s="16"/>
      <c r="Q82" s="16"/>
      <c r="R82" s="3"/>
    </row>
    <row r="83" spans="4:18" x14ac:dyDescent="0.25"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</row>
    <row r="84" spans="4:18" x14ac:dyDescent="0.25"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</row>
    <row r="85" spans="4:18" x14ac:dyDescent="0.25"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</row>
    <row r="86" spans="4:18" x14ac:dyDescent="0.25"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</row>
  </sheetData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95"/>
  <sheetViews>
    <sheetView topLeftCell="A19" workbookViewId="0">
      <selection activeCell="A34" sqref="A34:C42"/>
    </sheetView>
  </sheetViews>
  <sheetFormatPr baseColWidth="10" defaultColWidth="11.42578125" defaultRowHeight="15" x14ac:dyDescent="0.25"/>
  <sheetData>
    <row r="1" spans="1:13" x14ac:dyDescent="0.25">
      <c r="A1" s="13" t="s">
        <v>0</v>
      </c>
      <c r="B1" s="13" t="s">
        <v>51</v>
      </c>
      <c r="C1" s="13"/>
      <c r="D1" s="13"/>
      <c r="E1" s="13"/>
      <c r="F1" s="13"/>
      <c r="G1" s="13"/>
      <c r="H1" s="13"/>
      <c r="I1" s="13"/>
      <c r="J1" s="13"/>
      <c r="K1" s="13"/>
      <c r="L1" s="14"/>
      <c r="M1" s="14"/>
    </row>
    <row r="2" spans="1:13" x14ac:dyDescent="0.25">
      <c r="A2" s="13" t="s">
        <v>2</v>
      </c>
      <c r="B2" s="13" t="s">
        <v>3</v>
      </c>
      <c r="C2" s="13"/>
      <c r="D2" s="13"/>
      <c r="E2" s="13"/>
      <c r="F2" s="13"/>
      <c r="G2" s="13"/>
      <c r="H2" s="13"/>
      <c r="I2" s="13"/>
      <c r="J2" s="13"/>
      <c r="K2" s="13"/>
      <c r="L2" s="14"/>
      <c r="M2" s="14"/>
    </row>
    <row r="3" spans="1:13" x14ac:dyDescent="0.25">
      <c r="A3" s="13" t="s">
        <v>52</v>
      </c>
      <c r="B3" s="13"/>
      <c r="C3" s="13"/>
      <c r="D3" s="13"/>
      <c r="E3" s="13" t="s">
        <v>53</v>
      </c>
      <c r="F3" s="13"/>
      <c r="G3" s="13"/>
      <c r="H3" s="13"/>
      <c r="I3" s="13"/>
      <c r="J3" s="13"/>
      <c r="K3" s="13"/>
      <c r="L3" s="14"/>
      <c r="M3" s="14"/>
    </row>
    <row r="4" spans="1:13" x14ac:dyDescent="0.25">
      <c r="A4" s="13" t="s">
        <v>54</v>
      </c>
      <c r="B4" s="13"/>
      <c r="C4" s="13"/>
      <c r="D4" s="13"/>
      <c r="E4" s="13">
        <v>485</v>
      </c>
      <c r="F4" s="13"/>
      <c r="G4" s="13"/>
      <c r="H4" s="13"/>
      <c r="I4" s="13"/>
      <c r="J4" s="13"/>
      <c r="K4" s="13"/>
      <c r="L4" s="14"/>
      <c r="M4" s="14"/>
    </row>
    <row r="5" spans="1:13" x14ac:dyDescent="0.25">
      <c r="A5" s="13" t="s">
        <v>55</v>
      </c>
      <c r="B5" s="13"/>
      <c r="C5" s="13"/>
      <c r="D5" s="13"/>
      <c r="E5" s="13">
        <v>10</v>
      </c>
      <c r="F5" s="13"/>
      <c r="G5" s="13"/>
      <c r="H5" s="13"/>
      <c r="I5" s="13"/>
      <c r="J5" s="13"/>
      <c r="K5" s="13"/>
      <c r="L5" s="14"/>
      <c r="M5" s="14"/>
    </row>
    <row r="6" spans="1:13" x14ac:dyDescent="0.25">
      <c r="A6" s="13" t="s">
        <v>56</v>
      </c>
      <c r="B6" s="13"/>
      <c r="C6" s="13"/>
      <c r="D6" s="13"/>
      <c r="E6" s="13" t="s">
        <v>53</v>
      </c>
      <c r="F6" s="13"/>
      <c r="G6" s="13"/>
      <c r="H6" s="13"/>
      <c r="I6" s="13"/>
      <c r="J6" s="13"/>
      <c r="K6" s="13"/>
      <c r="L6" s="14"/>
      <c r="M6" s="14"/>
    </row>
    <row r="7" spans="1:13" x14ac:dyDescent="0.25">
      <c r="A7" s="13" t="s">
        <v>57</v>
      </c>
      <c r="B7" s="13"/>
      <c r="C7" s="13"/>
      <c r="D7" s="13"/>
      <c r="E7" s="13">
        <v>535.00000000000011</v>
      </c>
      <c r="F7" s="13"/>
      <c r="G7" s="13"/>
      <c r="H7" s="13"/>
      <c r="I7" s="13"/>
      <c r="J7" s="13"/>
      <c r="K7" s="13"/>
      <c r="L7" s="14"/>
      <c r="M7" s="14"/>
    </row>
    <row r="8" spans="1:13" x14ac:dyDescent="0.25">
      <c r="A8" s="13" t="s">
        <v>58</v>
      </c>
      <c r="B8" s="13"/>
      <c r="C8" s="13"/>
      <c r="D8" s="13"/>
      <c r="E8" s="13">
        <v>10</v>
      </c>
      <c r="F8" s="13"/>
      <c r="G8" s="13"/>
      <c r="H8" s="13"/>
      <c r="I8" s="13"/>
      <c r="J8" s="13"/>
      <c r="K8" s="13"/>
      <c r="L8" s="14"/>
      <c r="M8" s="14"/>
    </row>
    <row r="9" spans="1:13" x14ac:dyDescent="0.25">
      <c r="A9" s="13" t="s">
        <v>59</v>
      </c>
      <c r="B9" s="13"/>
      <c r="C9" s="13"/>
      <c r="D9" s="13"/>
      <c r="E9" s="13">
        <v>121</v>
      </c>
      <c r="F9" s="13"/>
      <c r="G9" s="13"/>
      <c r="H9" s="13"/>
      <c r="I9" s="13"/>
      <c r="J9" s="13"/>
      <c r="K9" s="13"/>
      <c r="L9" s="14"/>
      <c r="M9" s="14"/>
    </row>
    <row r="10" spans="1:13" x14ac:dyDescent="0.25">
      <c r="A10" s="13" t="s">
        <v>60</v>
      </c>
      <c r="B10" s="13"/>
      <c r="C10" s="13"/>
      <c r="D10" s="13"/>
      <c r="E10" s="13" t="s">
        <v>61</v>
      </c>
      <c r="F10" s="13"/>
      <c r="G10" s="13"/>
      <c r="H10" s="13"/>
      <c r="I10" s="13"/>
      <c r="J10" s="13"/>
      <c r="K10" s="13"/>
      <c r="L10" s="14"/>
      <c r="M10" s="14"/>
    </row>
    <row r="11" spans="1:13" x14ac:dyDescent="0.25">
      <c r="A11" s="13" t="s">
        <v>5</v>
      </c>
      <c r="B11" s="13"/>
      <c r="C11" s="13"/>
      <c r="D11" s="13"/>
      <c r="E11" s="13">
        <v>30</v>
      </c>
      <c r="F11" s="13"/>
      <c r="G11" s="13"/>
      <c r="H11" s="13"/>
      <c r="I11" s="13"/>
      <c r="J11" s="13"/>
      <c r="K11" s="13"/>
      <c r="L11" s="14"/>
      <c r="M11" s="14"/>
    </row>
    <row r="12" spans="1:13" x14ac:dyDescent="0.25">
      <c r="A12" s="13" t="s">
        <v>62</v>
      </c>
      <c r="B12" s="13"/>
      <c r="C12" s="13"/>
      <c r="D12" s="13"/>
      <c r="E12" s="13">
        <v>40</v>
      </c>
      <c r="F12" s="13"/>
      <c r="G12" s="13"/>
      <c r="H12" s="13"/>
      <c r="I12" s="13"/>
      <c r="J12" s="13"/>
      <c r="K12" s="13"/>
      <c r="L12" s="14"/>
      <c r="M12" s="14"/>
    </row>
    <row r="13" spans="1:13" x14ac:dyDescent="0.25">
      <c r="A13" s="13" t="s">
        <v>63</v>
      </c>
      <c r="B13" s="13"/>
      <c r="C13" s="13"/>
      <c r="D13" s="13"/>
      <c r="E13" s="13">
        <v>0</v>
      </c>
      <c r="F13" s="13"/>
      <c r="G13" s="13"/>
      <c r="H13" s="13"/>
      <c r="I13" s="13"/>
      <c r="J13" s="13"/>
      <c r="K13" s="13"/>
      <c r="L13" s="14"/>
      <c r="M13" s="14"/>
    </row>
    <row r="14" spans="1:13" x14ac:dyDescent="0.25">
      <c r="A14" s="13" t="s">
        <v>6</v>
      </c>
      <c r="B14" s="13"/>
      <c r="C14" s="13"/>
      <c r="D14" s="13"/>
      <c r="E14" s="13">
        <v>0</v>
      </c>
      <c r="F14" s="13"/>
      <c r="G14" s="13"/>
      <c r="H14" s="13"/>
      <c r="I14" s="13"/>
      <c r="J14" s="13"/>
      <c r="K14" s="13"/>
      <c r="L14" s="14"/>
      <c r="M14" s="14"/>
    </row>
    <row r="15" spans="1:13" x14ac:dyDescent="0.25">
      <c r="A15" s="13" t="s">
        <v>64</v>
      </c>
      <c r="B15" s="13"/>
      <c r="C15" s="13"/>
      <c r="D15" s="13"/>
      <c r="E15" s="13">
        <v>16309</v>
      </c>
      <c r="F15" s="13"/>
      <c r="G15" s="13"/>
      <c r="H15" s="13"/>
      <c r="I15" s="13"/>
      <c r="J15" s="13"/>
      <c r="K15" s="13"/>
      <c r="L15" s="14"/>
      <c r="M15" s="14"/>
    </row>
    <row r="16" spans="1:13" x14ac:dyDescent="0.25">
      <c r="A16" s="13" t="s">
        <v>65</v>
      </c>
      <c r="B16" s="13"/>
      <c r="C16" s="13"/>
      <c r="D16" s="13"/>
      <c r="E16" s="13" t="s">
        <v>66</v>
      </c>
      <c r="F16" s="13"/>
      <c r="G16" s="13"/>
      <c r="H16" s="13"/>
      <c r="I16" s="13"/>
      <c r="J16" s="13"/>
      <c r="K16" s="13"/>
      <c r="L16" s="14"/>
      <c r="M16" s="14"/>
    </row>
    <row r="17" spans="1:20" x14ac:dyDescent="0.25">
      <c r="A17" s="13" t="s">
        <v>7</v>
      </c>
      <c r="B17" s="13"/>
      <c r="C17" s="13"/>
      <c r="D17" s="13"/>
      <c r="E17" s="13" t="s">
        <v>8</v>
      </c>
      <c r="F17" s="13"/>
      <c r="G17" s="13"/>
      <c r="H17" s="13"/>
      <c r="I17" s="13"/>
      <c r="J17" s="13"/>
      <c r="K17" s="13"/>
      <c r="L17" s="14"/>
      <c r="M17" s="14"/>
    </row>
    <row r="18" spans="1:20" x14ac:dyDescent="0.25">
      <c r="A18" s="13"/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4"/>
      <c r="M18" s="14"/>
    </row>
    <row r="19" spans="1:20" x14ac:dyDescent="0.25">
      <c r="A19" s="13" t="s">
        <v>9</v>
      </c>
      <c r="B19" s="13"/>
      <c r="C19" s="13"/>
      <c r="D19" s="13"/>
      <c r="E19" s="13" t="s">
        <v>79</v>
      </c>
      <c r="F19" s="13"/>
      <c r="G19" s="13"/>
      <c r="H19" s="13"/>
      <c r="I19" s="13"/>
      <c r="J19" s="13"/>
      <c r="K19" s="13"/>
      <c r="L19" s="14"/>
      <c r="M19" s="14"/>
    </row>
    <row r="20" spans="1:20" x14ac:dyDescent="0.25">
      <c r="A20" s="13" t="s">
        <v>10</v>
      </c>
      <c r="B20" s="13"/>
      <c r="C20" s="13"/>
      <c r="D20" s="13"/>
      <c r="E20" s="13">
        <v>21.3</v>
      </c>
      <c r="F20" s="13"/>
      <c r="G20" s="13"/>
      <c r="H20" s="13"/>
      <c r="I20" s="13"/>
      <c r="J20" s="13"/>
      <c r="K20" s="13"/>
      <c r="L20" s="14"/>
      <c r="M20" s="14"/>
    </row>
    <row r="21" spans="1:20" x14ac:dyDescent="0.25">
      <c r="A21" s="13"/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4"/>
      <c r="M21" s="14"/>
    </row>
    <row r="22" spans="1:20" x14ac:dyDescent="0.25">
      <c r="A22" s="15" t="s">
        <v>11</v>
      </c>
      <c r="B22" s="15" t="s">
        <v>12</v>
      </c>
      <c r="C22" s="15" t="s">
        <v>13</v>
      </c>
      <c r="D22" s="15" t="s">
        <v>14</v>
      </c>
      <c r="E22" s="15" t="s">
        <v>15</v>
      </c>
      <c r="F22" s="15" t="s">
        <v>16</v>
      </c>
      <c r="G22" s="15" t="s">
        <v>17</v>
      </c>
      <c r="H22" s="15" t="s">
        <v>18</v>
      </c>
      <c r="I22" s="15" t="s">
        <v>19</v>
      </c>
      <c r="J22" s="15" t="s">
        <v>20</v>
      </c>
      <c r="K22" s="15" t="s">
        <v>21</v>
      </c>
      <c r="L22" s="15" t="s">
        <v>22</v>
      </c>
      <c r="M22" s="15" t="s">
        <v>23</v>
      </c>
    </row>
    <row r="23" spans="1:20" x14ac:dyDescent="0.25">
      <c r="A23" s="15" t="s">
        <v>24</v>
      </c>
      <c r="B23" s="13">
        <v>24</v>
      </c>
      <c r="C23" s="13">
        <v>27</v>
      </c>
      <c r="D23" s="13">
        <v>29</v>
      </c>
      <c r="E23" s="13">
        <v>27</v>
      </c>
      <c r="F23" s="13">
        <v>26</v>
      </c>
      <c r="G23" s="13">
        <v>25</v>
      </c>
      <c r="H23" s="13">
        <v>26</v>
      </c>
      <c r="I23" s="13">
        <v>28</v>
      </c>
      <c r="J23" s="13">
        <v>23</v>
      </c>
      <c r="K23" s="13">
        <v>27</v>
      </c>
      <c r="L23" s="13">
        <v>26</v>
      </c>
      <c r="M23" s="13">
        <v>25</v>
      </c>
    </row>
    <row r="24" spans="1:20" x14ac:dyDescent="0.25">
      <c r="A24" s="15" t="s">
        <v>25</v>
      </c>
      <c r="B24" s="13">
        <v>28</v>
      </c>
      <c r="C24" s="13">
        <v>25</v>
      </c>
      <c r="D24" s="13">
        <v>25</v>
      </c>
      <c r="E24" s="13">
        <v>22</v>
      </c>
      <c r="F24" s="13">
        <v>25</v>
      </c>
      <c r="G24" s="13">
        <v>29</v>
      </c>
      <c r="H24" s="13">
        <v>25</v>
      </c>
      <c r="I24" s="13">
        <v>27</v>
      </c>
      <c r="J24" s="13">
        <v>26</v>
      </c>
      <c r="K24" s="13">
        <v>26</v>
      </c>
      <c r="L24" s="13">
        <v>26</v>
      </c>
      <c r="M24" s="13">
        <v>28</v>
      </c>
    </row>
    <row r="25" spans="1:20" x14ac:dyDescent="0.25">
      <c r="A25" s="15" t="s">
        <v>26</v>
      </c>
      <c r="B25" s="13">
        <v>27</v>
      </c>
      <c r="C25" s="13">
        <v>29</v>
      </c>
      <c r="D25" s="13">
        <v>47738</v>
      </c>
      <c r="E25" s="13">
        <v>43678</v>
      </c>
      <c r="F25" s="13">
        <v>47935</v>
      </c>
      <c r="G25" s="13">
        <v>45416</v>
      </c>
      <c r="H25" s="13">
        <v>47916</v>
      </c>
      <c r="I25" s="13">
        <v>38878</v>
      </c>
      <c r="J25" s="13">
        <v>45234</v>
      </c>
      <c r="K25" s="13">
        <v>44228</v>
      </c>
      <c r="L25" s="13">
        <v>19647</v>
      </c>
      <c r="M25" s="13">
        <v>27</v>
      </c>
    </row>
    <row r="26" spans="1:20" x14ac:dyDescent="0.25">
      <c r="A26" s="15" t="s">
        <v>27</v>
      </c>
      <c r="B26" s="13">
        <v>24</v>
      </c>
      <c r="C26" s="13">
        <v>27</v>
      </c>
      <c r="D26" s="13">
        <v>49797</v>
      </c>
      <c r="E26" s="13">
        <v>43723</v>
      </c>
      <c r="F26" s="13">
        <v>45500</v>
      </c>
      <c r="G26" s="13">
        <v>45919</v>
      </c>
      <c r="H26" s="13">
        <v>43537</v>
      </c>
      <c r="I26" s="13">
        <v>39626</v>
      </c>
      <c r="J26" s="13">
        <v>45580</v>
      </c>
      <c r="K26" s="13">
        <v>44437</v>
      </c>
      <c r="L26" s="13">
        <v>19503</v>
      </c>
      <c r="M26" s="13">
        <v>25</v>
      </c>
    </row>
    <row r="27" spans="1:20" x14ac:dyDescent="0.25">
      <c r="A27" s="15" t="s">
        <v>28</v>
      </c>
      <c r="B27" s="13">
        <v>27</v>
      </c>
      <c r="C27" s="13">
        <v>25</v>
      </c>
      <c r="D27" s="13">
        <v>48195</v>
      </c>
      <c r="E27" s="13">
        <v>39949</v>
      </c>
      <c r="F27" s="13">
        <v>46452</v>
      </c>
      <c r="G27" s="13">
        <v>45097</v>
      </c>
      <c r="H27" s="13">
        <v>44915</v>
      </c>
      <c r="I27" s="13">
        <v>41722</v>
      </c>
      <c r="J27" s="13">
        <v>43486</v>
      </c>
      <c r="K27" s="13">
        <v>46545</v>
      </c>
      <c r="L27" s="13">
        <v>18815</v>
      </c>
      <c r="M27" s="13">
        <v>25</v>
      </c>
    </row>
    <row r="28" spans="1:20" x14ac:dyDescent="0.25">
      <c r="A28" s="15" t="s">
        <v>29</v>
      </c>
      <c r="B28" s="13">
        <v>24</v>
      </c>
      <c r="C28" s="13">
        <v>24</v>
      </c>
      <c r="D28" s="13">
        <v>48076</v>
      </c>
      <c r="E28" s="13">
        <v>40717</v>
      </c>
      <c r="F28" s="13">
        <v>46888</v>
      </c>
      <c r="G28" s="13">
        <v>43806</v>
      </c>
      <c r="H28" s="13">
        <v>44294</v>
      </c>
      <c r="I28" s="13">
        <v>40138</v>
      </c>
      <c r="J28" s="13">
        <v>43616</v>
      </c>
      <c r="K28" s="13">
        <v>44252</v>
      </c>
      <c r="L28" s="13">
        <v>30</v>
      </c>
      <c r="M28" s="13">
        <v>25</v>
      </c>
    </row>
    <row r="29" spans="1:20" x14ac:dyDescent="0.25">
      <c r="A29" s="15" t="s">
        <v>30</v>
      </c>
      <c r="B29" s="13">
        <v>23</v>
      </c>
      <c r="C29" s="13">
        <v>29</v>
      </c>
      <c r="D29" s="13">
        <v>28</v>
      </c>
      <c r="E29" s="13">
        <v>27</v>
      </c>
      <c r="F29" s="13">
        <v>27</v>
      </c>
      <c r="G29" s="13">
        <v>27</v>
      </c>
      <c r="H29" s="13">
        <v>23</v>
      </c>
      <c r="I29" s="13">
        <v>25</v>
      </c>
      <c r="J29" s="13">
        <v>23</v>
      </c>
      <c r="K29" s="13">
        <v>29</v>
      </c>
      <c r="L29" s="13">
        <v>23</v>
      </c>
      <c r="M29" s="13">
        <v>26</v>
      </c>
    </row>
    <row r="30" spans="1:20" x14ac:dyDescent="0.25">
      <c r="A30" s="15" t="s">
        <v>31</v>
      </c>
      <c r="B30" s="13">
        <v>24</v>
      </c>
      <c r="C30" s="13">
        <v>26</v>
      </c>
      <c r="D30" s="13">
        <v>32</v>
      </c>
      <c r="E30" s="13">
        <v>29</v>
      </c>
      <c r="F30" s="13">
        <v>25</v>
      </c>
      <c r="G30" s="13">
        <v>26</v>
      </c>
      <c r="H30" s="13">
        <v>25</v>
      </c>
      <c r="I30" s="13">
        <v>27</v>
      </c>
      <c r="J30" s="13">
        <v>28</v>
      </c>
      <c r="K30" s="13">
        <v>23</v>
      </c>
      <c r="L30" s="13">
        <v>25</v>
      </c>
      <c r="M30" s="13">
        <v>26</v>
      </c>
    </row>
    <row r="31" spans="1:20" x14ac:dyDescent="0.25">
      <c r="A31" s="1"/>
      <c r="S31" s="16"/>
      <c r="T31" s="3"/>
    </row>
    <row r="32" spans="1:20" x14ac:dyDescent="0.25">
      <c r="C32" s="4"/>
      <c r="S32" s="16"/>
      <c r="T32" s="3"/>
    </row>
    <row r="33" spans="1:20" x14ac:dyDescent="0.25">
      <c r="C33" s="4"/>
      <c r="S33" s="16"/>
      <c r="T33" s="3"/>
    </row>
    <row r="34" spans="1:20" x14ac:dyDescent="0.25">
      <c r="A34" s="1" t="s">
        <v>81</v>
      </c>
      <c r="D34" s="3"/>
      <c r="E34" s="3"/>
      <c r="F34" s="2"/>
      <c r="G34" s="2"/>
      <c r="H34" s="2" t="s">
        <v>71</v>
      </c>
      <c r="I34" s="2" t="s">
        <v>72</v>
      </c>
      <c r="J34" s="2" t="s">
        <v>73</v>
      </c>
      <c r="K34" s="2" t="s">
        <v>74</v>
      </c>
      <c r="L34" s="2" t="s">
        <v>75</v>
      </c>
      <c r="M34" s="2" t="s">
        <v>69</v>
      </c>
      <c r="N34" s="2" t="s">
        <v>76</v>
      </c>
      <c r="O34" s="2" t="s">
        <v>77</v>
      </c>
      <c r="P34" s="2" t="s">
        <v>36</v>
      </c>
      <c r="Q34" s="2"/>
      <c r="R34" s="3"/>
      <c r="S34" s="16"/>
      <c r="T34" s="3"/>
    </row>
    <row r="35" spans="1:20" x14ac:dyDescent="0.25">
      <c r="A35" t="s">
        <v>37</v>
      </c>
      <c r="C35" t="s">
        <v>83</v>
      </c>
      <c r="D35" s="3"/>
      <c r="E35" s="3"/>
      <c r="F35" s="13">
        <v>24</v>
      </c>
      <c r="G35" s="13">
        <v>27</v>
      </c>
      <c r="H35" s="13">
        <v>29</v>
      </c>
      <c r="I35" s="13">
        <v>27</v>
      </c>
      <c r="J35" s="13">
        <v>26</v>
      </c>
      <c r="K35" s="13">
        <v>25</v>
      </c>
      <c r="L35" s="13">
        <v>26</v>
      </c>
      <c r="M35" s="13">
        <v>28</v>
      </c>
      <c r="N35" s="13">
        <v>23</v>
      </c>
      <c r="O35" s="13">
        <v>27</v>
      </c>
      <c r="P35" s="13">
        <v>26</v>
      </c>
      <c r="Q35" s="13">
        <v>25</v>
      </c>
      <c r="R35" s="3"/>
      <c r="S35" s="16"/>
      <c r="T35" s="3"/>
    </row>
    <row r="36" spans="1:20" x14ac:dyDescent="0.25">
      <c r="A36" t="s">
        <v>38</v>
      </c>
      <c r="C36" s="4">
        <v>44178</v>
      </c>
      <c r="D36" s="3"/>
      <c r="E36" s="3"/>
      <c r="F36" s="13">
        <v>28</v>
      </c>
      <c r="G36" s="13">
        <v>25</v>
      </c>
      <c r="H36" s="13">
        <v>25</v>
      </c>
      <c r="I36" s="13">
        <v>22</v>
      </c>
      <c r="J36" s="13">
        <v>25</v>
      </c>
      <c r="K36" s="13">
        <v>29</v>
      </c>
      <c r="L36" s="13">
        <v>25</v>
      </c>
      <c r="M36" s="13">
        <v>27</v>
      </c>
      <c r="N36" s="13">
        <v>26</v>
      </c>
      <c r="O36" s="13">
        <v>26</v>
      </c>
      <c r="P36" s="13">
        <v>26</v>
      </c>
      <c r="Q36" s="13">
        <v>28</v>
      </c>
      <c r="R36" s="3"/>
      <c r="S36" s="16"/>
      <c r="T36" s="3"/>
    </row>
    <row r="37" spans="1:20" x14ac:dyDescent="0.25">
      <c r="A37" t="s">
        <v>39</v>
      </c>
      <c r="C37" t="s">
        <v>80</v>
      </c>
      <c r="D37" s="3"/>
      <c r="E37" s="3"/>
      <c r="F37" s="13">
        <v>27</v>
      </c>
      <c r="G37" s="13">
        <v>29</v>
      </c>
      <c r="H37" s="13">
        <v>47738</v>
      </c>
      <c r="I37" s="13">
        <v>43678</v>
      </c>
      <c r="J37" s="13">
        <v>47935</v>
      </c>
      <c r="K37" s="13">
        <v>45416</v>
      </c>
      <c r="L37" s="13">
        <v>47916</v>
      </c>
      <c r="M37" s="13">
        <v>38878</v>
      </c>
      <c r="N37" s="13">
        <v>45234</v>
      </c>
      <c r="O37" s="13">
        <v>44228</v>
      </c>
      <c r="P37" s="13">
        <v>19647</v>
      </c>
      <c r="Q37" s="13">
        <v>27</v>
      </c>
      <c r="R37" s="3"/>
    </row>
    <row r="38" spans="1:20" x14ac:dyDescent="0.25">
      <c r="A38" t="s">
        <v>40</v>
      </c>
      <c r="C38" t="s">
        <v>41</v>
      </c>
      <c r="D38" s="3"/>
      <c r="E38" s="3"/>
      <c r="F38" s="13">
        <v>24</v>
      </c>
      <c r="G38" s="13">
        <v>27</v>
      </c>
      <c r="H38" s="13">
        <v>49797</v>
      </c>
      <c r="I38" s="13">
        <v>43723</v>
      </c>
      <c r="J38" s="13">
        <v>45500</v>
      </c>
      <c r="K38" s="13">
        <v>45919</v>
      </c>
      <c r="L38" s="13">
        <v>43537</v>
      </c>
      <c r="M38" s="13">
        <v>39626</v>
      </c>
      <c r="N38" s="13">
        <v>45580</v>
      </c>
      <c r="O38" s="13">
        <v>44437</v>
      </c>
      <c r="P38" s="13">
        <v>19503</v>
      </c>
      <c r="Q38" s="13">
        <v>25</v>
      </c>
      <c r="R38" s="3"/>
    </row>
    <row r="39" spans="1:20" x14ac:dyDescent="0.25">
      <c r="C39" t="s">
        <v>82</v>
      </c>
      <c r="D39" s="3"/>
      <c r="E39" s="3"/>
      <c r="F39" s="13">
        <v>27</v>
      </c>
      <c r="G39" s="13">
        <v>25</v>
      </c>
      <c r="H39" s="13">
        <v>48195</v>
      </c>
      <c r="I39" s="13">
        <v>39949</v>
      </c>
      <c r="J39" s="13">
        <v>46452</v>
      </c>
      <c r="K39" s="13">
        <v>45097</v>
      </c>
      <c r="L39" s="13">
        <v>44915</v>
      </c>
      <c r="M39" s="13">
        <v>41722</v>
      </c>
      <c r="N39" s="13">
        <v>43486</v>
      </c>
      <c r="O39" s="13">
        <v>46545</v>
      </c>
      <c r="P39" s="13">
        <v>18815</v>
      </c>
      <c r="Q39" s="13">
        <v>25</v>
      </c>
      <c r="R39" s="3"/>
    </row>
    <row r="40" spans="1:20" x14ac:dyDescent="0.25">
      <c r="A40" t="s">
        <v>32</v>
      </c>
      <c r="C40" s="4">
        <v>44219</v>
      </c>
      <c r="D40" s="3"/>
      <c r="E40" s="3"/>
      <c r="F40" s="13">
        <v>24</v>
      </c>
      <c r="G40" s="13">
        <v>24</v>
      </c>
      <c r="H40" s="13">
        <v>48076</v>
      </c>
      <c r="I40" s="13">
        <v>40717</v>
      </c>
      <c r="J40" s="13">
        <v>46888</v>
      </c>
      <c r="K40" s="13">
        <v>43806</v>
      </c>
      <c r="L40" s="13">
        <v>44294</v>
      </c>
      <c r="M40" s="13">
        <v>40138</v>
      </c>
      <c r="N40" s="13">
        <v>43616</v>
      </c>
      <c r="O40" s="13">
        <v>44252</v>
      </c>
      <c r="P40" s="13">
        <v>30</v>
      </c>
      <c r="Q40" s="13">
        <v>25</v>
      </c>
      <c r="R40" s="3"/>
    </row>
    <row r="41" spans="1:20" x14ac:dyDescent="0.25">
      <c r="A41" t="s">
        <v>33</v>
      </c>
      <c r="C41" t="s">
        <v>34</v>
      </c>
      <c r="E41" s="3"/>
      <c r="F41" s="13">
        <v>23</v>
      </c>
      <c r="G41" s="13">
        <v>29</v>
      </c>
      <c r="H41" s="13">
        <v>28</v>
      </c>
      <c r="I41" s="13">
        <v>27</v>
      </c>
      <c r="J41" s="13">
        <v>27</v>
      </c>
      <c r="K41" s="13">
        <v>27</v>
      </c>
      <c r="L41" s="13">
        <v>23</v>
      </c>
      <c r="M41" s="13">
        <v>25</v>
      </c>
      <c r="N41" s="13">
        <v>23</v>
      </c>
      <c r="O41" s="13">
        <v>29</v>
      </c>
      <c r="P41" s="13">
        <v>23</v>
      </c>
      <c r="Q41" s="13">
        <v>26</v>
      </c>
      <c r="R41" s="3"/>
    </row>
    <row r="42" spans="1:20" x14ac:dyDescent="0.25">
      <c r="A42" s="1" t="s">
        <v>42</v>
      </c>
      <c r="B42" s="5"/>
      <c r="C42" s="6"/>
      <c r="D42" s="3"/>
      <c r="E42" s="3"/>
      <c r="F42" s="13">
        <v>24</v>
      </c>
      <c r="G42" s="13">
        <v>26</v>
      </c>
      <c r="H42" s="13">
        <v>32</v>
      </c>
      <c r="I42" s="13">
        <v>29</v>
      </c>
      <c r="J42" s="13">
        <v>25</v>
      </c>
      <c r="K42" s="13">
        <v>26</v>
      </c>
      <c r="L42" s="13">
        <v>25</v>
      </c>
      <c r="M42" s="13">
        <v>27</v>
      </c>
      <c r="N42" s="13">
        <v>28</v>
      </c>
      <c r="O42" s="13">
        <v>23</v>
      </c>
      <c r="P42" s="13">
        <v>25</v>
      </c>
      <c r="Q42" s="13">
        <v>26</v>
      </c>
      <c r="R42" s="3"/>
    </row>
    <row r="43" spans="1:20" x14ac:dyDescent="0.25"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</row>
    <row r="44" spans="1:20" x14ac:dyDescent="0.25">
      <c r="A44" s="1"/>
      <c r="B44" s="5"/>
      <c r="C44" s="6"/>
      <c r="D44" s="3"/>
      <c r="E44" s="3"/>
      <c r="F44" s="3" t="s">
        <v>43</v>
      </c>
      <c r="G44" s="3"/>
      <c r="H44" s="7">
        <f t="shared" ref="H44:M44" si="0">AVERAGE(H37:H40)</f>
        <v>48451.5</v>
      </c>
      <c r="I44" s="3">
        <f t="shared" si="0"/>
        <v>42016.75</v>
      </c>
      <c r="J44" s="3">
        <f t="shared" si="0"/>
        <v>46693.75</v>
      </c>
      <c r="K44" s="3">
        <f t="shared" si="0"/>
        <v>45059.5</v>
      </c>
      <c r="L44" s="3">
        <f t="shared" si="0"/>
        <v>45165.5</v>
      </c>
      <c r="M44" s="3">
        <f t="shared" si="0"/>
        <v>40091</v>
      </c>
      <c r="N44" s="3">
        <f>AVERAGE(N37:N40)</f>
        <v>44479</v>
      </c>
      <c r="O44" s="3">
        <f>AVERAGE(O37:O40)</f>
        <v>44865.5</v>
      </c>
      <c r="P44" s="3">
        <f>AVERAGE(P37:P39)</f>
        <v>19321.666666666668</v>
      </c>
      <c r="Q44" s="3"/>
      <c r="R44" s="3"/>
    </row>
    <row r="45" spans="1:20" x14ac:dyDescent="0.25">
      <c r="B45" s="5"/>
      <c r="D45" s="3"/>
      <c r="E45" s="3"/>
      <c r="F45" s="3" t="s">
        <v>44</v>
      </c>
      <c r="G45" s="3"/>
      <c r="H45" s="3">
        <f>H44/1000</f>
        <v>48.451500000000003</v>
      </c>
      <c r="I45" s="3">
        <f t="shared" ref="I45:P45" si="1">I44/1000</f>
        <v>42.016750000000002</v>
      </c>
      <c r="J45" s="3">
        <f t="shared" si="1"/>
        <v>46.693750000000001</v>
      </c>
      <c r="K45" s="3">
        <f t="shared" si="1"/>
        <v>45.0595</v>
      </c>
      <c r="L45" s="3">
        <f t="shared" si="1"/>
        <v>45.165500000000002</v>
      </c>
      <c r="M45" s="3">
        <f t="shared" si="1"/>
        <v>40.091000000000001</v>
      </c>
      <c r="N45" s="3">
        <f t="shared" si="1"/>
        <v>44.478999999999999</v>
      </c>
      <c r="O45" s="3">
        <f t="shared" si="1"/>
        <v>44.865499999999997</v>
      </c>
      <c r="P45" s="3">
        <f t="shared" si="1"/>
        <v>19.321666666666669</v>
      </c>
      <c r="Q45" s="3"/>
      <c r="R45" s="3"/>
    </row>
    <row r="46" spans="1:20" x14ac:dyDescent="0.25">
      <c r="B46" s="5"/>
      <c r="D46" s="3"/>
      <c r="E46" s="3"/>
      <c r="F46" s="3" t="s">
        <v>45</v>
      </c>
      <c r="G46" s="3"/>
      <c r="H46" s="3">
        <f>MEDIAN(H37:H40)</f>
        <v>48135.5</v>
      </c>
      <c r="I46" s="3">
        <f t="shared" ref="I46:P46" si="2">MEDIAN(I37:I40)</f>
        <v>42197.5</v>
      </c>
      <c r="J46" s="3">
        <f t="shared" si="2"/>
        <v>46670</v>
      </c>
      <c r="K46" s="3">
        <f t="shared" si="2"/>
        <v>45256.5</v>
      </c>
      <c r="L46" s="3">
        <f t="shared" si="2"/>
        <v>44604.5</v>
      </c>
      <c r="M46" s="3">
        <f t="shared" si="2"/>
        <v>39882</v>
      </c>
      <c r="N46" s="3">
        <f t="shared" si="2"/>
        <v>44425</v>
      </c>
      <c r="O46" s="3">
        <f t="shared" si="2"/>
        <v>44344.5</v>
      </c>
      <c r="P46" s="3">
        <f t="shared" si="2"/>
        <v>19159</v>
      </c>
      <c r="Q46" s="3"/>
      <c r="R46" s="3"/>
    </row>
    <row r="47" spans="1:20" x14ac:dyDescent="0.25">
      <c r="B47" s="8"/>
      <c r="D47" s="3"/>
      <c r="E47" s="3"/>
      <c r="F47" s="3" t="s">
        <v>46</v>
      </c>
      <c r="G47" s="3"/>
      <c r="H47" s="3">
        <f>H46/1000</f>
        <v>48.1355</v>
      </c>
      <c r="I47" s="3">
        <f t="shared" ref="I47:P47" si="3">I46/1000</f>
        <v>42.197499999999998</v>
      </c>
      <c r="J47" s="3">
        <f t="shared" si="3"/>
        <v>46.67</v>
      </c>
      <c r="K47" s="3">
        <f t="shared" si="3"/>
        <v>45.256500000000003</v>
      </c>
      <c r="L47" s="3">
        <f t="shared" si="3"/>
        <v>44.604500000000002</v>
      </c>
      <c r="M47" s="3">
        <f t="shared" si="3"/>
        <v>39.881999999999998</v>
      </c>
      <c r="N47" s="3">
        <f t="shared" si="3"/>
        <v>44.424999999999997</v>
      </c>
      <c r="O47" s="3">
        <f t="shared" si="3"/>
        <v>44.344499999999996</v>
      </c>
      <c r="P47" s="3">
        <f t="shared" si="3"/>
        <v>19.158999999999999</v>
      </c>
      <c r="Q47" s="3"/>
      <c r="R47" s="3"/>
    </row>
    <row r="48" spans="1:20" x14ac:dyDescent="0.25">
      <c r="B48" s="5"/>
      <c r="C48" s="5"/>
      <c r="D48" s="3"/>
      <c r="E48" s="3"/>
      <c r="F48" s="3" t="s">
        <v>47</v>
      </c>
      <c r="G48" s="3"/>
      <c r="H48" s="3">
        <f>STDEV(H37:H40)</f>
        <v>917.65007855209524</v>
      </c>
      <c r="I48" s="3">
        <f t="shared" ref="I48:P48" si="4">STDEV(I37:I40)</f>
        <v>1969.4314534910829</v>
      </c>
      <c r="J48" s="3">
        <f t="shared" si="4"/>
        <v>1010.2667552021429</v>
      </c>
      <c r="K48" s="3">
        <f t="shared" si="4"/>
        <v>901.57288483331547</v>
      </c>
      <c r="L48" s="3">
        <f t="shared" si="4"/>
        <v>1918.2913404033984</v>
      </c>
      <c r="M48" s="3">
        <f t="shared" si="4"/>
        <v>1204.1544751401291</v>
      </c>
      <c r="N48" s="3">
        <f t="shared" si="4"/>
        <v>1082.1343108259098</v>
      </c>
      <c r="O48" s="3">
        <f t="shared" si="4"/>
        <v>1123.5540337102914</v>
      </c>
      <c r="P48" s="3">
        <f t="shared" si="4"/>
        <v>9652.6634795790942</v>
      </c>
      <c r="Q48" s="3"/>
      <c r="R48" s="3"/>
    </row>
    <row r="49" spans="4:20" x14ac:dyDescent="0.25">
      <c r="D49" s="3"/>
      <c r="E49" s="3"/>
      <c r="F49" s="3" t="s">
        <v>48</v>
      </c>
      <c r="G49" s="3"/>
      <c r="H49" s="3">
        <f>H48/H44*100</f>
        <v>1.8939559736067928</v>
      </c>
      <c r="I49" s="3">
        <f t="shared" ref="I49:P49" si="5">I48/I44*100</f>
        <v>4.6872531871005796</v>
      </c>
      <c r="J49" s="3">
        <f t="shared" si="5"/>
        <v>2.1636016708920209</v>
      </c>
      <c r="K49" s="3">
        <f t="shared" si="5"/>
        <v>2.0008497316510736</v>
      </c>
      <c r="L49" s="3">
        <f t="shared" si="5"/>
        <v>4.2472492065921958</v>
      </c>
      <c r="M49" s="3">
        <f t="shared" si="5"/>
        <v>3.0035531045375001</v>
      </c>
      <c r="N49" s="3">
        <f t="shared" si="5"/>
        <v>2.4329106113579662</v>
      </c>
      <c r="O49" s="3">
        <f t="shared" si="5"/>
        <v>2.5042717315315586</v>
      </c>
      <c r="P49" s="3">
        <f t="shared" si="5"/>
        <v>49.957716619921129</v>
      </c>
      <c r="Q49" s="3"/>
      <c r="R49" s="3"/>
    </row>
    <row r="50" spans="4:20" x14ac:dyDescent="0.25"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</row>
    <row r="51" spans="4:20" x14ac:dyDescent="0.25"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</row>
    <row r="52" spans="4:20" x14ac:dyDescent="0.25">
      <c r="D52" s="3" t="s">
        <v>49</v>
      </c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</row>
    <row r="53" spans="4:20" x14ac:dyDescent="0.25">
      <c r="D53" s="3"/>
      <c r="E53" s="3"/>
      <c r="F53" s="2"/>
      <c r="G53" s="2"/>
      <c r="H53" s="2" t="s">
        <v>71</v>
      </c>
      <c r="I53" s="2" t="s">
        <v>72</v>
      </c>
      <c r="J53" s="2" t="s">
        <v>73</v>
      </c>
      <c r="K53" s="2" t="s">
        <v>74</v>
      </c>
      <c r="L53" s="2" t="s">
        <v>75</v>
      </c>
      <c r="M53" s="2" t="s">
        <v>69</v>
      </c>
      <c r="N53" s="2" t="s">
        <v>76</v>
      </c>
      <c r="O53" s="2" t="s">
        <v>77</v>
      </c>
      <c r="P53" s="2" t="s">
        <v>36</v>
      </c>
      <c r="Q53" s="2"/>
      <c r="R53" s="3"/>
    </row>
    <row r="54" spans="4:20" x14ac:dyDescent="0.25"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</row>
    <row r="55" spans="4:20" x14ac:dyDescent="0.25"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</row>
    <row r="56" spans="4:20" x14ac:dyDescent="0.25">
      <c r="D56" s="3"/>
      <c r="E56" s="3"/>
      <c r="F56" s="3"/>
      <c r="G56" s="3"/>
      <c r="H56" s="3">
        <f>H37-$P$44</f>
        <v>28416.333333333332</v>
      </c>
      <c r="I56" s="3">
        <f t="shared" ref="I56:N56" si="6">I37-$P$44</f>
        <v>24356.333333333332</v>
      </c>
      <c r="J56" s="3">
        <f t="shared" si="6"/>
        <v>28613.333333333332</v>
      </c>
      <c r="K56" s="3">
        <f t="shared" si="6"/>
        <v>26094.333333333332</v>
      </c>
      <c r="L56" s="3">
        <f t="shared" si="6"/>
        <v>28594.333333333332</v>
      </c>
      <c r="M56" s="3">
        <f t="shared" si="6"/>
        <v>19556.333333333332</v>
      </c>
      <c r="N56" s="3">
        <f t="shared" si="6"/>
        <v>25912.333333333332</v>
      </c>
      <c r="O56" s="3">
        <f>O37-$P$44</f>
        <v>24906.333333333332</v>
      </c>
      <c r="P56" s="3"/>
      <c r="Q56" s="3"/>
      <c r="R56" s="3"/>
    </row>
    <row r="57" spans="4:20" x14ac:dyDescent="0.25">
      <c r="D57" s="3"/>
      <c r="E57" s="3"/>
      <c r="F57" s="3"/>
      <c r="G57" s="3"/>
      <c r="H57" s="3">
        <f t="shared" ref="H57:O59" si="7">H38-$P$44</f>
        <v>30475.333333333332</v>
      </c>
      <c r="I57" s="3">
        <f t="shared" si="7"/>
        <v>24401.333333333332</v>
      </c>
      <c r="J57" s="3">
        <f t="shared" si="7"/>
        <v>26178.333333333332</v>
      </c>
      <c r="K57" s="3">
        <f t="shared" si="7"/>
        <v>26597.333333333332</v>
      </c>
      <c r="L57" s="3">
        <f t="shared" si="7"/>
        <v>24215.333333333332</v>
      </c>
      <c r="M57" s="3">
        <f t="shared" si="7"/>
        <v>20304.333333333332</v>
      </c>
      <c r="N57" s="3">
        <f t="shared" si="7"/>
        <v>26258.333333333332</v>
      </c>
      <c r="O57" s="3">
        <f t="shared" si="7"/>
        <v>25115.333333333332</v>
      </c>
      <c r="P57" s="3"/>
      <c r="Q57" s="3"/>
      <c r="R57" s="3"/>
    </row>
    <row r="58" spans="4:20" x14ac:dyDescent="0.25">
      <c r="D58" s="3"/>
      <c r="E58" s="3"/>
      <c r="F58" s="3"/>
      <c r="G58" s="3"/>
      <c r="H58" s="3">
        <f t="shared" si="7"/>
        <v>28873.333333333332</v>
      </c>
      <c r="I58" s="3">
        <f t="shared" si="7"/>
        <v>20627.333333333332</v>
      </c>
      <c r="J58" s="3">
        <f t="shared" si="7"/>
        <v>27130.333333333332</v>
      </c>
      <c r="K58" s="3">
        <f t="shared" si="7"/>
        <v>25775.333333333332</v>
      </c>
      <c r="L58" s="3">
        <f>L39-$P$44</f>
        <v>25593.333333333332</v>
      </c>
      <c r="M58" s="3">
        <f t="shared" si="7"/>
        <v>22400.333333333332</v>
      </c>
      <c r="N58" s="3">
        <f t="shared" si="7"/>
        <v>24164.333333333332</v>
      </c>
      <c r="O58" s="3">
        <f>O39-$P$44</f>
        <v>27223.333333333332</v>
      </c>
      <c r="P58" s="3"/>
      <c r="Q58" s="3"/>
      <c r="R58" s="3"/>
    </row>
    <row r="59" spans="4:20" x14ac:dyDescent="0.25">
      <c r="D59" s="3"/>
      <c r="E59" s="3"/>
      <c r="F59" s="3"/>
      <c r="G59" s="3"/>
      <c r="H59" s="3">
        <f t="shared" si="7"/>
        <v>28754.333333333332</v>
      </c>
      <c r="I59" s="3">
        <f t="shared" si="7"/>
        <v>21395.333333333332</v>
      </c>
      <c r="J59" s="3">
        <f t="shared" si="7"/>
        <v>27566.333333333332</v>
      </c>
      <c r="K59" s="3">
        <f t="shared" si="7"/>
        <v>24484.333333333332</v>
      </c>
      <c r="L59" s="3">
        <f t="shared" si="7"/>
        <v>24972.333333333332</v>
      </c>
      <c r="M59" s="3">
        <f t="shared" si="7"/>
        <v>20816.333333333332</v>
      </c>
      <c r="N59" s="3">
        <f t="shared" si="7"/>
        <v>24294.333333333332</v>
      </c>
      <c r="O59" s="3">
        <f t="shared" si="7"/>
        <v>24930.333333333332</v>
      </c>
      <c r="P59" s="3"/>
      <c r="Q59" s="3"/>
      <c r="R59" s="3"/>
    </row>
    <row r="60" spans="4:20" x14ac:dyDescent="0.25"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</row>
    <row r="61" spans="4:20" x14ac:dyDescent="0.25"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</row>
    <row r="62" spans="4:20" x14ac:dyDescent="0.25">
      <c r="D62" s="3"/>
      <c r="E62" s="3"/>
      <c r="F62" s="2"/>
      <c r="G62" s="2"/>
      <c r="H62" s="2" t="s">
        <v>71</v>
      </c>
      <c r="I62" s="2" t="s">
        <v>72</v>
      </c>
      <c r="J62" s="2" t="s">
        <v>73</v>
      </c>
      <c r="K62" s="2" t="s">
        <v>74</v>
      </c>
      <c r="L62" s="2" t="s">
        <v>75</v>
      </c>
      <c r="M62" s="2" t="s">
        <v>69</v>
      </c>
      <c r="N62" s="2" t="s">
        <v>76</v>
      </c>
      <c r="O62" s="2" t="s">
        <v>77</v>
      </c>
      <c r="P62" s="2" t="s">
        <v>36</v>
      </c>
      <c r="Q62" s="2"/>
      <c r="R62" s="3"/>
      <c r="S62" s="9" t="s">
        <v>50</v>
      </c>
      <c r="T62" s="10"/>
    </row>
    <row r="63" spans="4:20" x14ac:dyDescent="0.25">
      <c r="D63" s="3"/>
      <c r="E63" s="3"/>
      <c r="F63" s="3" t="s">
        <v>43</v>
      </c>
      <c r="G63" s="3"/>
      <c r="H63" s="3">
        <f>AVERAGE(H56:H59)</f>
        <v>29129.833333333332</v>
      </c>
      <c r="I63" s="3">
        <f>AVERAGE(I56:I59)</f>
        <v>22695.083333333332</v>
      </c>
      <c r="J63" s="3">
        <f t="shared" ref="J63:N63" si="8">AVERAGE(J56:J59)</f>
        <v>27372.083333333332</v>
      </c>
      <c r="K63" s="3">
        <f t="shared" si="8"/>
        <v>25737.833333333332</v>
      </c>
      <c r="L63" s="3">
        <f t="shared" si="8"/>
        <v>25843.833333333332</v>
      </c>
      <c r="M63" s="3">
        <f t="shared" si="8"/>
        <v>20769.333333333332</v>
      </c>
      <c r="N63" s="3">
        <f t="shared" si="8"/>
        <v>25157.333333333332</v>
      </c>
      <c r="O63" s="3">
        <f>AVERAGE(O56:O59)</f>
        <v>25543.833333333332</v>
      </c>
      <c r="P63" s="3"/>
      <c r="Q63" s="3"/>
      <c r="R63" s="3"/>
      <c r="S63" s="11">
        <f>AVERAGE(H56:I59)</f>
        <v>25912.458333333336</v>
      </c>
      <c r="T63" s="12"/>
    </row>
    <row r="64" spans="4:20" x14ac:dyDescent="0.25">
      <c r="D64" s="3"/>
      <c r="E64" s="3"/>
      <c r="F64" s="3" t="s">
        <v>44</v>
      </c>
      <c r="G64" s="3"/>
      <c r="H64" s="3">
        <f>H63/1000</f>
        <v>29.12983333333333</v>
      </c>
      <c r="I64" s="3">
        <f t="shared" ref="I64:O64" si="9">I63/1000</f>
        <v>22.695083333333333</v>
      </c>
      <c r="J64" s="3">
        <f t="shared" si="9"/>
        <v>27.372083333333332</v>
      </c>
      <c r="K64" s="3">
        <f t="shared" si="9"/>
        <v>25.737833333333331</v>
      </c>
      <c r="L64" s="3">
        <f t="shared" si="9"/>
        <v>25.843833333333333</v>
      </c>
      <c r="M64" s="3">
        <f t="shared" si="9"/>
        <v>20.769333333333332</v>
      </c>
      <c r="N64" s="3">
        <f t="shared" si="9"/>
        <v>25.157333333333334</v>
      </c>
      <c r="O64" s="3">
        <f t="shared" si="9"/>
        <v>25.543833333333332</v>
      </c>
      <c r="P64" s="3"/>
      <c r="Q64" s="3"/>
      <c r="R64" s="3"/>
    </row>
    <row r="65" spans="4:18" x14ac:dyDescent="0.25">
      <c r="D65" s="3"/>
      <c r="E65" s="3"/>
      <c r="F65" s="3" t="s">
        <v>45</v>
      </c>
      <c r="G65" s="3"/>
      <c r="H65" s="3">
        <f>MEDIAN(H56:H59)</f>
        <v>28813.833333333332</v>
      </c>
      <c r="I65" s="3">
        <f t="shared" ref="I65:N65" si="10">MEDIAN(I56:I59)</f>
        <v>22875.833333333332</v>
      </c>
      <c r="J65" s="3">
        <f>MEDIAN(J56:J59)</f>
        <v>27348.333333333332</v>
      </c>
      <c r="K65" s="3">
        <f t="shared" si="10"/>
        <v>25934.833333333332</v>
      </c>
      <c r="L65" s="3">
        <f t="shared" si="10"/>
        <v>25282.833333333332</v>
      </c>
      <c r="M65" s="3">
        <f t="shared" si="10"/>
        <v>20560.333333333332</v>
      </c>
      <c r="N65" s="3">
        <f t="shared" si="10"/>
        <v>25103.333333333332</v>
      </c>
      <c r="O65" s="3">
        <f>MEDIAN(O56:O59)</f>
        <v>25022.833333333332</v>
      </c>
      <c r="P65" s="3"/>
      <c r="Q65" s="3"/>
      <c r="R65" s="3"/>
    </row>
    <row r="66" spans="4:18" x14ac:dyDescent="0.25">
      <c r="D66" s="3"/>
      <c r="E66" s="3"/>
      <c r="F66" s="3" t="s">
        <v>46</v>
      </c>
      <c r="G66" s="3"/>
      <c r="H66" s="3">
        <f>H65/1000</f>
        <v>28.813833333333331</v>
      </c>
      <c r="I66" s="3">
        <f t="shared" ref="I66:O66" si="11">I65/1000</f>
        <v>22.875833333333333</v>
      </c>
      <c r="J66" s="3">
        <f t="shared" si="11"/>
        <v>27.348333333333333</v>
      </c>
      <c r="K66" s="3">
        <f t="shared" si="11"/>
        <v>25.934833333333334</v>
      </c>
      <c r="L66" s="3">
        <f t="shared" si="11"/>
        <v>25.282833333333333</v>
      </c>
      <c r="M66" s="3">
        <f t="shared" si="11"/>
        <v>20.560333333333332</v>
      </c>
      <c r="N66" s="3">
        <f t="shared" si="11"/>
        <v>25.103333333333332</v>
      </c>
      <c r="O66" s="3">
        <f t="shared" si="11"/>
        <v>25.022833333333331</v>
      </c>
      <c r="P66" s="3"/>
      <c r="Q66" s="3"/>
      <c r="R66" s="3"/>
    </row>
    <row r="67" spans="4:18" x14ac:dyDescent="0.25">
      <c r="D67" s="3"/>
      <c r="E67" s="3"/>
      <c r="F67" s="3" t="s">
        <v>47</v>
      </c>
      <c r="G67" s="3"/>
      <c r="H67" s="3">
        <f>STDEV(H56:H59)</f>
        <v>917.65007855209524</v>
      </c>
      <c r="I67" s="3">
        <f t="shared" ref="I67:O67" si="12">STDEV(I56:I59)</f>
        <v>1969.4314534910829</v>
      </c>
      <c r="J67" s="3">
        <f t="shared" si="12"/>
        <v>1010.2667552021429</v>
      </c>
      <c r="K67" s="3">
        <f t="shared" si="12"/>
        <v>901.57288483331547</v>
      </c>
      <c r="L67" s="3">
        <f t="shared" si="12"/>
        <v>1918.2913404033984</v>
      </c>
      <c r="M67" s="3">
        <f t="shared" si="12"/>
        <v>1204.1544751401291</v>
      </c>
      <c r="N67" s="3">
        <f t="shared" si="12"/>
        <v>1082.1343108259098</v>
      </c>
      <c r="O67" s="3">
        <f t="shared" si="12"/>
        <v>1123.5540337102914</v>
      </c>
      <c r="P67" s="3"/>
      <c r="Q67" s="3"/>
      <c r="R67" s="3"/>
    </row>
    <row r="68" spans="4:18" x14ac:dyDescent="0.25">
      <c r="D68" s="3"/>
      <c r="E68" s="3"/>
      <c r="F68" s="3" t="s">
        <v>48</v>
      </c>
      <c r="G68" s="3"/>
      <c r="H68" s="3">
        <f>H67/H63*100</f>
        <v>3.1502071022906484</v>
      </c>
      <c r="I68" s="3">
        <f t="shared" ref="I68:O68" si="13">I67/I63*100</f>
        <v>8.6777890372338344</v>
      </c>
      <c r="J68" s="3">
        <f t="shared" si="13"/>
        <v>3.6908654080117258</v>
      </c>
      <c r="K68" s="3">
        <f t="shared" si="13"/>
        <v>3.5029090178530264</v>
      </c>
      <c r="L68" s="3">
        <f t="shared" si="13"/>
        <v>7.4226269596360126</v>
      </c>
      <c r="M68" s="3">
        <f t="shared" si="13"/>
        <v>5.7977521753553116</v>
      </c>
      <c r="N68" s="3">
        <f t="shared" si="13"/>
        <v>4.3014666796662731</v>
      </c>
      <c r="O68" s="3">
        <f t="shared" si="13"/>
        <v>4.3985333722175275</v>
      </c>
      <c r="P68" s="3"/>
      <c r="Q68" s="3"/>
      <c r="R68" s="3"/>
    </row>
    <row r="69" spans="4:18" x14ac:dyDescent="0.25"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</row>
    <row r="70" spans="4:18" x14ac:dyDescent="0.25"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</row>
    <row r="71" spans="4:18" x14ac:dyDescent="0.25">
      <c r="D71" s="3" t="s">
        <v>70</v>
      </c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</row>
    <row r="72" spans="4:18" x14ac:dyDescent="0.25">
      <c r="D72" s="3"/>
      <c r="E72" s="3"/>
      <c r="F72" s="3"/>
      <c r="G72" s="3"/>
      <c r="H72" s="3">
        <f>H56/$M$63*100</f>
        <v>136.81870706811324</v>
      </c>
      <c r="I72" s="3">
        <f t="shared" ref="I72:O72" si="14">I56/$M$63*100</f>
        <v>117.2706554535533</v>
      </c>
      <c r="J72" s="3">
        <f t="shared" si="14"/>
        <v>137.76722090261282</v>
      </c>
      <c r="K72" s="3">
        <f t="shared" si="14"/>
        <v>125.63876227771715</v>
      </c>
      <c r="L72" s="3">
        <f t="shared" si="14"/>
        <v>137.67573987288952</v>
      </c>
      <c r="M72" s="3">
        <f t="shared" si="14"/>
        <v>94.159658470822365</v>
      </c>
      <c r="N72" s="3">
        <f t="shared" si="14"/>
        <v>124.76247030878859</v>
      </c>
      <c r="O72" s="3">
        <f t="shared" si="14"/>
        <v>119.91879052449124</v>
      </c>
      <c r="P72" s="3"/>
      <c r="Q72" s="3"/>
      <c r="R72" s="3"/>
    </row>
    <row r="73" spans="4:18" x14ac:dyDescent="0.25">
      <c r="D73" s="3"/>
      <c r="E73" s="3"/>
      <c r="F73" s="3"/>
      <c r="G73" s="3"/>
      <c r="H73" s="3">
        <f t="shared" ref="H73:O73" si="15">H57/$M$63*100</f>
        <v>146.7323618154972</v>
      </c>
      <c r="I73" s="3">
        <f t="shared" si="15"/>
        <v>117.48732105026643</v>
      </c>
      <c r="J73" s="3">
        <f t="shared" si="15"/>
        <v>126.04320472491494</v>
      </c>
      <c r="K73" s="3">
        <f t="shared" si="15"/>
        <v>128.06060216986583</v>
      </c>
      <c r="L73" s="3">
        <f t="shared" si="15"/>
        <v>116.5917699171856</v>
      </c>
      <c r="M73" s="3">
        <f t="shared" si="15"/>
        <v>97.761122167297941</v>
      </c>
      <c r="N73" s="3">
        <f t="shared" si="15"/>
        <v>126.42838800796045</v>
      </c>
      <c r="O73" s="3">
        <f t="shared" si="15"/>
        <v>120.92508185144766</v>
      </c>
      <c r="P73" s="3"/>
      <c r="Q73" s="3"/>
      <c r="R73" s="3"/>
    </row>
    <row r="74" spans="4:18" x14ac:dyDescent="0.25">
      <c r="D74" s="3"/>
      <c r="E74" s="3"/>
      <c r="F74" s="3"/>
      <c r="G74" s="3"/>
      <c r="H74" s="3">
        <f t="shared" ref="H74:O74" si="16">H58/$M$63*100</f>
        <v>139.01906657251075</v>
      </c>
      <c r="I74" s="3">
        <f t="shared" si="16"/>
        <v>99.316299672594212</v>
      </c>
      <c r="J74" s="3">
        <f t="shared" si="16"/>
        <v>130.62688579315659</v>
      </c>
      <c r="K74" s="3">
        <f t="shared" si="16"/>
        <v>124.10284393657317</v>
      </c>
      <c r="L74" s="3">
        <f t="shared" si="16"/>
        <v>123.22655196764461</v>
      </c>
      <c r="M74" s="3">
        <f t="shared" si="16"/>
        <v>107.85292418309045</v>
      </c>
      <c r="N74" s="3">
        <f t="shared" si="16"/>
        <v>116.34621557424407</v>
      </c>
      <c r="O74" s="3">
        <f t="shared" si="16"/>
        <v>131.07466135969699</v>
      </c>
      <c r="P74" s="3"/>
      <c r="Q74" s="3"/>
      <c r="R74" s="3"/>
    </row>
    <row r="75" spans="4:18" x14ac:dyDescent="0.25">
      <c r="D75" s="3"/>
      <c r="E75" s="3"/>
      <c r="F75" s="3"/>
      <c r="G75" s="3"/>
      <c r="H75" s="3">
        <f t="shared" ref="H75:O75" si="17">H59/$M$63*100</f>
        <v>138.44610643898054</v>
      </c>
      <c r="I75" s="3">
        <f t="shared" si="17"/>
        <v>103.01405918983116</v>
      </c>
      <c r="J75" s="3">
        <f t="shared" si="17"/>
        <v>132.72613468575466</v>
      </c>
      <c r="K75" s="3">
        <f t="shared" si="17"/>
        <v>117.88694870642612</v>
      </c>
      <c r="L75" s="3">
        <f t="shared" si="17"/>
        <v>120.23656673300378</v>
      </c>
      <c r="M75" s="3">
        <f t="shared" si="17"/>
        <v>100.22629517878924</v>
      </c>
      <c r="N75" s="3">
        <f t="shared" si="17"/>
        <v>116.97213840919305</v>
      </c>
      <c r="O75" s="3">
        <f t="shared" si="17"/>
        <v>120.03434550940489</v>
      </c>
      <c r="P75" s="3"/>
      <c r="Q75" s="3"/>
      <c r="R75" s="3"/>
    </row>
    <row r="76" spans="4:18" x14ac:dyDescent="0.25"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</row>
    <row r="77" spans="4:18" x14ac:dyDescent="0.25"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</row>
    <row r="78" spans="4:18" x14ac:dyDescent="0.25">
      <c r="D78" s="3"/>
      <c r="E78" s="3"/>
      <c r="F78" s="2"/>
      <c r="G78" s="2"/>
      <c r="H78" s="2" t="s">
        <v>71</v>
      </c>
      <c r="I78" s="2" t="s">
        <v>72</v>
      </c>
      <c r="J78" s="2" t="s">
        <v>73</v>
      </c>
      <c r="K78" s="2" t="s">
        <v>74</v>
      </c>
      <c r="L78" s="2" t="s">
        <v>75</v>
      </c>
      <c r="M78" s="2" t="s">
        <v>69</v>
      </c>
      <c r="N78" s="2" t="s">
        <v>76</v>
      </c>
      <c r="O78" s="2" t="s">
        <v>77</v>
      </c>
      <c r="P78" s="2" t="s">
        <v>36</v>
      </c>
      <c r="Q78" s="2"/>
      <c r="R78" s="3"/>
    </row>
    <row r="79" spans="4:18" x14ac:dyDescent="0.25">
      <c r="D79" s="3"/>
      <c r="E79" s="3"/>
      <c r="F79" s="3" t="s">
        <v>43</v>
      </c>
      <c r="G79" s="3"/>
      <c r="H79" s="3">
        <f>AVERAGE(H72:H75)</f>
        <v>140.25406047377544</v>
      </c>
      <c r="I79" s="3">
        <f t="shared" ref="I79:N79" si="18">AVERAGE(I72:I75)</f>
        <v>109.27208384156128</v>
      </c>
      <c r="J79" s="3">
        <f>AVERAGE(J72:J75)</f>
        <v>131.79086152660975</v>
      </c>
      <c r="K79" s="3">
        <f t="shared" si="18"/>
        <v>123.92228927264557</v>
      </c>
      <c r="L79" s="3">
        <f t="shared" si="18"/>
        <v>124.43265712268087</v>
      </c>
      <c r="M79" s="3">
        <f t="shared" si="18"/>
        <v>100</v>
      </c>
      <c r="N79" s="3">
        <f t="shared" si="18"/>
        <v>121.12730307504654</v>
      </c>
      <c r="O79" s="3">
        <f>AVERAGE(O72:O75)</f>
        <v>122.98821981126019</v>
      </c>
      <c r="P79" s="3"/>
      <c r="Q79" s="3"/>
      <c r="R79" s="3"/>
    </row>
    <row r="80" spans="4:18" x14ac:dyDescent="0.25">
      <c r="D80" s="3"/>
      <c r="E80" s="3"/>
      <c r="F80" s="3" t="s">
        <v>45</v>
      </c>
      <c r="G80" s="3"/>
      <c r="H80" s="3">
        <f>MEDIAN(H72:H75)</f>
        <v>138.73258650574564</v>
      </c>
      <c r="I80" s="3">
        <f t="shared" ref="I80:O80" si="19">MEDIAN(I72:I75)</f>
        <v>110.14235732169223</v>
      </c>
      <c r="J80" s="3">
        <f t="shared" si="19"/>
        <v>131.67651023945564</v>
      </c>
      <c r="K80" s="3">
        <f t="shared" si="19"/>
        <v>124.87080310714515</v>
      </c>
      <c r="L80" s="3">
        <f t="shared" si="19"/>
        <v>121.7315593503242</v>
      </c>
      <c r="M80" s="3">
        <f t="shared" si="19"/>
        <v>98.993708673043585</v>
      </c>
      <c r="N80" s="3">
        <f t="shared" si="19"/>
        <v>120.86730435899082</v>
      </c>
      <c r="O80" s="3">
        <f t="shared" si="19"/>
        <v>120.47971368042627</v>
      </c>
      <c r="P80" s="3"/>
      <c r="Q80" s="3"/>
      <c r="R80" s="3"/>
    </row>
    <row r="81" spans="4:18" x14ac:dyDescent="0.25">
      <c r="D81" s="3"/>
      <c r="E81" s="3"/>
      <c r="F81" s="3" t="s">
        <v>47</v>
      </c>
      <c r="G81" s="3"/>
      <c r="H81" s="3">
        <f>STDEV(H72:H75)</f>
        <v>4.4182933742958932</v>
      </c>
      <c r="I81" s="3">
        <f t="shared" ref="I81:O81" si="20">STDEV(I72:I75)</f>
        <v>9.4824009123599673</v>
      </c>
      <c r="J81" s="3">
        <f t="shared" si="20"/>
        <v>4.8642233190062694</v>
      </c>
      <c r="K81" s="3">
        <f t="shared" si="20"/>
        <v>4.3408850460614241</v>
      </c>
      <c r="L81" s="3">
        <f t="shared" si="20"/>
        <v>9.2361719541795537</v>
      </c>
      <c r="M81" s="3">
        <f t="shared" si="20"/>
        <v>5.7977521753553107</v>
      </c>
      <c r="N81" s="3">
        <f t="shared" si="20"/>
        <v>5.210250581751505</v>
      </c>
      <c r="O81" s="3">
        <f t="shared" si="20"/>
        <v>5.4096778922945266</v>
      </c>
      <c r="P81" s="3"/>
      <c r="Q81" s="3"/>
      <c r="R81" s="3"/>
    </row>
    <row r="82" spans="4:18" x14ac:dyDescent="0.25">
      <c r="D82" s="3"/>
      <c r="E82" s="3"/>
      <c r="F82" s="3" t="s">
        <v>48</v>
      </c>
      <c r="G82" s="3"/>
      <c r="H82" s="3">
        <f t="shared" ref="H82:O82" si="21">H81/H79*100</f>
        <v>3.1502071022906475</v>
      </c>
      <c r="I82" s="3">
        <f t="shared" si="21"/>
        <v>8.6777890372338327</v>
      </c>
      <c r="J82" s="3">
        <f t="shared" si="21"/>
        <v>3.6908654080117222</v>
      </c>
      <c r="K82" s="3">
        <f t="shared" si="21"/>
        <v>3.5029090178530335</v>
      </c>
      <c r="L82" s="3">
        <f t="shared" si="21"/>
        <v>7.4226269596360153</v>
      </c>
      <c r="M82" s="3">
        <f t="shared" si="21"/>
        <v>5.7977521753553107</v>
      </c>
      <c r="N82" s="3">
        <f t="shared" si="21"/>
        <v>4.3014666796662704</v>
      </c>
      <c r="O82" s="3">
        <f t="shared" si="21"/>
        <v>4.3985333722175257</v>
      </c>
      <c r="P82" s="3"/>
      <c r="Q82" s="3"/>
      <c r="R82" s="3"/>
    </row>
    <row r="83" spans="4:18" x14ac:dyDescent="0.25"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</row>
    <row r="84" spans="4:18" x14ac:dyDescent="0.25"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</row>
    <row r="85" spans="4:18" x14ac:dyDescent="0.25"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</row>
    <row r="86" spans="4:18" x14ac:dyDescent="0.25"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</row>
    <row r="87" spans="4:18" x14ac:dyDescent="0.25"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</row>
    <row r="88" spans="4:18" x14ac:dyDescent="0.25"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</row>
    <row r="89" spans="4:18" x14ac:dyDescent="0.25"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</row>
    <row r="90" spans="4:18" x14ac:dyDescent="0.25"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</row>
    <row r="91" spans="4:18" x14ac:dyDescent="0.25">
      <c r="D91" s="3"/>
      <c r="E91" s="3"/>
      <c r="F91" s="16"/>
      <c r="G91" s="16"/>
      <c r="H91" s="16"/>
      <c r="I91" s="16"/>
      <c r="J91" s="16"/>
      <c r="K91" s="16"/>
      <c r="L91" s="16"/>
      <c r="M91" s="16"/>
      <c r="N91" s="16"/>
      <c r="O91" s="16"/>
      <c r="P91" s="16"/>
      <c r="Q91" s="16"/>
      <c r="R91" s="3"/>
    </row>
    <row r="92" spans="4:18" x14ac:dyDescent="0.25"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</row>
    <row r="93" spans="4:18" x14ac:dyDescent="0.25"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</row>
    <row r="94" spans="4:18" x14ac:dyDescent="0.25"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</row>
    <row r="95" spans="4:18" x14ac:dyDescent="0.25"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60"/>
  <sheetViews>
    <sheetView workbookViewId="0">
      <selection sqref="A1:C9"/>
    </sheetView>
  </sheetViews>
  <sheetFormatPr baseColWidth="10" defaultColWidth="11.42578125" defaultRowHeight="15" x14ac:dyDescent="0.25"/>
  <cols>
    <col min="14" max="14" width="12" bestFit="1" customWidth="1"/>
  </cols>
  <sheetData>
    <row r="1" spans="1:5" x14ac:dyDescent="0.25">
      <c r="A1" s="1" t="s">
        <v>81</v>
      </c>
      <c r="D1" s="3"/>
    </row>
    <row r="2" spans="1:5" x14ac:dyDescent="0.25">
      <c r="A2" t="s">
        <v>37</v>
      </c>
      <c r="C2" t="s">
        <v>83</v>
      </c>
      <c r="D2" s="3"/>
    </row>
    <row r="3" spans="1:5" x14ac:dyDescent="0.25">
      <c r="A3" t="s">
        <v>38</v>
      </c>
      <c r="C3" s="4">
        <v>44178</v>
      </c>
      <c r="D3" s="3"/>
    </row>
    <row r="4" spans="1:5" x14ac:dyDescent="0.25">
      <c r="A4" t="s">
        <v>39</v>
      </c>
      <c r="C4" t="s">
        <v>80</v>
      </c>
      <c r="D4" s="3"/>
      <c r="E4" s="3"/>
    </row>
    <row r="5" spans="1:5" x14ac:dyDescent="0.25">
      <c r="A5" t="s">
        <v>40</v>
      </c>
      <c r="C5" t="s">
        <v>41</v>
      </c>
      <c r="D5" s="3"/>
      <c r="E5" s="3"/>
    </row>
    <row r="6" spans="1:5" x14ac:dyDescent="0.25">
      <c r="C6" t="s">
        <v>82</v>
      </c>
      <c r="D6" s="3"/>
      <c r="E6" s="3"/>
    </row>
    <row r="7" spans="1:5" x14ac:dyDescent="0.25">
      <c r="A7" t="s">
        <v>32</v>
      </c>
      <c r="C7" s="4">
        <v>44219</v>
      </c>
      <c r="D7" s="3"/>
      <c r="E7" s="3"/>
    </row>
    <row r="8" spans="1:5" x14ac:dyDescent="0.25">
      <c r="A8" t="s">
        <v>33</v>
      </c>
      <c r="C8" t="s">
        <v>34</v>
      </c>
      <c r="E8" s="3"/>
    </row>
    <row r="9" spans="1:5" x14ac:dyDescent="0.25">
      <c r="A9" s="1" t="s">
        <v>42</v>
      </c>
      <c r="B9" s="5"/>
      <c r="C9" s="6"/>
      <c r="D9" s="3"/>
      <c r="E9" s="3"/>
    </row>
    <row r="10" spans="1:5" x14ac:dyDescent="0.25">
      <c r="D10" s="3"/>
      <c r="E10" s="3"/>
    </row>
    <row r="11" spans="1:5" x14ac:dyDescent="0.25">
      <c r="D11" s="3"/>
      <c r="E11" s="3"/>
    </row>
    <row r="12" spans="1:5" x14ac:dyDescent="0.25">
      <c r="D12" s="3"/>
      <c r="E12" s="3"/>
    </row>
    <row r="22" spans="1:14" x14ac:dyDescent="0.25">
      <c r="A22" s="1" t="s">
        <v>49</v>
      </c>
    </row>
    <row r="23" spans="1:14" x14ac:dyDescent="0.25">
      <c r="C23" s="2"/>
      <c r="D23" s="2"/>
      <c r="E23" s="2" t="s">
        <v>71</v>
      </c>
      <c r="F23" s="2" t="s">
        <v>72</v>
      </c>
      <c r="G23" s="2" t="s">
        <v>73</v>
      </c>
      <c r="H23" s="2" t="s">
        <v>74</v>
      </c>
      <c r="I23" s="2" t="s">
        <v>75</v>
      </c>
      <c r="J23" s="2" t="s">
        <v>69</v>
      </c>
      <c r="K23" s="2" t="s">
        <v>76</v>
      </c>
      <c r="L23" s="2" t="s">
        <v>77</v>
      </c>
      <c r="M23" s="2" t="s">
        <v>36</v>
      </c>
      <c r="N23" s="2"/>
    </row>
    <row r="26" spans="1:14" x14ac:dyDescent="0.25">
      <c r="E26" s="3">
        <v>7.5433333333333324E-2</v>
      </c>
      <c r="F26" s="3">
        <v>0.12653333333333333</v>
      </c>
      <c r="G26" s="3">
        <v>7.6933333333333326E-2</v>
      </c>
      <c r="H26" s="3">
        <v>9.2133333333333317E-2</v>
      </c>
      <c r="I26" s="3">
        <v>9.7633333333333322E-2</v>
      </c>
      <c r="J26" s="3">
        <v>0.15033333333333332</v>
      </c>
      <c r="K26" s="3">
        <v>0.17183333333333334</v>
      </c>
      <c r="L26" s="3">
        <v>0.15353333333333333</v>
      </c>
    </row>
    <row r="27" spans="1:14" x14ac:dyDescent="0.25">
      <c r="E27" s="3">
        <v>0.10773333333333332</v>
      </c>
      <c r="F27" s="3">
        <v>0.18743333333333334</v>
      </c>
      <c r="G27" s="3">
        <v>0.11643333333333333</v>
      </c>
      <c r="H27" s="3">
        <v>0.10263333333333333</v>
      </c>
      <c r="I27" s="3">
        <v>9.6633333333333321E-2</v>
      </c>
      <c r="J27" s="3">
        <v>0.11323333333333332</v>
      </c>
      <c r="K27" s="3">
        <v>0.11073333333333332</v>
      </c>
      <c r="L27" s="3">
        <v>0.14513333333333334</v>
      </c>
    </row>
    <row r="28" spans="1:14" x14ac:dyDescent="0.25">
      <c r="E28" s="3">
        <v>0.11623333333333333</v>
      </c>
      <c r="F28" s="3">
        <v>0.12793333333333332</v>
      </c>
      <c r="G28" s="3">
        <v>0.14743333333333333</v>
      </c>
      <c r="H28" s="3">
        <v>0.15093333333333334</v>
      </c>
      <c r="I28" s="3">
        <v>0.10723333333333332</v>
      </c>
      <c r="J28" s="3">
        <v>0.11903333333333332</v>
      </c>
      <c r="K28" s="3">
        <v>0.10613333333333333</v>
      </c>
      <c r="L28" s="3">
        <v>0.13253333333333334</v>
      </c>
    </row>
    <row r="29" spans="1:14" x14ac:dyDescent="0.25">
      <c r="E29" s="3">
        <v>0.17953333333333332</v>
      </c>
      <c r="F29" s="3">
        <v>0.12673333333333334</v>
      </c>
      <c r="G29" s="3">
        <v>0.17703333333333332</v>
      </c>
      <c r="H29" s="3">
        <v>0.10233333333333333</v>
      </c>
      <c r="I29" s="3">
        <v>0.11813333333333331</v>
      </c>
      <c r="J29" s="3">
        <v>0.12833333333333333</v>
      </c>
      <c r="K29" s="3">
        <v>0.12453333333333333</v>
      </c>
      <c r="L29" s="3">
        <v>0.13853333333333331</v>
      </c>
    </row>
    <row r="32" spans="1:14" x14ac:dyDescent="0.25">
      <c r="A32" s="1" t="s">
        <v>49</v>
      </c>
    </row>
    <row r="33" spans="1:14" x14ac:dyDescent="0.25">
      <c r="C33" s="2"/>
      <c r="D33" s="2"/>
      <c r="E33" s="2" t="s">
        <v>71</v>
      </c>
      <c r="F33" s="2" t="s">
        <v>72</v>
      </c>
      <c r="G33" s="2" t="s">
        <v>73</v>
      </c>
      <c r="H33" s="2" t="s">
        <v>74</v>
      </c>
      <c r="I33" s="2" t="s">
        <v>75</v>
      </c>
      <c r="J33" s="2" t="s">
        <v>69</v>
      </c>
      <c r="K33" s="2" t="s">
        <v>76</v>
      </c>
      <c r="L33" s="2" t="s">
        <v>77</v>
      </c>
      <c r="M33" s="2" t="s">
        <v>36</v>
      </c>
      <c r="N33" s="2"/>
    </row>
    <row r="36" spans="1:14" x14ac:dyDescent="0.25">
      <c r="E36" s="3">
        <v>28416.333333333332</v>
      </c>
      <c r="F36" s="3">
        <v>24356.333333333332</v>
      </c>
      <c r="G36" s="3">
        <v>28613.333333333332</v>
      </c>
      <c r="H36" s="3">
        <v>26094.333333333332</v>
      </c>
      <c r="I36" s="3">
        <v>28594.333333333332</v>
      </c>
      <c r="J36" s="3">
        <v>19556.333333333332</v>
      </c>
      <c r="K36" s="3">
        <v>25912.333333333332</v>
      </c>
      <c r="L36" s="3">
        <v>24906.333333333332</v>
      </c>
    </row>
    <row r="37" spans="1:14" x14ac:dyDescent="0.25">
      <c r="E37" s="3">
        <v>30475.333333333332</v>
      </c>
      <c r="F37" s="3">
        <v>24401.333333333332</v>
      </c>
      <c r="G37" s="3">
        <v>26178.333333333332</v>
      </c>
      <c r="H37" s="3">
        <v>26597.333333333332</v>
      </c>
      <c r="I37" s="3">
        <v>24215.333333333332</v>
      </c>
      <c r="J37" s="3">
        <v>20304.333333333332</v>
      </c>
      <c r="K37" s="3">
        <v>26258.333333333332</v>
      </c>
      <c r="L37" s="3">
        <v>25115.333333333332</v>
      </c>
    </row>
    <row r="38" spans="1:14" x14ac:dyDescent="0.25">
      <c r="E38" s="3">
        <v>28873.333333333332</v>
      </c>
      <c r="F38" s="3">
        <v>20627.333333333332</v>
      </c>
      <c r="G38" s="3">
        <v>27130.333333333332</v>
      </c>
      <c r="H38" s="3">
        <v>25775.333333333332</v>
      </c>
      <c r="I38" s="3">
        <v>25593.333333333332</v>
      </c>
      <c r="J38" s="3">
        <v>22400.333333333332</v>
      </c>
      <c r="K38" s="3">
        <v>24164.333333333332</v>
      </c>
      <c r="L38" s="3">
        <v>27223.333333333332</v>
      </c>
    </row>
    <row r="39" spans="1:14" x14ac:dyDescent="0.25">
      <c r="E39" s="3">
        <v>28754.333333333332</v>
      </c>
      <c r="F39" s="3">
        <v>21395.333333333332</v>
      </c>
      <c r="G39" s="3">
        <v>27566.333333333332</v>
      </c>
      <c r="H39" s="3">
        <v>24484.333333333332</v>
      </c>
      <c r="I39" s="3">
        <v>24972.333333333332</v>
      </c>
      <c r="J39" s="3">
        <v>20816.333333333332</v>
      </c>
      <c r="K39" s="3">
        <v>24294.333333333332</v>
      </c>
      <c r="L39" s="3">
        <v>24930.333333333332</v>
      </c>
    </row>
    <row r="42" spans="1:14" x14ac:dyDescent="0.25">
      <c r="A42" s="1" t="s">
        <v>67</v>
      </c>
    </row>
    <row r="44" spans="1:14" x14ac:dyDescent="0.25">
      <c r="E44">
        <f>E26/E36</f>
        <v>2.6545765932738213E-6</v>
      </c>
      <c r="F44">
        <f t="shared" ref="F44:L44" si="0">F26/F36</f>
        <v>5.1950895728694796E-6</v>
      </c>
      <c r="G44">
        <f t="shared" si="0"/>
        <v>2.688723205964585E-6</v>
      </c>
      <c r="H44">
        <f t="shared" si="0"/>
        <v>3.5307793518388408E-6</v>
      </c>
      <c r="I44">
        <f t="shared" si="0"/>
        <v>3.4144294324050218E-6</v>
      </c>
      <c r="J44">
        <f t="shared" si="0"/>
        <v>7.6871942593192318E-6</v>
      </c>
      <c r="K44">
        <f t="shared" si="0"/>
        <v>6.631333856464747E-6</v>
      </c>
      <c r="L44">
        <f t="shared" si="0"/>
        <v>6.1644293954683548E-6</v>
      </c>
      <c r="N44" s="1" t="s">
        <v>35</v>
      </c>
    </row>
    <row r="45" spans="1:14" x14ac:dyDescent="0.25">
      <c r="E45">
        <f t="shared" ref="E45:L45" si="1">E27/E37</f>
        <v>3.5350994246713188E-6</v>
      </c>
      <c r="F45">
        <f t="shared" si="1"/>
        <v>7.6812742473088916E-6</v>
      </c>
      <c r="G45">
        <f t="shared" si="1"/>
        <v>4.4476984783854334E-6</v>
      </c>
      <c r="H45">
        <f t="shared" si="1"/>
        <v>3.8587828353719668E-6</v>
      </c>
      <c r="I45">
        <f t="shared" si="1"/>
        <v>3.9905844781543372E-6</v>
      </c>
      <c r="J45">
        <f t="shared" si="1"/>
        <v>5.5768062646725657E-6</v>
      </c>
      <c r="K45">
        <f t="shared" si="1"/>
        <v>4.2170739447794348E-6</v>
      </c>
      <c r="L45">
        <f t="shared" si="1"/>
        <v>5.7786743821835273E-6</v>
      </c>
      <c r="N45">
        <f>AVERAGE(J44:J47)</f>
        <v>6.1857350520563696E-6</v>
      </c>
    </row>
    <row r="46" spans="1:14" x14ac:dyDescent="0.25">
      <c r="E46">
        <f t="shared" ref="E46:L46" si="2">E28/E38</f>
        <v>4.0256291849457403E-6</v>
      </c>
      <c r="F46">
        <f t="shared" si="2"/>
        <v>6.2021266280986386E-6</v>
      </c>
      <c r="G46">
        <f t="shared" si="2"/>
        <v>5.4342617734147513E-6</v>
      </c>
      <c r="H46">
        <f t="shared" si="2"/>
        <v>5.8557276983162203E-6</v>
      </c>
      <c r="I46">
        <f t="shared" si="2"/>
        <v>4.1898932013545194E-6</v>
      </c>
      <c r="J46">
        <f t="shared" si="2"/>
        <v>5.3139090192110237E-6</v>
      </c>
      <c r="K46">
        <f t="shared" si="2"/>
        <v>4.3921482074131292E-6</v>
      </c>
      <c r="L46">
        <f t="shared" si="2"/>
        <v>4.8683727194808382E-6</v>
      </c>
    </row>
    <row r="47" spans="1:14" x14ac:dyDescent="0.25">
      <c r="E47">
        <f t="shared" ref="E47:L47" si="3">E29/E39</f>
        <v>6.2436966022512547E-6</v>
      </c>
      <c r="F47">
        <f t="shared" si="3"/>
        <v>5.9234100894276013E-6</v>
      </c>
      <c r="G47">
        <f t="shared" si="3"/>
        <v>6.4220849103374888E-6</v>
      </c>
      <c r="H47">
        <f t="shared" si="3"/>
        <v>4.1795433814820364E-6</v>
      </c>
      <c r="I47">
        <f t="shared" si="3"/>
        <v>4.7305684958020206E-6</v>
      </c>
      <c r="J47">
        <f t="shared" si="3"/>
        <v>6.1650306650226581E-6</v>
      </c>
      <c r="K47">
        <f t="shared" si="3"/>
        <v>5.1260239013212956E-6</v>
      </c>
      <c r="L47">
        <f t="shared" si="3"/>
        <v>5.5568183337567352E-6</v>
      </c>
    </row>
    <row r="49" spans="1:14" x14ac:dyDescent="0.25">
      <c r="A49" s="1" t="s">
        <v>68</v>
      </c>
    </row>
    <row r="50" spans="1:14" x14ac:dyDescent="0.25">
      <c r="E50">
        <f>E44/$N$45*100</f>
        <v>42.914489077435356</v>
      </c>
      <c r="F50">
        <f t="shared" ref="F50:L50" si="4">F44/$N$45*100</f>
        <v>83.984999828636973</v>
      </c>
      <c r="G50">
        <f t="shared" si="4"/>
        <v>43.466510985962017</v>
      </c>
      <c r="H50">
        <f t="shared" si="4"/>
        <v>57.079382193472348</v>
      </c>
      <c r="I50">
        <f t="shared" si="4"/>
        <v>55.198442928297389</v>
      </c>
      <c r="J50">
        <f t="shared" si="4"/>
        <v>124.27293110078681</v>
      </c>
      <c r="K50">
        <f t="shared" si="4"/>
        <v>107.20365163813868</v>
      </c>
      <c r="L50">
        <f t="shared" si="4"/>
        <v>99.655567908927296</v>
      </c>
    </row>
    <row r="51" spans="1:14" x14ac:dyDescent="0.25">
      <c r="E51">
        <f t="shared" ref="E51:L51" si="5">E45/$N$45*100</f>
        <v>57.149221473624536</v>
      </c>
      <c r="F51">
        <f t="shared" si="5"/>
        <v>124.17722683992662</v>
      </c>
      <c r="G51">
        <f t="shared" si="5"/>
        <v>71.902505376573671</v>
      </c>
      <c r="H51">
        <f t="shared" si="5"/>
        <v>62.381961123426443</v>
      </c>
      <c r="I51">
        <f t="shared" si="5"/>
        <v>64.512696463255693</v>
      </c>
      <c r="J51">
        <f t="shared" si="5"/>
        <v>90.155918702315361</v>
      </c>
      <c r="K51">
        <f t="shared" si="5"/>
        <v>68.174176703179711</v>
      </c>
      <c r="L51">
        <f t="shared" si="5"/>
        <v>93.419364611526319</v>
      </c>
    </row>
    <row r="52" spans="1:14" x14ac:dyDescent="0.25">
      <c r="E52">
        <f t="shared" ref="E52:L52" si="6">E46/$N$45*100</f>
        <v>65.079237165314268</v>
      </c>
      <c r="F52">
        <f t="shared" si="6"/>
        <v>100.26498994710127</v>
      </c>
      <c r="G52">
        <f t="shared" si="6"/>
        <v>87.851512030218615</v>
      </c>
      <c r="H52">
        <f t="shared" si="6"/>
        <v>94.66502604843312</v>
      </c>
      <c r="I52">
        <f t="shared" si="6"/>
        <v>67.734766621820356</v>
      </c>
      <c r="J52">
        <f t="shared" si="6"/>
        <v>85.905862027577172</v>
      </c>
      <c r="K52">
        <f t="shared" si="6"/>
        <v>71.004467059303082</v>
      </c>
      <c r="L52">
        <f t="shared" si="6"/>
        <v>78.703220854284879</v>
      </c>
    </row>
    <row r="53" spans="1:14" x14ac:dyDescent="0.25">
      <c r="E53">
        <f t="shared" ref="E53:L53" si="7">E47/$N$45*100</f>
        <v>100.93701960570742</v>
      </c>
      <c r="F53">
        <f t="shared" si="7"/>
        <v>95.759194979720931</v>
      </c>
      <c r="G53">
        <f t="shared" si="7"/>
        <v>103.82088557450497</v>
      </c>
      <c r="H53">
        <f t="shared" si="7"/>
        <v>67.567449079355569</v>
      </c>
      <c r="I53">
        <f t="shared" si="7"/>
        <v>76.475446426199625</v>
      </c>
      <c r="J53">
        <f t="shared" si="7"/>
        <v>99.665288169320661</v>
      </c>
      <c r="K53">
        <f t="shared" si="7"/>
        <v>82.868468471135273</v>
      </c>
      <c r="L53">
        <f t="shared" si="7"/>
        <v>89.832789264219144</v>
      </c>
    </row>
    <row r="56" spans="1:14" x14ac:dyDescent="0.25">
      <c r="C56" s="2"/>
      <c r="D56" s="2"/>
      <c r="E56" s="2" t="s">
        <v>71</v>
      </c>
      <c r="F56" s="2" t="s">
        <v>72</v>
      </c>
      <c r="G56" s="2" t="s">
        <v>73</v>
      </c>
      <c r="H56" s="2" t="s">
        <v>74</v>
      </c>
      <c r="I56" s="2" t="s">
        <v>75</v>
      </c>
      <c r="J56" s="2" t="s">
        <v>69</v>
      </c>
      <c r="K56" s="2" t="s">
        <v>76</v>
      </c>
      <c r="L56" s="2" t="s">
        <v>77</v>
      </c>
      <c r="M56" s="2" t="s">
        <v>36</v>
      </c>
      <c r="N56" s="2"/>
    </row>
    <row r="57" spans="1:14" x14ac:dyDescent="0.25">
      <c r="C57" s="3" t="s">
        <v>43</v>
      </c>
      <c r="D57" s="3"/>
      <c r="E57" s="3">
        <f>AVERAGE(E50:E53)</f>
        <v>66.519991830520397</v>
      </c>
      <c r="F57" s="3">
        <f t="shared" ref="F57:J57" si="8">AVERAGE(F50:F53)</f>
        <v>101.04660289884644</v>
      </c>
      <c r="G57" s="3">
        <f>AVERAGE(G50:G53)</f>
        <v>76.760353491814826</v>
      </c>
      <c r="H57" s="3">
        <f>AVERAGE(H50:H53)</f>
        <v>70.423454611171877</v>
      </c>
      <c r="I57" s="3">
        <f t="shared" si="8"/>
        <v>65.980338109893268</v>
      </c>
      <c r="J57" s="3">
        <f t="shared" si="8"/>
        <v>100</v>
      </c>
      <c r="K57" s="3">
        <f>AVERAGE(K50:K53)</f>
        <v>82.312690967939176</v>
      </c>
      <c r="L57" s="3">
        <f>AVERAGE(L50:L53)</f>
        <v>90.40273565973942</v>
      </c>
      <c r="M57" s="3"/>
      <c r="N57" s="3"/>
    </row>
    <row r="58" spans="1:14" x14ac:dyDescent="0.25">
      <c r="C58" s="3" t="s">
        <v>45</v>
      </c>
      <c r="D58" s="3"/>
      <c r="E58" s="3">
        <f t="shared" ref="E58:L58" si="9">MEDIAN(E50:E53)</f>
        <v>61.114229319469402</v>
      </c>
      <c r="F58" s="3">
        <f t="shared" si="9"/>
        <v>98.012092463411108</v>
      </c>
      <c r="G58" s="3">
        <f t="shared" si="9"/>
        <v>79.877008703396143</v>
      </c>
      <c r="H58" s="3">
        <f t="shared" si="9"/>
        <v>64.97470510139101</v>
      </c>
      <c r="I58" s="3">
        <f t="shared" si="9"/>
        <v>66.123731542538025</v>
      </c>
      <c r="J58" s="3">
        <f t="shared" si="9"/>
        <v>94.910603435818018</v>
      </c>
      <c r="K58" s="3">
        <f t="shared" si="9"/>
        <v>76.936467765219177</v>
      </c>
      <c r="L58" s="3">
        <f t="shared" si="9"/>
        <v>91.626076937872739</v>
      </c>
      <c r="M58" s="3"/>
      <c r="N58" s="3"/>
    </row>
    <row r="59" spans="1:14" x14ac:dyDescent="0.25">
      <c r="C59" s="3" t="s">
        <v>47</v>
      </c>
      <c r="D59" s="3"/>
      <c r="E59" s="3">
        <f t="shared" ref="E59:L59" si="10">STDEV(E50:E53)</f>
        <v>24.709233579041481</v>
      </c>
      <c r="F59" s="3">
        <f t="shared" si="10"/>
        <v>16.878898705569455</v>
      </c>
      <c r="G59" s="3">
        <f t="shared" si="10"/>
        <v>25.738200088827693</v>
      </c>
      <c r="H59" s="3">
        <f t="shared" si="10"/>
        <v>16.718656640091847</v>
      </c>
      <c r="I59" s="3">
        <f t="shared" si="10"/>
        <v>8.7868946673314117</v>
      </c>
      <c r="J59" s="3">
        <f t="shared" si="10"/>
        <v>17.173990780773302</v>
      </c>
      <c r="K59" s="3">
        <f t="shared" si="10"/>
        <v>17.773035055959895</v>
      </c>
      <c r="L59" s="3">
        <f t="shared" si="10"/>
        <v>8.7923914160897585</v>
      </c>
      <c r="M59" s="3"/>
      <c r="N59" s="3"/>
    </row>
    <row r="60" spans="1:14" x14ac:dyDescent="0.25">
      <c r="C60" s="3" t="s">
        <v>48</v>
      </c>
      <c r="D60" s="3"/>
      <c r="E60" s="3">
        <f t="shared" ref="E60:L60" si="11">E59/E57*100</f>
        <v>37.145575185871422</v>
      </c>
      <c r="F60" s="3">
        <f t="shared" si="11"/>
        <v>16.704073389252105</v>
      </c>
      <c r="G60" s="3">
        <f t="shared" si="11"/>
        <v>33.530590881883093</v>
      </c>
      <c r="H60" s="3">
        <f t="shared" si="11"/>
        <v>23.740182489485008</v>
      </c>
      <c r="I60" s="3">
        <f t="shared" si="11"/>
        <v>13.317444134184999</v>
      </c>
      <c r="J60" s="3">
        <f t="shared" si="11"/>
        <v>17.173990780773302</v>
      </c>
      <c r="K60" s="3">
        <f t="shared" si="11"/>
        <v>21.592095759428517</v>
      </c>
      <c r="L60" s="3">
        <f t="shared" si="11"/>
        <v>9.7258023796788962</v>
      </c>
      <c r="M60" s="3"/>
      <c r="N60" s="3"/>
    </row>
  </sheetData>
  <pageMargins left="0.7" right="0.7" top="0.78740157499999996" bottom="0.78740157499999996" header="0.3" footer="0.3"/>
  <pageSetup paperSize="9" orientation="portrait" horizontalDpi="0" verticalDpi="0" r:id="rId1"/>
  <drawing r:id="rId2"/>
  <legacyDrawing r:id="rId3"/>
  <oleObjects>
    <mc:AlternateContent xmlns:mc="http://schemas.openxmlformats.org/markup-compatibility/2006">
      <mc:Choice Requires="x14">
        <oleObject progId="Prism9.Document" shapeId="1025" r:id="rId4">
          <objectPr defaultSize="0" autoPict="0" r:id="rId5">
            <anchor moveWithCells="1">
              <from>
                <xdr:col>9</xdr:col>
                <xdr:colOff>38100</xdr:colOff>
                <xdr:row>0</xdr:row>
                <xdr:rowOff>171450</xdr:rowOff>
              </from>
              <to>
                <xdr:col>13</xdr:col>
                <xdr:colOff>600075</xdr:colOff>
                <xdr:row>20</xdr:row>
                <xdr:rowOff>47625</xdr:rowOff>
              </to>
            </anchor>
          </objectPr>
        </oleObject>
      </mc:Choice>
      <mc:Fallback>
        <oleObject progId="Prism9.Document" shapeId="1025" r:id="rId4"/>
      </mc:Fallback>
    </mc:AlternateContent>
  </oleObjec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75AFD7BF2BE5340B4B610014F4C2D79" ma:contentTypeVersion="7" ma:contentTypeDescription="Ein neues Dokument erstellen." ma:contentTypeScope="" ma:versionID="4cc92d2d3d85eada69b933e02a931e13">
  <xsd:schema xmlns:xsd="http://www.w3.org/2001/XMLSchema" xmlns:xs="http://www.w3.org/2001/XMLSchema" xmlns:p="http://schemas.microsoft.com/office/2006/metadata/properties" xmlns:ns2="48e3bfad-565f-49a4-84b5-dfadd11a5739" targetNamespace="http://schemas.microsoft.com/office/2006/metadata/properties" ma:root="true" ma:fieldsID="c98949df5d423927cfdc0d6ba192b78c" ns2:_="">
    <xsd:import namespace="48e3bfad-565f-49a4-84b5-dfadd11a573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e3bfad-565f-49a4-84b5-dfadd11a573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Location" ma:index="12" nillable="true" ma:displayName="Location" ma:internalName="MediaServiceLocatio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1D980F9-2276-4DD1-BC1F-1446A80E044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8e3bfad-565f-49a4-84b5-dfadd11a573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060B561-F323-4A44-A23B-5F8C4699CA86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48e3bfad-565f-49a4-84b5-dfadd11a5739"/>
    <ds:schemaRef ds:uri="http://purl.org/dc/elements/1.1/"/>
    <ds:schemaRef ds:uri="http://schemas.microsoft.com/office/2006/metadata/properti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CE1D0684-2D05-44E2-AE29-F9562A7273B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MTT</vt:lpstr>
      <vt:lpstr>Cytotox</vt:lpstr>
      <vt:lpstr>Combined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Nolte, Luca</dc:creator>
  <cp:keywords/>
  <dc:description/>
  <cp:lastModifiedBy>Schinke, Christian</cp:lastModifiedBy>
  <cp:revision/>
  <dcterms:created xsi:type="dcterms:W3CDTF">2020-04-30T20:16:53Z</dcterms:created>
  <dcterms:modified xsi:type="dcterms:W3CDTF">2021-07-18T12:43:44Z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0x010100175AFD7BF2BE5340B4B610014F4C2D79</vt:lpwstr>
  </property>
</Properties>
</file>