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39" documentId="11_EE8A261836C16C97B31B1AEBBAD4238C5FBF8F15" xr6:coauthVersionLast="45" xr6:coauthVersionMax="45" xr10:uidLastSave="{A7F7F439-B148-4F0C-9195-DE15BA705C54}"/>
  <bookViews>
    <workbookView xWindow="-120" yWindow="-120" windowWidth="29040" windowHeight="15840" activeTab="2" xr2:uid="{00000000-000D-0000-FFFF-FFFF00000000}"/>
  </bookViews>
  <sheets>
    <sheet name="MTT" sheetId="1" r:id="rId1"/>
    <sheet name="Cytotox" sheetId="2" r:id="rId2"/>
    <sheet name="Combined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35" i="2" l="1"/>
  <c r="H35" i="1" l="1"/>
  <c r="L47" i="3" l="1"/>
  <c r="K47" i="3"/>
  <c r="J47" i="3"/>
  <c r="I47" i="3"/>
  <c r="H47" i="3"/>
  <c r="G47" i="3"/>
  <c r="F47" i="3"/>
  <c r="E47" i="3"/>
  <c r="L46" i="3"/>
  <c r="K46" i="3"/>
  <c r="J46" i="3"/>
  <c r="I46" i="3"/>
  <c r="H46" i="3"/>
  <c r="G46" i="3"/>
  <c r="F46" i="3"/>
  <c r="E46" i="3"/>
  <c r="L45" i="3"/>
  <c r="K45" i="3"/>
  <c r="J45" i="3"/>
  <c r="I45" i="3"/>
  <c r="H45" i="3"/>
  <c r="G45" i="3"/>
  <c r="F45" i="3"/>
  <c r="E45" i="3"/>
  <c r="L44" i="3"/>
  <c r="K44" i="3"/>
  <c r="N45" i="3" s="1"/>
  <c r="J44" i="3"/>
  <c r="I44" i="3"/>
  <c r="H44" i="3"/>
  <c r="G44" i="3"/>
  <c r="F44" i="3"/>
  <c r="E44" i="3"/>
  <c r="P39" i="2"/>
  <c r="O39" i="2"/>
  <c r="N39" i="2"/>
  <c r="M39" i="2"/>
  <c r="L39" i="2"/>
  <c r="K39" i="2"/>
  <c r="J39" i="2"/>
  <c r="I39" i="2"/>
  <c r="H39" i="2"/>
  <c r="P37" i="2"/>
  <c r="P38" i="2" s="1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H50" i="2"/>
  <c r="O35" i="2"/>
  <c r="O40" i="2" s="1"/>
  <c r="N35" i="2"/>
  <c r="N36" i="2" s="1"/>
  <c r="M35" i="2"/>
  <c r="M36" i="2" s="1"/>
  <c r="L35" i="2"/>
  <c r="L36" i="2" s="1"/>
  <c r="K35" i="2"/>
  <c r="K36" i="2" s="1"/>
  <c r="J35" i="2"/>
  <c r="J36" i="2" s="1"/>
  <c r="I35" i="2"/>
  <c r="I36" i="2" s="1"/>
  <c r="H35" i="2"/>
  <c r="P39" i="1"/>
  <c r="O39" i="1"/>
  <c r="N39" i="1"/>
  <c r="M39" i="1"/>
  <c r="L39" i="1"/>
  <c r="K39" i="1"/>
  <c r="J39" i="1"/>
  <c r="I39" i="1"/>
  <c r="H39" i="1"/>
  <c r="H40" i="1" s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P35" i="1"/>
  <c r="H50" i="1" s="1"/>
  <c r="O35" i="1"/>
  <c r="O36" i="1" s="1"/>
  <c r="N35" i="1"/>
  <c r="N36" i="1" s="1"/>
  <c r="M35" i="1"/>
  <c r="M36" i="1" s="1"/>
  <c r="L35" i="1"/>
  <c r="K35" i="1"/>
  <c r="K36" i="1" s="1"/>
  <c r="J35" i="1"/>
  <c r="J36" i="1" s="1"/>
  <c r="I35" i="1"/>
  <c r="I36" i="1" s="1"/>
  <c r="H40" i="2" l="1"/>
  <c r="L40" i="1"/>
  <c r="G53" i="3"/>
  <c r="K40" i="2"/>
  <c r="O36" i="2"/>
  <c r="L40" i="2"/>
  <c r="J40" i="2"/>
  <c r="M40" i="2"/>
  <c r="I40" i="2"/>
  <c r="N40" i="2"/>
  <c r="P40" i="2"/>
  <c r="O48" i="2"/>
  <c r="H48" i="2"/>
  <c r="H49" i="2"/>
  <c r="I47" i="2"/>
  <c r="I48" i="2"/>
  <c r="I49" i="2"/>
  <c r="I50" i="2"/>
  <c r="J47" i="2"/>
  <c r="J49" i="2"/>
  <c r="K47" i="2"/>
  <c r="K48" i="2"/>
  <c r="K49" i="2"/>
  <c r="K50" i="2"/>
  <c r="L48" i="2"/>
  <c r="J48" i="2"/>
  <c r="J50" i="2"/>
  <c r="H36" i="2"/>
  <c r="L47" i="2"/>
  <c r="L49" i="2"/>
  <c r="L50" i="2"/>
  <c r="M47" i="2"/>
  <c r="M48" i="2"/>
  <c r="M49" i="2"/>
  <c r="M50" i="2"/>
  <c r="P36" i="2"/>
  <c r="N47" i="2"/>
  <c r="N48" i="2"/>
  <c r="N49" i="2"/>
  <c r="N50" i="2"/>
  <c r="O47" i="2"/>
  <c r="O49" i="2"/>
  <c r="O50" i="2"/>
  <c r="H47" i="2"/>
  <c r="N40" i="1"/>
  <c r="H36" i="1"/>
  <c r="I40" i="1"/>
  <c r="O40" i="1"/>
  <c r="J40" i="1"/>
  <c r="M47" i="1"/>
  <c r="L36" i="1"/>
  <c r="K40" i="1"/>
  <c r="M48" i="1"/>
  <c r="P36" i="1"/>
  <c r="M49" i="1"/>
  <c r="M40" i="1"/>
  <c r="M50" i="1"/>
  <c r="I47" i="1"/>
  <c r="I48" i="1"/>
  <c r="I49" i="1"/>
  <c r="I50" i="1"/>
  <c r="J47" i="1"/>
  <c r="J48" i="1"/>
  <c r="J49" i="1"/>
  <c r="J50" i="1"/>
  <c r="K47" i="1"/>
  <c r="K48" i="1"/>
  <c r="K49" i="1"/>
  <c r="K50" i="1"/>
  <c r="L47" i="1"/>
  <c r="L48" i="1"/>
  <c r="L49" i="1"/>
  <c r="L50" i="1"/>
  <c r="N47" i="1"/>
  <c r="N48" i="1"/>
  <c r="N49" i="1"/>
  <c r="N50" i="1"/>
  <c r="P40" i="1"/>
  <c r="O47" i="1"/>
  <c r="O48" i="1"/>
  <c r="O49" i="1"/>
  <c r="O50" i="1"/>
  <c r="H47" i="1"/>
  <c r="H48" i="1"/>
  <c r="H49" i="1"/>
  <c r="S54" i="1" l="1"/>
  <c r="S54" i="2"/>
  <c r="H79" i="2"/>
  <c r="E50" i="3"/>
  <c r="M58" i="1"/>
  <c r="K53" i="3"/>
  <c r="I52" i="3"/>
  <c r="F52" i="3"/>
  <c r="F51" i="3"/>
  <c r="I53" i="3"/>
  <c r="H51" i="3"/>
  <c r="K51" i="3"/>
  <c r="I51" i="3"/>
  <c r="L53" i="3"/>
  <c r="L50" i="3"/>
  <c r="L51" i="3"/>
  <c r="L52" i="3"/>
  <c r="G50" i="3"/>
  <c r="I50" i="3"/>
  <c r="G52" i="3"/>
  <c r="K52" i="3"/>
  <c r="H50" i="3"/>
  <c r="G51" i="3"/>
  <c r="K50" i="3"/>
  <c r="J53" i="3"/>
  <c r="F53" i="3"/>
  <c r="E52" i="3"/>
  <c r="M56" i="1"/>
  <c r="M57" i="1" s="1"/>
  <c r="J52" i="3"/>
  <c r="J51" i="3"/>
  <c r="H53" i="3"/>
  <c r="E53" i="3"/>
  <c r="J50" i="3"/>
  <c r="F50" i="3"/>
  <c r="H52" i="3"/>
  <c r="E51" i="3"/>
  <c r="I58" i="2"/>
  <c r="I56" i="2"/>
  <c r="I57" i="2" s="1"/>
  <c r="I54" i="2"/>
  <c r="I55" i="2" s="1"/>
  <c r="O58" i="2"/>
  <c r="O56" i="2"/>
  <c r="O57" i="2" s="1"/>
  <c r="O54" i="2"/>
  <c r="O55" i="2" s="1"/>
  <c r="M58" i="2"/>
  <c r="M56" i="2"/>
  <c r="M57" i="2" s="1"/>
  <c r="M54" i="2"/>
  <c r="M55" i="2" s="1"/>
  <c r="K58" i="2"/>
  <c r="K56" i="2"/>
  <c r="K57" i="2" s="1"/>
  <c r="K54" i="2"/>
  <c r="K55" i="2" s="1"/>
  <c r="L58" i="2"/>
  <c r="L56" i="2"/>
  <c r="L57" i="2" s="1"/>
  <c r="L54" i="2"/>
  <c r="L55" i="2" s="1"/>
  <c r="H58" i="2"/>
  <c r="H56" i="2"/>
  <c r="H57" i="2" s="1"/>
  <c r="H54" i="2"/>
  <c r="N54" i="2"/>
  <c r="N58" i="2"/>
  <c r="N56" i="2"/>
  <c r="N57" i="2" s="1"/>
  <c r="J54" i="2"/>
  <c r="J55" i="2" s="1"/>
  <c r="J58" i="2"/>
  <c r="J56" i="2"/>
  <c r="J57" i="2" s="1"/>
  <c r="M54" i="1"/>
  <c r="M55" i="1" s="1"/>
  <c r="O58" i="1"/>
  <c r="O56" i="1"/>
  <c r="O57" i="1" s="1"/>
  <c r="O54" i="1"/>
  <c r="O55" i="1" s="1"/>
  <c r="N58" i="1"/>
  <c r="N56" i="1"/>
  <c r="N57" i="1" s="1"/>
  <c r="N54" i="1"/>
  <c r="I65" i="1" s="1"/>
  <c r="K58" i="1"/>
  <c r="K56" i="1"/>
  <c r="K57" i="1" s="1"/>
  <c r="K54" i="1"/>
  <c r="K55" i="1" s="1"/>
  <c r="J58" i="1"/>
  <c r="J56" i="1"/>
  <c r="J57" i="1" s="1"/>
  <c r="J54" i="1"/>
  <c r="J55" i="1" s="1"/>
  <c r="I79" i="1"/>
  <c r="H54" i="1"/>
  <c r="H58" i="1"/>
  <c r="H56" i="1"/>
  <c r="H57" i="1" s="1"/>
  <c r="I58" i="1"/>
  <c r="I56" i="1"/>
  <c r="I57" i="1" s="1"/>
  <c r="I54" i="1"/>
  <c r="I55" i="1" s="1"/>
  <c r="L54" i="1"/>
  <c r="L55" i="1" s="1"/>
  <c r="L56" i="1"/>
  <c r="L57" i="1" s="1"/>
  <c r="L58" i="1"/>
  <c r="H63" i="2" l="1"/>
  <c r="L66" i="2"/>
  <c r="K65" i="2"/>
  <c r="N64" i="2"/>
  <c r="L63" i="2"/>
  <c r="H64" i="2"/>
  <c r="O64" i="2"/>
  <c r="M65" i="2"/>
  <c r="J64" i="2"/>
  <c r="I66" i="2"/>
  <c r="K66" i="2"/>
  <c r="I64" i="2"/>
  <c r="L64" i="2"/>
  <c r="J65" i="2"/>
  <c r="H65" i="2"/>
  <c r="M64" i="2"/>
  <c r="J63" i="2"/>
  <c r="K64" i="2"/>
  <c r="O63" i="2"/>
  <c r="M66" i="2"/>
  <c r="L65" i="2"/>
  <c r="M63" i="2"/>
  <c r="J66" i="2"/>
  <c r="N63" i="2"/>
  <c r="N65" i="2"/>
  <c r="I65" i="2"/>
  <c r="O66" i="2"/>
  <c r="N55" i="2"/>
  <c r="H66" i="2"/>
  <c r="N66" i="2"/>
  <c r="O65" i="2"/>
  <c r="K63" i="2"/>
  <c r="I63" i="2"/>
  <c r="O65" i="1"/>
  <c r="K64" i="1"/>
  <c r="L63" i="1"/>
  <c r="H63" i="1"/>
  <c r="J65" i="1"/>
  <c r="J66" i="1"/>
  <c r="L66" i="1"/>
  <c r="O64" i="1"/>
  <c r="M63" i="1"/>
  <c r="N64" i="1"/>
  <c r="M65" i="1"/>
  <c r="N55" i="1"/>
  <c r="H66" i="1"/>
  <c r="N63" i="1"/>
  <c r="I66" i="1"/>
  <c r="O63" i="1"/>
  <c r="H65" i="1"/>
  <c r="M66" i="1"/>
  <c r="N66" i="1"/>
  <c r="O66" i="1"/>
  <c r="M64" i="1"/>
  <c r="L65" i="1"/>
  <c r="I64" i="1"/>
  <c r="J63" i="1"/>
  <c r="I63" i="1"/>
  <c r="K65" i="1"/>
  <c r="J64" i="1"/>
  <c r="H64" i="1"/>
  <c r="K63" i="1"/>
  <c r="N65" i="1"/>
  <c r="L64" i="1"/>
  <c r="K66" i="1"/>
  <c r="N59" i="2"/>
  <c r="O79" i="2"/>
  <c r="J59" i="1"/>
  <c r="O77" i="1"/>
  <c r="L57" i="3"/>
  <c r="E59" i="3"/>
  <c r="E58" i="3"/>
  <c r="E57" i="3"/>
  <c r="H57" i="3"/>
  <c r="H59" i="3"/>
  <c r="H58" i="3"/>
  <c r="J77" i="2"/>
  <c r="F59" i="3"/>
  <c r="F58" i="3"/>
  <c r="F57" i="3"/>
  <c r="I57" i="3"/>
  <c r="I59" i="3"/>
  <c r="I58" i="3"/>
  <c r="J57" i="3"/>
  <c r="J59" i="3"/>
  <c r="J58" i="3"/>
  <c r="G57" i="3"/>
  <c r="G59" i="3"/>
  <c r="G58" i="3"/>
  <c r="L59" i="3"/>
  <c r="L58" i="3"/>
  <c r="K57" i="3"/>
  <c r="K59" i="3"/>
  <c r="K58" i="3"/>
  <c r="I78" i="2"/>
  <c r="L78" i="2"/>
  <c r="H59" i="2"/>
  <c r="H76" i="2"/>
  <c r="N79" i="2"/>
  <c r="I59" i="2"/>
  <c r="M78" i="2"/>
  <c r="J76" i="2"/>
  <c r="N78" i="2"/>
  <c r="K59" i="2"/>
  <c r="O59" i="2"/>
  <c r="O77" i="2"/>
  <c r="J79" i="2"/>
  <c r="K78" i="2"/>
  <c r="L77" i="2"/>
  <c r="K76" i="2"/>
  <c r="O76" i="2"/>
  <c r="I79" i="2"/>
  <c r="H78" i="2"/>
  <c r="N76" i="2"/>
  <c r="J78" i="2"/>
  <c r="N77" i="2"/>
  <c r="O78" i="2"/>
  <c r="K79" i="2"/>
  <c r="M79" i="2"/>
  <c r="H55" i="2"/>
  <c r="L59" i="2"/>
  <c r="H77" i="2"/>
  <c r="L71" i="2"/>
  <c r="M59" i="2"/>
  <c r="M77" i="2"/>
  <c r="J59" i="2"/>
  <c r="K77" i="2"/>
  <c r="L79" i="2"/>
  <c r="L76" i="2"/>
  <c r="I77" i="2"/>
  <c r="M76" i="2"/>
  <c r="I76" i="2"/>
  <c r="L79" i="1"/>
  <c r="M59" i="1"/>
  <c r="H78" i="1"/>
  <c r="L76" i="1"/>
  <c r="L77" i="1"/>
  <c r="L78" i="1"/>
  <c r="K79" i="1"/>
  <c r="J77" i="1"/>
  <c r="J78" i="1"/>
  <c r="J79" i="1"/>
  <c r="O79" i="1"/>
  <c r="H59" i="1"/>
  <c r="J76" i="1"/>
  <c r="H77" i="1"/>
  <c r="I76" i="1"/>
  <c r="O76" i="1"/>
  <c r="N76" i="1"/>
  <c r="N77" i="1"/>
  <c r="N78" i="1"/>
  <c r="I59" i="1"/>
  <c r="H76" i="1"/>
  <c r="K76" i="1"/>
  <c r="O78" i="1"/>
  <c r="H55" i="1"/>
  <c r="N79" i="1"/>
  <c r="I78" i="1"/>
  <c r="H79" i="1"/>
  <c r="M77" i="1"/>
  <c r="M76" i="1"/>
  <c r="M78" i="1"/>
  <c r="M79" i="1"/>
  <c r="O59" i="1"/>
  <c r="K59" i="1"/>
  <c r="L59" i="1"/>
  <c r="I77" i="1"/>
  <c r="N59" i="1"/>
  <c r="K77" i="1"/>
  <c r="K78" i="1"/>
  <c r="L70" i="1" l="1"/>
  <c r="I72" i="1"/>
  <c r="G60" i="3"/>
  <c r="M71" i="2"/>
  <c r="K60" i="3"/>
  <c r="L60" i="3"/>
  <c r="O83" i="2"/>
  <c r="H84" i="2"/>
  <c r="M72" i="2"/>
  <c r="H83" i="2"/>
  <c r="J72" i="2"/>
  <c r="N70" i="2"/>
  <c r="L71" i="1"/>
  <c r="H72" i="1"/>
  <c r="I84" i="1"/>
  <c r="I71" i="1"/>
  <c r="J71" i="1"/>
  <c r="F60" i="3"/>
  <c r="H71" i="1"/>
  <c r="L83" i="1"/>
  <c r="K72" i="1"/>
  <c r="L84" i="1"/>
  <c r="I60" i="3"/>
  <c r="H60" i="3"/>
  <c r="O83" i="1"/>
  <c r="J84" i="1"/>
  <c r="H70" i="1"/>
  <c r="M70" i="2"/>
  <c r="N72" i="2"/>
  <c r="K70" i="2"/>
  <c r="O70" i="2"/>
  <c r="J60" i="3"/>
  <c r="E60" i="3"/>
  <c r="K71" i="2"/>
  <c r="L70" i="2"/>
  <c r="K72" i="2"/>
  <c r="N71" i="2"/>
  <c r="J70" i="2"/>
  <c r="H85" i="2"/>
  <c r="L72" i="2"/>
  <c r="J71" i="2"/>
  <c r="O71" i="2"/>
  <c r="O72" i="2"/>
  <c r="O85" i="2"/>
  <c r="O84" i="2"/>
  <c r="H72" i="2"/>
  <c r="H71" i="2"/>
  <c r="H70" i="2"/>
  <c r="J85" i="2"/>
  <c r="J84" i="2"/>
  <c r="J83" i="2"/>
  <c r="I71" i="2"/>
  <c r="I72" i="2"/>
  <c r="I70" i="2"/>
  <c r="I84" i="2"/>
  <c r="I85" i="2"/>
  <c r="I83" i="2"/>
  <c r="K85" i="2"/>
  <c r="K84" i="2"/>
  <c r="K83" i="2"/>
  <c r="M85" i="2"/>
  <c r="M84" i="2"/>
  <c r="M83" i="2"/>
  <c r="N85" i="2"/>
  <c r="N84" i="2"/>
  <c r="N83" i="2"/>
  <c r="L85" i="2"/>
  <c r="L84" i="2"/>
  <c r="L83" i="2"/>
  <c r="L72" i="1"/>
  <c r="L73" i="1" s="1"/>
  <c r="L85" i="1"/>
  <c r="N72" i="1"/>
  <c r="J72" i="1"/>
  <c r="I70" i="1"/>
  <c r="I73" i="1" s="1"/>
  <c r="J85" i="1"/>
  <c r="I85" i="1"/>
  <c r="J83" i="1"/>
  <c r="O84" i="1"/>
  <c r="M85" i="1"/>
  <c r="M84" i="1"/>
  <c r="M83" i="1"/>
  <c r="K70" i="1"/>
  <c r="N85" i="1"/>
  <c r="N84" i="1"/>
  <c r="N83" i="1"/>
  <c r="H85" i="1"/>
  <c r="H84" i="1"/>
  <c r="H83" i="1"/>
  <c r="K71" i="1"/>
  <c r="I83" i="1"/>
  <c r="N70" i="1"/>
  <c r="O85" i="1"/>
  <c r="O72" i="1"/>
  <c r="O71" i="1"/>
  <c r="O70" i="1"/>
  <c r="J70" i="1"/>
  <c r="M72" i="1"/>
  <c r="M71" i="1"/>
  <c r="M70" i="1"/>
  <c r="K85" i="1"/>
  <c r="K84" i="1"/>
  <c r="K83" i="1"/>
  <c r="N71" i="1"/>
  <c r="L86" i="1" l="1"/>
  <c r="J73" i="2"/>
  <c r="M73" i="2"/>
  <c r="K73" i="2"/>
  <c r="N73" i="2"/>
  <c r="H86" i="2"/>
  <c r="L73" i="2"/>
  <c r="H73" i="1"/>
  <c r="I86" i="1"/>
  <c r="N73" i="1"/>
  <c r="K73" i="1"/>
  <c r="J73" i="1"/>
  <c r="J86" i="1"/>
  <c r="O73" i="2"/>
  <c r="N86" i="2"/>
  <c r="J86" i="2"/>
  <c r="O86" i="2"/>
  <c r="I73" i="2"/>
  <c r="L86" i="2"/>
  <c r="M86" i="2"/>
  <c r="H73" i="2"/>
  <c r="K86" i="2"/>
  <c r="I86" i="2"/>
  <c r="N86" i="1"/>
  <c r="K86" i="1"/>
  <c r="O73" i="1"/>
  <c r="O86" i="1"/>
  <c r="M86" i="1"/>
  <c r="M73" i="1"/>
  <c r="H86" i="1"/>
</calcChain>
</file>

<file path=xl/sharedStrings.xml><?xml version="1.0" encoding="utf-8"?>
<sst xmlns="http://schemas.openxmlformats.org/spreadsheetml/2006/main" count="260" uniqueCount="64">
  <si>
    <t>Measurement wavelength [nm]</t>
  </si>
  <si>
    <t>Number of flashes</t>
  </si>
  <si>
    <t>Settle time [ms]</t>
  </si>
  <si>
    <t>Part of Plate</t>
  </si>
  <si>
    <t>A1-H12</t>
  </si>
  <si>
    <t>Start Time</t>
  </si>
  <si>
    <t>2020-09-25 10:03:31</t>
  </si>
  <si>
    <t>Temperature [°C]</t>
  </si>
  <si>
    <t>&lt;&gt;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</si>
  <si>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</si>
  <si>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</si>
  <si>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</si>
  <si>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</si>
  <si>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</si>
  <si>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</si>
  <si>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</si>
  <si>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</si>
  <si>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</si>
  <si>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</si>
  <si>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</si>
  <si>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</si>
  <si>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A</t>
  </si>
  <si>
    <t>B</t>
  </si>
  <si>
    <t>C</t>
  </si>
  <si>
    <t>D</t>
  </si>
  <si>
    <t>E</t>
  </si>
  <si>
    <t>F</t>
  </si>
  <si>
    <t>G</t>
  </si>
  <si>
    <t>H</t>
  </si>
  <si>
    <t>Date of intoxication:</t>
  </si>
  <si>
    <t>Reader:</t>
  </si>
  <si>
    <t>Tecan PlateReader</t>
  </si>
  <si>
    <t>10uM</t>
  </si>
  <si>
    <t>1uM</t>
  </si>
  <si>
    <t>100nM</t>
  </si>
  <si>
    <t>10nM</t>
  </si>
  <si>
    <t>1nM</t>
  </si>
  <si>
    <t>100pM</t>
  </si>
  <si>
    <t>Veh</t>
  </si>
  <si>
    <t>Empty value</t>
  </si>
  <si>
    <t>Cells</t>
  </si>
  <si>
    <t>iPSC_DSN_005a_2020313(1)</t>
  </si>
  <si>
    <t>Differentiation started</t>
  </si>
  <si>
    <t>Age of cells</t>
  </si>
  <si>
    <t>44d</t>
  </si>
  <si>
    <t>Agent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</si>
  <si>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</si>
  <si>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</si>
  <si>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</si>
  <si>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</si>
  <si>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</si>
  <si>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</si>
  <si>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</si>
  <si>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</si>
  <si>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Vehicle 1/2 pooled</t>
  </si>
  <si>
    <t>Viability [% Vehicle 1]</t>
  </si>
  <si>
    <t>Viability [% of vehicles pooled]</t>
  </si>
  <si>
    <t>MTT Minus Empty Value</t>
  </si>
  <si>
    <t>Cytotox Minus Empty Value</t>
  </si>
  <si>
    <t>Live/Dead</t>
  </si>
  <si>
    <t>Vehicle pooled</t>
  </si>
  <si>
    <t>% of Vehicle</t>
  </si>
  <si>
    <t>44) Exp_20200921</t>
  </si>
  <si>
    <t>Paclitaxel in DMSO, 72h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</si>
</sst>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sz val="11"/>
      <color rgb="FFFFFFFF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1">
    <xf numFmtId="0" fontId="0" fillId="0" borderId="0" xfId="0"/>
    <xf numFmtId="0" fontId="16" fillId="0" borderId="0" xfId="0" applyFont="1"/>
    <xf numFmtId="0" fontId="18" fillId="0" borderId="10" xfId="0" applyFont="1" applyBorder="1"/>
    <xf numFmtId="0" fontId="18" fillId="0" borderId="0" xfId="0" applyFont="1"/>
    <xf numFmtId="14" fontId="0" fillId="0" borderId="0" xfId="0" applyNumberFormat="1"/>
    <xf numFmtId="0" fontId="19" fillId="0" borderId="0" xfId="0" applyFont="1"/>
    <xf numFmtId="0" fontId="20" fillId="0" borderId="0" xfId="0" applyFont="1"/>
    <xf numFmtId="164" fontId="18" fillId="0" borderId="0" xfId="0" applyNumberFormat="1" applyFont="1"/>
    <xf numFmtId="0" fontId="19" fillId="0" borderId="0" xfId="0" quotePrefix="1" applyFont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21" fillId="0" borderId="0" xfId="0" applyNumberFormat="1" applyFont="1" applyFill="1"/>
    <xf numFmtId="0" fontId="0" fillId="0" borderId="0" xfId="0" applyNumberFormat="1" applyFont="1"/>
    <xf numFmtId="0" fontId="22" fillId="33" borderId="0" xfId="0" applyNumberFormat="1" applyFont="1" applyFill="1"/>
    <xf numFmtId="0" fontId="0" fillId="0" borderId="0" xfId="0" applyAlignment="1"/>
    <xf numFmtId="0" fontId="0" fillId="0" borderId="10" xfId="0" applyBorder="1"/>
    <xf numFmtId="0" fontId="18" fillId="0" borderId="0" xfId="0" applyFont="1" applyBorder="1" applyAlignment="1"/>
    <xf numFmtId="0" fontId="0" fillId="0" borderId="0" xfId="0" applyAlignment="1">
      <alignment horizontal="right"/>
    </xf>
    <xf numFmtId="0" fontId="18" fillId="0" borderId="0" xfId="0" applyFont="1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138114</xdr:colOff>
      <xdr:row>0</xdr:row>
      <xdr:rowOff>0</xdr:rowOff>
    </xdr:from>
    <xdr:to>
      <xdr:col>25</xdr:col>
      <xdr:colOff>485776</xdr:colOff>
      <xdr:row>39</xdr:row>
      <xdr:rowOff>146048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12907171" y="946943"/>
          <a:ext cx="7575548" cy="568166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381000</xdr:colOff>
      <xdr:row>0</xdr:row>
      <xdr:rowOff>95252</xdr:rowOff>
    </xdr:from>
    <xdr:to>
      <xdr:col>17</xdr:col>
      <xdr:colOff>557214</xdr:colOff>
      <xdr:row>23</xdr:row>
      <xdr:rowOff>12704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A88FCEE4-EB21-48F2-9D10-1A75B063C2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9749631" y="632621"/>
          <a:ext cx="4298952" cy="322421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627531</xdr:colOff>
      <xdr:row>1</xdr:row>
      <xdr:rowOff>67238</xdr:rowOff>
    </xdr:from>
    <xdr:to>
      <xdr:col>8</xdr:col>
      <xdr:colOff>44827</xdr:colOff>
      <xdr:row>18</xdr:row>
      <xdr:rowOff>115799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BEA9D737-6123-4500-A37F-0A08447C1E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3264648" y="668621"/>
          <a:ext cx="3287061" cy="2465296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147332</xdr:colOff>
          <xdr:row>1</xdr:row>
          <xdr:rowOff>82725</xdr:rowOff>
        </xdr:from>
        <xdr:to>
          <xdr:col>13</xdr:col>
          <xdr:colOff>490560</xdr:colOff>
          <xdr:row>18</xdr:row>
          <xdr:rowOff>78441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B5F37155-C5C0-4E0F-A8C5-A00BB82D840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86"/>
  <sheetViews>
    <sheetView zoomScale="70" zoomScaleNormal="70" workbookViewId="0">
      <selection activeCell="A25" sqref="A25:D32"/>
    </sheetView>
  </sheetViews>
  <sheetFormatPr baseColWidth="10" defaultColWidth="11.42578125" defaultRowHeight="15" x14ac:dyDescent="0.25"/>
  <sheetData>
    <row r="1" spans="1:13" x14ac:dyDescent="0.25">
      <c r="A1" s="13" t="s">
        <v>0</v>
      </c>
      <c r="B1" s="13"/>
      <c r="C1" s="13"/>
      <c r="D1" s="13"/>
      <c r="E1" s="13">
        <v>560</v>
      </c>
      <c r="F1" s="13"/>
      <c r="G1" s="13"/>
      <c r="H1" s="13"/>
      <c r="I1" s="13"/>
      <c r="J1" s="13"/>
      <c r="K1" s="13"/>
      <c r="L1" s="14"/>
      <c r="M1" s="14"/>
    </row>
    <row r="2" spans="1:13" x14ac:dyDescent="0.25">
      <c r="A2" s="13" t="s">
        <v>1</v>
      </c>
      <c r="B2" s="13"/>
      <c r="C2" s="13"/>
      <c r="D2" s="13"/>
      <c r="E2" s="13">
        <v>10</v>
      </c>
      <c r="F2" s="13"/>
      <c r="G2" s="13"/>
      <c r="H2" s="13"/>
      <c r="I2" s="13"/>
      <c r="J2" s="13"/>
      <c r="K2" s="13"/>
      <c r="L2" s="14"/>
      <c r="M2" s="14"/>
    </row>
    <row r="3" spans="1:13" x14ac:dyDescent="0.25">
      <c r="A3" s="13" t="s">
        <v>2</v>
      </c>
      <c r="B3" s="13"/>
      <c r="C3" s="13"/>
      <c r="D3" s="13"/>
      <c r="E3" s="13">
        <v>50</v>
      </c>
      <c r="F3" s="13"/>
      <c r="G3" s="13"/>
      <c r="H3" s="13"/>
      <c r="I3" s="13"/>
      <c r="J3" s="13"/>
      <c r="K3" s="13"/>
      <c r="L3" s="14"/>
      <c r="M3" s="14"/>
    </row>
    <row r="4" spans="1:13" x14ac:dyDescent="0.25">
      <c r="A4" s="13" t="s">
        <v>3</v>
      </c>
      <c r="B4" s="13"/>
      <c r="C4" s="13"/>
      <c r="D4" s="13"/>
      <c r="E4" s="13" t="s">
        <v>4</v>
      </c>
      <c r="F4" s="13"/>
      <c r="G4" s="13"/>
      <c r="H4" s="13"/>
      <c r="I4" s="13"/>
      <c r="J4" s="13"/>
      <c r="K4" s="13"/>
      <c r="L4" s="14"/>
      <c r="M4" s="14"/>
    </row>
    <row r="5" spans="1:13" x14ac:dyDescent="0.25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4"/>
      <c r="M5" s="14"/>
    </row>
    <row r="6" spans="1:13" x14ac:dyDescent="0.25">
      <c r="A6" s="13" t="s">
        <v>5</v>
      </c>
      <c r="B6" s="13"/>
      <c r="C6" s="13"/>
      <c r="D6" s="13"/>
      <c r="E6" s="13" t="s">
        <v>6</v>
      </c>
      <c r="F6" s="13"/>
      <c r="G6" s="13"/>
      <c r="H6" s="13"/>
      <c r="I6" s="13"/>
      <c r="J6" s="13"/>
      <c r="K6" s="13"/>
      <c r="L6" s="14"/>
      <c r="M6" s="14"/>
    </row>
    <row r="7" spans="1:13" x14ac:dyDescent="0.25">
      <c r="A7" s="13" t="s">
        <v>7</v>
      </c>
      <c r="B7" s="13"/>
      <c r="C7" s="13"/>
      <c r="D7" s="13"/>
      <c r="E7" s="13">
        <v>23.6</v>
      </c>
      <c r="F7" s="13"/>
      <c r="G7" s="13"/>
      <c r="H7" s="13"/>
      <c r="I7" s="13"/>
      <c r="J7" s="13"/>
      <c r="K7" s="13"/>
      <c r="L7" s="14"/>
      <c r="M7" s="14"/>
    </row>
    <row r="8" spans="1:13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4"/>
      <c r="M8" s="14"/>
    </row>
    <row r="9" spans="1:13" x14ac:dyDescent="0.25">
      <c r="A9" s="15" t="s">
        <v>8</v>
      </c>
      <c r="B9" s="15" t="s">
        <v>9</v>
      </c>
      <c r="C9" s="15" t="s">
        <v>10</v>
      </c>
      <c r="D9" s="15" t="s">
        <v>11</v>
      </c>
      <c r="E9" s="15" t="s">
        <v>12</v>
      </c>
      <c r="F9" s="15" t="s">
        <v>13</v>
      </c>
      <c r="G9" s="15" t="s">
        <v>14</v>
      </c>
      <c r="H9" s="15" t="s">
        <v>15</v>
      </c>
      <c r="I9" s="15" t="s">
        <v>16</v>
      </c>
      <c r="J9" s="15" t="s">
        <v>17</v>
      </c>
      <c r="K9" s="15" t="s">
        <v>18</v>
      </c>
      <c r="L9" s="15" t="s">
        <v>19</v>
      </c>
      <c r="M9" s="15" t="s">
        <v>20</v>
      </c>
    </row>
    <row r="10" spans="1:13" x14ac:dyDescent="0.25">
      <c r="A10" s="15" t="s">
        <v>21</v>
      </c>
      <c r="B10" s="13">
        <v>5.3699999999999998E-2</v>
      </c>
      <c r="C10" s="13">
        <v>4.6600000000000003E-2</v>
      </c>
      <c r="D10" s="13">
        <v>4.3499999999999997E-2</v>
      </c>
      <c r="E10" s="13">
        <v>4.2500000000000003E-2</v>
      </c>
      <c r="F10" s="13">
        <v>5.7799999999999997E-2</v>
      </c>
      <c r="G10" s="13">
        <v>4.3099999999999999E-2</v>
      </c>
      <c r="H10" s="13">
        <v>4.2099999999999999E-2</v>
      </c>
      <c r="I10" s="13">
        <v>4.41E-2</v>
      </c>
      <c r="J10" s="13">
        <v>4.2599999999999999E-2</v>
      </c>
      <c r="K10" s="13">
        <v>4.3099999999999999E-2</v>
      </c>
      <c r="L10" s="13">
        <v>4.2599999999999999E-2</v>
      </c>
      <c r="M10" s="13">
        <v>5.3400000000000003E-2</v>
      </c>
    </row>
    <row r="11" spans="1:13" x14ac:dyDescent="0.25">
      <c r="A11" s="15" t="s">
        <v>22</v>
      </c>
      <c r="B11" s="13">
        <v>4.3099999999999999E-2</v>
      </c>
      <c r="C11" s="13">
        <v>4.2700000000000002E-2</v>
      </c>
      <c r="D11" s="13">
        <v>0.1103</v>
      </c>
      <c r="E11" s="13">
        <v>0.1234</v>
      </c>
      <c r="F11" s="13">
        <v>0.1239</v>
      </c>
      <c r="G11" s="13">
        <v>0.1283</v>
      </c>
      <c r="H11" s="13">
        <v>0.1265</v>
      </c>
      <c r="I11" s="13">
        <v>0.12959999999999999</v>
      </c>
      <c r="J11" s="13">
        <v>0.1273</v>
      </c>
      <c r="K11" s="13">
        <v>0.1244</v>
      </c>
      <c r="L11" s="13">
        <v>4.2599999999999999E-2</v>
      </c>
      <c r="M11" s="13">
        <v>4.2500000000000003E-2</v>
      </c>
    </row>
    <row r="12" spans="1:13" x14ac:dyDescent="0.25">
      <c r="A12" s="15" t="s">
        <v>23</v>
      </c>
      <c r="B12" s="13">
        <v>4.2200000000000001E-2</v>
      </c>
      <c r="C12" s="13">
        <v>4.4200000000000003E-2</v>
      </c>
      <c r="D12" s="13">
        <v>0.18060000000000001</v>
      </c>
      <c r="E12" s="13">
        <v>0.13450000000000001</v>
      </c>
      <c r="F12" s="13">
        <v>0.1411</v>
      </c>
      <c r="G12" s="13">
        <v>0.1658</v>
      </c>
      <c r="H12" s="13">
        <v>0.16139999999999999</v>
      </c>
      <c r="I12" s="13">
        <v>0.17219999999999999</v>
      </c>
      <c r="J12" s="13">
        <v>0.20030000000000001</v>
      </c>
      <c r="K12" s="13">
        <v>0.19170000000000001</v>
      </c>
      <c r="L12" s="13">
        <v>7.1499999999999994E-2</v>
      </c>
      <c r="M12" s="13">
        <v>4.2500000000000003E-2</v>
      </c>
    </row>
    <row r="13" spans="1:13" x14ac:dyDescent="0.25">
      <c r="A13" s="15" t="s">
        <v>24</v>
      </c>
      <c r="B13" s="13">
        <v>4.0399999999999998E-2</v>
      </c>
      <c r="C13" s="13">
        <v>4.8300000000000003E-2</v>
      </c>
      <c r="D13" s="13">
        <v>0.12620000000000001</v>
      </c>
      <c r="E13" s="13">
        <v>0.13339999999999999</v>
      </c>
      <c r="F13" s="13">
        <v>0.15010000000000001</v>
      </c>
      <c r="G13" s="13">
        <v>0.16200000000000001</v>
      </c>
      <c r="H13" s="13">
        <v>0.161</v>
      </c>
      <c r="I13" s="13">
        <v>0.1646</v>
      </c>
      <c r="J13" s="13">
        <v>0.18740000000000001</v>
      </c>
      <c r="K13" s="13">
        <v>0.18160000000000001</v>
      </c>
      <c r="L13" s="13">
        <v>7.1900000000000006E-2</v>
      </c>
      <c r="M13" s="13">
        <v>4.2700000000000002E-2</v>
      </c>
    </row>
    <row r="14" spans="1:13" x14ac:dyDescent="0.25">
      <c r="A14" s="15" t="s">
        <v>25</v>
      </c>
      <c r="B14" s="13">
        <v>4.2299999999999997E-2</v>
      </c>
      <c r="C14" s="13">
        <v>4.1799999999999997E-2</v>
      </c>
      <c r="D14" s="13">
        <v>0.14510000000000001</v>
      </c>
      <c r="E14" s="13">
        <v>0.13500000000000001</v>
      </c>
      <c r="F14" s="13">
        <v>0.16650000000000001</v>
      </c>
      <c r="G14" s="13">
        <v>0.18</v>
      </c>
      <c r="H14" s="13">
        <v>0.16669999999999999</v>
      </c>
      <c r="I14" s="13">
        <v>0.1671</v>
      </c>
      <c r="J14" s="13">
        <v>0.18260000000000001</v>
      </c>
      <c r="K14" s="13">
        <v>0.18</v>
      </c>
      <c r="L14" s="13">
        <v>7.2800000000000004E-2</v>
      </c>
      <c r="M14" s="13">
        <v>4.1799999999999997E-2</v>
      </c>
    </row>
    <row r="15" spans="1:13" x14ac:dyDescent="0.25">
      <c r="A15" s="15" t="s">
        <v>26</v>
      </c>
      <c r="B15" s="13">
        <v>4.2700000000000002E-2</v>
      </c>
      <c r="C15" s="13">
        <v>4.19E-2</v>
      </c>
      <c r="D15" s="13">
        <v>0.12859999999999999</v>
      </c>
      <c r="E15" s="13">
        <v>0.13370000000000001</v>
      </c>
      <c r="F15" s="13">
        <v>0.1855</v>
      </c>
      <c r="G15" s="13">
        <v>0.15279999999999999</v>
      </c>
      <c r="H15" s="13">
        <v>0.17710000000000001</v>
      </c>
      <c r="I15" s="13">
        <v>0.1953</v>
      </c>
      <c r="J15" s="13">
        <v>0.15079999999999999</v>
      </c>
      <c r="K15" s="13">
        <v>0.17829999999999999</v>
      </c>
      <c r="L15" s="13">
        <v>4.2599999999999999E-2</v>
      </c>
      <c r="M15" s="13">
        <v>4.1700000000000001E-2</v>
      </c>
    </row>
    <row r="16" spans="1:13" x14ac:dyDescent="0.25">
      <c r="A16" s="15" t="s">
        <v>27</v>
      </c>
      <c r="B16" s="13">
        <v>4.2999999999999997E-2</v>
      </c>
      <c r="C16" s="13">
        <v>4.2299999999999997E-2</v>
      </c>
      <c r="D16" s="13">
        <v>0.1231</v>
      </c>
      <c r="E16" s="13">
        <v>0.12959999999999999</v>
      </c>
      <c r="F16" s="13">
        <v>0.12640000000000001</v>
      </c>
      <c r="G16" s="13">
        <v>0.12740000000000001</v>
      </c>
      <c r="H16" s="13">
        <v>0.12870000000000001</v>
      </c>
      <c r="I16" s="13">
        <v>0.12909999999999999</v>
      </c>
      <c r="J16" s="13">
        <v>0.12709999999999999</v>
      </c>
      <c r="K16" s="13">
        <v>0.12790000000000001</v>
      </c>
      <c r="L16" s="13">
        <v>4.24E-2</v>
      </c>
      <c r="M16" s="13">
        <v>4.3799999999999999E-2</v>
      </c>
    </row>
    <row r="17" spans="1:20" x14ac:dyDescent="0.25">
      <c r="A17" s="15" t="s">
        <v>28</v>
      </c>
      <c r="B17" s="13">
        <v>5.3600000000000002E-2</v>
      </c>
      <c r="C17" s="13">
        <v>4.2700000000000002E-2</v>
      </c>
      <c r="D17" s="13">
        <v>4.3999999999999997E-2</v>
      </c>
      <c r="E17" s="13">
        <v>4.3799999999999999E-2</v>
      </c>
      <c r="F17" s="13">
        <v>4.3200000000000002E-2</v>
      </c>
      <c r="G17" s="13">
        <v>4.2799999999999998E-2</v>
      </c>
      <c r="H17" s="13">
        <v>4.3499999999999997E-2</v>
      </c>
      <c r="I17" s="13">
        <v>4.3099999999999999E-2</v>
      </c>
      <c r="J17" s="13">
        <v>3.8100000000000002E-2</v>
      </c>
      <c r="K17" s="13">
        <v>4.3999999999999997E-2</v>
      </c>
      <c r="L17" s="13">
        <v>4.1500000000000002E-2</v>
      </c>
      <c r="M17" s="13">
        <v>5.3999999999999999E-2</v>
      </c>
    </row>
    <row r="22" spans="1:20" x14ac:dyDescent="0.25">
      <c r="A22" s="1"/>
      <c r="S22" s="18"/>
      <c r="T22" s="3"/>
    </row>
    <row r="23" spans="1:20" x14ac:dyDescent="0.25">
      <c r="C23" s="4"/>
      <c r="S23" s="18"/>
      <c r="T23" s="3"/>
    </row>
    <row r="24" spans="1:20" x14ac:dyDescent="0.25">
      <c r="C24" s="4"/>
      <c r="S24" s="18"/>
      <c r="T24" s="3"/>
    </row>
    <row r="25" spans="1:20" x14ac:dyDescent="0.25">
      <c r="A25" s="1" t="s">
        <v>62</v>
      </c>
      <c r="D25" s="3"/>
      <c r="E25" s="3"/>
      <c r="F25" s="2"/>
      <c r="G25" s="2"/>
      <c r="H25" s="17" t="s">
        <v>32</v>
      </c>
      <c r="I25" s="17" t="s">
        <v>33</v>
      </c>
      <c r="J25" s="17" t="s">
        <v>34</v>
      </c>
      <c r="K25" s="17" t="s">
        <v>35</v>
      </c>
      <c r="L25" s="17" t="s">
        <v>36</v>
      </c>
      <c r="M25" s="17" t="s">
        <v>37</v>
      </c>
      <c r="N25" s="17" t="s">
        <v>38</v>
      </c>
      <c r="O25" s="17" t="s">
        <v>38</v>
      </c>
      <c r="P25" s="17" t="s">
        <v>39</v>
      </c>
      <c r="Q25" s="2"/>
      <c r="R25" s="3"/>
      <c r="S25" s="18"/>
      <c r="T25" s="3"/>
    </row>
    <row r="26" spans="1:20" x14ac:dyDescent="0.25">
      <c r="A26" t="s">
        <v>40</v>
      </c>
      <c r="C26" t="s">
        <v>41</v>
      </c>
      <c r="D26" s="3"/>
      <c r="E26" s="3"/>
      <c r="F26" s="13">
        <v>5.3699999999999998E-2</v>
      </c>
      <c r="G26" s="13">
        <v>4.6600000000000003E-2</v>
      </c>
      <c r="H26" s="13">
        <v>4.3499999999999997E-2</v>
      </c>
      <c r="I26" s="13">
        <v>4.2500000000000003E-2</v>
      </c>
      <c r="J26" s="13">
        <v>5.7799999999999997E-2</v>
      </c>
      <c r="K26" s="13">
        <v>4.3099999999999999E-2</v>
      </c>
      <c r="L26" s="13">
        <v>4.2099999999999999E-2</v>
      </c>
      <c r="M26" s="13">
        <v>4.41E-2</v>
      </c>
      <c r="N26" s="13">
        <v>4.2599999999999999E-2</v>
      </c>
      <c r="O26" s="13">
        <v>4.3099999999999999E-2</v>
      </c>
      <c r="P26" s="13">
        <v>4.2599999999999999E-2</v>
      </c>
      <c r="Q26" s="13">
        <v>5.3400000000000003E-2</v>
      </c>
      <c r="R26" s="3"/>
      <c r="S26" s="18"/>
      <c r="T26" s="3"/>
    </row>
    <row r="27" spans="1:20" x14ac:dyDescent="0.25">
      <c r="A27" t="s">
        <v>42</v>
      </c>
      <c r="C27" s="4">
        <v>43903</v>
      </c>
      <c r="D27" s="3"/>
      <c r="E27" s="3"/>
      <c r="F27" s="13">
        <v>4.3099999999999999E-2</v>
      </c>
      <c r="G27" s="13">
        <v>4.2700000000000002E-2</v>
      </c>
      <c r="H27" s="13">
        <v>0.1103</v>
      </c>
      <c r="I27" s="13">
        <v>0.1234</v>
      </c>
      <c r="J27" s="13">
        <v>0.1239</v>
      </c>
      <c r="K27" s="13">
        <v>0.1283</v>
      </c>
      <c r="L27" s="13">
        <v>0.1265</v>
      </c>
      <c r="M27" s="13">
        <v>0.12959999999999999</v>
      </c>
      <c r="N27" s="13">
        <v>0.1273</v>
      </c>
      <c r="O27" s="13">
        <v>0.1244</v>
      </c>
      <c r="P27" s="13">
        <v>4.2599999999999999E-2</v>
      </c>
      <c r="Q27" s="13">
        <v>4.2500000000000003E-2</v>
      </c>
      <c r="R27" s="3"/>
      <c r="S27" s="18"/>
      <c r="T27" s="3"/>
    </row>
    <row r="28" spans="1:20" x14ac:dyDescent="0.25">
      <c r="A28" t="s">
        <v>43</v>
      </c>
      <c r="C28" t="s">
        <v>44</v>
      </c>
      <c r="D28" s="3"/>
      <c r="E28" s="3"/>
      <c r="F28" s="13">
        <v>4.2200000000000001E-2</v>
      </c>
      <c r="G28" s="13">
        <v>4.4200000000000003E-2</v>
      </c>
      <c r="H28" s="13">
        <v>0.18060000000000001</v>
      </c>
      <c r="I28" s="13">
        <v>0.13450000000000001</v>
      </c>
      <c r="J28" s="13">
        <v>0.1411</v>
      </c>
      <c r="K28" s="13">
        <v>0.1658</v>
      </c>
      <c r="L28" s="13">
        <v>0.16139999999999999</v>
      </c>
      <c r="M28" s="13">
        <v>0.17219999999999999</v>
      </c>
      <c r="N28" s="13">
        <v>0.20030000000000001</v>
      </c>
      <c r="O28" s="13">
        <v>0.19170000000000001</v>
      </c>
      <c r="P28" s="13">
        <v>7.1499999999999994E-2</v>
      </c>
      <c r="Q28" s="13">
        <v>4.2500000000000003E-2</v>
      </c>
      <c r="R28" s="3"/>
      <c r="S28" s="16"/>
    </row>
    <row r="29" spans="1:20" x14ac:dyDescent="0.25">
      <c r="A29" t="s">
        <v>45</v>
      </c>
      <c r="C29" t="s">
        <v>63</v>
      </c>
      <c r="D29" s="3"/>
      <c r="E29" s="3"/>
      <c r="F29" s="13">
        <v>4.0399999999999998E-2</v>
      </c>
      <c r="G29" s="13">
        <v>4.8300000000000003E-2</v>
      </c>
      <c r="H29" s="13">
        <v>0.12620000000000001</v>
      </c>
      <c r="I29" s="13">
        <v>0.13339999999999999</v>
      </c>
      <c r="J29" s="13">
        <v>0.15010000000000001</v>
      </c>
      <c r="K29" s="13">
        <v>0.16200000000000001</v>
      </c>
      <c r="L29" s="13">
        <v>0.161</v>
      </c>
      <c r="M29" s="13">
        <v>0.1646</v>
      </c>
      <c r="N29" s="13">
        <v>0.18740000000000001</v>
      </c>
      <c r="O29" s="13">
        <v>0.18160000000000001</v>
      </c>
      <c r="P29" s="13">
        <v>7.1900000000000006E-2</v>
      </c>
      <c r="Q29" s="13">
        <v>4.2700000000000002E-2</v>
      </c>
      <c r="R29" s="3"/>
    </row>
    <row r="30" spans="1:20" x14ac:dyDescent="0.25">
      <c r="A30" t="s">
        <v>29</v>
      </c>
      <c r="C30" s="4">
        <v>44095</v>
      </c>
      <c r="D30" s="3"/>
      <c r="E30" s="3"/>
      <c r="F30" s="13">
        <v>4.2299999999999997E-2</v>
      </c>
      <c r="G30" s="13">
        <v>4.1799999999999997E-2</v>
      </c>
      <c r="H30" s="13">
        <v>0.14510000000000001</v>
      </c>
      <c r="I30" s="13">
        <v>0.13500000000000001</v>
      </c>
      <c r="J30" s="13">
        <v>0.16650000000000001</v>
      </c>
      <c r="K30" s="13">
        <v>0.18</v>
      </c>
      <c r="L30" s="13">
        <v>0.16669999999999999</v>
      </c>
      <c r="M30" s="13">
        <v>0.1671</v>
      </c>
      <c r="N30" s="13">
        <v>0.18260000000000001</v>
      </c>
      <c r="O30" s="13">
        <v>0.18</v>
      </c>
      <c r="P30" s="13">
        <v>7.2800000000000004E-2</v>
      </c>
      <c r="Q30" s="13">
        <v>4.1799999999999997E-2</v>
      </c>
      <c r="R30" s="3"/>
    </row>
    <row r="31" spans="1:20" x14ac:dyDescent="0.25">
      <c r="A31" t="s">
        <v>30</v>
      </c>
      <c r="C31" t="s">
        <v>31</v>
      </c>
      <c r="D31" s="3"/>
      <c r="E31" s="3"/>
      <c r="F31" s="13">
        <v>4.2700000000000002E-2</v>
      </c>
      <c r="G31" s="13">
        <v>4.19E-2</v>
      </c>
      <c r="H31" s="13">
        <v>0.12859999999999999</v>
      </c>
      <c r="I31" s="13">
        <v>0.13370000000000001</v>
      </c>
      <c r="J31" s="13">
        <v>0.1855</v>
      </c>
      <c r="K31" s="13">
        <v>0.15279999999999999</v>
      </c>
      <c r="L31" s="13">
        <v>0.17710000000000001</v>
      </c>
      <c r="M31" s="13">
        <v>0.1953</v>
      </c>
      <c r="N31" s="13">
        <v>0.15079999999999999</v>
      </c>
      <c r="O31" s="13">
        <v>0.17829999999999999</v>
      </c>
      <c r="P31" s="13">
        <v>4.2599999999999999E-2</v>
      </c>
      <c r="Q31" s="13">
        <v>4.1700000000000001E-2</v>
      </c>
      <c r="R31" s="3"/>
    </row>
    <row r="32" spans="1:20" x14ac:dyDescent="0.25">
      <c r="A32" s="1" t="s">
        <v>46</v>
      </c>
      <c r="D32" s="3"/>
      <c r="E32" s="3"/>
      <c r="F32" s="13">
        <v>4.2999999999999997E-2</v>
      </c>
      <c r="G32" s="13">
        <v>4.2299999999999997E-2</v>
      </c>
      <c r="H32" s="13">
        <v>0.1231</v>
      </c>
      <c r="I32" s="13">
        <v>0.12959999999999999</v>
      </c>
      <c r="J32" s="13">
        <v>0.12640000000000001</v>
      </c>
      <c r="K32" s="13">
        <v>0.12740000000000001</v>
      </c>
      <c r="L32" s="13">
        <v>0.12870000000000001</v>
      </c>
      <c r="M32" s="13">
        <v>0.12909999999999999</v>
      </c>
      <c r="N32" s="13">
        <v>0.12709999999999999</v>
      </c>
      <c r="O32" s="13">
        <v>0.12790000000000001</v>
      </c>
      <c r="P32" s="13">
        <v>4.24E-2</v>
      </c>
      <c r="Q32" s="13">
        <v>4.3799999999999999E-2</v>
      </c>
      <c r="R32" s="3"/>
    </row>
    <row r="33" spans="2:18" x14ac:dyDescent="0.25">
      <c r="D33" s="3"/>
      <c r="E33" s="3"/>
      <c r="F33" s="13">
        <v>5.3600000000000002E-2</v>
      </c>
      <c r="G33" s="13">
        <v>4.2700000000000002E-2</v>
      </c>
      <c r="H33" s="13">
        <v>4.3999999999999997E-2</v>
      </c>
      <c r="I33" s="13">
        <v>4.3799999999999999E-2</v>
      </c>
      <c r="J33" s="13">
        <v>4.3200000000000002E-2</v>
      </c>
      <c r="K33" s="13">
        <v>4.2799999999999998E-2</v>
      </c>
      <c r="L33" s="13">
        <v>4.3499999999999997E-2</v>
      </c>
      <c r="M33" s="13">
        <v>4.3099999999999999E-2</v>
      </c>
      <c r="N33" s="13">
        <v>3.8100000000000002E-2</v>
      </c>
      <c r="O33" s="13">
        <v>4.3999999999999997E-2</v>
      </c>
      <c r="P33" s="13">
        <v>4.1500000000000002E-2</v>
      </c>
      <c r="Q33" s="13">
        <v>5.3999999999999999E-2</v>
      </c>
      <c r="R33" s="3"/>
    </row>
    <row r="34" spans="2:18" x14ac:dyDescent="0.25"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2:18" x14ac:dyDescent="0.25">
      <c r="B35" s="5"/>
      <c r="C35" s="6"/>
      <c r="D35" s="3"/>
      <c r="E35" s="3"/>
      <c r="F35" s="3" t="s">
        <v>47</v>
      </c>
      <c r="G35" s="3"/>
      <c r="H35" s="7">
        <f>AVERAGE(H28:H31)</f>
        <v>0.145125</v>
      </c>
      <c r="I35" s="3">
        <f t="shared" ref="I35:M35" si="0">AVERAGE(I28:I31)</f>
        <v>0.13415000000000002</v>
      </c>
      <c r="J35" s="3">
        <f t="shared" si="0"/>
        <v>0.1608</v>
      </c>
      <c r="K35" s="3">
        <f t="shared" si="0"/>
        <v>0.16515000000000002</v>
      </c>
      <c r="L35" s="3">
        <f t="shared" si="0"/>
        <v>0.16655</v>
      </c>
      <c r="M35" s="3">
        <f t="shared" si="0"/>
        <v>0.17480000000000001</v>
      </c>
      <c r="N35" s="3">
        <f>AVERAGE(N28:N31)</f>
        <v>0.18027500000000002</v>
      </c>
      <c r="O35" s="3">
        <f>AVERAGE(O28:O31)</f>
        <v>0.18290000000000001</v>
      </c>
      <c r="P35" s="3">
        <f>AVERAGE(P28:P30)</f>
        <v>7.2066666666666668E-2</v>
      </c>
      <c r="Q35" s="3"/>
      <c r="R35" s="3"/>
    </row>
    <row r="36" spans="2:18" x14ac:dyDescent="0.25">
      <c r="B36" s="5"/>
      <c r="D36" s="3"/>
      <c r="E36" s="3"/>
      <c r="F36" s="3" t="s">
        <v>48</v>
      </c>
      <c r="G36" s="3"/>
      <c r="H36" s="3">
        <f>H35/1000</f>
        <v>1.4512500000000002E-4</v>
      </c>
      <c r="I36" s="3">
        <f t="shared" ref="I36:P36" si="1">I35/1000</f>
        <v>1.3415000000000001E-4</v>
      </c>
      <c r="J36" s="3">
        <f t="shared" si="1"/>
        <v>1.6080000000000001E-4</v>
      </c>
      <c r="K36" s="3">
        <f t="shared" si="1"/>
        <v>1.6515000000000003E-4</v>
      </c>
      <c r="L36" s="3">
        <f t="shared" si="1"/>
        <v>1.6655000000000001E-4</v>
      </c>
      <c r="M36" s="3">
        <f t="shared" si="1"/>
        <v>1.7480000000000002E-4</v>
      </c>
      <c r="N36" s="3">
        <f t="shared" si="1"/>
        <v>1.8027500000000003E-4</v>
      </c>
      <c r="O36" s="3">
        <f t="shared" si="1"/>
        <v>1.829E-4</v>
      </c>
      <c r="P36" s="3">
        <f t="shared" si="1"/>
        <v>7.2066666666666666E-5</v>
      </c>
      <c r="Q36" s="3"/>
      <c r="R36" s="3"/>
    </row>
    <row r="37" spans="2:18" x14ac:dyDescent="0.25">
      <c r="B37" s="5"/>
      <c r="D37" s="3"/>
      <c r="E37" s="3"/>
      <c r="F37" s="3" t="s">
        <v>49</v>
      </c>
      <c r="G37" s="3"/>
      <c r="H37" s="3">
        <f>MEDIAN(H28:H31)</f>
        <v>0.13685</v>
      </c>
      <c r="I37" s="3">
        <f t="shared" ref="I37:P37" si="2">MEDIAN(I28:I31)</f>
        <v>0.1341</v>
      </c>
      <c r="J37" s="3">
        <f t="shared" si="2"/>
        <v>0.1583</v>
      </c>
      <c r="K37" s="3">
        <f t="shared" si="2"/>
        <v>0.16389999999999999</v>
      </c>
      <c r="L37" s="3">
        <f t="shared" si="2"/>
        <v>0.16404999999999997</v>
      </c>
      <c r="M37" s="3">
        <f t="shared" si="2"/>
        <v>0.16965</v>
      </c>
      <c r="N37" s="3">
        <f t="shared" si="2"/>
        <v>0.185</v>
      </c>
      <c r="O37" s="3">
        <f t="shared" si="2"/>
        <v>0.18080000000000002</v>
      </c>
      <c r="P37" s="3">
        <f t="shared" si="2"/>
        <v>7.17E-2</v>
      </c>
      <c r="Q37" s="3"/>
      <c r="R37" s="3"/>
    </row>
    <row r="38" spans="2:18" x14ac:dyDescent="0.25">
      <c r="B38" s="8"/>
      <c r="D38" s="3"/>
      <c r="E38" s="3"/>
      <c r="F38" s="3" t="s">
        <v>50</v>
      </c>
      <c r="G38" s="3"/>
      <c r="H38" s="3">
        <f>H37/1000</f>
        <v>1.3684999999999999E-4</v>
      </c>
      <c r="I38" s="3">
        <f t="shared" ref="I38:P38" si="3">I37/1000</f>
        <v>1.3410000000000001E-4</v>
      </c>
      <c r="J38" s="3">
        <f t="shared" si="3"/>
        <v>1.583E-4</v>
      </c>
      <c r="K38" s="3">
        <f t="shared" si="3"/>
        <v>1.639E-4</v>
      </c>
      <c r="L38" s="3">
        <f t="shared" si="3"/>
        <v>1.6404999999999998E-4</v>
      </c>
      <c r="M38" s="3">
        <f t="shared" si="3"/>
        <v>1.6965E-4</v>
      </c>
      <c r="N38" s="3">
        <f t="shared" si="3"/>
        <v>1.85E-4</v>
      </c>
      <c r="O38" s="3">
        <f t="shared" si="3"/>
        <v>1.808E-4</v>
      </c>
      <c r="P38" s="3">
        <f t="shared" si="3"/>
        <v>7.1699999999999995E-5</v>
      </c>
      <c r="Q38" s="3"/>
      <c r="R38" s="3"/>
    </row>
    <row r="39" spans="2:18" x14ac:dyDescent="0.25">
      <c r="B39" s="5"/>
      <c r="C39" s="5"/>
      <c r="D39" s="3"/>
      <c r="E39" s="3"/>
      <c r="F39" s="3" t="s">
        <v>51</v>
      </c>
      <c r="G39" s="3"/>
      <c r="H39" s="3">
        <f>STDEV(H28:H31)</f>
        <v>2.5097858474379776E-2</v>
      </c>
      <c r="I39" s="3">
        <f t="shared" ref="I39:P39" si="4">STDEV(I28:I31)</f>
        <v>7.3257536586120219E-4</v>
      </c>
      <c r="J39" s="3">
        <f t="shared" si="4"/>
        <v>1.9537655949473622E-2</v>
      </c>
      <c r="K39" s="3">
        <f t="shared" si="4"/>
        <v>1.1304718778751935E-2</v>
      </c>
      <c r="L39" s="3">
        <f t="shared" si="4"/>
        <v>7.4977774484620936E-3</v>
      </c>
      <c r="M39" s="3">
        <f t="shared" si="4"/>
        <v>1.4027829482853006E-2</v>
      </c>
      <c r="N39" s="3">
        <f t="shared" si="4"/>
        <v>2.1023379842451655E-2</v>
      </c>
      <c r="O39" s="3">
        <f t="shared" si="4"/>
        <v>6.0194130389377197E-3</v>
      </c>
      <c r="P39" s="3">
        <f t="shared" si="4"/>
        <v>1.4743360087397487E-2</v>
      </c>
      <c r="Q39" s="3"/>
      <c r="R39" s="3"/>
    </row>
    <row r="40" spans="2:18" x14ac:dyDescent="0.25">
      <c r="D40" s="3"/>
      <c r="E40" s="3"/>
      <c r="F40" s="3" t="s">
        <v>52</v>
      </c>
      <c r="G40" s="3"/>
      <c r="H40" s="3">
        <f>H39/H35*100</f>
        <v>17.293959327738001</v>
      </c>
      <c r="I40" s="3">
        <f t="shared" ref="I40:P40" si="5">I39/I35*100</f>
        <v>0.54608674309444805</v>
      </c>
      <c r="J40" s="3">
        <f t="shared" si="5"/>
        <v>12.150283550667677</v>
      </c>
      <c r="K40" s="3">
        <f t="shared" si="5"/>
        <v>6.8451218763257247</v>
      </c>
      <c r="L40" s="3">
        <f t="shared" si="5"/>
        <v>4.5018177414963034</v>
      </c>
      <c r="M40" s="3">
        <f t="shared" si="5"/>
        <v>8.0250740748586988</v>
      </c>
      <c r="N40" s="3">
        <f t="shared" si="5"/>
        <v>11.661838769908003</v>
      </c>
      <c r="O40" s="3">
        <f t="shared" si="5"/>
        <v>3.2910951552420555</v>
      </c>
      <c r="P40" s="3">
        <f t="shared" si="5"/>
        <v>20.457946467249059</v>
      </c>
      <c r="Q40" s="3"/>
      <c r="R40" s="3"/>
    </row>
    <row r="41" spans="2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2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2:18" x14ac:dyDescent="0.25">
      <c r="D43" s="3" t="s">
        <v>53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2:18" x14ac:dyDescent="0.25">
      <c r="D44" s="3"/>
      <c r="E44" s="3"/>
      <c r="F44" s="2"/>
      <c r="G44" s="2"/>
      <c r="H44" s="17" t="s">
        <v>32</v>
      </c>
      <c r="I44" s="17" t="s">
        <v>33</v>
      </c>
      <c r="J44" s="17" t="s">
        <v>34</v>
      </c>
      <c r="K44" s="17" t="s">
        <v>35</v>
      </c>
      <c r="L44" s="17" t="s">
        <v>36</v>
      </c>
      <c r="M44" s="17" t="s">
        <v>37</v>
      </c>
      <c r="N44" s="17" t="s">
        <v>38</v>
      </c>
      <c r="O44" s="17" t="s">
        <v>38</v>
      </c>
      <c r="P44" s="17" t="s">
        <v>39</v>
      </c>
      <c r="Q44" s="2"/>
      <c r="R44" s="3"/>
    </row>
    <row r="45" spans="2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2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2:18" x14ac:dyDescent="0.25">
      <c r="D47" s="3"/>
      <c r="E47" s="3"/>
      <c r="F47" s="3"/>
      <c r="G47" s="3"/>
      <c r="H47" s="3">
        <f>H28-$P$35</f>
        <v>0.10853333333333334</v>
      </c>
      <c r="I47" s="3">
        <f t="shared" ref="I47:N47" si="6">I28-$P$35</f>
        <v>6.2433333333333341E-2</v>
      </c>
      <c r="J47" s="3">
        <f t="shared" si="6"/>
        <v>6.9033333333333335E-2</v>
      </c>
      <c r="K47" s="3">
        <f t="shared" si="6"/>
        <v>9.3733333333333335E-2</v>
      </c>
      <c r="L47" s="3">
        <f t="shared" si="6"/>
        <v>8.933333333333332E-2</v>
      </c>
      <c r="M47" s="3">
        <f t="shared" si="6"/>
        <v>0.10013333333333332</v>
      </c>
      <c r="N47" s="3">
        <f t="shared" si="6"/>
        <v>0.12823333333333334</v>
      </c>
      <c r="O47" s="3">
        <f>O28-$P$35</f>
        <v>0.11963333333333334</v>
      </c>
      <c r="P47" s="3"/>
      <c r="Q47" s="3"/>
      <c r="R47" s="3"/>
    </row>
    <row r="48" spans="2:18" x14ac:dyDescent="0.25">
      <c r="D48" s="3"/>
      <c r="E48" s="3"/>
      <c r="F48" s="3"/>
      <c r="G48" s="3"/>
      <c r="H48" s="3">
        <f t="shared" ref="H48:O50" si="7">H29-$P$35</f>
        <v>5.4133333333333339E-2</v>
      </c>
      <c r="I48" s="3">
        <f t="shared" si="7"/>
        <v>6.1333333333333323E-2</v>
      </c>
      <c r="J48" s="3">
        <f t="shared" si="7"/>
        <v>7.8033333333333343E-2</v>
      </c>
      <c r="K48" s="3">
        <f t="shared" si="7"/>
        <v>8.9933333333333337E-2</v>
      </c>
      <c r="L48" s="3">
        <f t="shared" si="7"/>
        <v>8.8933333333333336E-2</v>
      </c>
      <c r="M48" s="3">
        <f t="shared" si="7"/>
        <v>9.2533333333333329E-2</v>
      </c>
      <c r="N48" s="3">
        <f t="shared" si="7"/>
        <v>0.11533333333333334</v>
      </c>
      <c r="O48" s="3">
        <f t="shared" si="7"/>
        <v>0.10953333333333334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7.3033333333333339E-2</v>
      </c>
      <c r="I49" s="3">
        <f t="shared" si="7"/>
        <v>6.2933333333333341E-2</v>
      </c>
      <c r="J49" s="3">
        <f t="shared" si="7"/>
        <v>9.4433333333333341E-2</v>
      </c>
      <c r="K49" s="3">
        <f t="shared" si="7"/>
        <v>0.10793333333333333</v>
      </c>
      <c r="L49" s="3">
        <f>L30-$P$35</f>
        <v>9.4633333333333319E-2</v>
      </c>
      <c r="M49" s="3">
        <f t="shared" si="7"/>
        <v>9.5033333333333331E-2</v>
      </c>
      <c r="N49" s="3">
        <f t="shared" si="7"/>
        <v>0.11053333333333334</v>
      </c>
      <c r="O49" s="3">
        <f>O30-$P$35</f>
        <v>0.10793333333333333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5.6533333333333324E-2</v>
      </c>
      <c r="I50" s="3">
        <f t="shared" si="7"/>
        <v>6.1633333333333346E-2</v>
      </c>
      <c r="J50" s="3">
        <f t="shared" si="7"/>
        <v>0.11343333333333333</v>
      </c>
      <c r="K50" s="3">
        <f t="shared" si="7"/>
        <v>8.0733333333333324E-2</v>
      </c>
      <c r="L50" s="3">
        <f t="shared" si="7"/>
        <v>0.10503333333333334</v>
      </c>
      <c r="M50" s="3">
        <f t="shared" si="7"/>
        <v>0.12323333333333333</v>
      </c>
      <c r="N50" s="3">
        <f t="shared" si="7"/>
        <v>7.8733333333333322E-2</v>
      </c>
      <c r="O50" s="3">
        <f t="shared" si="7"/>
        <v>0.10623333333333332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17" t="s">
        <v>32</v>
      </c>
      <c r="I53" s="17" t="s">
        <v>33</v>
      </c>
      <c r="J53" s="17" t="s">
        <v>34</v>
      </c>
      <c r="K53" s="17" t="s">
        <v>35</v>
      </c>
      <c r="L53" s="17" t="s">
        <v>36</v>
      </c>
      <c r="M53" s="17" t="s">
        <v>37</v>
      </c>
      <c r="N53" s="17" t="s">
        <v>38</v>
      </c>
      <c r="O53" s="17" t="s">
        <v>38</v>
      </c>
      <c r="P53" s="17" t="s">
        <v>39</v>
      </c>
      <c r="Q53" s="2"/>
      <c r="R53" s="3"/>
      <c r="S53" s="9" t="s">
        <v>54</v>
      </c>
      <c r="T53" s="10"/>
    </row>
    <row r="54" spans="4:20" x14ac:dyDescent="0.25">
      <c r="D54" s="3"/>
      <c r="E54" s="3"/>
      <c r="F54" s="3" t="s">
        <v>47</v>
      </c>
      <c r="G54" s="3"/>
      <c r="H54" s="3">
        <f>AVERAGE(H47:H50)</f>
        <v>7.3058333333333336E-2</v>
      </c>
      <c r="I54" s="3">
        <f>AVERAGE(I47:I50)</f>
        <v>6.2083333333333338E-2</v>
      </c>
      <c r="J54" s="3">
        <f t="shared" ref="J54:N54" si="8">AVERAGE(J47:J50)</f>
        <v>8.8733333333333331E-2</v>
      </c>
      <c r="K54" s="3">
        <f t="shared" si="8"/>
        <v>9.3083333333333323E-2</v>
      </c>
      <c r="L54" s="3">
        <f t="shared" si="8"/>
        <v>9.4483333333333336E-2</v>
      </c>
      <c r="M54" s="3">
        <f t="shared" si="8"/>
        <v>0.10273333333333332</v>
      </c>
      <c r="N54" s="3">
        <f t="shared" si="8"/>
        <v>0.10820833333333334</v>
      </c>
      <c r="O54" s="3">
        <f>AVERAGE(O47:O50)</f>
        <v>0.11083333333333334</v>
      </c>
      <c r="P54" s="3"/>
      <c r="Q54" s="3"/>
      <c r="R54" s="3"/>
      <c r="S54" s="11">
        <f>AVERAGE(N47:O50)</f>
        <v>0.10952083333333333</v>
      </c>
      <c r="T54" s="12"/>
    </row>
    <row r="55" spans="4:20" x14ac:dyDescent="0.25">
      <c r="D55" s="3"/>
      <c r="E55" s="3"/>
      <c r="F55" s="3" t="s">
        <v>48</v>
      </c>
      <c r="G55" s="3"/>
      <c r="H55" s="3">
        <f>H54/1000</f>
        <v>7.3058333333333338E-5</v>
      </c>
      <c r="I55" s="3">
        <f t="shared" ref="I55:O55" si="9">I54/1000</f>
        <v>6.2083333333333343E-5</v>
      </c>
      <c r="J55" s="3">
        <f t="shared" si="9"/>
        <v>8.8733333333333326E-5</v>
      </c>
      <c r="K55" s="3">
        <f t="shared" si="9"/>
        <v>9.3083333333333324E-5</v>
      </c>
      <c r="L55" s="3">
        <f t="shared" si="9"/>
        <v>9.4483333333333331E-5</v>
      </c>
      <c r="M55" s="3">
        <f t="shared" si="9"/>
        <v>1.0273333333333331E-4</v>
      </c>
      <c r="N55" s="3">
        <f t="shared" si="9"/>
        <v>1.0820833333333334E-4</v>
      </c>
      <c r="O55" s="3">
        <f t="shared" si="9"/>
        <v>1.1083333333333333E-4</v>
      </c>
      <c r="P55" s="3"/>
      <c r="Q55" s="3"/>
      <c r="R55" s="3"/>
    </row>
    <row r="56" spans="4:20" x14ac:dyDescent="0.25">
      <c r="D56" s="3"/>
      <c r="E56" s="3"/>
      <c r="F56" s="3" t="s">
        <v>49</v>
      </c>
      <c r="G56" s="3"/>
      <c r="H56" s="3">
        <f>MEDIAN(H47:H50)</f>
        <v>6.4783333333333332E-2</v>
      </c>
      <c r="I56" s="3">
        <f t="shared" ref="I56:N56" si="10">MEDIAN(I47:I50)</f>
        <v>6.2033333333333343E-2</v>
      </c>
      <c r="J56" s="3">
        <f>MEDIAN(J47:J50)</f>
        <v>8.6233333333333342E-2</v>
      </c>
      <c r="K56" s="3">
        <f t="shared" si="10"/>
        <v>9.1833333333333336E-2</v>
      </c>
      <c r="L56" s="3">
        <f t="shared" si="10"/>
        <v>9.198333333333332E-2</v>
      </c>
      <c r="M56" s="3">
        <f t="shared" si="10"/>
        <v>9.7583333333333327E-2</v>
      </c>
      <c r="N56" s="3">
        <f t="shared" si="10"/>
        <v>0.11293333333333334</v>
      </c>
      <c r="O56" s="3">
        <f>MEDIAN(O47:O50)</f>
        <v>0.10873333333333333</v>
      </c>
      <c r="P56" s="3"/>
      <c r="Q56" s="3"/>
      <c r="R56" s="3"/>
    </row>
    <row r="57" spans="4:20" x14ac:dyDescent="0.25">
      <c r="D57" s="3"/>
      <c r="E57" s="3"/>
      <c r="F57" s="3" t="s">
        <v>50</v>
      </c>
      <c r="G57" s="3"/>
      <c r="H57" s="3">
        <f>H56/1000</f>
        <v>6.4783333333333327E-5</v>
      </c>
      <c r="I57" s="3">
        <f t="shared" ref="I57:O57" si="11">I56/1000</f>
        <v>6.2033333333333341E-5</v>
      </c>
      <c r="J57" s="3">
        <f t="shared" si="11"/>
        <v>8.6233333333333347E-5</v>
      </c>
      <c r="K57" s="3">
        <f t="shared" si="11"/>
        <v>9.1833333333333334E-5</v>
      </c>
      <c r="L57" s="3">
        <f t="shared" si="11"/>
        <v>9.1983333333333324E-5</v>
      </c>
      <c r="M57" s="3">
        <f t="shared" si="11"/>
        <v>9.7583333333333325E-5</v>
      </c>
      <c r="N57" s="3">
        <f t="shared" si="11"/>
        <v>1.1293333333333335E-4</v>
      </c>
      <c r="O57" s="3">
        <f t="shared" si="11"/>
        <v>1.0873333333333334E-4</v>
      </c>
      <c r="P57" s="3"/>
      <c r="Q57" s="3"/>
      <c r="R57" s="3"/>
    </row>
    <row r="58" spans="4:20" x14ac:dyDescent="0.25">
      <c r="D58" s="3"/>
      <c r="E58" s="3"/>
      <c r="F58" s="3" t="s">
        <v>51</v>
      </c>
      <c r="G58" s="3"/>
      <c r="H58" s="3">
        <f>STDEV(H47:H50)</f>
        <v>2.5097858474379824E-2</v>
      </c>
      <c r="I58" s="3">
        <f t="shared" ref="I58:O58" si="12">STDEV(I47:I50)</f>
        <v>7.3257536586120219E-4</v>
      </c>
      <c r="J58" s="3">
        <f t="shared" si="12"/>
        <v>1.9537655949473563E-2</v>
      </c>
      <c r="K58" s="3">
        <f t="shared" si="12"/>
        <v>1.1304718778751896E-2</v>
      </c>
      <c r="L58" s="3">
        <f t="shared" si="12"/>
        <v>7.4977774484620936E-3</v>
      </c>
      <c r="M58" s="3">
        <f t="shared" si="12"/>
        <v>1.4027829482853107E-2</v>
      </c>
      <c r="N58" s="3">
        <f t="shared" si="12"/>
        <v>2.1023379842451544E-2</v>
      </c>
      <c r="O58" s="3">
        <f t="shared" si="12"/>
        <v>6.0194130389377197E-3</v>
      </c>
      <c r="P58" s="3"/>
      <c r="Q58" s="3"/>
      <c r="R58" s="3"/>
    </row>
    <row r="59" spans="4:20" x14ac:dyDescent="0.25">
      <c r="D59" s="3"/>
      <c r="E59" s="3"/>
      <c r="F59" s="3" t="s">
        <v>52</v>
      </c>
      <c r="G59" s="3"/>
      <c r="H59" s="3">
        <f>H58/H54*100</f>
        <v>34.353176878357232</v>
      </c>
      <c r="I59" s="3">
        <f t="shared" ref="I59:O59" si="13">I58/I54*100</f>
        <v>1.1799871664878423</v>
      </c>
      <c r="J59" s="3">
        <f t="shared" si="13"/>
        <v>22.018395134643384</v>
      </c>
      <c r="K59" s="3">
        <f t="shared" si="13"/>
        <v>12.144729216206157</v>
      </c>
      <c r="L59" s="3">
        <f t="shared" si="13"/>
        <v>7.9355555990073308</v>
      </c>
      <c r="M59" s="3">
        <f t="shared" si="13"/>
        <v>13.654603649759679</v>
      </c>
      <c r="N59" s="3">
        <f t="shared" si="13"/>
        <v>19.428614409658724</v>
      </c>
      <c r="O59" s="3">
        <f t="shared" si="13"/>
        <v>5.4310493584400472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55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H47/$N$54*100</f>
        <v>100.30034655371583</v>
      </c>
      <c r="I63" s="3">
        <f t="shared" ref="I63:O63" si="14">I47/$N$54*100</f>
        <v>57.697343088178677</v>
      </c>
      <c r="J63" s="3">
        <f t="shared" si="14"/>
        <v>63.796688486715439</v>
      </c>
      <c r="K63" s="3">
        <f t="shared" si="14"/>
        <v>86.62302656911821</v>
      </c>
      <c r="L63" s="3">
        <f t="shared" si="14"/>
        <v>82.556796303427021</v>
      </c>
      <c r="M63" s="3">
        <f t="shared" si="14"/>
        <v>92.537543319214464</v>
      </c>
      <c r="N63" s="3">
        <f t="shared" si="14"/>
        <v>118.50596842510591</v>
      </c>
      <c r="O63" s="3">
        <f t="shared" si="14"/>
        <v>110.55833654216404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ref="H64:O64" si="15">H48/$N$54*100</f>
        <v>50.026954177897579</v>
      </c>
      <c r="I64" s="3">
        <f t="shared" si="15"/>
        <v>56.680785521755858</v>
      </c>
      <c r="J64" s="3">
        <f t="shared" si="15"/>
        <v>72.113977666538318</v>
      </c>
      <c r="K64" s="3">
        <f t="shared" si="15"/>
        <v>83.111282248748552</v>
      </c>
      <c r="L64" s="3">
        <f t="shared" si="15"/>
        <v>82.187139006546019</v>
      </c>
      <c r="M64" s="3">
        <f t="shared" si="15"/>
        <v>85.514054678475162</v>
      </c>
      <c r="N64" s="3">
        <f t="shared" si="15"/>
        <v>106.58452060069312</v>
      </c>
      <c r="O64" s="3">
        <f t="shared" si="15"/>
        <v>101.22448979591839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ref="H65:O65" si="16">H49/$N$54*100</f>
        <v>67.493261455525612</v>
      </c>
      <c r="I65" s="3">
        <f t="shared" si="16"/>
        <v>58.159414709279943</v>
      </c>
      <c r="J65" s="3">
        <f t="shared" si="16"/>
        <v>87.269926838659998</v>
      </c>
      <c r="K65" s="3">
        <f t="shared" si="16"/>
        <v>99.745860608394281</v>
      </c>
      <c r="L65" s="3">
        <f t="shared" si="16"/>
        <v>87.454755487100485</v>
      </c>
      <c r="M65" s="3">
        <f t="shared" si="16"/>
        <v>87.824412783981515</v>
      </c>
      <c r="N65" s="3">
        <f t="shared" si="16"/>
        <v>102.14863303812092</v>
      </c>
      <c r="O65" s="3">
        <f t="shared" si="16"/>
        <v>99.745860608394281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ref="H66:O66" si="17">H50/$N$54*100</f>
        <v>52.244897959183668</v>
      </c>
      <c r="I66" s="3">
        <f t="shared" si="17"/>
        <v>56.958028494416645</v>
      </c>
      <c r="J66" s="3">
        <f t="shared" si="17"/>
        <v>104.82864844050827</v>
      </c>
      <c r="K66" s="3">
        <f t="shared" si="17"/>
        <v>74.609164420485158</v>
      </c>
      <c r="L66" s="3">
        <f t="shared" si="17"/>
        <v>97.065845206006927</v>
      </c>
      <c r="M66" s="3">
        <f t="shared" si="17"/>
        <v>113.88525221409319</v>
      </c>
      <c r="N66" s="3">
        <f t="shared" si="17"/>
        <v>72.760877936080078</v>
      </c>
      <c r="O66" s="3">
        <f t="shared" si="17"/>
        <v>98.174817096649974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17" t="s">
        <v>32</v>
      </c>
      <c r="I69" s="17" t="s">
        <v>33</v>
      </c>
      <c r="J69" s="17" t="s">
        <v>34</v>
      </c>
      <c r="K69" s="17" t="s">
        <v>35</v>
      </c>
      <c r="L69" s="17" t="s">
        <v>36</v>
      </c>
      <c r="M69" s="17" t="s">
        <v>37</v>
      </c>
      <c r="N69" s="17" t="s">
        <v>38</v>
      </c>
      <c r="O69" s="17" t="s">
        <v>38</v>
      </c>
      <c r="P69" s="17" t="s">
        <v>39</v>
      </c>
      <c r="Q69" s="2"/>
      <c r="R69" s="3"/>
    </row>
    <row r="70" spans="4:18" x14ac:dyDescent="0.25">
      <c r="D70" s="3"/>
      <c r="E70" s="3"/>
      <c r="F70" s="3" t="s">
        <v>47</v>
      </c>
      <c r="G70" s="3"/>
      <c r="H70" s="3">
        <f>AVERAGE(H63:H66)</f>
        <v>67.516365036580666</v>
      </c>
      <c r="I70" s="3">
        <f t="shared" ref="I70:N70" si="18">AVERAGE(I63:I66)</f>
        <v>57.373892953407783</v>
      </c>
      <c r="J70" s="3">
        <f>AVERAGE(J63:J66)</f>
        <v>82.002310358105518</v>
      </c>
      <c r="K70" s="3">
        <f t="shared" si="18"/>
        <v>86.022333461686543</v>
      </c>
      <c r="L70" s="3">
        <f t="shared" si="18"/>
        <v>87.31613400077012</v>
      </c>
      <c r="M70" s="3">
        <f t="shared" si="18"/>
        <v>94.940315748941089</v>
      </c>
      <c r="N70" s="3">
        <f t="shared" si="18"/>
        <v>100</v>
      </c>
      <c r="O70" s="3">
        <f>AVERAGE(O63:O66)</f>
        <v>102.42587601078166</v>
      </c>
      <c r="P70" s="3"/>
      <c r="Q70" s="3"/>
      <c r="R70" s="3"/>
    </row>
    <row r="71" spans="4:18" x14ac:dyDescent="0.25">
      <c r="D71" s="3"/>
      <c r="E71" s="3"/>
      <c r="F71" s="3" t="s">
        <v>49</v>
      </c>
      <c r="G71" s="3"/>
      <c r="H71" s="3">
        <f>MEDIAN(H63:H66)</f>
        <v>59.869079707354643</v>
      </c>
      <c r="I71" s="3">
        <f t="shared" ref="I71:O71" si="19">MEDIAN(I63:I66)</f>
        <v>57.327685791297661</v>
      </c>
      <c r="J71" s="3">
        <f t="shared" si="19"/>
        <v>79.691952252599151</v>
      </c>
      <c r="K71" s="3">
        <f t="shared" si="19"/>
        <v>84.867154408933374</v>
      </c>
      <c r="L71" s="3">
        <f t="shared" si="19"/>
        <v>85.005775895263753</v>
      </c>
      <c r="M71" s="3">
        <f t="shared" si="19"/>
        <v>90.18097805159799</v>
      </c>
      <c r="N71" s="3">
        <f t="shared" si="19"/>
        <v>104.36657681940702</v>
      </c>
      <c r="O71" s="3">
        <f t="shared" si="19"/>
        <v>100.48517520215634</v>
      </c>
      <c r="P71" s="3"/>
      <c r="Q71" s="3"/>
      <c r="R71" s="3"/>
    </row>
    <row r="72" spans="4:18" x14ac:dyDescent="0.25">
      <c r="D72" s="3"/>
      <c r="E72" s="3"/>
      <c r="F72" s="3" t="s">
        <v>51</v>
      </c>
      <c r="G72" s="3"/>
      <c r="H72" s="3">
        <f>STDEV(H63:H66)</f>
        <v>23.194016302853949</v>
      </c>
      <c r="I72" s="3">
        <f t="shared" ref="I72:O72" si="20">STDEV(I63:I66)</f>
        <v>0.67700457376468548</v>
      </c>
      <c r="J72" s="3">
        <f t="shared" si="20"/>
        <v>18.055592714184193</v>
      </c>
      <c r="K72" s="3">
        <f t="shared" si="20"/>
        <v>10.447179464383883</v>
      </c>
      <c r="L72" s="3">
        <f t="shared" si="20"/>
        <v>6.9290203605348522</v>
      </c>
      <c r="M72" s="3">
        <f t="shared" si="20"/>
        <v>12.963723819348067</v>
      </c>
      <c r="N72" s="3">
        <f t="shared" si="20"/>
        <v>19.428614409658824</v>
      </c>
      <c r="O72" s="3">
        <f t="shared" si="20"/>
        <v>5.5627998819601556</v>
      </c>
      <c r="P72" s="3"/>
      <c r="Q72" s="3"/>
      <c r="R72" s="3"/>
    </row>
    <row r="73" spans="4:18" x14ac:dyDescent="0.25">
      <c r="D73" s="3"/>
      <c r="E73" s="3"/>
      <c r="F73" s="3" t="s">
        <v>52</v>
      </c>
      <c r="G73" s="3"/>
      <c r="H73" s="3">
        <f t="shared" ref="H73:O73" si="21">H72/H70*100</f>
        <v>34.35317687835731</v>
      </c>
      <c r="I73" s="3">
        <f t="shared" si="21"/>
        <v>1.1799871664878443</v>
      </c>
      <c r="J73" s="3">
        <f t="shared" si="21"/>
        <v>22.018395134643288</v>
      </c>
      <c r="K73" s="3">
        <f t="shared" si="21"/>
        <v>12.144729216206333</v>
      </c>
      <c r="L73" s="3">
        <f t="shared" si="21"/>
        <v>7.9355555990073254</v>
      </c>
      <c r="M73" s="3">
        <f t="shared" si="21"/>
        <v>13.654603649759462</v>
      </c>
      <c r="N73" s="3">
        <f t="shared" si="21"/>
        <v>19.428614409658824</v>
      </c>
      <c r="O73" s="3">
        <f t="shared" si="21"/>
        <v>5.4310493584400472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 t="s">
        <v>56</v>
      </c>
      <c r="E76" s="3"/>
      <c r="F76" s="3"/>
      <c r="G76" s="3"/>
      <c r="H76" s="3">
        <f>H47/$S$54*100</f>
        <v>99.098345063724565</v>
      </c>
      <c r="I76" s="3">
        <f t="shared" ref="I76:N76" si="22">I47/$S$54*100</f>
        <v>57.005896899372274</v>
      </c>
      <c r="J76" s="3">
        <f t="shared" si="22"/>
        <v>63.032147612706865</v>
      </c>
      <c r="K76" s="3">
        <f t="shared" si="22"/>
        <v>85.584934373216669</v>
      </c>
      <c r="L76" s="3">
        <f t="shared" si="22"/>
        <v>81.567433897660251</v>
      </c>
      <c r="M76" s="3">
        <f t="shared" si="22"/>
        <v>91.428571428571431</v>
      </c>
      <c r="N76" s="3">
        <f t="shared" si="22"/>
        <v>117.08579037473845</v>
      </c>
      <c r="O76" s="3">
        <f>O47/$S$54*100</f>
        <v>109.2334030816055</v>
      </c>
      <c r="P76" s="3"/>
      <c r="Q76" s="3"/>
      <c r="R76" s="3"/>
    </row>
    <row r="77" spans="4:18" x14ac:dyDescent="0.25">
      <c r="D77" s="3"/>
      <c r="E77" s="3"/>
      <c r="F77" s="3"/>
      <c r="G77" s="3"/>
      <c r="H77" s="3">
        <f t="shared" ref="H77:O79" si="23">H48/$S$54*100</f>
        <v>49.427430093209061</v>
      </c>
      <c r="I77" s="3">
        <f t="shared" si="23"/>
        <v>56.001521780483152</v>
      </c>
      <c r="J77" s="3">
        <f t="shared" si="23"/>
        <v>71.249762221799514</v>
      </c>
      <c r="K77" s="3">
        <f t="shared" si="23"/>
        <v>82.11527487159978</v>
      </c>
      <c r="L77" s="3">
        <f t="shared" si="23"/>
        <v>81.202206581700594</v>
      </c>
      <c r="M77" s="3">
        <f t="shared" si="23"/>
        <v>84.489252425337639</v>
      </c>
      <c r="N77" s="3">
        <f t="shared" si="23"/>
        <v>105.30720943503901</v>
      </c>
      <c r="O77" s="3">
        <f t="shared" si="23"/>
        <v>100.01141335362375</v>
      </c>
      <c r="P77" s="3"/>
      <c r="Q77" s="3"/>
      <c r="R77" s="3"/>
    </row>
    <row r="78" spans="4:18" x14ac:dyDescent="0.25">
      <c r="D78" s="3"/>
      <c r="E78" s="3"/>
      <c r="F78" s="3"/>
      <c r="G78" s="3"/>
      <c r="H78" s="3">
        <f t="shared" si="23"/>
        <v>66.684420772303596</v>
      </c>
      <c r="I78" s="3">
        <f t="shared" si="23"/>
        <v>57.46243104432186</v>
      </c>
      <c r="J78" s="3">
        <f t="shared" si="23"/>
        <v>86.224082176146098</v>
      </c>
      <c r="K78" s="3">
        <f t="shared" si="23"/>
        <v>98.550504089785036</v>
      </c>
      <c r="L78" s="3">
        <f t="shared" si="23"/>
        <v>86.406695834125912</v>
      </c>
      <c r="M78" s="3">
        <f t="shared" si="23"/>
        <v>86.771923150085598</v>
      </c>
      <c r="N78" s="3">
        <f t="shared" si="23"/>
        <v>100.92448164352292</v>
      </c>
      <c r="O78" s="3">
        <f t="shared" si="23"/>
        <v>98.550504089785036</v>
      </c>
      <c r="P78" s="3"/>
      <c r="Q78" s="3"/>
      <c r="R78" s="3"/>
    </row>
    <row r="79" spans="4:18" x14ac:dyDescent="0.25">
      <c r="D79" s="3"/>
      <c r="E79" s="3"/>
      <c r="F79" s="3"/>
      <c r="G79" s="3"/>
      <c r="H79" s="3">
        <f t="shared" si="23"/>
        <v>51.618793988967084</v>
      </c>
      <c r="I79" s="3">
        <f t="shared" si="23"/>
        <v>56.275442267452938</v>
      </c>
      <c r="J79" s="3">
        <f t="shared" si="23"/>
        <v>103.57237968423054</v>
      </c>
      <c r="K79" s="3">
        <f t="shared" si="23"/>
        <v>73.715046604527288</v>
      </c>
      <c r="L79" s="3">
        <f t="shared" si="23"/>
        <v>95.902606049077434</v>
      </c>
      <c r="M79" s="3">
        <f t="shared" si="23"/>
        <v>112.52044892524253</v>
      </c>
      <c r="N79" s="3">
        <f t="shared" si="23"/>
        <v>71.888910024728929</v>
      </c>
      <c r="O79" s="3">
        <f t="shared" si="23"/>
        <v>96.998287996956421</v>
      </c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2"/>
      <c r="G82" s="2"/>
      <c r="H82" s="17" t="s">
        <v>32</v>
      </c>
      <c r="I82" s="17" t="s">
        <v>33</v>
      </c>
      <c r="J82" s="17" t="s">
        <v>34</v>
      </c>
      <c r="K82" s="17" t="s">
        <v>35</v>
      </c>
      <c r="L82" s="17" t="s">
        <v>36</v>
      </c>
      <c r="M82" s="17" t="s">
        <v>37</v>
      </c>
      <c r="N82" s="17" t="s">
        <v>38</v>
      </c>
      <c r="O82" s="17" t="s">
        <v>38</v>
      </c>
      <c r="P82" s="17" t="s">
        <v>39</v>
      </c>
      <c r="Q82" s="2"/>
      <c r="R82" s="3"/>
    </row>
    <row r="83" spans="4:18" x14ac:dyDescent="0.25">
      <c r="D83" s="3"/>
      <c r="E83" s="3"/>
      <c r="F83" s="3" t="s">
        <v>47</v>
      </c>
      <c r="G83" s="3"/>
      <c r="H83" s="3">
        <f>AVERAGE(H76:H79)</f>
        <v>66.707247479551071</v>
      </c>
      <c r="I83" s="3">
        <f t="shared" ref="I83:N83" si="24">AVERAGE(I76:I79)</f>
        <v>56.686322997907553</v>
      </c>
      <c r="J83" s="3">
        <f>AVERAGE(J76:J79)</f>
        <v>81.019592923720765</v>
      </c>
      <c r="K83" s="3">
        <f t="shared" si="24"/>
        <v>84.99143998478219</v>
      </c>
      <c r="L83" s="3">
        <f t="shared" si="24"/>
        <v>86.269735590641048</v>
      </c>
      <c r="M83" s="3">
        <f t="shared" si="24"/>
        <v>93.80254898230929</v>
      </c>
      <c r="N83" s="3">
        <f t="shared" si="24"/>
        <v>98.801597869507333</v>
      </c>
      <c r="O83" s="3">
        <f>AVERAGE(O76:O79)</f>
        <v>101.19840213049268</v>
      </c>
      <c r="P83" s="3"/>
      <c r="Q83" s="3"/>
      <c r="R83" s="3"/>
    </row>
    <row r="84" spans="4:18" x14ac:dyDescent="0.25">
      <c r="D84" s="3"/>
      <c r="E84" s="3"/>
      <c r="F84" s="3" t="s">
        <v>49</v>
      </c>
      <c r="G84" s="3"/>
      <c r="H84" s="3">
        <f t="shared" ref="H84:O84" si="25">MEDIAN(H76:H79)</f>
        <v>59.15160738063534</v>
      </c>
      <c r="I84" s="3">
        <f t="shared" si="25"/>
        <v>56.640669583412603</v>
      </c>
      <c r="J84" s="3">
        <f t="shared" si="25"/>
        <v>78.736922198972806</v>
      </c>
      <c r="K84" s="3">
        <f t="shared" si="25"/>
        <v>83.850104622408224</v>
      </c>
      <c r="L84" s="3">
        <f t="shared" si="25"/>
        <v>83.987064865893075</v>
      </c>
      <c r="M84" s="3">
        <f t="shared" si="25"/>
        <v>89.100247289328507</v>
      </c>
      <c r="N84" s="3">
        <f t="shared" si="25"/>
        <v>103.11584553928097</v>
      </c>
      <c r="O84" s="3">
        <f t="shared" si="25"/>
        <v>99.280958721704394</v>
      </c>
      <c r="P84" s="3"/>
      <c r="Q84" s="3"/>
      <c r="R84" s="3"/>
    </row>
    <row r="85" spans="4:18" x14ac:dyDescent="0.25">
      <c r="D85" s="3"/>
      <c r="E85" s="3"/>
      <c r="F85" s="3" t="s">
        <v>51</v>
      </c>
      <c r="G85" s="3"/>
      <c r="H85" s="3">
        <f t="shared" ref="H85:O85" si="26">STDEV(H76:H79)</f>
        <v>22.916058717333751</v>
      </c>
      <c r="I85" s="3">
        <f t="shared" si="26"/>
        <v>0.66889133652915445</v>
      </c>
      <c r="J85" s="3">
        <f t="shared" si="26"/>
        <v>17.839214106424365</v>
      </c>
      <c r="K85" s="3">
        <f t="shared" si="26"/>
        <v>10.321980243106234</v>
      </c>
      <c r="L85" s="3">
        <f t="shared" si="26"/>
        <v>6.8459828329119397</v>
      </c>
      <c r="M85" s="3">
        <f t="shared" si="26"/>
        <v>12.808366276906057</v>
      </c>
      <c r="N85" s="3">
        <f t="shared" si="26"/>
        <v>19.19578148064819</v>
      </c>
      <c r="O85" s="3">
        <f t="shared" si="26"/>
        <v>5.4961351696597109</v>
      </c>
      <c r="P85" s="3"/>
      <c r="Q85" s="3"/>
      <c r="R85" s="3"/>
    </row>
    <row r="86" spans="4:18" x14ac:dyDescent="0.25">
      <c r="D86" s="3"/>
      <c r="E86" s="3"/>
      <c r="F86" s="3" t="s">
        <v>52</v>
      </c>
      <c r="G86" s="3"/>
      <c r="H86" s="3">
        <f t="shared" ref="H86:O86" si="27">H85/H83*100</f>
        <v>34.353176878357345</v>
      </c>
      <c r="I86" s="3">
        <f t="shared" si="27"/>
        <v>1.1799871664878405</v>
      </c>
      <c r="J86" s="3">
        <f t="shared" si="27"/>
        <v>22.018395134643328</v>
      </c>
      <c r="K86" s="3">
        <f t="shared" si="27"/>
        <v>12.144729216206239</v>
      </c>
      <c r="L86" s="3">
        <f t="shared" si="27"/>
        <v>7.9355555990073352</v>
      </c>
      <c r="M86" s="3">
        <f t="shared" si="27"/>
        <v>13.654603649759721</v>
      </c>
      <c r="N86" s="3">
        <f t="shared" si="27"/>
        <v>19.428614409658746</v>
      </c>
      <c r="O86" s="3">
        <f t="shared" si="27"/>
        <v>5.4310493584400561</v>
      </c>
      <c r="P86" s="3"/>
      <c r="Q86" s="3"/>
      <c r="R86" s="3"/>
    </row>
  </sheetData>
  <pageMargins left="0.7" right="0.7" top="0.78740157499999996" bottom="0.78740157499999996" header="0.3" footer="0.3"/>
  <pageSetup paperSize="9" scale="2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86"/>
  <sheetViews>
    <sheetView topLeftCell="A19" workbookViewId="0">
      <selection activeCell="A25" sqref="A25:C32"/>
    </sheetView>
  </sheetViews>
  <sheetFormatPr baseColWidth="10" defaultColWidth="11.42578125" defaultRowHeight="15" x14ac:dyDescent="0.25"/>
  <sheetData>
    <row r="1" spans="1:13" x14ac:dyDescent="0.25">
      <c r="A1" s="15" t="s">
        <v>8</v>
      </c>
      <c r="B1" s="15" t="s">
        <v>9</v>
      </c>
      <c r="C1" s="15" t="s">
        <v>10</v>
      </c>
      <c r="D1" s="15" t="s">
        <v>11</v>
      </c>
      <c r="E1" s="15" t="s">
        <v>12</v>
      </c>
      <c r="F1" s="15" t="s">
        <v>13</v>
      </c>
      <c r="G1" s="15" t="s">
        <v>14</v>
      </c>
      <c r="H1" s="15" t="s">
        <v>15</v>
      </c>
      <c r="I1" s="15" t="s">
        <v>16</v>
      </c>
      <c r="J1" s="15" t="s">
        <v>17</v>
      </c>
      <c r="K1" s="15" t="s">
        <v>18</v>
      </c>
      <c r="L1" s="15" t="s">
        <v>19</v>
      </c>
      <c r="M1" s="15" t="s">
        <v>20</v>
      </c>
    </row>
    <row r="2" spans="1:13" x14ac:dyDescent="0.25">
      <c r="A2" s="15" t="s">
        <v>21</v>
      </c>
      <c r="B2" s="13">
        <v>36</v>
      </c>
      <c r="C2" s="13">
        <v>42</v>
      </c>
      <c r="D2" s="13">
        <v>32</v>
      </c>
      <c r="E2" s="13">
        <v>37</v>
      </c>
      <c r="F2" s="13">
        <v>42</v>
      </c>
      <c r="G2" s="13">
        <v>28</v>
      </c>
      <c r="H2" s="13">
        <v>33</v>
      </c>
      <c r="I2" s="13">
        <v>30</v>
      </c>
      <c r="J2" s="13">
        <v>33</v>
      </c>
      <c r="K2" s="13">
        <v>32</v>
      </c>
      <c r="L2" s="13">
        <v>35</v>
      </c>
      <c r="M2" s="13">
        <v>49</v>
      </c>
    </row>
    <row r="3" spans="1:13" x14ac:dyDescent="0.25">
      <c r="A3" s="15" t="s">
        <v>22</v>
      </c>
      <c r="B3" s="13">
        <v>36</v>
      </c>
      <c r="C3" s="13">
        <v>31</v>
      </c>
      <c r="D3" s="13">
        <v>37</v>
      </c>
      <c r="E3" s="13">
        <v>36</v>
      </c>
      <c r="F3" s="13">
        <v>165</v>
      </c>
      <c r="G3" s="13">
        <v>31</v>
      </c>
      <c r="H3" s="13">
        <v>30</v>
      </c>
      <c r="I3" s="13">
        <v>32</v>
      </c>
      <c r="J3" s="13">
        <v>35</v>
      </c>
      <c r="K3" s="13">
        <v>45</v>
      </c>
      <c r="L3" s="13">
        <v>38</v>
      </c>
      <c r="M3" s="13">
        <v>36</v>
      </c>
    </row>
    <row r="4" spans="1:13" x14ac:dyDescent="0.25">
      <c r="A4" s="15" t="s">
        <v>23</v>
      </c>
      <c r="B4" s="13">
        <v>33</v>
      </c>
      <c r="C4" s="13">
        <v>34</v>
      </c>
      <c r="D4" s="13">
        <v>48946</v>
      </c>
      <c r="E4" s="13">
        <v>47637</v>
      </c>
      <c r="F4" s="13">
        <v>44418</v>
      </c>
      <c r="G4" s="13">
        <v>44358</v>
      </c>
      <c r="H4" s="13">
        <v>42250</v>
      </c>
      <c r="I4" s="13">
        <v>41270</v>
      </c>
      <c r="J4" s="13">
        <v>40890</v>
      </c>
      <c r="K4" s="13">
        <v>41951</v>
      </c>
      <c r="L4" s="13">
        <v>37146</v>
      </c>
      <c r="M4" s="13">
        <v>35</v>
      </c>
    </row>
    <row r="5" spans="1:13" x14ac:dyDescent="0.25">
      <c r="A5" s="15" t="s">
        <v>24</v>
      </c>
      <c r="B5" s="13">
        <v>34</v>
      </c>
      <c r="C5" s="13">
        <v>33</v>
      </c>
      <c r="D5" s="13">
        <v>44311</v>
      </c>
      <c r="E5" s="13">
        <v>44736</v>
      </c>
      <c r="F5" s="13">
        <v>45454</v>
      </c>
      <c r="G5" s="13">
        <v>43464</v>
      </c>
      <c r="H5" s="13">
        <v>42940</v>
      </c>
      <c r="I5" s="13">
        <v>42085</v>
      </c>
      <c r="J5" s="13">
        <v>44207</v>
      </c>
      <c r="K5" s="13">
        <v>43350</v>
      </c>
      <c r="L5" s="13">
        <v>36905</v>
      </c>
      <c r="M5" s="13">
        <v>35</v>
      </c>
    </row>
    <row r="6" spans="1:13" x14ac:dyDescent="0.25">
      <c r="A6" s="15" t="s">
        <v>25</v>
      </c>
      <c r="B6" s="13">
        <v>33</v>
      </c>
      <c r="C6" s="13">
        <v>40</v>
      </c>
      <c r="D6" s="13">
        <v>50868</v>
      </c>
      <c r="E6" s="13">
        <v>45282</v>
      </c>
      <c r="F6" s="13">
        <v>47574</v>
      </c>
      <c r="G6" s="13">
        <v>43827</v>
      </c>
      <c r="H6" s="13">
        <v>40674</v>
      </c>
      <c r="I6" s="13">
        <v>43221</v>
      </c>
      <c r="J6" s="13">
        <v>43817</v>
      </c>
      <c r="K6" s="13">
        <v>41870</v>
      </c>
      <c r="L6" s="13">
        <v>35120</v>
      </c>
      <c r="M6" s="13">
        <v>30</v>
      </c>
    </row>
    <row r="7" spans="1:13" x14ac:dyDescent="0.25">
      <c r="A7" s="15" t="s">
        <v>26</v>
      </c>
      <c r="B7" s="13">
        <v>37</v>
      </c>
      <c r="C7" s="13">
        <v>36</v>
      </c>
      <c r="D7" s="13">
        <v>48980</v>
      </c>
      <c r="E7" s="13">
        <v>45428</v>
      </c>
      <c r="F7" s="13">
        <v>45086</v>
      </c>
      <c r="G7" s="13">
        <v>43180</v>
      </c>
      <c r="H7" s="13">
        <v>42632</v>
      </c>
      <c r="I7" s="13">
        <v>42705</v>
      </c>
      <c r="J7" s="13">
        <v>42637</v>
      </c>
      <c r="K7" s="13">
        <v>40862</v>
      </c>
      <c r="L7" s="13">
        <v>35</v>
      </c>
      <c r="M7" s="13">
        <v>34</v>
      </c>
    </row>
    <row r="8" spans="1:13" x14ac:dyDescent="0.25">
      <c r="A8" s="15" t="s">
        <v>27</v>
      </c>
      <c r="B8" s="13">
        <v>33</v>
      </c>
      <c r="C8" s="13">
        <v>35</v>
      </c>
      <c r="D8" s="13">
        <v>34</v>
      </c>
      <c r="E8" s="13">
        <v>32</v>
      </c>
      <c r="F8" s="13">
        <v>34</v>
      </c>
      <c r="G8" s="13">
        <v>34</v>
      </c>
      <c r="H8" s="13">
        <v>36</v>
      </c>
      <c r="I8" s="13">
        <v>35</v>
      </c>
      <c r="J8" s="13">
        <v>34</v>
      </c>
      <c r="K8" s="13">
        <v>35</v>
      </c>
      <c r="L8" s="13">
        <v>33</v>
      </c>
      <c r="M8" s="13">
        <v>31</v>
      </c>
    </row>
    <row r="9" spans="1:13" x14ac:dyDescent="0.25">
      <c r="A9" s="15" t="s">
        <v>28</v>
      </c>
      <c r="B9" s="13">
        <v>31</v>
      </c>
      <c r="C9" s="13">
        <v>34</v>
      </c>
      <c r="D9" s="13">
        <v>34</v>
      </c>
      <c r="E9" s="13">
        <v>32</v>
      </c>
      <c r="F9" s="13">
        <v>30</v>
      </c>
      <c r="G9" s="13">
        <v>37</v>
      </c>
      <c r="H9" s="13">
        <v>34</v>
      </c>
      <c r="I9" s="13">
        <v>32</v>
      </c>
      <c r="J9" s="13">
        <v>31</v>
      </c>
      <c r="K9" s="13">
        <v>34</v>
      </c>
      <c r="L9" s="13">
        <v>38</v>
      </c>
      <c r="M9" s="13">
        <v>65</v>
      </c>
    </row>
    <row r="22" spans="1:20" x14ac:dyDescent="0.25">
      <c r="A22" s="1"/>
      <c r="S22" s="20"/>
      <c r="T22" s="3"/>
    </row>
    <row r="23" spans="1:20" x14ac:dyDescent="0.25">
      <c r="C23" s="4"/>
      <c r="S23" s="20"/>
      <c r="T23" s="3"/>
    </row>
    <row r="24" spans="1:20" x14ac:dyDescent="0.25">
      <c r="C24" s="4"/>
      <c r="S24" s="20"/>
      <c r="T24" s="3"/>
    </row>
    <row r="25" spans="1:20" x14ac:dyDescent="0.25">
      <c r="A25" s="1" t="s">
        <v>62</v>
      </c>
      <c r="D25" s="3"/>
      <c r="E25" s="3"/>
      <c r="F25" s="2"/>
      <c r="G25" s="2"/>
      <c r="H25" s="17" t="s">
        <v>32</v>
      </c>
      <c r="I25" s="17" t="s">
        <v>33</v>
      </c>
      <c r="J25" s="17" t="s">
        <v>34</v>
      </c>
      <c r="K25" s="17" t="s">
        <v>35</v>
      </c>
      <c r="L25" s="17" t="s">
        <v>36</v>
      </c>
      <c r="M25" s="17" t="s">
        <v>37</v>
      </c>
      <c r="N25" s="17" t="s">
        <v>38</v>
      </c>
      <c r="O25" s="17" t="s">
        <v>38</v>
      </c>
      <c r="P25" s="17" t="s">
        <v>39</v>
      </c>
      <c r="Q25" s="2"/>
      <c r="R25" s="3"/>
      <c r="S25" s="20"/>
      <c r="T25" s="3"/>
    </row>
    <row r="26" spans="1:20" x14ac:dyDescent="0.25">
      <c r="A26" t="s">
        <v>40</v>
      </c>
      <c r="C26" t="s">
        <v>41</v>
      </c>
      <c r="D26" s="3"/>
      <c r="E26" s="3"/>
      <c r="F26" s="13">
        <v>36</v>
      </c>
      <c r="G26" s="13">
        <v>42</v>
      </c>
      <c r="H26" s="13">
        <v>32</v>
      </c>
      <c r="I26" s="13">
        <v>37</v>
      </c>
      <c r="J26" s="13">
        <v>42</v>
      </c>
      <c r="K26" s="13">
        <v>28</v>
      </c>
      <c r="L26" s="13">
        <v>33</v>
      </c>
      <c r="M26" s="13">
        <v>30</v>
      </c>
      <c r="N26" s="13">
        <v>33</v>
      </c>
      <c r="O26" s="13">
        <v>32</v>
      </c>
      <c r="P26" s="13">
        <v>35</v>
      </c>
      <c r="Q26" s="13">
        <v>49</v>
      </c>
      <c r="R26" s="3"/>
      <c r="S26" s="20"/>
      <c r="T26" s="3"/>
    </row>
    <row r="27" spans="1:20" x14ac:dyDescent="0.25">
      <c r="A27" t="s">
        <v>42</v>
      </c>
      <c r="C27" s="4">
        <v>43903</v>
      </c>
      <c r="D27" s="3"/>
      <c r="E27" s="3"/>
      <c r="F27" s="13">
        <v>36</v>
      </c>
      <c r="G27" s="13">
        <v>31</v>
      </c>
      <c r="H27" s="13">
        <v>37</v>
      </c>
      <c r="I27" s="13">
        <v>36</v>
      </c>
      <c r="J27" s="13">
        <v>165</v>
      </c>
      <c r="K27" s="13">
        <v>31</v>
      </c>
      <c r="L27" s="13">
        <v>30</v>
      </c>
      <c r="M27" s="13">
        <v>32</v>
      </c>
      <c r="N27" s="13">
        <v>35</v>
      </c>
      <c r="O27" s="13">
        <v>45</v>
      </c>
      <c r="P27" s="13">
        <v>38</v>
      </c>
      <c r="Q27" s="13">
        <v>36</v>
      </c>
      <c r="R27" s="3"/>
      <c r="S27" s="20"/>
      <c r="T27" s="3"/>
    </row>
    <row r="28" spans="1:20" x14ac:dyDescent="0.25">
      <c r="A28" t="s">
        <v>43</v>
      </c>
      <c r="C28" t="s">
        <v>44</v>
      </c>
      <c r="D28" s="3"/>
      <c r="E28" s="3"/>
      <c r="F28" s="13">
        <v>33</v>
      </c>
      <c r="G28" s="13">
        <v>34</v>
      </c>
      <c r="H28" s="13">
        <v>48946</v>
      </c>
      <c r="I28" s="13">
        <v>47637</v>
      </c>
      <c r="J28" s="13">
        <v>44418</v>
      </c>
      <c r="K28" s="13">
        <v>44358</v>
      </c>
      <c r="L28" s="13">
        <v>42250</v>
      </c>
      <c r="M28" s="13">
        <v>41270</v>
      </c>
      <c r="N28" s="13">
        <v>40890</v>
      </c>
      <c r="O28" s="13">
        <v>41951</v>
      </c>
      <c r="P28" s="13">
        <v>37146</v>
      </c>
      <c r="Q28" s="13">
        <v>35</v>
      </c>
      <c r="R28" s="3"/>
    </row>
    <row r="29" spans="1:20" x14ac:dyDescent="0.25">
      <c r="A29" t="s">
        <v>45</v>
      </c>
      <c r="C29" t="s">
        <v>63</v>
      </c>
      <c r="D29" s="3"/>
      <c r="E29" s="3"/>
      <c r="F29" s="13">
        <v>34</v>
      </c>
      <c r="G29" s="13">
        <v>33</v>
      </c>
      <c r="H29" s="13">
        <v>44311</v>
      </c>
      <c r="I29" s="13">
        <v>44736</v>
      </c>
      <c r="J29" s="13">
        <v>45454</v>
      </c>
      <c r="K29" s="13">
        <v>43464</v>
      </c>
      <c r="L29" s="13">
        <v>42940</v>
      </c>
      <c r="M29" s="13">
        <v>42085</v>
      </c>
      <c r="N29" s="13">
        <v>44207</v>
      </c>
      <c r="O29" s="13">
        <v>43350</v>
      </c>
      <c r="P29" s="13">
        <v>36905</v>
      </c>
      <c r="Q29" s="13">
        <v>35</v>
      </c>
      <c r="R29" s="3"/>
    </row>
    <row r="30" spans="1:20" x14ac:dyDescent="0.25">
      <c r="A30" t="s">
        <v>29</v>
      </c>
      <c r="C30" s="4">
        <v>44095</v>
      </c>
      <c r="D30" s="3"/>
      <c r="E30" s="3"/>
      <c r="F30" s="13">
        <v>33</v>
      </c>
      <c r="G30" s="13">
        <v>40</v>
      </c>
      <c r="H30" s="13">
        <v>50868</v>
      </c>
      <c r="I30" s="13">
        <v>45282</v>
      </c>
      <c r="J30" s="13">
        <v>47574</v>
      </c>
      <c r="K30" s="13">
        <v>43827</v>
      </c>
      <c r="L30" s="13">
        <v>40674</v>
      </c>
      <c r="M30" s="13">
        <v>43221</v>
      </c>
      <c r="N30" s="13">
        <v>43817</v>
      </c>
      <c r="O30" s="13">
        <v>41870</v>
      </c>
      <c r="P30" s="13">
        <v>35120</v>
      </c>
      <c r="Q30" s="13">
        <v>30</v>
      </c>
      <c r="R30" s="3"/>
    </row>
    <row r="31" spans="1:20" x14ac:dyDescent="0.25">
      <c r="A31" t="s">
        <v>30</v>
      </c>
      <c r="C31" t="s">
        <v>31</v>
      </c>
      <c r="D31" s="3"/>
      <c r="E31" s="3"/>
      <c r="F31" s="13">
        <v>37</v>
      </c>
      <c r="G31" s="13">
        <v>36</v>
      </c>
      <c r="H31" s="13">
        <v>48980</v>
      </c>
      <c r="I31" s="13">
        <v>45428</v>
      </c>
      <c r="J31" s="13">
        <v>45086</v>
      </c>
      <c r="K31" s="13">
        <v>43180</v>
      </c>
      <c r="L31" s="13">
        <v>42632</v>
      </c>
      <c r="M31" s="13">
        <v>42705</v>
      </c>
      <c r="N31" s="13">
        <v>42637</v>
      </c>
      <c r="O31" s="13">
        <v>40862</v>
      </c>
      <c r="P31" s="13">
        <v>35</v>
      </c>
      <c r="Q31" s="13">
        <v>34</v>
      </c>
      <c r="R31" s="3"/>
    </row>
    <row r="32" spans="1:20" x14ac:dyDescent="0.25">
      <c r="A32" s="1" t="s">
        <v>46</v>
      </c>
      <c r="D32" s="3"/>
      <c r="E32" s="3"/>
      <c r="F32" s="13">
        <v>33</v>
      </c>
      <c r="G32" s="13">
        <v>35</v>
      </c>
      <c r="H32" s="13">
        <v>34</v>
      </c>
      <c r="I32" s="13">
        <v>32</v>
      </c>
      <c r="J32" s="13">
        <v>34</v>
      </c>
      <c r="K32" s="13">
        <v>34</v>
      </c>
      <c r="L32" s="13">
        <v>36</v>
      </c>
      <c r="M32" s="13">
        <v>35</v>
      </c>
      <c r="N32" s="13">
        <v>34</v>
      </c>
      <c r="O32" s="13">
        <v>35</v>
      </c>
      <c r="P32" s="13">
        <v>33</v>
      </c>
      <c r="Q32" s="13">
        <v>31</v>
      </c>
      <c r="R32" s="3"/>
    </row>
    <row r="33" spans="1:18" x14ac:dyDescent="0.25">
      <c r="D33" s="3"/>
      <c r="E33" s="3"/>
      <c r="F33" s="13">
        <v>31</v>
      </c>
      <c r="G33" s="13">
        <v>34</v>
      </c>
      <c r="H33" s="13">
        <v>34</v>
      </c>
      <c r="I33" s="13">
        <v>32</v>
      </c>
      <c r="J33" s="13">
        <v>30</v>
      </c>
      <c r="K33" s="13">
        <v>37</v>
      </c>
      <c r="L33" s="13">
        <v>34</v>
      </c>
      <c r="M33" s="13">
        <v>32</v>
      </c>
      <c r="N33" s="13">
        <v>31</v>
      </c>
      <c r="O33" s="13">
        <v>34</v>
      </c>
      <c r="P33" s="13">
        <v>38</v>
      </c>
      <c r="Q33" s="13">
        <v>65</v>
      </c>
      <c r="R33" s="3"/>
    </row>
    <row r="34" spans="1:18" x14ac:dyDescent="0.25"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5">
      <c r="A35" s="1"/>
      <c r="B35" s="5"/>
      <c r="C35" s="6"/>
      <c r="D35" s="3"/>
      <c r="E35" s="3"/>
      <c r="F35" s="3" t="s">
        <v>47</v>
      </c>
      <c r="G35" s="3"/>
      <c r="H35" s="7">
        <f t="shared" ref="H35:M35" si="0">AVERAGE(H28:H31)</f>
        <v>48276.25</v>
      </c>
      <c r="I35" s="3">
        <f t="shared" si="0"/>
        <v>45770.75</v>
      </c>
      <c r="J35" s="3">
        <f t="shared" si="0"/>
        <v>45633</v>
      </c>
      <c r="K35" s="3">
        <f t="shared" si="0"/>
        <v>43707.25</v>
      </c>
      <c r="L35" s="3">
        <f t="shared" si="0"/>
        <v>42124</v>
      </c>
      <c r="M35" s="3">
        <f t="shared" si="0"/>
        <v>42320.25</v>
      </c>
      <c r="N35" s="3">
        <f>AVERAGE(N28:N31)</f>
        <v>42887.75</v>
      </c>
      <c r="O35" s="3">
        <f>AVERAGE(O28:O31)</f>
        <v>42008.25</v>
      </c>
      <c r="P35" s="3">
        <f>AVERAGE(P28:P30)</f>
        <v>36390.333333333336</v>
      </c>
      <c r="Q35" s="3"/>
      <c r="R35" s="3"/>
    </row>
    <row r="36" spans="1:18" x14ac:dyDescent="0.25">
      <c r="B36" s="5"/>
      <c r="D36" s="3"/>
      <c r="E36" s="3"/>
      <c r="F36" s="3" t="s">
        <v>48</v>
      </c>
      <c r="G36" s="3"/>
      <c r="H36" s="3">
        <f>H35/1000</f>
        <v>48.276249999999997</v>
      </c>
      <c r="I36" s="3">
        <f t="shared" ref="I36:P36" si="1">I35/1000</f>
        <v>45.77075</v>
      </c>
      <c r="J36" s="3">
        <f t="shared" si="1"/>
        <v>45.633000000000003</v>
      </c>
      <c r="K36" s="3">
        <f t="shared" si="1"/>
        <v>43.707250000000002</v>
      </c>
      <c r="L36" s="3">
        <f t="shared" si="1"/>
        <v>42.124000000000002</v>
      </c>
      <c r="M36" s="3">
        <f t="shared" si="1"/>
        <v>42.320250000000001</v>
      </c>
      <c r="N36" s="3">
        <f t="shared" si="1"/>
        <v>42.887749999999997</v>
      </c>
      <c r="O36" s="3">
        <f t="shared" si="1"/>
        <v>42.008249999999997</v>
      </c>
      <c r="P36" s="3">
        <f t="shared" si="1"/>
        <v>36.390333333333338</v>
      </c>
      <c r="Q36" s="3"/>
      <c r="R36" s="3"/>
    </row>
    <row r="37" spans="1:18" x14ac:dyDescent="0.25">
      <c r="B37" s="5"/>
      <c r="D37" s="3"/>
      <c r="E37" s="3"/>
      <c r="F37" s="3" t="s">
        <v>49</v>
      </c>
      <c r="G37" s="3"/>
      <c r="H37" s="3">
        <f>MEDIAN(H28:H31)</f>
        <v>48963</v>
      </c>
      <c r="I37" s="3">
        <f t="shared" ref="I37:P37" si="2">MEDIAN(I28:I31)</f>
        <v>45355</v>
      </c>
      <c r="J37" s="3">
        <f t="shared" si="2"/>
        <v>45270</v>
      </c>
      <c r="K37" s="3">
        <f t="shared" si="2"/>
        <v>43645.5</v>
      </c>
      <c r="L37" s="3">
        <f t="shared" si="2"/>
        <v>42441</v>
      </c>
      <c r="M37" s="3">
        <f t="shared" si="2"/>
        <v>42395</v>
      </c>
      <c r="N37" s="3">
        <f t="shared" si="2"/>
        <v>43227</v>
      </c>
      <c r="O37" s="3">
        <f t="shared" si="2"/>
        <v>41910.5</v>
      </c>
      <c r="P37" s="3">
        <f t="shared" si="2"/>
        <v>36012.5</v>
      </c>
      <c r="Q37" s="3"/>
      <c r="R37" s="3"/>
    </row>
    <row r="38" spans="1:18" x14ac:dyDescent="0.25">
      <c r="B38" s="8"/>
      <c r="D38" s="3"/>
      <c r="E38" s="3"/>
      <c r="F38" s="3" t="s">
        <v>50</v>
      </c>
      <c r="G38" s="3"/>
      <c r="H38" s="3">
        <f>H37/1000</f>
        <v>48.963000000000001</v>
      </c>
      <c r="I38" s="3">
        <f t="shared" ref="I38:P38" si="3">I37/1000</f>
        <v>45.354999999999997</v>
      </c>
      <c r="J38" s="3">
        <f t="shared" si="3"/>
        <v>45.27</v>
      </c>
      <c r="K38" s="3">
        <f t="shared" si="3"/>
        <v>43.645499999999998</v>
      </c>
      <c r="L38" s="3">
        <f t="shared" si="3"/>
        <v>42.441000000000003</v>
      </c>
      <c r="M38" s="3">
        <f t="shared" si="3"/>
        <v>42.395000000000003</v>
      </c>
      <c r="N38" s="3">
        <f t="shared" si="3"/>
        <v>43.226999999999997</v>
      </c>
      <c r="O38" s="3">
        <f t="shared" si="3"/>
        <v>41.910499999999999</v>
      </c>
      <c r="P38" s="3">
        <f t="shared" si="3"/>
        <v>36.012500000000003</v>
      </c>
      <c r="Q38" s="3"/>
      <c r="R38" s="3"/>
    </row>
    <row r="39" spans="1:18" x14ac:dyDescent="0.25">
      <c r="B39" s="5"/>
      <c r="C39" s="5"/>
      <c r="D39" s="3"/>
      <c r="E39" s="3"/>
      <c r="F39" s="3" t="s">
        <v>51</v>
      </c>
      <c r="G39" s="3"/>
      <c r="H39" s="3">
        <f>STDEV(H28:H31)</f>
        <v>2791.9052485116085</v>
      </c>
      <c r="I39" s="3">
        <f t="shared" ref="I39:P39" si="4">STDEV(I28:I31)</f>
        <v>1279.316321321666</v>
      </c>
      <c r="J39" s="3">
        <f t="shared" si="4"/>
        <v>1363.2016236297061</v>
      </c>
      <c r="K39" s="3">
        <f t="shared" si="4"/>
        <v>508.25805453529216</v>
      </c>
      <c r="L39" s="3">
        <f t="shared" si="4"/>
        <v>1007.0246604064206</v>
      </c>
      <c r="M39" s="3">
        <f t="shared" si="4"/>
        <v>840.18861969599811</v>
      </c>
      <c r="N39" s="3">
        <f t="shared" si="4"/>
        <v>1489.7210868705142</v>
      </c>
      <c r="O39" s="3">
        <f t="shared" si="4"/>
        <v>1022.5088019181057</v>
      </c>
      <c r="P39" s="3">
        <f t="shared" si="4"/>
        <v>18200.113158988876</v>
      </c>
      <c r="Q39" s="3"/>
      <c r="R39" s="3"/>
    </row>
    <row r="40" spans="1:18" x14ac:dyDescent="0.25">
      <c r="D40" s="3"/>
      <c r="E40" s="3"/>
      <c r="F40" s="3" t="s">
        <v>52</v>
      </c>
      <c r="G40" s="3"/>
      <c r="H40" s="3">
        <f>H39/H35*100</f>
        <v>5.783185828459354</v>
      </c>
      <c r="I40" s="3">
        <f t="shared" ref="I40:P40" si="5">I39/I35*100</f>
        <v>2.7950521267876667</v>
      </c>
      <c r="J40" s="3">
        <f t="shared" si="5"/>
        <v>2.987315371835527</v>
      </c>
      <c r="K40" s="3">
        <f t="shared" si="5"/>
        <v>1.1628689852033522</v>
      </c>
      <c r="L40" s="3">
        <f t="shared" si="5"/>
        <v>2.3906197426797564</v>
      </c>
      <c r="M40" s="3">
        <f t="shared" si="5"/>
        <v>1.9853110973966317</v>
      </c>
      <c r="N40" s="3">
        <f t="shared" si="5"/>
        <v>3.4735351863189705</v>
      </c>
      <c r="O40" s="3">
        <f t="shared" si="5"/>
        <v>2.4340666462375977</v>
      </c>
      <c r="P40" s="3">
        <f t="shared" si="5"/>
        <v>50.013592874450744</v>
      </c>
      <c r="Q40" s="3"/>
      <c r="R40" s="3"/>
    </row>
    <row r="41" spans="1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5">
      <c r="D43" s="3" t="s">
        <v>53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5">
      <c r="D44" s="3"/>
      <c r="E44" s="3"/>
      <c r="F44" s="2"/>
      <c r="G44" s="2"/>
      <c r="H44" s="17" t="s">
        <v>32</v>
      </c>
      <c r="I44" s="17" t="s">
        <v>33</v>
      </c>
      <c r="J44" s="17" t="s">
        <v>34</v>
      </c>
      <c r="K44" s="17" t="s">
        <v>35</v>
      </c>
      <c r="L44" s="17" t="s">
        <v>36</v>
      </c>
      <c r="M44" s="17" t="s">
        <v>37</v>
      </c>
      <c r="N44" s="17" t="s">
        <v>38</v>
      </c>
      <c r="O44" s="17" t="s">
        <v>38</v>
      </c>
      <c r="P44" s="17" t="s">
        <v>39</v>
      </c>
      <c r="Q44" s="2"/>
      <c r="R44" s="3"/>
    </row>
    <row r="45" spans="1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5">
      <c r="D47" s="3"/>
      <c r="E47" s="3"/>
      <c r="F47" s="3"/>
      <c r="G47" s="3"/>
      <c r="H47" s="3">
        <f>H28-$P$35</f>
        <v>12555.666666666664</v>
      </c>
      <c r="I47" s="3">
        <f t="shared" ref="I47:N47" si="6">I28-$P$35</f>
        <v>11246.666666666664</v>
      </c>
      <c r="J47" s="3">
        <f t="shared" si="6"/>
        <v>8027.6666666666642</v>
      </c>
      <c r="K47" s="3">
        <f t="shared" si="6"/>
        <v>7967.6666666666642</v>
      </c>
      <c r="L47" s="3">
        <f t="shared" si="6"/>
        <v>5859.6666666666642</v>
      </c>
      <c r="M47" s="3">
        <f t="shared" si="6"/>
        <v>4879.6666666666642</v>
      </c>
      <c r="N47" s="3">
        <f t="shared" si="6"/>
        <v>4499.6666666666642</v>
      </c>
      <c r="O47" s="3">
        <f>O28-$P$35</f>
        <v>5560.6666666666642</v>
      </c>
      <c r="P47" s="3"/>
      <c r="Q47" s="3"/>
      <c r="R47" s="3"/>
    </row>
    <row r="48" spans="1:18" x14ac:dyDescent="0.25">
      <c r="D48" s="3"/>
      <c r="E48" s="3"/>
      <c r="F48" s="3"/>
      <c r="G48" s="3"/>
      <c r="H48" s="3">
        <f t="shared" ref="H48:O50" si="7">H29-$P$35</f>
        <v>7920.6666666666642</v>
      </c>
      <c r="I48" s="3">
        <f t="shared" si="7"/>
        <v>8345.6666666666642</v>
      </c>
      <c r="J48" s="3">
        <f t="shared" si="7"/>
        <v>9063.6666666666642</v>
      </c>
      <c r="K48" s="3">
        <f t="shared" si="7"/>
        <v>7073.6666666666642</v>
      </c>
      <c r="L48" s="3">
        <f t="shared" si="7"/>
        <v>6549.6666666666642</v>
      </c>
      <c r="M48" s="3">
        <f t="shared" si="7"/>
        <v>5694.6666666666642</v>
      </c>
      <c r="N48" s="3">
        <f t="shared" si="7"/>
        <v>7816.6666666666642</v>
      </c>
      <c r="O48" s="3">
        <f t="shared" si="7"/>
        <v>6959.6666666666642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14477.666666666664</v>
      </c>
      <c r="I49" s="3">
        <f t="shared" si="7"/>
        <v>8891.6666666666642</v>
      </c>
      <c r="J49" s="3">
        <f t="shared" si="7"/>
        <v>11183.666666666664</v>
      </c>
      <c r="K49" s="3">
        <f t="shared" si="7"/>
        <v>7436.6666666666642</v>
      </c>
      <c r="L49" s="3">
        <f>L30-$P$35</f>
        <v>4283.6666666666642</v>
      </c>
      <c r="M49" s="3">
        <f t="shared" si="7"/>
        <v>6830.6666666666642</v>
      </c>
      <c r="N49" s="3">
        <f t="shared" si="7"/>
        <v>7426.6666666666642</v>
      </c>
      <c r="O49" s="3">
        <f>O30-$P$35</f>
        <v>5479.6666666666642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12589.666666666664</v>
      </c>
      <c r="I50" s="3">
        <f t="shared" si="7"/>
        <v>9037.6666666666642</v>
      </c>
      <c r="J50" s="3">
        <f t="shared" si="7"/>
        <v>8695.6666666666642</v>
      </c>
      <c r="K50" s="3">
        <f t="shared" si="7"/>
        <v>6789.6666666666642</v>
      </c>
      <c r="L50" s="3">
        <f t="shared" si="7"/>
        <v>6241.6666666666642</v>
      </c>
      <c r="M50" s="3">
        <f t="shared" si="7"/>
        <v>6314.6666666666642</v>
      </c>
      <c r="N50" s="3">
        <f t="shared" si="7"/>
        <v>6246.6666666666642</v>
      </c>
      <c r="O50" s="3">
        <f t="shared" si="7"/>
        <v>4471.6666666666642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17" t="s">
        <v>32</v>
      </c>
      <c r="I53" s="17" t="s">
        <v>33</v>
      </c>
      <c r="J53" s="17" t="s">
        <v>34</v>
      </c>
      <c r="K53" s="17" t="s">
        <v>35</v>
      </c>
      <c r="L53" s="17" t="s">
        <v>36</v>
      </c>
      <c r="M53" s="17" t="s">
        <v>37</v>
      </c>
      <c r="N53" s="17" t="s">
        <v>38</v>
      </c>
      <c r="O53" s="17" t="s">
        <v>38</v>
      </c>
      <c r="P53" s="17" t="s">
        <v>39</v>
      </c>
      <c r="Q53" s="2"/>
      <c r="R53" s="3"/>
      <c r="S53" s="9" t="s">
        <v>54</v>
      </c>
      <c r="T53" s="10"/>
    </row>
    <row r="54" spans="4:20" x14ac:dyDescent="0.25">
      <c r="D54" s="3"/>
      <c r="E54" s="3"/>
      <c r="F54" s="3" t="s">
        <v>47</v>
      </c>
      <c r="G54" s="3"/>
      <c r="H54" s="3">
        <f>AVERAGE(H47:H50)</f>
        <v>11885.916666666664</v>
      </c>
      <c r="I54" s="3">
        <f>AVERAGE(I47:I50)</f>
        <v>9380.4166666666642</v>
      </c>
      <c r="J54" s="3">
        <f t="shared" ref="J54:N54" si="8">AVERAGE(J47:J50)</f>
        <v>9242.6666666666642</v>
      </c>
      <c r="K54" s="3">
        <f t="shared" si="8"/>
        <v>7316.9166666666642</v>
      </c>
      <c r="L54" s="3">
        <f t="shared" si="8"/>
        <v>5733.6666666666642</v>
      </c>
      <c r="M54" s="3">
        <f t="shared" si="8"/>
        <v>5929.9166666666642</v>
      </c>
      <c r="N54" s="3">
        <f t="shared" si="8"/>
        <v>6497.4166666666642</v>
      </c>
      <c r="O54" s="3">
        <f>AVERAGE(O47:O50)</f>
        <v>5617.9166666666642</v>
      </c>
      <c r="P54" s="3"/>
      <c r="Q54" s="3"/>
      <c r="R54" s="3"/>
      <c r="S54" s="11">
        <f>AVERAGE(N47:O50)</f>
        <v>6057.6666666666642</v>
      </c>
      <c r="T54" s="12"/>
    </row>
    <row r="55" spans="4:20" x14ac:dyDescent="0.25">
      <c r="D55" s="3"/>
      <c r="E55" s="3"/>
      <c r="F55" s="3" t="s">
        <v>48</v>
      </c>
      <c r="G55" s="3"/>
      <c r="H55" s="3">
        <f>H54/1000</f>
        <v>11.885916666666665</v>
      </c>
      <c r="I55" s="3">
        <f t="shared" ref="I55:O55" si="9">I54/1000</f>
        <v>9.3804166666666635</v>
      </c>
      <c r="J55" s="3">
        <f t="shared" si="9"/>
        <v>9.2426666666666648</v>
      </c>
      <c r="K55" s="3">
        <f t="shared" si="9"/>
        <v>7.3169166666666641</v>
      </c>
      <c r="L55" s="3">
        <f t="shared" si="9"/>
        <v>5.7336666666666645</v>
      </c>
      <c r="M55" s="3">
        <f t="shared" si="9"/>
        <v>5.9299166666666645</v>
      </c>
      <c r="N55" s="3">
        <f t="shared" si="9"/>
        <v>6.4974166666666644</v>
      </c>
      <c r="O55" s="3">
        <f t="shared" si="9"/>
        <v>5.6179166666666642</v>
      </c>
      <c r="P55" s="3"/>
      <c r="Q55" s="3"/>
      <c r="R55" s="3"/>
    </row>
    <row r="56" spans="4:20" x14ac:dyDescent="0.25">
      <c r="D56" s="3"/>
      <c r="E56" s="3"/>
      <c r="F56" s="3" t="s">
        <v>49</v>
      </c>
      <c r="G56" s="3"/>
      <c r="H56" s="3">
        <f>MEDIAN(H47:H50)</f>
        <v>12572.666666666664</v>
      </c>
      <c r="I56" s="3">
        <f t="shared" ref="I56:N56" si="10">MEDIAN(I47:I50)</f>
        <v>8964.6666666666642</v>
      </c>
      <c r="J56" s="3">
        <f>MEDIAN(J47:J50)</f>
        <v>8879.6666666666642</v>
      </c>
      <c r="K56" s="3">
        <f t="shared" si="10"/>
        <v>7255.1666666666642</v>
      </c>
      <c r="L56" s="3">
        <f t="shared" si="10"/>
        <v>6050.6666666666642</v>
      </c>
      <c r="M56" s="3">
        <f t="shared" si="10"/>
        <v>6004.6666666666642</v>
      </c>
      <c r="N56" s="3">
        <f t="shared" si="10"/>
        <v>6836.6666666666642</v>
      </c>
      <c r="O56" s="3">
        <f>MEDIAN(O47:O50)</f>
        <v>5520.1666666666642</v>
      </c>
      <c r="P56" s="3"/>
      <c r="Q56" s="3"/>
      <c r="R56" s="3"/>
    </row>
    <row r="57" spans="4:20" x14ac:dyDescent="0.25">
      <c r="D57" s="3"/>
      <c r="E57" s="3"/>
      <c r="F57" s="3" t="s">
        <v>50</v>
      </c>
      <c r="G57" s="3"/>
      <c r="H57" s="3">
        <f>H56/1000</f>
        <v>12.572666666666665</v>
      </c>
      <c r="I57" s="3">
        <f t="shared" ref="I57:O57" si="11">I56/1000</f>
        <v>8.9646666666666643</v>
      </c>
      <c r="J57" s="3">
        <f t="shared" si="11"/>
        <v>8.8796666666666635</v>
      </c>
      <c r="K57" s="3">
        <f t="shared" si="11"/>
        <v>7.2551666666666641</v>
      </c>
      <c r="L57" s="3">
        <f t="shared" si="11"/>
        <v>6.0506666666666646</v>
      </c>
      <c r="M57" s="3">
        <f t="shared" si="11"/>
        <v>6.0046666666666644</v>
      </c>
      <c r="N57" s="3">
        <f t="shared" si="11"/>
        <v>6.8366666666666642</v>
      </c>
      <c r="O57" s="3">
        <f t="shared" si="11"/>
        <v>5.5201666666666647</v>
      </c>
      <c r="P57" s="3"/>
      <c r="Q57" s="3"/>
      <c r="R57" s="3"/>
    </row>
    <row r="58" spans="4:20" x14ac:dyDescent="0.25">
      <c r="D58" s="3"/>
      <c r="E58" s="3"/>
      <c r="F58" s="3" t="s">
        <v>51</v>
      </c>
      <c r="G58" s="3"/>
      <c r="H58" s="3">
        <f>STDEV(H47:H50)</f>
        <v>2791.9052485116085</v>
      </c>
      <c r="I58" s="3">
        <f t="shared" ref="I58:O58" si="12">STDEV(I47:I50)</f>
        <v>1279.3163213216737</v>
      </c>
      <c r="J58" s="3">
        <f t="shared" si="12"/>
        <v>1363.2016236297061</v>
      </c>
      <c r="K58" s="3">
        <f t="shared" si="12"/>
        <v>508.25805453529216</v>
      </c>
      <c r="L58" s="3">
        <f t="shared" si="12"/>
        <v>1007.0246604064206</v>
      </c>
      <c r="M58" s="3">
        <f t="shared" si="12"/>
        <v>840.18861969599811</v>
      </c>
      <c r="N58" s="3">
        <f t="shared" si="12"/>
        <v>1489.7210868705142</v>
      </c>
      <c r="O58" s="3">
        <f t="shared" si="12"/>
        <v>1022.5088019181057</v>
      </c>
      <c r="P58" s="3"/>
      <c r="Q58" s="3"/>
      <c r="R58" s="3"/>
    </row>
    <row r="59" spans="4:20" x14ac:dyDescent="0.25">
      <c r="D59" s="3"/>
      <c r="E59" s="3"/>
      <c r="F59" s="3" t="s">
        <v>52</v>
      </c>
      <c r="G59" s="3"/>
      <c r="H59" s="3">
        <f>H58/H54*100</f>
        <v>23.489187471264529</v>
      </c>
      <c r="I59" s="3">
        <f t="shared" ref="I59:O59" si="13">I58/I54*100</f>
        <v>13.638160934446844</v>
      </c>
      <c r="J59" s="3">
        <f t="shared" si="13"/>
        <v>14.749007757101557</v>
      </c>
      <c r="K59" s="3">
        <f t="shared" si="13"/>
        <v>6.9463419865192622</v>
      </c>
      <c r="L59" s="3">
        <f t="shared" si="13"/>
        <v>17.563362486013968</v>
      </c>
      <c r="M59" s="3">
        <f t="shared" si="13"/>
        <v>14.16864126301941</v>
      </c>
      <c r="N59" s="3">
        <f t="shared" si="13"/>
        <v>22.927898321699878</v>
      </c>
      <c r="O59" s="3">
        <f t="shared" si="13"/>
        <v>18.200853850058998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55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H47/$N$54*100</f>
        <v>193.24090343598098</v>
      </c>
      <c r="I63" s="3">
        <f t="shared" ref="I63:O63" si="14">I47/$N$54*100</f>
        <v>173.09443496774361</v>
      </c>
      <c r="J63" s="3">
        <f t="shared" si="14"/>
        <v>123.5516679706037</v>
      </c>
      <c r="K63" s="3">
        <f t="shared" si="14"/>
        <v>122.62822403775861</v>
      </c>
      <c r="L63" s="3">
        <f t="shared" si="14"/>
        <v>90.184560530467223</v>
      </c>
      <c r="M63" s="3">
        <f t="shared" si="14"/>
        <v>75.101642960663838</v>
      </c>
      <c r="N63" s="3">
        <f t="shared" si="14"/>
        <v>69.253164719311513</v>
      </c>
      <c r="O63" s="3">
        <f t="shared" si="14"/>
        <v>85.58273159845578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ref="H64:O64" si="15">H48/$N$54*100</f>
        <v>121.90485962369661</v>
      </c>
      <c r="I64" s="3">
        <f t="shared" si="15"/>
        <v>128.44592081468278</v>
      </c>
      <c r="J64" s="3">
        <f t="shared" si="15"/>
        <v>139.49646654439587</v>
      </c>
      <c r="K64" s="3">
        <f t="shared" si="15"/>
        <v>108.86890943836653</v>
      </c>
      <c r="L64" s="3">
        <f t="shared" si="15"/>
        <v>100.80416575818593</v>
      </c>
      <c r="M64" s="3">
        <f t="shared" si="15"/>
        <v>87.6450897151432</v>
      </c>
      <c r="N64" s="3">
        <f t="shared" si="15"/>
        <v>120.30422347343175</v>
      </c>
      <c r="O64" s="3">
        <f t="shared" si="15"/>
        <v>107.11436596596083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ref="H65:O65" si="16">H49/$N$54*100</f>
        <v>222.82189075145254</v>
      </c>
      <c r="I65" s="3">
        <f t="shared" si="16"/>
        <v>136.84926060357324</v>
      </c>
      <c r="J65" s="3">
        <f t="shared" si="16"/>
        <v>172.12481883825626</v>
      </c>
      <c r="K65" s="3">
        <f t="shared" si="16"/>
        <v>114.45574523207942</v>
      </c>
      <c r="L65" s="3">
        <f t="shared" si="16"/>
        <v>65.928766561069125</v>
      </c>
      <c r="M65" s="3">
        <f t="shared" si="16"/>
        <v>105.12896151034386</v>
      </c>
      <c r="N65" s="3">
        <f t="shared" si="16"/>
        <v>114.30183790993857</v>
      </c>
      <c r="O65" s="3">
        <f t="shared" si="16"/>
        <v>84.336082289114898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ref="H66:O66" si="17">H50/$N$54*100</f>
        <v>193.7641883312599</v>
      </c>
      <c r="I66" s="3">
        <f t="shared" si="17"/>
        <v>139.09630750682965</v>
      </c>
      <c r="J66" s="3">
        <f t="shared" si="17"/>
        <v>133.83267708961256</v>
      </c>
      <c r="K66" s="3">
        <f t="shared" si="17"/>
        <v>104.49794148956637</v>
      </c>
      <c r="L66" s="3">
        <f t="shared" si="17"/>
        <v>96.06382023624775</v>
      </c>
      <c r="M66" s="3">
        <f t="shared" si="17"/>
        <v>97.187343687875952</v>
      </c>
      <c r="N66" s="3">
        <f t="shared" si="17"/>
        <v>96.140773897318169</v>
      </c>
      <c r="O66" s="3">
        <f t="shared" si="17"/>
        <v>68.822224217317128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17" t="s">
        <v>32</v>
      </c>
      <c r="I69" s="17" t="s">
        <v>33</v>
      </c>
      <c r="J69" s="17" t="s">
        <v>34</v>
      </c>
      <c r="K69" s="17" t="s">
        <v>35</v>
      </c>
      <c r="L69" s="17" t="s">
        <v>36</v>
      </c>
      <c r="M69" s="17" t="s">
        <v>37</v>
      </c>
      <c r="N69" s="17" t="s">
        <v>38</v>
      </c>
      <c r="O69" s="17" t="s">
        <v>38</v>
      </c>
      <c r="P69" s="17" t="s">
        <v>39</v>
      </c>
      <c r="Q69" s="2"/>
      <c r="R69" s="3"/>
    </row>
    <row r="70" spans="4:18" x14ac:dyDescent="0.25">
      <c r="D70" s="3"/>
      <c r="E70" s="3"/>
      <c r="F70" s="3" t="s">
        <v>47</v>
      </c>
      <c r="G70" s="3"/>
      <c r="H70" s="3">
        <f>AVERAGE(H63:H66)</f>
        <v>182.93296053559752</v>
      </c>
      <c r="I70" s="3">
        <f t="shared" ref="I70:N70" si="18">AVERAGE(I63:I66)</f>
        <v>144.37148097320733</v>
      </c>
      <c r="J70" s="3">
        <f>AVERAGE(J63:J66)</f>
        <v>142.25140761071708</v>
      </c>
      <c r="K70" s="3">
        <f t="shared" si="18"/>
        <v>112.61270504944274</v>
      </c>
      <c r="L70" s="3">
        <f t="shared" si="18"/>
        <v>88.245328271492511</v>
      </c>
      <c r="M70" s="3">
        <f t="shared" si="18"/>
        <v>91.265759468506715</v>
      </c>
      <c r="N70" s="3">
        <f t="shared" si="18"/>
        <v>100</v>
      </c>
      <c r="O70" s="3">
        <f>AVERAGE(O63:O66)</f>
        <v>86.463851017712145</v>
      </c>
      <c r="P70" s="3"/>
      <c r="Q70" s="3"/>
      <c r="R70" s="3"/>
    </row>
    <row r="71" spans="4:18" x14ac:dyDescent="0.25">
      <c r="D71" s="3"/>
      <c r="E71" s="3"/>
      <c r="F71" s="3" t="s">
        <v>49</v>
      </c>
      <c r="G71" s="3"/>
      <c r="H71" s="3">
        <f>MEDIAN(H63:H66)</f>
        <v>193.50254588362043</v>
      </c>
      <c r="I71" s="3">
        <f t="shared" ref="I71:O71" si="19">MEDIAN(I63:I66)</f>
        <v>137.97278405520143</v>
      </c>
      <c r="J71" s="3">
        <f t="shared" si="19"/>
        <v>136.66457181700423</v>
      </c>
      <c r="K71" s="3">
        <f t="shared" si="19"/>
        <v>111.66232733522298</v>
      </c>
      <c r="L71" s="3">
        <f t="shared" si="19"/>
        <v>93.124190383357487</v>
      </c>
      <c r="M71" s="3">
        <f t="shared" si="19"/>
        <v>92.416216701509569</v>
      </c>
      <c r="N71" s="3">
        <f t="shared" si="19"/>
        <v>105.22130590362838</v>
      </c>
      <c r="O71" s="3">
        <f t="shared" si="19"/>
        <v>84.959406943785339</v>
      </c>
      <c r="P71" s="3"/>
      <c r="Q71" s="3"/>
      <c r="R71" s="3"/>
    </row>
    <row r="72" spans="4:18" x14ac:dyDescent="0.25">
      <c r="D72" s="3"/>
      <c r="E72" s="3"/>
      <c r="F72" s="3" t="s">
        <v>51</v>
      </c>
      <c r="G72" s="3"/>
      <c r="H72" s="3">
        <f>STDEV(H63:H66)</f>
        <v>42.969466046940859</v>
      </c>
      <c r="I72" s="3">
        <f t="shared" ref="I72:O72" si="20">STDEV(I63:I66)</f>
        <v>19.689614918570168</v>
      </c>
      <c r="J72" s="3">
        <f t="shared" si="20"/>
        <v>20.980671143090966</v>
      </c>
      <c r="K72" s="3">
        <f t="shared" si="20"/>
        <v>7.8224636130045404</v>
      </c>
      <c r="L72" s="3">
        <f t="shared" si="20"/>
        <v>15.498846881295195</v>
      </c>
      <c r="M72" s="3">
        <f t="shared" si="20"/>
        <v>12.931118055062811</v>
      </c>
      <c r="N72" s="3">
        <f t="shared" si="20"/>
        <v>22.927898321699885</v>
      </c>
      <c r="O72" s="3">
        <f t="shared" si="20"/>
        <v>15.737159156866662</v>
      </c>
      <c r="P72" s="3"/>
      <c r="Q72" s="3"/>
      <c r="R72" s="3"/>
    </row>
    <row r="73" spans="4:18" x14ac:dyDescent="0.25">
      <c r="D73" s="3"/>
      <c r="E73" s="3"/>
      <c r="F73" s="3" t="s">
        <v>52</v>
      </c>
      <c r="G73" s="3"/>
      <c r="H73" s="3">
        <f t="shared" ref="H73:O73" si="21">H72/H70*100</f>
        <v>23.489187471264529</v>
      </c>
      <c r="I73" s="3">
        <f t="shared" si="21"/>
        <v>13.638160934446738</v>
      </c>
      <c r="J73" s="3">
        <f t="shared" si="21"/>
        <v>14.749007757101662</v>
      </c>
      <c r="K73" s="3">
        <f t="shared" si="21"/>
        <v>6.9463419865192639</v>
      </c>
      <c r="L73" s="3">
        <f t="shared" si="21"/>
        <v>17.563362486013968</v>
      </c>
      <c r="M73" s="3">
        <f t="shared" si="21"/>
        <v>14.168641263019326</v>
      </c>
      <c r="N73" s="3">
        <f t="shared" si="21"/>
        <v>22.927898321699885</v>
      </c>
      <c r="O73" s="3">
        <f t="shared" si="21"/>
        <v>18.200853850059143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 t="s">
        <v>56</v>
      </c>
      <c r="E76" s="3"/>
      <c r="F76" s="3"/>
      <c r="G76" s="3"/>
      <c r="H76" s="3">
        <f>H47/$S$54*100</f>
        <v>207.26902547735654</v>
      </c>
      <c r="I76" s="3">
        <f t="shared" ref="I76:N76" si="22">I47/$S$54*100</f>
        <v>185.66004512188414</v>
      </c>
      <c r="J76" s="3">
        <f t="shared" si="22"/>
        <v>132.52077257469875</v>
      </c>
      <c r="K76" s="3">
        <f t="shared" si="22"/>
        <v>131.53029219171299</v>
      </c>
      <c r="L76" s="3">
        <f t="shared" si="22"/>
        <v>96.73141473614703</v>
      </c>
      <c r="M76" s="3">
        <f t="shared" si="22"/>
        <v>80.553568480713139</v>
      </c>
      <c r="N76" s="3">
        <f t="shared" si="22"/>
        <v>74.280526055136733</v>
      </c>
      <c r="O76" s="3">
        <f>O47/$S$54*100</f>
        <v>91.795520827601379</v>
      </c>
      <c r="P76" s="3"/>
      <c r="Q76" s="3"/>
      <c r="R76" s="3"/>
    </row>
    <row r="77" spans="4:18" x14ac:dyDescent="0.25">
      <c r="D77" s="3"/>
      <c r="E77" s="3"/>
      <c r="F77" s="3"/>
      <c r="G77" s="3"/>
      <c r="H77" s="3">
        <f t="shared" ref="H77:O79" si="23">H48/$S$54*100</f>
        <v>130.75441589170748</v>
      </c>
      <c r="I77" s="3">
        <f t="shared" si="23"/>
        <v>137.7703186045232</v>
      </c>
      <c r="J77" s="3">
        <f t="shared" si="23"/>
        <v>149.623067187586</v>
      </c>
      <c r="K77" s="3">
        <f t="shared" si="23"/>
        <v>116.77213448522534</v>
      </c>
      <c r="L77" s="3">
        <f t="shared" si="23"/>
        <v>108.12193914048314</v>
      </c>
      <c r="M77" s="3">
        <f t="shared" si="23"/>
        <v>94.007593682936218</v>
      </c>
      <c r="N77" s="3">
        <f t="shared" si="23"/>
        <v>129.03758322786553</v>
      </c>
      <c r="O77" s="3">
        <f t="shared" si="23"/>
        <v>114.89022175755241</v>
      </c>
      <c r="P77" s="3"/>
      <c r="Q77" s="3"/>
      <c r="R77" s="3"/>
    </row>
    <row r="78" spans="4:18" x14ac:dyDescent="0.25">
      <c r="D78" s="3"/>
      <c r="E78" s="3"/>
      <c r="F78" s="3"/>
      <c r="G78" s="3"/>
      <c r="H78" s="3">
        <f t="shared" si="23"/>
        <v>238.99741374566671</v>
      </c>
      <c r="I78" s="3">
        <f t="shared" si="23"/>
        <v>146.78369008969352</v>
      </c>
      <c r="J78" s="3">
        <f t="shared" si="23"/>
        <v>184.62004071974911</v>
      </c>
      <c r="K78" s="3">
        <f t="shared" si="23"/>
        <v>122.76454080228912</v>
      </c>
      <c r="L78" s="3">
        <f t="shared" si="23"/>
        <v>70.714796676388033</v>
      </c>
      <c r="M78" s="3">
        <f t="shared" si="23"/>
        <v>112.76068893413307</v>
      </c>
      <c r="N78" s="3">
        <f t="shared" si="23"/>
        <v>122.59946073845815</v>
      </c>
      <c r="O78" s="3">
        <f t="shared" si="23"/>
        <v>90.458372310570624</v>
      </c>
      <c r="P78" s="3"/>
      <c r="Q78" s="3"/>
      <c r="R78" s="3"/>
    </row>
    <row r="79" spans="4:18" x14ac:dyDescent="0.25">
      <c r="D79" s="3"/>
      <c r="E79" s="3"/>
      <c r="F79" s="3"/>
      <c r="G79" s="3"/>
      <c r="H79" s="3">
        <f t="shared" si="23"/>
        <v>207.83029769438181</v>
      </c>
      <c r="I79" s="3">
        <f t="shared" si="23"/>
        <v>149.19385902162551</v>
      </c>
      <c r="J79" s="3">
        <f t="shared" si="23"/>
        <v>143.54812083860676</v>
      </c>
      <c r="K79" s="3">
        <f t="shared" si="23"/>
        <v>112.08386067242613</v>
      </c>
      <c r="L79" s="3">
        <f t="shared" si="23"/>
        <v>103.03747317448963</v>
      </c>
      <c r="M79" s="3">
        <f t="shared" si="23"/>
        <v>104.24255764045563</v>
      </c>
      <c r="N79" s="3">
        <f t="shared" si="23"/>
        <v>103.12001320640512</v>
      </c>
      <c r="O79" s="3">
        <f t="shared" si="23"/>
        <v>73.818301876410047</v>
      </c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2"/>
      <c r="G82" s="2"/>
      <c r="H82" s="17" t="s">
        <v>32</v>
      </c>
      <c r="I82" s="17" t="s">
        <v>33</v>
      </c>
      <c r="J82" s="17" t="s">
        <v>34</v>
      </c>
      <c r="K82" s="17" t="s">
        <v>35</v>
      </c>
      <c r="L82" s="17" t="s">
        <v>36</v>
      </c>
      <c r="M82" s="17" t="s">
        <v>37</v>
      </c>
      <c r="N82" s="17" t="s">
        <v>38</v>
      </c>
      <c r="O82" s="17" t="s">
        <v>38</v>
      </c>
      <c r="P82" s="17" t="s">
        <v>39</v>
      </c>
      <c r="Q82" s="2"/>
      <c r="R82" s="3"/>
    </row>
    <row r="83" spans="4:18" x14ac:dyDescent="0.25">
      <c r="D83" s="3"/>
      <c r="E83" s="3"/>
      <c r="F83" s="3" t="s">
        <v>47</v>
      </c>
      <c r="G83" s="3"/>
      <c r="H83" s="3">
        <f>AVERAGE(H76:H79)</f>
        <v>196.21278820227812</v>
      </c>
      <c r="I83" s="3">
        <f t="shared" ref="I83:N83" si="24">AVERAGE(I76:I79)</f>
        <v>154.85197820943159</v>
      </c>
      <c r="J83" s="3">
        <f>AVERAGE(J76:J79)</f>
        <v>152.57800033016017</v>
      </c>
      <c r="K83" s="3">
        <f t="shared" si="24"/>
        <v>120.78770703791339</v>
      </c>
      <c r="L83" s="3">
        <f t="shared" si="24"/>
        <v>94.651405931876951</v>
      </c>
      <c r="M83" s="3">
        <f t="shared" si="24"/>
        <v>97.891102184559514</v>
      </c>
      <c r="N83" s="3">
        <f t="shared" si="24"/>
        <v>107.25939580696638</v>
      </c>
      <c r="O83" s="3">
        <f>AVERAGE(O76:O79)</f>
        <v>92.740604193033604</v>
      </c>
      <c r="P83" s="3"/>
      <c r="Q83" s="3"/>
      <c r="R83" s="3"/>
    </row>
    <row r="84" spans="4:18" x14ac:dyDescent="0.25">
      <c r="D84" s="3"/>
      <c r="E84" s="3"/>
      <c r="F84" s="3" t="s">
        <v>49</v>
      </c>
      <c r="G84" s="3"/>
      <c r="H84" s="3">
        <f t="shared" ref="H84:O84" si="25">MEDIAN(H76:H79)</f>
        <v>207.54966158586916</v>
      </c>
      <c r="I84" s="3">
        <f t="shared" si="25"/>
        <v>147.98877455565952</v>
      </c>
      <c r="J84" s="3">
        <f t="shared" si="25"/>
        <v>146.5855940130964</v>
      </c>
      <c r="K84" s="3">
        <f t="shared" si="25"/>
        <v>119.76833764375723</v>
      </c>
      <c r="L84" s="3">
        <f t="shared" si="25"/>
        <v>99.884443955318332</v>
      </c>
      <c r="M84" s="3">
        <f t="shared" si="25"/>
        <v>99.125075661695917</v>
      </c>
      <c r="N84" s="3">
        <f t="shared" si="25"/>
        <v>112.85973697243163</v>
      </c>
      <c r="O84" s="3">
        <f t="shared" si="25"/>
        <v>91.126946569086002</v>
      </c>
      <c r="P84" s="3"/>
      <c r="Q84" s="3"/>
      <c r="R84" s="3"/>
    </row>
    <row r="85" spans="4:18" x14ac:dyDescent="0.25">
      <c r="D85" s="3"/>
      <c r="E85" s="3"/>
      <c r="F85" s="3" t="s">
        <v>51</v>
      </c>
      <c r="G85" s="3"/>
      <c r="H85" s="3">
        <f t="shared" ref="H85:O85" si="26">STDEV(H76:H79)</f>
        <v>46.088789663428386</v>
      </c>
      <c r="I85" s="3">
        <f t="shared" si="26"/>
        <v>21.118961998376726</v>
      </c>
      <c r="J85" s="3">
        <f t="shared" si="26"/>
        <v>22.503741104325783</v>
      </c>
      <c r="K85" s="3">
        <f t="shared" si="26"/>
        <v>8.3903272085284613</v>
      </c>
      <c r="L85" s="3">
        <f t="shared" si="26"/>
        <v>16.623969521924067</v>
      </c>
      <c r="M85" s="3">
        <f t="shared" si="26"/>
        <v>13.869839096945919</v>
      </c>
      <c r="N85" s="3">
        <f t="shared" si="26"/>
        <v>24.592325211090849</v>
      </c>
      <c r="O85" s="3">
        <f t="shared" si="26"/>
        <v>16.879581828835786</v>
      </c>
      <c r="P85" s="3"/>
      <c r="Q85" s="3"/>
      <c r="R85" s="3"/>
    </row>
    <row r="86" spans="4:18" x14ac:dyDescent="0.25">
      <c r="D86" s="3"/>
      <c r="E86" s="3"/>
      <c r="F86" s="3" t="s">
        <v>52</v>
      </c>
      <c r="G86" s="3"/>
      <c r="H86" s="3">
        <f t="shared" ref="H86:O86" si="27">H85/H83*100</f>
        <v>23.489187471264565</v>
      </c>
      <c r="I86" s="3">
        <f t="shared" si="27"/>
        <v>13.638160934446772</v>
      </c>
      <c r="J86" s="3">
        <f t="shared" si="27"/>
        <v>14.74900775710157</v>
      </c>
      <c r="K86" s="3">
        <f t="shared" si="27"/>
        <v>6.9463419865192639</v>
      </c>
      <c r="L86" s="3">
        <f t="shared" si="27"/>
        <v>17.563362486013958</v>
      </c>
      <c r="M86" s="3">
        <f t="shared" si="27"/>
        <v>14.168641263019332</v>
      </c>
      <c r="N86" s="3">
        <f t="shared" si="27"/>
        <v>22.927898321699853</v>
      </c>
      <c r="O86" s="3">
        <f t="shared" si="27"/>
        <v>18.200853850059055</v>
      </c>
      <c r="P86" s="3"/>
      <c r="Q86" s="3"/>
      <c r="R86" s="3"/>
    </row>
  </sheetData>
  <pageMargins left="0.7" right="0.7" top="0.78740157499999996" bottom="0.78740157499999996" header="0.3" footer="0.3"/>
  <pageSetup paperSize="9" scale="3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60"/>
  <sheetViews>
    <sheetView tabSelected="1" zoomScale="85" zoomScaleNormal="85" workbookViewId="0"/>
  </sheetViews>
  <sheetFormatPr baseColWidth="10" defaultColWidth="11.42578125" defaultRowHeight="15" x14ac:dyDescent="0.25"/>
  <cols>
    <col min="14" max="14" width="12" bestFit="1" customWidth="1"/>
  </cols>
  <sheetData>
    <row r="1" spans="1:4" x14ac:dyDescent="0.25">
      <c r="A1" s="1" t="s">
        <v>62</v>
      </c>
    </row>
    <row r="2" spans="1:4" x14ac:dyDescent="0.25">
      <c r="A2" t="s">
        <v>40</v>
      </c>
      <c r="C2" t="s">
        <v>41</v>
      </c>
    </row>
    <row r="3" spans="1:4" x14ac:dyDescent="0.25">
      <c r="A3" t="s">
        <v>42</v>
      </c>
      <c r="C3" s="4">
        <v>43903</v>
      </c>
    </row>
    <row r="4" spans="1:4" x14ac:dyDescent="0.25">
      <c r="A4" t="s">
        <v>43</v>
      </c>
      <c r="C4" t="s">
        <v>44</v>
      </c>
      <c r="D4" s="3"/>
    </row>
    <row r="5" spans="1:4" x14ac:dyDescent="0.25">
      <c r="A5" t="s">
        <v>45</v>
      </c>
      <c r="C5" t="s">
        <v>63</v>
      </c>
      <c r="D5" s="3"/>
    </row>
    <row r="6" spans="1:4" x14ac:dyDescent="0.25">
      <c r="A6" t="s">
        <v>29</v>
      </c>
      <c r="C6" s="4">
        <v>44095</v>
      </c>
      <c r="D6" s="3"/>
    </row>
    <row r="7" spans="1:4" x14ac:dyDescent="0.25">
      <c r="A7" t="s">
        <v>30</v>
      </c>
      <c r="C7" t="s">
        <v>31</v>
      </c>
      <c r="D7" s="3"/>
    </row>
    <row r="8" spans="1:4" x14ac:dyDescent="0.25">
      <c r="A8" s="1" t="s">
        <v>46</v>
      </c>
      <c r="D8" s="3"/>
    </row>
    <row r="9" spans="1:4" x14ac:dyDescent="0.25">
      <c r="C9" s="4"/>
      <c r="D9" s="3"/>
    </row>
    <row r="10" spans="1:4" x14ac:dyDescent="0.25">
      <c r="D10" s="3"/>
    </row>
    <row r="11" spans="1:4" x14ac:dyDescent="0.25">
      <c r="D11" s="3"/>
    </row>
    <row r="12" spans="1:4" x14ac:dyDescent="0.25">
      <c r="D12" s="3"/>
    </row>
    <row r="17" spans="1:15" x14ac:dyDescent="0.25">
      <c r="O17" s="19"/>
    </row>
    <row r="22" spans="1:15" x14ac:dyDescent="0.25">
      <c r="A22" s="1" t="s">
        <v>57</v>
      </c>
    </row>
    <row r="23" spans="1:15" x14ac:dyDescent="0.25">
      <c r="E23" t="s">
        <v>32</v>
      </c>
      <c r="F23" t="s">
        <v>33</v>
      </c>
      <c r="G23" t="s">
        <v>34</v>
      </c>
      <c r="H23" t="s">
        <v>35</v>
      </c>
      <c r="I23" t="s">
        <v>36</v>
      </c>
      <c r="J23" t="s">
        <v>37</v>
      </c>
      <c r="K23" t="s">
        <v>38</v>
      </c>
      <c r="L23" t="s">
        <v>38</v>
      </c>
      <c r="M23" t="s">
        <v>39</v>
      </c>
    </row>
    <row r="26" spans="1:15" x14ac:dyDescent="0.25">
      <c r="E26" s="3">
        <v>0.10853333333333334</v>
      </c>
      <c r="F26" s="3">
        <v>6.2433333333333341E-2</v>
      </c>
      <c r="G26" s="3">
        <v>6.9033333333333335E-2</v>
      </c>
      <c r="H26" s="3">
        <v>9.3733333333333335E-2</v>
      </c>
      <c r="I26" s="3">
        <v>8.933333333333332E-2</v>
      </c>
      <c r="J26" s="3">
        <v>0.10013333333333332</v>
      </c>
      <c r="K26" s="3">
        <v>0.12823333333333334</v>
      </c>
      <c r="L26" s="3">
        <v>0.11963333333333334</v>
      </c>
    </row>
    <row r="27" spans="1:15" x14ac:dyDescent="0.25">
      <c r="E27" s="3">
        <v>5.4133333333333339E-2</v>
      </c>
      <c r="F27" s="3">
        <v>6.1333333333333323E-2</v>
      </c>
      <c r="G27" s="3">
        <v>7.8033333333333343E-2</v>
      </c>
      <c r="H27" s="3">
        <v>8.9933333333333337E-2</v>
      </c>
      <c r="I27" s="3">
        <v>8.8933333333333336E-2</v>
      </c>
      <c r="J27" s="3">
        <v>9.2533333333333329E-2</v>
      </c>
      <c r="K27" s="3">
        <v>0.11533333333333334</v>
      </c>
      <c r="L27" s="3">
        <v>0.10953333333333334</v>
      </c>
    </row>
    <row r="28" spans="1:15" x14ac:dyDescent="0.25">
      <c r="E28" s="3">
        <v>7.3033333333333339E-2</v>
      </c>
      <c r="F28" s="3">
        <v>6.2933333333333341E-2</v>
      </c>
      <c r="G28" s="3">
        <v>9.4433333333333341E-2</v>
      </c>
      <c r="H28" s="3">
        <v>0.10793333333333333</v>
      </c>
      <c r="I28" s="3">
        <v>9.4633333333333319E-2</v>
      </c>
      <c r="J28" s="3">
        <v>9.5033333333333331E-2</v>
      </c>
      <c r="K28" s="3">
        <v>0.11053333333333334</v>
      </c>
      <c r="L28" s="3">
        <v>0.10793333333333333</v>
      </c>
    </row>
    <row r="29" spans="1:15" x14ac:dyDescent="0.25">
      <c r="E29" s="3">
        <v>5.6533333333333324E-2</v>
      </c>
      <c r="F29" s="3">
        <v>6.1633333333333346E-2</v>
      </c>
      <c r="G29" s="3">
        <v>0.11343333333333333</v>
      </c>
      <c r="H29" s="3">
        <v>8.0733333333333324E-2</v>
      </c>
      <c r="I29" s="3">
        <v>0.10503333333333334</v>
      </c>
      <c r="J29" s="3">
        <v>0.12323333333333333</v>
      </c>
      <c r="K29" s="3">
        <v>7.8733333333333322E-2</v>
      </c>
      <c r="L29" s="3">
        <v>0.10623333333333332</v>
      </c>
    </row>
    <row r="32" spans="1:15" x14ac:dyDescent="0.25">
      <c r="A32" s="1" t="s">
        <v>58</v>
      </c>
    </row>
    <row r="33" spans="1:14" x14ac:dyDescent="0.25">
      <c r="E33" t="s">
        <v>32</v>
      </c>
      <c r="F33" t="s">
        <v>33</v>
      </c>
      <c r="G33" t="s">
        <v>34</v>
      </c>
      <c r="H33" t="s">
        <v>35</v>
      </c>
      <c r="I33" t="s">
        <v>36</v>
      </c>
      <c r="J33" t="s">
        <v>37</v>
      </c>
      <c r="K33" t="s">
        <v>38</v>
      </c>
      <c r="L33" t="s">
        <v>38</v>
      </c>
      <c r="M33" t="s">
        <v>39</v>
      </c>
    </row>
    <row r="36" spans="1:14" x14ac:dyDescent="0.25">
      <c r="E36" s="3">
        <v>12555.666666666664</v>
      </c>
      <c r="F36" s="3">
        <v>11246.666666666664</v>
      </c>
      <c r="G36" s="3">
        <v>8027.6666666666642</v>
      </c>
      <c r="H36" s="3">
        <v>7967.6666666666642</v>
      </c>
      <c r="I36" s="3">
        <v>5859.6666666666642</v>
      </c>
      <c r="J36" s="3">
        <v>4879.6666666666642</v>
      </c>
      <c r="K36" s="3">
        <v>4499.6666666666642</v>
      </c>
      <c r="L36" s="3">
        <v>5560.6666666666642</v>
      </c>
    </row>
    <row r="37" spans="1:14" x14ac:dyDescent="0.25">
      <c r="E37" s="3">
        <v>7920.6666666666642</v>
      </c>
      <c r="F37" s="3">
        <v>8345.6666666666642</v>
      </c>
      <c r="G37" s="3">
        <v>9063.6666666666642</v>
      </c>
      <c r="H37" s="3">
        <v>7073.6666666666642</v>
      </c>
      <c r="I37" s="3">
        <v>6549.6666666666642</v>
      </c>
      <c r="J37" s="3">
        <v>5694.6666666666642</v>
      </c>
      <c r="K37" s="3">
        <v>7816.6666666666642</v>
      </c>
      <c r="L37" s="3">
        <v>6959.6666666666642</v>
      </c>
    </row>
    <row r="38" spans="1:14" x14ac:dyDescent="0.25">
      <c r="E38" s="3">
        <v>14477.666666666664</v>
      </c>
      <c r="F38" s="3">
        <v>8891.6666666666642</v>
      </c>
      <c r="G38" s="3">
        <v>11183.666666666664</v>
      </c>
      <c r="H38" s="3">
        <v>7436.6666666666642</v>
      </c>
      <c r="I38" s="3">
        <v>4283.6666666666642</v>
      </c>
      <c r="J38" s="3">
        <v>6830.6666666666642</v>
      </c>
      <c r="K38" s="3">
        <v>7426.6666666666642</v>
      </c>
      <c r="L38" s="3">
        <v>5479.6666666666642</v>
      </c>
    </row>
    <row r="39" spans="1:14" x14ac:dyDescent="0.25">
      <c r="E39" s="3">
        <v>12589.666666666664</v>
      </c>
      <c r="F39" s="3">
        <v>9037.6666666666642</v>
      </c>
      <c r="G39" s="3">
        <v>8695.6666666666642</v>
      </c>
      <c r="H39" s="3">
        <v>6789.6666666666642</v>
      </c>
      <c r="I39" s="3">
        <v>6241.6666666666642</v>
      </c>
      <c r="J39" s="3">
        <v>6314.6666666666642</v>
      </c>
      <c r="K39" s="3">
        <v>6246.6666666666642</v>
      </c>
      <c r="L39" s="3">
        <v>4471.6666666666642</v>
      </c>
    </row>
    <row r="42" spans="1:14" x14ac:dyDescent="0.25">
      <c r="A42" s="1" t="s">
        <v>59</v>
      </c>
    </row>
    <row r="44" spans="1:14" x14ac:dyDescent="0.25">
      <c r="E44">
        <f>E26/E36</f>
        <v>8.6441712905195548E-6</v>
      </c>
      <c r="F44">
        <f t="shared" ref="F44:L44" si="0">F26/F36</f>
        <v>5.5512744516893911E-6</v>
      </c>
      <c r="G44">
        <f t="shared" si="0"/>
        <v>8.59942698168833E-6</v>
      </c>
      <c r="H44">
        <f t="shared" si="0"/>
        <v>1.1764213697025481E-5</v>
      </c>
      <c r="I44">
        <f t="shared" si="0"/>
        <v>1.524546333693612E-5</v>
      </c>
      <c r="J44">
        <f t="shared" si="0"/>
        <v>2.052052735842613E-5</v>
      </c>
      <c r="K44">
        <f t="shared" si="0"/>
        <v>2.8498407289428862E-5</v>
      </c>
      <c r="L44">
        <f t="shared" si="0"/>
        <v>2.1514206929624756E-5</v>
      </c>
      <c r="N44" s="1" t="s">
        <v>60</v>
      </c>
    </row>
    <row r="45" spans="1:14" x14ac:dyDescent="0.25">
      <c r="E45">
        <f t="shared" ref="E45:L45" si="1">E27/E37</f>
        <v>6.8344415453244708E-6</v>
      </c>
      <c r="F45">
        <f t="shared" si="1"/>
        <v>7.3491232975196714E-6</v>
      </c>
      <c r="G45">
        <f t="shared" si="1"/>
        <v>8.6094663675480887E-6</v>
      </c>
      <c r="H45">
        <f t="shared" si="1"/>
        <v>1.2713821214834367E-5</v>
      </c>
      <c r="I45">
        <f t="shared" si="1"/>
        <v>1.357829915008398E-5</v>
      </c>
      <c r="J45">
        <f t="shared" si="1"/>
        <v>1.6249121985483499E-5</v>
      </c>
      <c r="K45">
        <f t="shared" si="1"/>
        <v>1.4754797441364611E-5</v>
      </c>
      <c r="L45">
        <f t="shared" si="1"/>
        <v>1.5738301642798993E-5</v>
      </c>
      <c r="N45">
        <f>AVERAGE(K44:L47)</f>
        <v>1.8930890315182448E-5</v>
      </c>
    </row>
    <row r="46" spans="1:14" x14ac:dyDescent="0.25">
      <c r="E46">
        <f t="shared" ref="E46:L46" si="2">E28/E38</f>
        <v>5.0445513779844827E-6</v>
      </c>
      <c r="F46">
        <f t="shared" si="2"/>
        <v>7.0777881911902557E-6</v>
      </c>
      <c r="G46">
        <f t="shared" si="2"/>
        <v>8.443861583857414E-6</v>
      </c>
      <c r="H46">
        <f t="shared" si="2"/>
        <v>1.4513670999551774E-5</v>
      </c>
      <c r="I46">
        <f t="shared" si="2"/>
        <v>2.2091666018208709E-5</v>
      </c>
      <c r="J46">
        <f t="shared" si="2"/>
        <v>1.3912746437634203E-5</v>
      </c>
      <c r="K46">
        <f t="shared" si="2"/>
        <v>1.4883303411131065E-5</v>
      </c>
      <c r="L46">
        <f t="shared" si="2"/>
        <v>1.969706186507696E-5</v>
      </c>
    </row>
    <row r="47" spans="1:14" x14ac:dyDescent="0.25">
      <c r="E47">
        <f t="shared" ref="E47:L47" si="3">E29/E39</f>
        <v>4.4904551351637586E-6</v>
      </c>
      <c r="F47">
        <f t="shared" si="3"/>
        <v>6.8196068306716365E-6</v>
      </c>
      <c r="G47">
        <f t="shared" si="3"/>
        <v>1.3044811591980684E-5</v>
      </c>
      <c r="H47">
        <f t="shared" si="3"/>
        <v>1.1890618096126469E-5</v>
      </c>
      <c r="I47">
        <f t="shared" si="3"/>
        <v>1.6827770360480647E-5</v>
      </c>
      <c r="J47">
        <f t="shared" si="3"/>
        <v>1.951541385135136E-5</v>
      </c>
      <c r="K47">
        <f t="shared" si="3"/>
        <v>1.2604055496264678E-5</v>
      </c>
      <c r="L47">
        <f t="shared" si="3"/>
        <v>2.3756988445769669E-5</v>
      </c>
    </row>
    <row r="49" spans="1:14" x14ac:dyDescent="0.25">
      <c r="A49" s="1" t="s">
        <v>61</v>
      </c>
    </row>
    <row r="50" spans="1:14" x14ac:dyDescent="0.25">
      <c r="E50">
        <f>E44/$N$45*100</f>
        <v>45.661726134385695</v>
      </c>
      <c r="F50">
        <f t="shared" ref="F50:L50" si="4">F44/$N$45*100</f>
        <v>29.323895280494579</v>
      </c>
      <c r="G50">
        <f t="shared" si="4"/>
        <v>45.425370061922798</v>
      </c>
      <c r="H50">
        <f t="shared" si="4"/>
        <v>62.142949967813507</v>
      </c>
      <c r="I50">
        <f t="shared" si="4"/>
        <v>80.532204682995598</v>
      </c>
      <c r="J50">
        <f t="shared" si="4"/>
        <v>108.3970537929154</v>
      </c>
      <c r="K50">
        <f t="shared" si="4"/>
        <v>150.53918127967455</v>
      </c>
      <c r="L50">
        <f t="shared" si="4"/>
        <v>113.6460386776976</v>
      </c>
    </row>
    <row r="51" spans="1:14" x14ac:dyDescent="0.25">
      <c r="E51">
        <f t="shared" ref="E51:L51" si="5">E45/$N$45*100</f>
        <v>36.102060872664261</v>
      </c>
      <c r="F51">
        <f t="shared" si="5"/>
        <v>38.820801215174349</v>
      </c>
      <c r="G51">
        <f t="shared" si="5"/>
        <v>45.478401830067938</v>
      </c>
      <c r="H51">
        <f t="shared" si="5"/>
        <v>67.159129883278482</v>
      </c>
      <c r="I51">
        <f t="shared" si="5"/>
        <v>71.725623697657127</v>
      </c>
      <c r="J51">
        <f t="shared" si="5"/>
        <v>85.833902763948771</v>
      </c>
      <c r="K51">
        <f t="shared" si="5"/>
        <v>77.940325022808693</v>
      </c>
      <c r="L51">
        <f t="shared" si="5"/>
        <v>83.135559821911698</v>
      </c>
    </row>
    <row r="52" spans="1:14" x14ac:dyDescent="0.25">
      <c r="E52">
        <f t="shared" ref="E52:L52" si="6">E46/$N$45*100</f>
        <v>26.647195636323485</v>
      </c>
      <c r="F52">
        <f t="shared" si="6"/>
        <v>37.387508317630029</v>
      </c>
      <c r="G52">
        <f t="shared" si="6"/>
        <v>44.603615800813621</v>
      </c>
      <c r="H52">
        <f t="shared" si="6"/>
        <v>76.666605520987602</v>
      </c>
      <c r="I52">
        <f t="shared" si="6"/>
        <v>116.69639224781383</v>
      </c>
      <c r="J52">
        <f t="shared" si="6"/>
        <v>73.492298597685462</v>
      </c>
      <c r="K52">
        <f t="shared" si="6"/>
        <v>78.619141325829531</v>
      </c>
      <c r="L52">
        <f t="shared" si="6"/>
        <v>104.04720294258981</v>
      </c>
    </row>
    <row r="53" spans="1:14" x14ac:dyDescent="0.25">
      <c r="E53">
        <f t="shared" ref="E53:L53" si="7">E47/$N$45*100</f>
        <v>23.720253302415699</v>
      </c>
      <c r="F53">
        <f t="shared" si="7"/>
        <v>36.023698395222105</v>
      </c>
      <c r="G53">
        <f t="shared" si="7"/>
        <v>68.907544097484049</v>
      </c>
      <c r="H53">
        <f t="shared" si="7"/>
        <v>62.810664993343032</v>
      </c>
      <c r="I53">
        <f t="shared" si="7"/>
        <v>88.890538587003945</v>
      </c>
      <c r="J53">
        <f t="shared" si="7"/>
        <v>103.0876706083925</v>
      </c>
      <c r="K53">
        <f t="shared" si="7"/>
        <v>66.579306553566099</v>
      </c>
      <c r="L53">
        <f t="shared" si="7"/>
        <v>125.49324437592205</v>
      </c>
    </row>
    <row r="56" spans="1:14" x14ac:dyDescent="0.25">
      <c r="C56" s="2"/>
      <c r="D56" s="2"/>
      <c r="E56" s="17" t="s">
        <v>32</v>
      </c>
      <c r="F56" s="17" t="s">
        <v>33</v>
      </c>
      <c r="G56" s="17" t="s">
        <v>34</v>
      </c>
      <c r="H56" s="17" t="s">
        <v>35</v>
      </c>
      <c r="I56" s="17" t="s">
        <v>36</v>
      </c>
      <c r="J56" s="17" t="s">
        <v>37</v>
      </c>
      <c r="K56" s="17" t="s">
        <v>38</v>
      </c>
      <c r="L56" s="17" t="s">
        <v>38</v>
      </c>
      <c r="M56" s="17" t="s">
        <v>39</v>
      </c>
      <c r="N56" s="2"/>
    </row>
    <row r="57" spans="1:14" x14ac:dyDescent="0.25">
      <c r="C57" s="3" t="s">
        <v>47</v>
      </c>
      <c r="D57" s="3"/>
      <c r="E57" s="3">
        <f>AVERAGE(E50:E53)</f>
        <v>33.032808986447286</v>
      </c>
      <c r="F57" s="3">
        <f t="shared" ref="F57:J57" si="8">AVERAGE(F50:F53)</f>
        <v>35.388975802130268</v>
      </c>
      <c r="G57" s="3">
        <f>AVERAGE(G50:G53)</f>
        <v>51.103732947572105</v>
      </c>
      <c r="H57" s="3">
        <f t="shared" si="8"/>
        <v>67.194837591355665</v>
      </c>
      <c r="I57" s="3">
        <f t="shared" si="8"/>
        <v>89.461189803867626</v>
      </c>
      <c r="J57" s="3">
        <f t="shared" si="8"/>
        <v>92.702731440735533</v>
      </c>
      <c r="K57" s="3">
        <f>AVERAGE(K50:K53)</f>
        <v>93.419488545469704</v>
      </c>
      <c r="L57" s="3">
        <f>AVERAGE(L50:L53)</f>
        <v>106.5805114545303</v>
      </c>
      <c r="M57" s="3"/>
      <c r="N57" s="3"/>
    </row>
    <row r="58" spans="1:14" x14ac:dyDescent="0.25">
      <c r="C58" s="3" t="s">
        <v>49</v>
      </c>
      <c r="D58" s="3"/>
      <c r="E58" s="3">
        <f t="shared" ref="E58:L58" si="9">MEDIAN(E50:E53)</f>
        <v>31.374628254493871</v>
      </c>
      <c r="F58" s="3">
        <f t="shared" si="9"/>
        <v>36.705603356426067</v>
      </c>
      <c r="G58" s="3">
        <f t="shared" si="9"/>
        <v>45.451885945995372</v>
      </c>
      <c r="H58" s="3">
        <f t="shared" si="9"/>
        <v>64.984897438310753</v>
      </c>
      <c r="I58" s="3">
        <f t="shared" si="9"/>
        <v>84.711371634999779</v>
      </c>
      <c r="J58" s="3">
        <f t="shared" si="9"/>
        <v>94.460786686170636</v>
      </c>
      <c r="K58" s="3">
        <f t="shared" si="9"/>
        <v>78.279733174319119</v>
      </c>
      <c r="L58" s="3">
        <f t="shared" si="9"/>
        <v>108.8466208101437</v>
      </c>
      <c r="M58" s="3"/>
      <c r="N58" s="3"/>
    </row>
    <row r="59" spans="1:14" x14ac:dyDescent="0.25">
      <c r="C59" s="3" t="s">
        <v>51</v>
      </c>
      <c r="D59" s="3"/>
      <c r="E59" s="3">
        <f t="shared" ref="E59:L59" si="10">STDEV(E50:E53)</f>
        <v>9.939979991529281</v>
      </c>
      <c r="F59" s="3">
        <f t="shared" si="10"/>
        <v>4.2015724193540596</v>
      </c>
      <c r="G59" s="3">
        <f t="shared" si="10"/>
        <v>11.875961289175569</v>
      </c>
      <c r="H59" s="3">
        <f t="shared" si="10"/>
        <v>6.694729287115436</v>
      </c>
      <c r="I59" s="3">
        <f t="shared" si="10"/>
        <v>19.46243368963707</v>
      </c>
      <c r="J59" s="3">
        <f t="shared" si="10"/>
        <v>16.024775120818958</v>
      </c>
      <c r="K59" s="3">
        <f t="shared" si="10"/>
        <v>38.478173244025342</v>
      </c>
      <c r="L59" s="3">
        <f t="shared" si="10"/>
        <v>17.922951306167004</v>
      </c>
      <c r="M59" s="3"/>
      <c r="N59" s="3"/>
    </row>
    <row r="60" spans="1:14" x14ac:dyDescent="0.25">
      <c r="C60" s="3" t="s">
        <v>52</v>
      </c>
      <c r="D60" s="3"/>
      <c r="E60" s="3">
        <f t="shared" ref="E60:L60" si="11">E59/E57*100</f>
        <v>30.091234431826429</v>
      </c>
      <c r="F60" s="3">
        <f t="shared" si="11"/>
        <v>11.872545966987671</v>
      </c>
      <c r="G60" s="3">
        <f t="shared" si="11"/>
        <v>23.238931099924248</v>
      </c>
      <c r="H60" s="3">
        <f t="shared" si="11"/>
        <v>9.9631601579712505</v>
      </c>
      <c r="I60" s="3">
        <f t="shared" si="11"/>
        <v>21.755169735955896</v>
      </c>
      <c r="J60" s="3">
        <f t="shared" si="11"/>
        <v>17.286195208890398</v>
      </c>
      <c r="K60" s="3">
        <f t="shared" si="11"/>
        <v>41.188593347197582</v>
      </c>
      <c r="L60" s="3">
        <f t="shared" si="11"/>
        <v>16.816349501018628</v>
      </c>
      <c r="M60" s="3"/>
      <c r="N60" s="3"/>
    </row>
  </sheetData>
  <pageMargins left="0.7" right="0.7" top="0.78740157499999996" bottom="0.78740157499999996" header="0.3" footer="0.3"/>
  <pageSetup paperSize="9" scale="34" orientation="portrait" r:id="rId1"/>
  <drawing r:id="rId2"/>
  <legacyDrawing r:id="rId3"/>
  <oleObjects>
    <mc:AlternateContent xmlns:mc="http://schemas.openxmlformats.org/markup-compatibility/2006">
      <mc:Choice Requires="x14">
        <oleObject progId="Prism9.Document" shapeId="2051" r:id="rId4">
          <objectPr defaultSize="0" autoPict="0" r:id="rId5">
            <anchor moveWithCells="1">
              <from>
                <xdr:col>8</xdr:col>
                <xdr:colOff>142875</xdr:colOff>
                <xdr:row>1</xdr:row>
                <xdr:rowOff>85725</xdr:rowOff>
              </from>
              <to>
                <xdr:col>13</xdr:col>
                <xdr:colOff>495300</xdr:colOff>
                <xdr:row>18</xdr:row>
                <xdr:rowOff>76200</xdr:rowOff>
              </to>
            </anchor>
          </objectPr>
        </oleObject>
      </mc:Choice>
      <mc:Fallback>
        <oleObject progId="Prism9.Document" shapeId="2051" r:id="rId4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75AFD7BF2BE5340B4B610014F4C2D79" ma:contentTypeVersion="2" ma:contentTypeDescription="Create a new document." ma:contentTypeScope="" ma:versionID="253394f4a94535d55cdca416cab2ec74">
  <xsd:schema xmlns:xsd="http://www.w3.org/2001/XMLSchema" xmlns:xs="http://www.w3.org/2001/XMLSchema" xmlns:p="http://schemas.microsoft.com/office/2006/metadata/properties" xmlns:ns2="48e3bfad-565f-49a4-84b5-dfadd11a5739" targetNamespace="http://schemas.microsoft.com/office/2006/metadata/properties" ma:root="true" ma:fieldsID="ea5e7bb569cc22b677ebcd0264f89cf2" ns2:_="">
    <xsd:import namespace="48e3bfad-565f-49a4-84b5-dfadd11a573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e3bfad-565f-49a4-84b5-dfadd11a57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CF34705-FEA2-4F3C-8763-57369B1C17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e3bfad-565f-49a4-84b5-dfadd11a573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3B67F19-D356-4B9C-A54A-E3B2EED5F74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985FCBA-B977-4977-82E5-09E11BA352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Combined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Nolte, Luca</dc:creator>
  <cp:keywords/>
  <dc:description/>
  <cp:lastModifiedBy>Schinke, Christian</cp:lastModifiedBy>
  <cp:revision/>
  <cp:lastPrinted>2020-12-07T13:59:00Z</cp:lastPrinted>
  <dcterms:created xsi:type="dcterms:W3CDTF">2020-04-30T20:16:53Z</dcterms:created>
  <dcterms:modified xsi:type="dcterms:W3CDTF">2021-07-17T09:11:16Z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0x010100175AFD7BF2BE5340B4B610014F4C2D79</vt:lpwstr>
  </property>
</Properties>
</file>