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1" documentId="13_ncr:1_{8CE1B6B5-318F-4F77-B32F-6FECD5DFACFF}" xr6:coauthVersionLast="45" xr6:coauthVersionMax="45" xr10:uidLastSave="{152B7262-B8A0-4CE6-88ED-09634C48C622}"/>
  <bookViews>
    <workbookView xWindow="-120" yWindow="-120" windowWidth="29040" windowHeight="15840" activeTab="2" xr2:uid="{00000000-000D-0000-FFFF-FFFF00000000}"/>
  </bookViews>
  <sheets>
    <sheet name="MTT" sheetId="1" r:id="rId1"/>
    <sheet name="Cytotox" sheetId="2" r:id="rId2"/>
    <sheet name="MTT_Cytotox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43" i="3" l="1"/>
  <c r="M43" i="3"/>
  <c r="L43" i="3"/>
  <c r="K43" i="3"/>
  <c r="J43" i="3"/>
  <c r="I43" i="3"/>
  <c r="H43" i="3"/>
  <c r="G43" i="3"/>
  <c r="N42" i="3"/>
  <c r="M42" i="3"/>
  <c r="L42" i="3"/>
  <c r="K42" i="3"/>
  <c r="J42" i="3"/>
  <c r="I42" i="3"/>
  <c r="H42" i="3"/>
  <c r="G42" i="3"/>
  <c r="N41" i="3"/>
  <c r="M41" i="3"/>
  <c r="L41" i="3"/>
  <c r="K41" i="3"/>
  <c r="J41" i="3"/>
  <c r="I41" i="3"/>
  <c r="H41" i="3"/>
  <c r="G41" i="3"/>
  <c r="N40" i="3"/>
  <c r="M40" i="3"/>
  <c r="L40" i="3"/>
  <c r="K40" i="3"/>
  <c r="J40" i="3"/>
  <c r="I40" i="3"/>
  <c r="H40" i="3"/>
  <c r="G40" i="3"/>
  <c r="P39" i="2"/>
  <c r="O39" i="2"/>
  <c r="N39" i="2"/>
  <c r="M39" i="2"/>
  <c r="L39" i="2"/>
  <c r="K39" i="2"/>
  <c r="K40" i="2" s="1"/>
  <c r="J39" i="2"/>
  <c r="I39" i="2"/>
  <c r="I40" i="2" s="1"/>
  <c r="H39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P35" i="2"/>
  <c r="O50" i="2" s="1"/>
  <c r="O35" i="2"/>
  <c r="O36" i="2" s="1"/>
  <c r="N35" i="2"/>
  <c r="N40" i="2" s="1"/>
  <c r="M35" i="2"/>
  <c r="M36" i="2" s="1"/>
  <c r="L35" i="2"/>
  <c r="L40" i="2" s="1"/>
  <c r="K35" i="2"/>
  <c r="K36" i="2" s="1"/>
  <c r="J35" i="2"/>
  <c r="I35" i="2"/>
  <c r="I36" i="2" s="1"/>
  <c r="H35" i="2"/>
  <c r="H36" i="2" s="1"/>
  <c r="H48" i="3" l="1"/>
  <c r="I48" i="3"/>
  <c r="H47" i="3"/>
  <c r="H49" i="3"/>
  <c r="I49" i="3"/>
  <c r="J46" i="3"/>
  <c r="J49" i="3"/>
  <c r="G47" i="3"/>
  <c r="K48" i="3"/>
  <c r="K49" i="3"/>
  <c r="M47" i="3"/>
  <c r="L46" i="3"/>
  <c r="L48" i="3"/>
  <c r="M48" i="3"/>
  <c r="J40" i="2"/>
  <c r="L36" i="2"/>
  <c r="N36" i="2"/>
  <c r="M40" i="2"/>
  <c r="P36" i="2"/>
  <c r="P41" i="3"/>
  <c r="H46" i="3" s="1"/>
  <c r="O40" i="2"/>
  <c r="J36" i="2"/>
  <c r="H40" i="2"/>
  <c r="H47" i="2"/>
  <c r="J47" i="2"/>
  <c r="L47" i="2"/>
  <c r="N47" i="2"/>
  <c r="H48" i="2"/>
  <c r="J48" i="2"/>
  <c r="L48" i="2"/>
  <c r="N48" i="2"/>
  <c r="H49" i="2"/>
  <c r="J49" i="2"/>
  <c r="L49" i="2"/>
  <c r="N49" i="2"/>
  <c r="H50" i="2"/>
  <c r="J50" i="2"/>
  <c r="L50" i="2"/>
  <c r="N50" i="2"/>
  <c r="P40" i="2"/>
  <c r="I47" i="2"/>
  <c r="K47" i="2"/>
  <c r="M47" i="2"/>
  <c r="O47" i="2"/>
  <c r="I48" i="2"/>
  <c r="K48" i="2"/>
  <c r="M48" i="2"/>
  <c r="O48" i="2"/>
  <c r="I49" i="2"/>
  <c r="K49" i="2"/>
  <c r="M49" i="2"/>
  <c r="O49" i="2"/>
  <c r="I50" i="2"/>
  <c r="K50" i="2"/>
  <c r="M50" i="2"/>
  <c r="H55" i="3" l="1"/>
  <c r="H54" i="3"/>
  <c r="H53" i="3"/>
  <c r="J48" i="3"/>
  <c r="G49" i="3"/>
  <c r="L54" i="3"/>
  <c r="L53" i="3"/>
  <c r="L47" i="3"/>
  <c r="J47" i="3"/>
  <c r="J54" i="3" s="1"/>
  <c r="G46" i="3"/>
  <c r="J55" i="3"/>
  <c r="M46" i="3"/>
  <c r="K47" i="3"/>
  <c r="I47" i="3"/>
  <c r="M49" i="3"/>
  <c r="N46" i="3"/>
  <c r="N49" i="3"/>
  <c r="N47" i="3"/>
  <c r="N48" i="3"/>
  <c r="L49" i="3"/>
  <c r="L55" i="3" s="1"/>
  <c r="L56" i="3" s="1"/>
  <c r="K46" i="3"/>
  <c r="I46" i="3"/>
  <c r="G48" i="3"/>
  <c r="K79" i="2"/>
  <c r="K78" i="2"/>
  <c r="O58" i="2"/>
  <c r="O59" i="2" s="1"/>
  <c r="O56" i="2"/>
  <c r="O57" i="2" s="1"/>
  <c r="O54" i="2"/>
  <c r="K63" i="2"/>
  <c r="K58" i="2"/>
  <c r="K56" i="2"/>
  <c r="K57" i="2" s="1"/>
  <c r="K54" i="2"/>
  <c r="K55" i="2" s="1"/>
  <c r="M79" i="2"/>
  <c r="I79" i="2"/>
  <c r="M77" i="2"/>
  <c r="I77" i="2"/>
  <c r="M58" i="2"/>
  <c r="M56" i="2"/>
  <c r="M57" i="2" s="1"/>
  <c r="M54" i="2"/>
  <c r="M55" i="2" s="1"/>
  <c r="I63" i="2"/>
  <c r="I58" i="2"/>
  <c r="I56" i="2"/>
  <c r="I57" i="2" s="1"/>
  <c r="I54" i="2"/>
  <c r="I55" i="2" s="1"/>
  <c r="N78" i="2"/>
  <c r="J78" i="2"/>
  <c r="N76" i="2"/>
  <c r="N58" i="2"/>
  <c r="N59" i="2" s="1"/>
  <c r="N56" i="2"/>
  <c r="N57" i="2" s="1"/>
  <c r="N54" i="2"/>
  <c r="N55" i="2" s="1"/>
  <c r="J63" i="2"/>
  <c r="J58" i="2"/>
  <c r="J56" i="2"/>
  <c r="J57" i="2" s="1"/>
  <c r="J54" i="2"/>
  <c r="J55" i="2" s="1"/>
  <c r="O78" i="2"/>
  <c r="K77" i="2"/>
  <c r="H78" i="2"/>
  <c r="L77" i="2"/>
  <c r="L76" i="2"/>
  <c r="L58" i="2"/>
  <c r="L59" i="2" s="1"/>
  <c r="L56" i="2"/>
  <c r="L57" i="2" s="1"/>
  <c r="L54" i="2"/>
  <c r="L55" i="2" s="1"/>
  <c r="H63" i="2"/>
  <c r="H58" i="2"/>
  <c r="H56" i="2"/>
  <c r="H57" i="2" s="1"/>
  <c r="H54" i="2"/>
  <c r="M78" i="2" s="1"/>
  <c r="M55" i="3" l="1"/>
  <c r="M54" i="3"/>
  <c r="M53" i="3"/>
  <c r="L78" i="2"/>
  <c r="L84" i="2" s="1"/>
  <c r="J79" i="2"/>
  <c r="M59" i="2"/>
  <c r="H79" i="2"/>
  <c r="O76" i="2"/>
  <c r="O84" i="2" s="1"/>
  <c r="J53" i="3"/>
  <c r="K55" i="3"/>
  <c r="K54" i="3"/>
  <c r="K53" i="3"/>
  <c r="L79" i="2"/>
  <c r="N79" i="2"/>
  <c r="M76" i="2"/>
  <c r="M83" i="2" s="1"/>
  <c r="O77" i="2"/>
  <c r="N55" i="3"/>
  <c r="N54" i="3"/>
  <c r="N53" i="3"/>
  <c r="G55" i="3"/>
  <c r="G56" i="3" s="1"/>
  <c r="G53" i="3"/>
  <c r="G54" i="3"/>
  <c r="J77" i="2"/>
  <c r="I78" i="2"/>
  <c r="J56" i="3"/>
  <c r="H77" i="2"/>
  <c r="N77" i="2"/>
  <c r="N83" i="2" s="1"/>
  <c r="I54" i="3"/>
  <c r="I53" i="3"/>
  <c r="I55" i="3"/>
  <c r="I56" i="3" s="1"/>
  <c r="H56" i="3"/>
  <c r="N85" i="2"/>
  <c r="N84" i="2"/>
  <c r="O55" i="2"/>
  <c r="O66" i="2"/>
  <c r="H55" i="2"/>
  <c r="O79" i="2"/>
  <c r="H59" i="2"/>
  <c r="H76" i="2"/>
  <c r="L63" i="2"/>
  <c r="H64" i="2"/>
  <c r="L64" i="2"/>
  <c r="H65" i="2"/>
  <c r="H72" i="2" s="1"/>
  <c r="L65" i="2"/>
  <c r="L66" i="2"/>
  <c r="K64" i="2"/>
  <c r="O65" i="2"/>
  <c r="J59" i="2"/>
  <c r="J76" i="2"/>
  <c r="N63" i="2"/>
  <c r="J64" i="2"/>
  <c r="N64" i="2"/>
  <c r="J65" i="2"/>
  <c r="N65" i="2"/>
  <c r="J66" i="2"/>
  <c r="N66" i="2"/>
  <c r="I59" i="2"/>
  <c r="I76" i="2"/>
  <c r="M63" i="2"/>
  <c r="I64" i="2"/>
  <c r="I71" i="2" s="1"/>
  <c r="M64" i="2"/>
  <c r="I65" i="2"/>
  <c r="M65" i="2"/>
  <c r="I66" i="2"/>
  <c r="I72" i="2" s="1"/>
  <c r="M66" i="2"/>
  <c r="H66" i="2"/>
  <c r="K59" i="2"/>
  <c r="K76" i="2"/>
  <c r="O63" i="2"/>
  <c r="O64" i="2"/>
  <c r="K65" i="2"/>
  <c r="K66" i="2"/>
  <c r="H70" i="2"/>
  <c r="M85" i="2"/>
  <c r="M84" i="2"/>
  <c r="O83" i="2"/>
  <c r="L85" i="2" l="1"/>
  <c r="J71" i="2"/>
  <c r="O85" i="2"/>
  <c r="O86" i="2" s="1"/>
  <c r="H71" i="2"/>
  <c r="L83" i="2"/>
  <c r="K56" i="3"/>
  <c r="I70" i="2"/>
  <c r="I73" i="2" s="1"/>
  <c r="K71" i="2"/>
  <c r="N56" i="3"/>
  <c r="M56" i="3"/>
  <c r="M86" i="2"/>
  <c r="H73" i="2"/>
  <c r="O72" i="2"/>
  <c r="O71" i="2"/>
  <c r="O70" i="2"/>
  <c r="M72" i="2"/>
  <c r="M71" i="2"/>
  <c r="M70" i="2"/>
  <c r="J85" i="2"/>
  <c r="J84" i="2"/>
  <c r="J83" i="2"/>
  <c r="H85" i="2"/>
  <c r="H84" i="2"/>
  <c r="H83" i="2"/>
  <c r="K70" i="2"/>
  <c r="K72" i="2"/>
  <c r="J70" i="2"/>
  <c r="J72" i="2"/>
  <c r="J73" i="2" s="1"/>
  <c r="K85" i="2"/>
  <c r="K84" i="2"/>
  <c r="K83" i="2"/>
  <c r="I85" i="2"/>
  <c r="I84" i="2"/>
  <c r="I83" i="2"/>
  <c r="N72" i="2"/>
  <c r="N71" i="2"/>
  <c r="N70" i="2"/>
  <c r="L72" i="2"/>
  <c r="L71" i="2"/>
  <c r="L70" i="2"/>
  <c r="N86" i="2"/>
  <c r="L86" i="2"/>
  <c r="L73" i="2" l="1"/>
  <c r="I86" i="2"/>
  <c r="K73" i="2"/>
  <c r="H86" i="2"/>
  <c r="M73" i="2"/>
  <c r="N73" i="2"/>
  <c r="K86" i="2"/>
  <c r="J86" i="2"/>
  <c r="O73" i="2"/>
  <c r="P39" i="1" l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O50" i="1" s="1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K40" i="1" l="1"/>
  <c r="O40" i="1"/>
  <c r="I40" i="1"/>
  <c r="M40" i="1"/>
  <c r="H40" i="1"/>
  <c r="J40" i="1"/>
  <c r="L40" i="1"/>
  <c r="N40" i="1"/>
  <c r="P40" i="1"/>
  <c r="H47" i="1"/>
  <c r="J47" i="1"/>
  <c r="L47" i="1"/>
  <c r="N47" i="1"/>
  <c r="H48" i="1"/>
  <c r="J48" i="1"/>
  <c r="L48" i="1"/>
  <c r="N48" i="1"/>
  <c r="H49" i="1"/>
  <c r="J49" i="1"/>
  <c r="L49" i="1"/>
  <c r="N49" i="1"/>
  <c r="H50" i="1"/>
  <c r="J50" i="1"/>
  <c r="L50" i="1"/>
  <c r="N50" i="1"/>
  <c r="P36" i="1"/>
  <c r="I47" i="1"/>
  <c r="K47" i="1"/>
  <c r="M47" i="1"/>
  <c r="O47" i="1"/>
  <c r="I48" i="1"/>
  <c r="K48" i="1"/>
  <c r="M48" i="1"/>
  <c r="O48" i="1"/>
  <c r="I49" i="1"/>
  <c r="K49" i="1"/>
  <c r="M49" i="1"/>
  <c r="O49" i="1"/>
  <c r="I50" i="1"/>
  <c r="K50" i="1"/>
  <c r="M50" i="1"/>
  <c r="O58" i="1" l="1"/>
  <c r="O56" i="1"/>
  <c r="O57" i="1" s="1"/>
  <c r="O54" i="1"/>
  <c r="H63" i="1" s="1"/>
  <c r="K54" i="1"/>
  <c r="K55" i="1" s="1"/>
  <c r="K58" i="1"/>
  <c r="K56" i="1"/>
  <c r="K57" i="1" s="1"/>
  <c r="L58" i="1"/>
  <c r="L56" i="1"/>
  <c r="L57" i="1" s="1"/>
  <c r="L54" i="1"/>
  <c r="L55" i="1" s="1"/>
  <c r="H58" i="1"/>
  <c r="H56" i="1"/>
  <c r="H57" i="1" s="1"/>
  <c r="H54" i="1"/>
  <c r="O78" i="1" s="1"/>
  <c r="M58" i="1"/>
  <c r="M56" i="1"/>
  <c r="M57" i="1" s="1"/>
  <c r="M54" i="1"/>
  <c r="M55" i="1" s="1"/>
  <c r="I58" i="1"/>
  <c r="I56" i="1"/>
  <c r="I57" i="1" s="1"/>
  <c r="I54" i="1"/>
  <c r="I55" i="1" s="1"/>
  <c r="N58" i="1"/>
  <c r="N56" i="1"/>
  <c r="N57" i="1" s="1"/>
  <c r="N54" i="1"/>
  <c r="N55" i="1" s="1"/>
  <c r="J58" i="1"/>
  <c r="J56" i="1"/>
  <c r="J57" i="1" s="1"/>
  <c r="J54" i="1"/>
  <c r="J55" i="1" s="1"/>
  <c r="N76" i="1" l="1"/>
  <c r="N78" i="1"/>
  <c r="I78" i="1"/>
  <c r="J76" i="1"/>
  <c r="J83" i="1" s="1"/>
  <c r="I63" i="1"/>
  <c r="N77" i="1"/>
  <c r="N84" i="1" s="1"/>
  <c r="N79" i="1"/>
  <c r="I77" i="1"/>
  <c r="I79" i="1"/>
  <c r="K59" i="1"/>
  <c r="H77" i="1"/>
  <c r="H78" i="1"/>
  <c r="H79" i="1"/>
  <c r="K76" i="1"/>
  <c r="K77" i="1"/>
  <c r="K78" i="1"/>
  <c r="K83" i="1" s="1"/>
  <c r="K79" i="1"/>
  <c r="J63" i="1"/>
  <c r="J77" i="1"/>
  <c r="J78" i="1"/>
  <c r="J85" i="1" s="1"/>
  <c r="J79" i="1"/>
  <c r="I76" i="1"/>
  <c r="M76" i="1"/>
  <c r="M77" i="1"/>
  <c r="M78" i="1"/>
  <c r="M79" i="1"/>
  <c r="L76" i="1"/>
  <c r="L77" i="1"/>
  <c r="L78" i="1"/>
  <c r="L79" i="1"/>
  <c r="O76" i="1"/>
  <c r="O77" i="1"/>
  <c r="N59" i="1"/>
  <c r="M59" i="1"/>
  <c r="L59" i="1"/>
  <c r="O55" i="1"/>
  <c r="O66" i="1"/>
  <c r="O59" i="1"/>
  <c r="J59" i="1"/>
  <c r="N63" i="1"/>
  <c r="J64" i="1"/>
  <c r="N64" i="1"/>
  <c r="J65" i="1"/>
  <c r="N65" i="1"/>
  <c r="J66" i="1"/>
  <c r="N66" i="1"/>
  <c r="I59" i="1"/>
  <c r="M63" i="1"/>
  <c r="I64" i="1"/>
  <c r="M64" i="1"/>
  <c r="I65" i="1"/>
  <c r="M65" i="1"/>
  <c r="I66" i="1"/>
  <c r="M66" i="1"/>
  <c r="H55" i="1"/>
  <c r="O79" i="1"/>
  <c r="H59" i="1"/>
  <c r="H76" i="1"/>
  <c r="L63" i="1"/>
  <c r="H64" i="1"/>
  <c r="L64" i="1"/>
  <c r="H65" i="1"/>
  <c r="L65" i="1"/>
  <c r="H66" i="1"/>
  <c r="L66" i="1"/>
  <c r="K63" i="1"/>
  <c r="O63" i="1"/>
  <c r="K64" i="1"/>
  <c r="O64" i="1"/>
  <c r="K65" i="1"/>
  <c r="O65" i="1"/>
  <c r="K66" i="1"/>
  <c r="I84" i="1" l="1"/>
  <c r="O85" i="1"/>
  <c r="K85" i="1"/>
  <c r="J84" i="1"/>
  <c r="K84" i="1"/>
  <c r="I85" i="1"/>
  <c r="N85" i="1"/>
  <c r="H71" i="1"/>
  <c r="J71" i="1"/>
  <c r="O84" i="1"/>
  <c r="H72" i="1"/>
  <c r="J72" i="1"/>
  <c r="J73" i="1" s="1"/>
  <c r="L85" i="1"/>
  <c r="M85" i="1"/>
  <c r="I72" i="1"/>
  <c r="I83" i="1"/>
  <c r="I86" i="1" s="1"/>
  <c r="L84" i="1"/>
  <c r="H70" i="1"/>
  <c r="M84" i="1"/>
  <c r="N83" i="1"/>
  <c r="N86" i="1" s="1"/>
  <c r="J70" i="1"/>
  <c r="L83" i="1"/>
  <c r="M83" i="1"/>
  <c r="O72" i="1"/>
  <c r="O71" i="1"/>
  <c r="O70" i="1"/>
  <c r="L72" i="1"/>
  <c r="L71" i="1"/>
  <c r="L70" i="1"/>
  <c r="N72" i="1"/>
  <c r="N71" i="1"/>
  <c r="N70" i="1"/>
  <c r="I71" i="1"/>
  <c r="K72" i="1"/>
  <c r="K71" i="1"/>
  <c r="K70" i="1"/>
  <c r="H85" i="1"/>
  <c r="H84" i="1"/>
  <c r="H83" i="1"/>
  <c r="M72" i="1"/>
  <c r="M71" i="1"/>
  <c r="M70" i="1"/>
  <c r="J86" i="1"/>
  <c r="O83" i="1"/>
  <c r="O86" i="1" s="1"/>
  <c r="K86" i="1"/>
  <c r="I70" i="1"/>
  <c r="I73" i="1" s="1"/>
  <c r="M86" i="1" l="1"/>
  <c r="H73" i="1"/>
  <c r="L86" i="1"/>
  <c r="H86" i="1"/>
  <c r="O73" i="1"/>
  <c r="M73" i="1"/>
  <c r="K73" i="1"/>
  <c r="N73" i="1"/>
  <c r="L73" i="1"/>
</calcChain>
</file>

<file path=xl/sharedStrings.xml><?xml version="1.0" encoding="utf-8"?>
<sst xmlns="http://schemas.openxmlformats.org/spreadsheetml/2006/main" count="237" uniqueCount="62">
  <si>
    <t>version,4</t>
  </si>
  <si>
    <t>ProtocolHeader</t>
  </si>
  <si>
    <t>,Version,1.0,Label,MTT_005a_20191208,ReaderType,0,DateRead,12/23/2019 9:14:52 PM,InstrumentSN,SN: 512734004,</t>
  </si>
  <si>
    <t xml:space="preserve">,Result,0,Prefix,05A_6_FU,WellMap,0007FE7FE7FE7FE7FE7FE000,RefWellMap,000000000000000000000000,RunCount,1,Kinetics,False,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</si>
  <si>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</si>
  <si>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</si>
  <si>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</si>
  <si>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</si>
  <si>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</si>
  <si>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</si>
  <si>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,B,X,0.05093151,0.05454942,0.054764,0.05526122,0.05525187,0.0560467,0.05741063,0.05782045,0.05863179,0.05829174,X</t>
  </si>
  <si>
    <t>,C,X,0.05335363,0.3497611,0.358321,0.3735249,0.4026822,0.3934101,0.4017424,0.3316016,0.1396839,0.1264867,X</t>
  </si>
  <si>
    <t>,D,X,0.05245697,0.3590185,0.3842146,0.3709565,0.39693,0.3940032,0.3791703,0.3286439,0.1319909,0.1311917,X</t>
  </si>
  <si>
    <t>,E,X,0.05168954,0.3564665,0.3900269,0.3921627,0.3862819,0.3956597,0.3836769,0.3255603,0.1340596,0.125504,X</t>
  </si>
  <si>
    <t>,F,X,0.05206265,0.3446126,0.3836197,0.3786315,0.3884647,0.3897115,0.3935475,0.3271037,0.1351671,0.0574353,X</t>
  </si>
  <si>
    <t>,G,X,0.05283774,0.0509038,0.05160499,0.05359093,0.05496699,0.05586307,0.05619764,0.05675978,0.0578075,0.05862823,X</t>
  </si>
  <si>
    <t>,H,X,X,X,X,X,X,X,X,X,X,X,X</t>
  </si>
  <si>
    <t>Date of intoxication:</t>
  </si>
  <si>
    <t>Reader:</t>
  </si>
  <si>
    <t>Promega GloMax</t>
  </si>
  <si>
    <t>Vehicle</t>
  </si>
  <si>
    <t>100pM</t>
  </si>
  <si>
    <t>1nM</t>
  </si>
  <si>
    <t>10nM</t>
  </si>
  <si>
    <t>100nM</t>
  </si>
  <si>
    <t>1uM</t>
  </si>
  <si>
    <t>10uM</t>
  </si>
  <si>
    <t>Full kill</t>
  </si>
  <si>
    <t>Empty value</t>
  </si>
  <si>
    <t>Cells</t>
  </si>
  <si>
    <t>iPSC_DSN_005A_20191208_d13</t>
  </si>
  <si>
    <t>Differentiation started</t>
  </si>
  <si>
    <t>Age of cells</t>
  </si>
  <si>
    <t>13d</t>
  </si>
  <si>
    <t>Agent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</si>
  <si>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</si>
  <si>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</si>
  <si>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</si>
  <si>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</si>
  <si>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</si>
  <si>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</si>
  <si>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</si>
  <si>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</si>
  <si>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Viability [% of full kill]</t>
  </si>
  <si>
    <t>Viability [% of vehicle]</t>
  </si>
  <si>
    <t>5-FU</t>
  </si>
  <si>
    <t>MTT</t>
  </si>
  <si>
    <t>,Version,1,Label,CytoTox-Fluor,ReaderType,2,DateRead,12/22/2019 8:38:54 PM,InstrumentSN,SN: 512734004,FluoOpticalKitID,PN:9300-046 SN:31000001DD35142D SIG:BLUE,</t>
  </si>
  <si>
    <t xml:space="preserve">,Result,0,Prefix,005A_6_5FU,WellMap,0007FE7FE7FE7FE7FE7FE000,RunCount,1,Kinetics,False, </t>
  </si>
  <si>
    <t>,Read 1</t>
  </si>
  <si>
    <t>,B,X,575.732,576.553,571.894,573.886,573.459,573.232,573.585,572.99,576.676,572.094,X</t>
  </si>
  <si>
    <t>,C,X,574.085,6885.14,6937.41,6772.42,6818.32,6423.75,6507.52,7139.81,159364,2517.31,X</t>
  </si>
  <si>
    <t>,D,X,575.027,7130.53,7620.23,7171.62,7426.2,6919.35,6355.56,7350.91,149846,2676.51,X</t>
  </si>
  <si>
    <t>,E,X,574.673,7152.05,7177.7,7224.65,7341.97,8177.82,6910.39,7870.72,147730,2621.67,X</t>
  </si>
  <si>
    <t>,F,X,573.756,7073.64,7176.4,7250.85,7025.03,7121.24,6429.99,7813.06,139861,573.357,X</t>
  </si>
  <si>
    <t>,G,X,573.884,573.229,572.975,574.61,574.496,574.394,572.841,572.722,573.598,574.157,X</t>
  </si>
  <si>
    <t>Cytotox</t>
  </si>
  <si>
    <t>Cytotoxicity [% of full kill]</t>
  </si>
  <si>
    <t>Cytotoxicity [% of vehicle]</t>
  </si>
  <si>
    <t>Live/Dead</t>
  </si>
  <si>
    <t>% of Vehicle</t>
  </si>
  <si>
    <t>75) Exp_20191222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</si>
</sst>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0">
    <xf numFmtId="0" fontId="0" fillId="0" borderId="0" xfId="0"/>
    <xf numFmtId="0" fontId="16" fillId="0" borderId="0" xfId="0" applyFont="1"/>
    <xf numFmtId="14" fontId="0" fillId="0" borderId="0" xfId="0" applyNumberForma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2" fillId="0" borderId="0" xfId="0" applyFont="1"/>
    <xf numFmtId="14" fontId="0" fillId="0" borderId="0" xfId="0" applyNumberFormat="1" applyAlignment="1">
      <alignment horizontal="left"/>
    </xf>
    <xf numFmtId="0" fontId="20" fillId="0" borderId="0" xfId="0" applyFont="1"/>
    <xf numFmtId="0" fontId="0" fillId="0" borderId="0" xfId="0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368994</xdr:colOff>
      <xdr:row>1</xdr:row>
      <xdr:rowOff>76839</xdr:rowOff>
    </xdr:from>
    <xdr:to>
      <xdr:col>17</xdr:col>
      <xdr:colOff>37212</xdr:colOff>
      <xdr:row>21</xdr:row>
      <xdr:rowOff>22411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88994" y="267339"/>
          <a:ext cx="5002218" cy="37555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742950</xdr:colOff>
      <xdr:row>4</xdr:row>
      <xdr:rowOff>104774</xdr:rowOff>
    </xdr:from>
    <xdr:to>
      <xdr:col>13</xdr:col>
      <xdr:colOff>39626</xdr:colOff>
      <xdr:row>22</xdr:row>
      <xdr:rowOff>152399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14950" y="866774"/>
          <a:ext cx="4630676" cy="34766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47625</xdr:colOff>
      <xdr:row>1</xdr:row>
      <xdr:rowOff>57150</xdr:rowOff>
    </xdr:from>
    <xdr:to>
      <xdr:col>10</xdr:col>
      <xdr:colOff>589151</xdr:colOff>
      <xdr:row>18</xdr:row>
      <xdr:rowOff>114300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2A01F024-3491-46B0-BA06-EDA288DA2B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57625" y="247650"/>
          <a:ext cx="4389626" cy="329565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676275</xdr:colOff>
          <xdr:row>1</xdr:row>
          <xdr:rowOff>76200</xdr:rowOff>
        </xdr:from>
        <xdr:to>
          <xdr:col>16</xdr:col>
          <xdr:colOff>427809</xdr:colOff>
          <xdr:row>18</xdr:row>
          <xdr:rowOff>85725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E1653E93-D9FD-4F8B-AD68-4AA8DA7331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6"/>
  <sheetViews>
    <sheetView zoomScale="85" zoomScaleNormal="85" workbookViewId="0">
      <selection activeCell="A28" sqref="A28"/>
    </sheetView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  <row r="14" spans="1:2" x14ac:dyDescent="0.25">
      <c r="A14" t="s">
        <v>11</v>
      </c>
    </row>
    <row r="15" spans="1:2" x14ac:dyDescent="0.25">
      <c r="A15" t="s">
        <v>12</v>
      </c>
    </row>
    <row r="16" spans="1:2" x14ac:dyDescent="0.25">
      <c r="A16" t="s">
        <v>13</v>
      </c>
    </row>
    <row r="17" spans="1:17" x14ac:dyDescent="0.25">
      <c r="A17" t="s">
        <v>14</v>
      </c>
    </row>
    <row r="18" spans="1:17" x14ac:dyDescent="0.25">
      <c r="A18" t="s">
        <v>15</v>
      </c>
    </row>
    <row r="19" spans="1:17" x14ac:dyDescent="0.25">
      <c r="A19" t="s">
        <v>16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61</v>
      </c>
      <c r="F25" s="3"/>
      <c r="G25" s="3"/>
      <c r="H25" s="3" t="s">
        <v>20</v>
      </c>
      <c r="I25" s="3" t="s">
        <v>21</v>
      </c>
      <c r="J25" s="3" t="s">
        <v>22</v>
      </c>
      <c r="K25" s="3" t="s">
        <v>23</v>
      </c>
      <c r="L25" s="3" t="s">
        <v>24</v>
      </c>
      <c r="M25" s="3" t="s">
        <v>25</v>
      </c>
      <c r="N25" s="3" t="s">
        <v>26</v>
      </c>
      <c r="O25" s="3" t="s">
        <v>27</v>
      </c>
      <c r="P25" s="3" t="s">
        <v>28</v>
      </c>
      <c r="Q25" s="3"/>
    </row>
    <row r="26" spans="1:17" x14ac:dyDescent="0.25">
      <c r="A26" t="s">
        <v>29</v>
      </c>
      <c r="C26" t="s">
        <v>30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31</v>
      </c>
      <c r="C27" s="2">
        <v>43807</v>
      </c>
      <c r="F27" s="5"/>
      <c r="G27" s="5">
        <v>5.0931509999999999E-2</v>
      </c>
      <c r="H27" s="5">
        <v>5.4549420000000001E-2</v>
      </c>
      <c r="I27" s="5">
        <v>5.4764E-2</v>
      </c>
      <c r="J27" s="5">
        <v>5.526122E-2</v>
      </c>
      <c r="K27" s="5">
        <v>5.5251870000000002E-2</v>
      </c>
      <c r="L27" s="5">
        <v>5.6046699999999998E-2</v>
      </c>
      <c r="M27" s="5">
        <v>5.7410629999999997E-2</v>
      </c>
      <c r="N27" s="5">
        <v>5.7820450000000002E-2</v>
      </c>
      <c r="O27" s="5">
        <v>5.8631790000000003E-2</v>
      </c>
      <c r="P27" s="5">
        <v>5.8291740000000002E-2</v>
      </c>
      <c r="Q27" s="5"/>
    </row>
    <row r="28" spans="1:17" x14ac:dyDescent="0.25">
      <c r="A28" t="s">
        <v>32</v>
      </c>
      <c r="C28" t="s">
        <v>33</v>
      </c>
      <c r="F28" s="6"/>
      <c r="G28" s="6">
        <v>5.3353629999999999E-2</v>
      </c>
      <c r="H28" s="7">
        <v>0.34976109999999999</v>
      </c>
      <c r="I28" s="8">
        <v>0.358321</v>
      </c>
      <c r="J28" s="8">
        <v>0.37352489999999999</v>
      </c>
      <c r="K28" s="8">
        <v>0.40268219999999999</v>
      </c>
      <c r="L28" s="8">
        <v>0.39341009999999998</v>
      </c>
      <c r="M28" s="8">
        <v>0.4017424</v>
      </c>
      <c r="N28" s="8">
        <v>0.3316016</v>
      </c>
      <c r="O28" s="8">
        <v>0.1396839</v>
      </c>
      <c r="P28" s="9">
        <v>0.12648670000000001</v>
      </c>
      <c r="Q28" s="6"/>
    </row>
    <row r="29" spans="1:17" x14ac:dyDescent="0.25">
      <c r="A29" t="s">
        <v>34</v>
      </c>
      <c r="C29" t="s">
        <v>45</v>
      </c>
      <c r="F29" s="6"/>
      <c r="G29" s="6">
        <v>5.2456969999999999E-2</v>
      </c>
      <c r="H29" s="10">
        <v>0.35901850000000002</v>
      </c>
      <c r="I29" s="11">
        <v>0.38421460000000002</v>
      </c>
      <c r="J29" s="11">
        <v>0.37095650000000002</v>
      </c>
      <c r="K29" s="11">
        <v>0.39693000000000001</v>
      </c>
      <c r="L29" s="11">
        <v>0.3940032</v>
      </c>
      <c r="M29" s="11">
        <v>0.37917030000000002</v>
      </c>
      <c r="N29" s="11">
        <v>0.32864389999999999</v>
      </c>
      <c r="O29" s="11">
        <v>0.13199089999999999</v>
      </c>
      <c r="P29" s="12">
        <v>0.13119169999999999</v>
      </c>
      <c r="Q29" s="6"/>
    </row>
    <row r="30" spans="1:17" x14ac:dyDescent="0.25">
      <c r="A30" t="s">
        <v>17</v>
      </c>
      <c r="C30" s="2">
        <v>43820</v>
      </c>
      <c r="F30" s="6"/>
      <c r="G30" s="6">
        <v>5.1689539999999999E-2</v>
      </c>
      <c r="H30" s="10">
        <v>0.35646650000000002</v>
      </c>
      <c r="I30" s="11">
        <v>0.39002690000000001</v>
      </c>
      <c r="J30" s="11">
        <v>0.39216269999999998</v>
      </c>
      <c r="K30" s="11">
        <v>0.38628190000000001</v>
      </c>
      <c r="L30" s="11">
        <v>0.3956597</v>
      </c>
      <c r="M30" s="11">
        <v>0.38367689999999999</v>
      </c>
      <c r="N30" s="11">
        <v>0.32556030000000002</v>
      </c>
      <c r="O30" s="11">
        <v>0.1340596</v>
      </c>
      <c r="P30" s="12">
        <v>0.125504</v>
      </c>
      <c r="Q30" s="6"/>
    </row>
    <row r="31" spans="1:17" x14ac:dyDescent="0.25">
      <c r="A31" t="s">
        <v>18</v>
      </c>
      <c r="C31" t="s">
        <v>19</v>
      </c>
      <c r="F31" s="6"/>
      <c r="G31" s="6">
        <v>5.2062650000000002E-2</v>
      </c>
      <c r="H31" s="13">
        <v>0.34461259999999999</v>
      </c>
      <c r="I31" s="14">
        <v>0.38361970000000001</v>
      </c>
      <c r="J31" s="14">
        <v>0.37863150000000001</v>
      </c>
      <c r="K31" s="14">
        <v>0.3884647</v>
      </c>
      <c r="L31" s="14">
        <v>0.38971149999999999</v>
      </c>
      <c r="M31" s="14">
        <v>0.39354749999999999</v>
      </c>
      <c r="N31" s="14">
        <v>0.3271037</v>
      </c>
      <c r="O31" s="14">
        <v>0.13516710000000001</v>
      </c>
      <c r="P31" s="15">
        <v>5.7435300000000002E-2</v>
      </c>
      <c r="Q31" s="6"/>
    </row>
    <row r="32" spans="1:17" x14ac:dyDescent="0.25">
      <c r="A32" s="1" t="s">
        <v>35</v>
      </c>
      <c r="G32">
        <v>5.2837740000000001E-2</v>
      </c>
      <c r="H32">
        <v>5.0903799999999999E-2</v>
      </c>
      <c r="I32">
        <v>5.1604990000000003E-2</v>
      </c>
      <c r="J32">
        <v>5.3590930000000002E-2</v>
      </c>
      <c r="K32">
        <v>5.496699E-2</v>
      </c>
      <c r="L32">
        <v>5.5863070000000001E-2</v>
      </c>
      <c r="M32">
        <v>5.619764E-2</v>
      </c>
      <c r="N32">
        <v>5.6759780000000003E-2</v>
      </c>
      <c r="O32">
        <v>5.7807499999999998E-2</v>
      </c>
      <c r="P32">
        <v>5.8628230000000003E-2</v>
      </c>
    </row>
    <row r="35" spans="3:17" x14ac:dyDescent="0.25">
      <c r="C35" s="16"/>
      <c r="F35" t="s">
        <v>36</v>
      </c>
      <c r="H35">
        <f>AVERAGE(H28:H31)</f>
        <v>0.35246467500000001</v>
      </c>
      <c r="I35">
        <f>AVERAGE(I28:I31)</f>
        <v>0.37904555000000006</v>
      </c>
      <c r="J35">
        <f>AVERAGE(J28:J31)</f>
        <v>0.37881889999999996</v>
      </c>
      <c r="K35">
        <f t="shared" ref="K35:M35" si="0">AVERAGE(K28:K31)</f>
        <v>0.39358970000000004</v>
      </c>
      <c r="L35">
        <f t="shared" si="0"/>
        <v>0.39319612500000001</v>
      </c>
      <c r="M35">
        <f t="shared" si="0"/>
        <v>0.38953427499999999</v>
      </c>
      <c r="N35">
        <f>AVERAGE(N28:N31)</f>
        <v>0.32822737499999999</v>
      </c>
      <c r="O35">
        <f>AVERAGE(O28:O31)</f>
        <v>0.13522537500000001</v>
      </c>
      <c r="P35">
        <f>AVERAGE(P28:P30)</f>
        <v>0.12772746666666665</v>
      </c>
    </row>
    <row r="36" spans="3:17" x14ac:dyDescent="0.25">
      <c r="F36" t="s">
        <v>37</v>
      </c>
      <c r="H36">
        <f>H35/1000</f>
        <v>3.5246467499999999E-4</v>
      </c>
      <c r="I36">
        <f t="shared" ref="I36:P36" si="1">I35/1000</f>
        <v>3.7904555000000008E-4</v>
      </c>
      <c r="J36">
        <f t="shared" si="1"/>
        <v>3.7881889999999993E-4</v>
      </c>
      <c r="K36">
        <f t="shared" si="1"/>
        <v>3.9358970000000004E-4</v>
      </c>
      <c r="L36">
        <f t="shared" si="1"/>
        <v>3.93196125E-4</v>
      </c>
      <c r="M36">
        <f t="shared" si="1"/>
        <v>3.8953427499999996E-4</v>
      </c>
      <c r="N36">
        <f t="shared" si="1"/>
        <v>3.2822737499999997E-4</v>
      </c>
      <c r="O36">
        <f t="shared" si="1"/>
        <v>1.3522537500000001E-4</v>
      </c>
      <c r="P36">
        <f t="shared" si="1"/>
        <v>1.2772746666666666E-4</v>
      </c>
    </row>
    <row r="37" spans="3:17" x14ac:dyDescent="0.25">
      <c r="F37" t="s">
        <v>38</v>
      </c>
      <c r="H37">
        <f>MEDIAN(H28:H31)</f>
        <v>0.35311380000000003</v>
      </c>
      <c r="I37">
        <f t="shared" ref="I37:O37" si="2">MEDIAN(I28:I31)</f>
        <v>0.38391715000000004</v>
      </c>
      <c r="J37">
        <f t="shared" si="2"/>
        <v>0.37607820000000003</v>
      </c>
      <c r="K37">
        <f t="shared" si="2"/>
        <v>0.39269735</v>
      </c>
      <c r="L37">
        <f t="shared" si="2"/>
        <v>0.39370664999999999</v>
      </c>
      <c r="M37">
        <f t="shared" si="2"/>
        <v>0.38861219999999996</v>
      </c>
      <c r="N37">
        <f t="shared" si="2"/>
        <v>0.32787379999999999</v>
      </c>
      <c r="O37">
        <f t="shared" si="2"/>
        <v>0.13461335000000002</v>
      </c>
      <c r="P37">
        <f>MEDIAN(P28:P30)</f>
        <v>0.12648670000000001</v>
      </c>
    </row>
    <row r="38" spans="3:17" x14ac:dyDescent="0.25">
      <c r="F38" t="s">
        <v>39</v>
      </c>
      <c r="H38">
        <f>H37/1000</f>
        <v>3.5311380000000001E-4</v>
      </c>
      <c r="I38">
        <f t="shared" ref="I38:P38" si="3">I37/1000</f>
        <v>3.8391715000000006E-4</v>
      </c>
      <c r="J38">
        <f t="shared" si="3"/>
        <v>3.7607820000000003E-4</v>
      </c>
      <c r="K38">
        <f t="shared" si="3"/>
        <v>3.9269735000000002E-4</v>
      </c>
      <c r="L38">
        <f t="shared" si="3"/>
        <v>3.9370664999999997E-4</v>
      </c>
      <c r="M38">
        <f t="shared" si="3"/>
        <v>3.8861219999999995E-4</v>
      </c>
      <c r="N38">
        <f t="shared" si="3"/>
        <v>3.2787380000000001E-4</v>
      </c>
      <c r="O38">
        <f t="shared" si="3"/>
        <v>1.3461335000000002E-4</v>
      </c>
      <c r="P38">
        <f t="shared" si="3"/>
        <v>1.264867E-4</v>
      </c>
    </row>
    <row r="39" spans="3:17" x14ac:dyDescent="0.25">
      <c r="F39" t="s">
        <v>40</v>
      </c>
      <c r="H39">
        <f>STDEV(H28:H31)</f>
        <v>6.5302277920324895E-3</v>
      </c>
      <c r="I39">
        <f t="shared" ref="I39:O39" si="4">STDEV(I28:I31)</f>
        <v>1.4115463702974838E-2</v>
      </c>
      <c r="J39">
        <f t="shared" si="4"/>
        <v>9.4505006385905126E-3</v>
      </c>
      <c r="K39">
        <f t="shared" si="4"/>
        <v>7.6048389459168197E-3</v>
      </c>
      <c r="L39">
        <f t="shared" si="4"/>
        <v>2.5105755334517811E-3</v>
      </c>
      <c r="M39">
        <f t="shared" si="4"/>
        <v>1.0113771314524563E-2</v>
      </c>
      <c r="N39">
        <f t="shared" si="4"/>
        <v>2.5777782415289229E-3</v>
      </c>
      <c r="O39">
        <f t="shared" si="4"/>
        <v>3.2507794464046117E-3</v>
      </c>
      <c r="P39">
        <f>STDEV(P28:P30)</f>
        <v>3.0400837592627766E-3</v>
      </c>
    </row>
    <row r="40" spans="3:17" x14ac:dyDescent="0.25">
      <c r="F40" t="s">
        <v>41</v>
      </c>
      <c r="H40">
        <f>H39/H35*100</f>
        <v>1.8527325588110326</v>
      </c>
      <c r="I40">
        <f t="shared" ref="I40:O40" si="5">I39/I35*100</f>
        <v>3.723949193698445</v>
      </c>
      <c r="J40">
        <f t="shared" si="5"/>
        <v>2.4947278603550438</v>
      </c>
      <c r="K40">
        <f t="shared" si="5"/>
        <v>1.9321742784216203</v>
      </c>
      <c r="L40">
        <f t="shared" si="5"/>
        <v>0.63850464789086647</v>
      </c>
      <c r="M40">
        <f t="shared" si="5"/>
        <v>2.5963752007508361</v>
      </c>
      <c r="N40">
        <f t="shared" si="5"/>
        <v>0.78536357350721375</v>
      </c>
      <c r="O40">
        <f t="shared" si="5"/>
        <v>2.4039714782855004</v>
      </c>
      <c r="P40">
        <f>P39/P35*100</f>
        <v>2.3801331370617049</v>
      </c>
    </row>
    <row r="43" spans="3:17" x14ac:dyDescent="0.25">
      <c r="D43" t="s">
        <v>42</v>
      </c>
    </row>
    <row r="44" spans="3:17" x14ac:dyDescent="0.25">
      <c r="F44" s="3"/>
      <c r="G44" s="3"/>
      <c r="H44" s="3" t="s">
        <v>20</v>
      </c>
      <c r="I44" s="3" t="s">
        <v>21</v>
      </c>
      <c r="J44" s="3" t="s">
        <v>22</v>
      </c>
      <c r="K44" s="3" t="s">
        <v>23</v>
      </c>
      <c r="L44" s="3" t="s">
        <v>24</v>
      </c>
      <c r="M44" s="3" t="s">
        <v>25</v>
      </c>
      <c r="N44" s="3" t="s">
        <v>26</v>
      </c>
      <c r="O44" s="3" t="s">
        <v>27</v>
      </c>
      <c r="P44" s="3" t="s">
        <v>28</v>
      </c>
      <c r="Q44" s="3"/>
    </row>
    <row r="47" spans="3:17" x14ac:dyDescent="0.25">
      <c r="H47">
        <f>H28-$P$35</f>
        <v>0.22203363333333334</v>
      </c>
      <c r="I47">
        <f t="shared" ref="H47:O50" si="6">I28-$P$35</f>
        <v>0.23059353333333335</v>
      </c>
      <c r="J47">
        <f t="shared" si="6"/>
        <v>0.24579743333333334</v>
      </c>
      <c r="K47">
        <f t="shared" si="6"/>
        <v>0.27495473333333331</v>
      </c>
      <c r="L47">
        <f t="shared" si="6"/>
        <v>0.26568263333333331</v>
      </c>
      <c r="M47">
        <f t="shared" si="6"/>
        <v>0.27401493333333338</v>
      </c>
      <c r="N47">
        <f t="shared" si="6"/>
        <v>0.20387413333333335</v>
      </c>
      <c r="O47">
        <f t="shared" si="6"/>
        <v>1.1956433333333349E-2</v>
      </c>
    </row>
    <row r="48" spans="3:17" x14ac:dyDescent="0.25">
      <c r="H48">
        <f t="shared" si="6"/>
        <v>0.23129103333333337</v>
      </c>
      <c r="I48">
        <f t="shared" si="6"/>
        <v>0.25648713333333339</v>
      </c>
      <c r="J48">
        <f t="shared" si="6"/>
        <v>0.24322903333333337</v>
      </c>
      <c r="K48">
        <f t="shared" si="6"/>
        <v>0.26920253333333333</v>
      </c>
      <c r="L48">
        <f t="shared" si="6"/>
        <v>0.26627573333333332</v>
      </c>
      <c r="M48">
        <f t="shared" si="6"/>
        <v>0.25144283333333339</v>
      </c>
      <c r="N48">
        <f t="shared" si="6"/>
        <v>0.20091643333333334</v>
      </c>
      <c r="O48">
        <f t="shared" si="6"/>
        <v>4.2634333333333441E-3</v>
      </c>
    </row>
    <row r="49" spans="4:17" x14ac:dyDescent="0.25">
      <c r="H49">
        <f t="shared" si="6"/>
        <v>0.22873903333333337</v>
      </c>
      <c r="I49">
        <f t="shared" si="6"/>
        <v>0.26229943333333339</v>
      </c>
      <c r="J49">
        <f t="shared" si="6"/>
        <v>0.2644352333333333</v>
      </c>
      <c r="K49">
        <f t="shared" si="6"/>
        <v>0.25855443333333339</v>
      </c>
      <c r="L49">
        <f t="shared" si="6"/>
        <v>0.26793223333333338</v>
      </c>
      <c r="M49">
        <f t="shared" si="6"/>
        <v>0.25594943333333331</v>
      </c>
      <c r="N49">
        <f t="shared" si="6"/>
        <v>0.19783283333333337</v>
      </c>
      <c r="O49">
        <f t="shared" si="6"/>
        <v>6.3321333333333507E-3</v>
      </c>
    </row>
    <row r="50" spans="4:17" x14ac:dyDescent="0.25">
      <c r="H50">
        <f t="shared" si="6"/>
        <v>0.21688513333333334</v>
      </c>
      <c r="I50">
        <f t="shared" si="6"/>
        <v>0.25589223333333333</v>
      </c>
      <c r="J50">
        <f t="shared" si="6"/>
        <v>0.25090403333333333</v>
      </c>
      <c r="K50">
        <f t="shared" si="6"/>
        <v>0.26073723333333332</v>
      </c>
      <c r="L50">
        <f t="shared" si="6"/>
        <v>0.26198403333333331</v>
      </c>
      <c r="M50">
        <f t="shared" si="6"/>
        <v>0.26582003333333337</v>
      </c>
      <c r="N50">
        <f t="shared" si="6"/>
        <v>0.19937623333333335</v>
      </c>
      <c r="O50">
        <f t="shared" si="6"/>
        <v>7.439633333333362E-3</v>
      </c>
    </row>
    <row r="53" spans="4:17" x14ac:dyDescent="0.25">
      <c r="F53" s="3"/>
      <c r="G53" s="3"/>
      <c r="H53" s="3" t="s">
        <v>20</v>
      </c>
      <c r="I53" s="3" t="s">
        <v>21</v>
      </c>
      <c r="J53" s="3" t="s">
        <v>22</v>
      </c>
      <c r="K53" s="3" t="s">
        <v>23</v>
      </c>
      <c r="L53" s="3" t="s">
        <v>24</v>
      </c>
      <c r="M53" s="3" t="s">
        <v>25</v>
      </c>
      <c r="N53" s="3" t="s">
        <v>26</v>
      </c>
      <c r="O53" s="3" t="s">
        <v>27</v>
      </c>
      <c r="P53" s="3"/>
      <c r="Q53" s="3"/>
    </row>
    <row r="54" spans="4:17" x14ac:dyDescent="0.25">
      <c r="F54" t="s">
        <v>36</v>
      </c>
      <c r="H54">
        <f>AVERAGE(H47:H50)</f>
        <v>0.22473720833333335</v>
      </c>
      <c r="I54">
        <f>AVERAGE(I47:I50)</f>
        <v>0.25131808333333339</v>
      </c>
      <c r="J54">
        <f t="shared" ref="J54:N54" si="7">AVERAGE(J47:J50)</f>
        <v>0.25109143333333334</v>
      </c>
      <c r="K54">
        <f t="shared" si="7"/>
        <v>0.26586223333333336</v>
      </c>
      <c r="L54">
        <f t="shared" si="7"/>
        <v>0.26546865833333333</v>
      </c>
      <c r="M54">
        <f t="shared" si="7"/>
        <v>0.26180680833333336</v>
      </c>
      <c r="N54">
        <f t="shared" si="7"/>
        <v>0.20049990833333334</v>
      </c>
      <c r="O54">
        <f>AVERAGE(O47:O50)</f>
        <v>7.4979083333333515E-3</v>
      </c>
    </row>
    <row r="55" spans="4:17" x14ac:dyDescent="0.25">
      <c r="F55" t="s">
        <v>37</v>
      </c>
      <c r="H55">
        <f>H54/1000</f>
        <v>2.2473720833333336E-4</v>
      </c>
      <c r="I55">
        <f t="shared" ref="I55:O55" si="8">I54/1000</f>
        <v>2.5131808333333339E-4</v>
      </c>
      <c r="J55">
        <f t="shared" si="8"/>
        <v>2.5109143333333335E-4</v>
      </c>
      <c r="K55">
        <f t="shared" si="8"/>
        <v>2.6586223333333335E-4</v>
      </c>
      <c r="L55">
        <f t="shared" si="8"/>
        <v>2.6546865833333331E-4</v>
      </c>
      <c r="M55">
        <f t="shared" si="8"/>
        <v>2.6180680833333338E-4</v>
      </c>
      <c r="N55">
        <f t="shared" si="8"/>
        <v>2.0049990833333333E-4</v>
      </c>
      <c r="O55">
        <f t="shared" si="8"/>
        <v>7.4979083333333518E-6</v>
      </c>
    </row>
    <row r="56" spans="4:17" x14ac:dyDescent="0.25">
      <c r="F56" t="s">
        <v>38</v>
      </c>
      <c r="H56">
        <f>MEDIAN(H47:H50)</f>
        <v>0.22538633333333336</v>
      </c>
      <c r="I56">
        <f t="shared" ref="I56:N56" si="9">MEDIAN(I47:I50)</f>
        <v>0.25618968333333336</v>
      </c>
      <c r="J56">
        <f>MEDIAN(J47:J50)</f>
        <v>0.24835073333333335</v>
      </c>
      <c r="K56">
        <f t="shared" si="9"/>
        <v>0.26496988333333332</v>
      </c>
      <c r="L56">
        <f t="shared" si="9"/>
        <v>0.26597918333333331</v>
      </c>
      <c r="M56">
        <f t="shared" si="9"/>
        <v>0.26088473333333334</v>
      </c>
      <c r="N56">
        <f t="shared" si="9"/>
        <v>0.20014633333333334</v>
      </c>
      <c r="O56">
        <f>MEDIAN(O47:O50)</f>
        <v>6.8858833333333563E-3</v>
      </c>
    </row>
    <row r="57" spans="4:17" x14ac:dyDescent="0.25">
      <c r="F57" t="s">
        <v>39</v>
      </c>
      <c r="H57">
        <f>H56/1000</f>
        <v>2.2538633333333335E-4</v>
      </c>
      <c r="I57">
        <f t="shared" ref="I57:O57" si="10">I56/1000</f>
        <v>2.5618968333333337E-4</v>
      </c>
      <c r="J57">
        <f t="shared" si="10"/>
        <v>2.4835073333333334E-4</v>
      </c>
      <c r="K57">
        <f t="shared" si="10"/>
        <v>2.6496988333333334E-4</v>
      </c>
      <c r="L57">
        <f t="shared" si="10"/>
        <v>2.6597918333333333E-4</v>
      </c>
      <c r="M57">
        <f t="shared" si="10"/>
        <v>2.6088473333333337E-4</v>
      </c>
      <c r="N57">
        <f t="shared" si="10"/>
        <v>2.0014633333333335E-4</v>
      </c>
      <c r="O57">
        <f t="shared" si="10"/>
        <v>6.8858833333333566E-6</v>
      </c>
    </row>
    <row r="58" spans="4:17" x14ac:dyDescent="0.25">
      <c r="F58" t="s">
        <v>40</v>
      </c>
      <c r="H58">
        <f>STDEV(H47:H50)</f>
        <v>6.5302277920324895E-3</v>
      </c>
      <c r="I58">
        <f t="shared" ref="I58:O58" si="11">STDEV(I47:I50)</f>
        <v>1.4115463702974845E-2</v>
      </c>
      <c r="J58">
        <f t="shared" si="11"/>
        <v>9.4505006385905005E-3</v>
      </c>
      <c r="K58">
        <f t="shared" si="11"/>
        <v>7.6048389459168015E-3</v>
      </c>
      <c r="L58">
        <f t="shared" si="11"/>
        <v>2.5105755334517994E-3</v>
      </c>
      <c r="M58">
        <f t="shared" si="11"/>
        <v>1.0113771314524574E-2</v>
      </c>
      <c r="N58">
        <f t="shared" si="11"/>
        <v>2.5777782415289229E-3</v>
      </c>
      <c r="O58">
        <f t="shared" si="11"/>
        <v>3.2507794464046126E-3</v>
      </c>
    </row>
    <row r="59" spans="4:17" x14ac:dyDescent="0.25">
      <c r="F59" t="s">
        <v>41</v>
      </c>
      <c r="H59">
        <f>H58/H54*100</f>
        <v>2.905717233234812</v>
      </c>
      <c r="I59">
        <f t="shared" ref="I59:O59" si="12">I58/I54*100</f>
        <v>5.6165730359533788</v>
      </c>
      <c r="J59">
        <f t="shared" si="12"/>
        <v>3.7637686452028829</v>
      </c>
      <c r="K59">
        <f t="shared" si="12"/>
        <v>2.8604434900620088</v>
      </c>
      <c r="L59">
        <f t="shared" si="12"/>
        <v>0.94571447688540988</v>
      </c>
      <c r="M59">
        <f t="shared" si="12"/>
        <v>3.863066579096631</v>
      </c>
      <c r="N59">
        <f t="shared" si="12"/>
        <v>1.2856755212293354</v>
      </c>
      <c r="O59">
        <f t="shared" si="12"/>
        <v>43.355817407805134</v>
      </c>
    </row>
    <row r="62" spans="4:17" x14ac:dyDescent="0.25">
      <c r="D62" t="s">
        <v>43</v>
      </c>
    </row>
    <row r="63" spans="4:17" x14ac:dyDescent="0.25">
      <c r="H63">
        <f t="shared" ref="H63:O64" si="13">H47/$O$54*100</f>
        <v>2961.2743109467124</v>
      </c>
      <c r="I63">
        <f t="shared" si="13"/>
        <v>3075.4381499729293</v>
      </c>
      <c r="J63">
        <f t="shared" si="13"/>
        <v>3278.2133683949551</v>
      </c>
      <c r="K63">
        <f t="shared" si="13"/>
        <v>3667.0858206010694</v>
      </c>
      <c r="L63">
        <f t="shared" si="13"/>
        <v>3543.4233325071682</v>
      </c>
      <c r="M63">
        <f t="shared" si="13"/>
        <v>3654.5516582958053</v>
      </c>
      <c r="N63">
        <f t="shared" si="13"/>
        <v>2719.0800990053826</v>
      </c>
      <c r="O63">
        <f t="shared" si="13"/>
        <v>159.46358373279642</v>
      </c>
    </row>
    <row r="64" spans="4:17" x14ac:dyDescent="0.25">
      <c r="H64">
        <f>H48/$O$54*100</f>
        <v>3084.7407443631432</v>
      </c>
      <c r="I64">
        <f t="shared" si="13"/>
        <v>3420.7824626645802</v>
      </c>
      <c r="J64">
        <f t="shared" si="13"/>
        <v>3243.9584817543482</v>
      </c>
      <c r="K64">
        <f t="shared" si="13"/>
        <v>3590.3684249718444</v>
      </c>
      <c r="L64">
        <f t="shared" si="13"/>
        <v>3551.3335385757491</v>
      </c>
      <c r="M64">
        <f t="shared" si="13"/>
        <v>3353.5063667756153</v>
      </c>
      <c r="N64">
        <f t="shared" si="13"/>
        <v>2679.6330976750119</v>
      </c>
      <c r="O64">
        <f t="shared" si="13"/>
        <v>56.861635856222122</v>
      </c>
    </row>
    <row r="65" spans="4:17" x14ac:dyDescent="0.25">
      <c r="H65">
        <f t="shared" ref="H65:O66" si="14">H49/$O$54*100</f>
        <v>3050.7045853899185</v>
      </c>
      <c r="I65">
        <f t="shared" si="14"/>
        <v>3498.301415172446</v>
      </c>
      <c r="J65">
        <f t="shared" si="14"/>
        <v>3526.7866927331866</v>
      </c>
      <c r="K65">
        <f t="shared" si="14"/>
        <v>3448.3541521024122</v>
      </c>
      <c r="L65">
        <f t="shared" si="14"/>
        <v>3573.4263666867014</v>
      </c>
      <c r="M65">
        <f t="shared" si="14"/>
        <v>3413.6111293260592</v>
      </c>
      <c r="N65">
        <f t="shared" si="14"/>
        <v>2638.5069613858918</v>
      </c>
      <c r="O65">
        <f t="shared" si="14"/>
        <v>84.451997168099126</v>
      </c>
    </row>
    <row r="66" spans="4:17" x14ac:dyDescent="0.25">
      <c r="H66">
        <f t="shared" si="14"/>
        <v>2892.6084941466938</v>
      </c>
      <c r="I66">
        <f t="shared" si="14"/>
        <v>3412.8482499007973</v>
      </c>
      <c r="J66">
        <f t="shared" si="14"/>
        <v>3346.3203626789168</v>
      </c>
      <c r="K66">
        <f t="shared" si="14"/>
        <v>3477.466271148945</v>
      </c>
      <c r="L66">
        <f t="shared" si="14"/>
        <v>3494.0949086911928</v>
      </c>
      <c r="M66">
        <f t="shared" si="14"/>
        <v>3545.2558435741444</v>
      </c>
      <c r="N66">
        <f t="shared" si="14"/>
        <v>2659.091368815074</v>
      </c>
      <c r="O66">
        <f t="shared" si="14"/>
        <v>99.222783242882315</v>
      </c>
    </row>
    <row r="69" spans="4:17" x14ac:dyDescent="0.25">
      <c r="F69" s="3"/>
      <c r="G69" s="3"/>
      <c r="H69" s="3" t="s">
        <v>20</v>
      </c>
      <c r="I69" s="3" t="s">
        <v>21</v>
      </c>
      <c r="J69" s="3" t="s">
        <v>22</v>
      </c>
      <c r="K69" s="3" t="s">
        <v>23</v>
      </c>
      <c r="L69" s="3" t="s">
        <v>24</v>
      </c>
      <c r="M69" s="3" t="s">
        <v>25</v>
      </c>
      <c r="N69" s="3" t="s">
        <v>26</v>
      </c>
      <c r="O69" s="3" t="s">
        <v>27</v>
      </c>
      <c r="P69" s="3"/>
      <c r="Q69" s="3"/>
    </row>
    <row r="70" spans="4:17" x14ac:dyDescent="0.25">
      <c r="F70" t="s">
        <v>36</v>
      </c>
      <c r="H70">
        <f>AVERAGE(H63:H66)</f>
        <v>2997.332033711617</v>
      </c>
      <c r="I70">
        <f>AVERAGE(I63:I66)</f>
        <v>3351.842569427688</v>
      </c>
      <c r="J70">
        <f t="shared" ref="J70:N70" si="15">AVERAGE(J63:J66)</f>
        <v>3348.8197263903517</v>
      </c>
      <c r="K70">
        <f t="shared" si="15"/>
        <v>3545.8186672060679</v>
      </c>
      <c r="L70">
        <f t="shared" si="15"/>
        <v>3540.5695366152031</v>
      </c>
      <c r="M70">
        <f t="shared" si="15"/>
        <v>3491.7312494929065</v>
      </c>
      <c r="N70">
        <f t="shared" si="15"/>
        <v>2674.07788172034</v>
      </c>
      <c r="O70">
        <f>AVERAGE(O63:O66)</f>
        <v>100</v>
      </c>
    </row>
    <row r="71" spans="4:17" x14ac:dyDescent="0.25">
      <c r="F71" t="s">
        <v>38</v>
      </c>
      <c r="H71">
        <f>MEDIAN(H63:H66)</f>
        <v>3005.9894481683154</v>
      </c>
      <c r="I71">
        <f>MEDIAN(I63:I66)</f>
        <v>3416.8153562826888</v>
      </c>
      <c r="J71">
        <f t="shared" ref="J71:O71" si="16">MEDIAN(J63:J66)</f>
        <v>3312.2668655369362</v>
      </c>
      <c r="K71">
        <f t="shared" si="16"/>
        <v>3533.9173480603949</v>
      </c>
      <c r="L71">
        <f t="shared" si="16"/>
        <v>3547.3784355414587</v>
      </c>
      <c r="M71">
        <f t="shared" si="16"/>
        <v>3479.4334864501016</v>
      </c>
      <c r="N71">
        <f t="shared" si="16"/>
        <v>2669.3622332450432</v>
      </c>
      <c r="O71">
        <f t="shared" si="16"/>
        <v>91.837390205490721</v>
      </c>
    </row>
    <row r="72" spans="4:17" x14ac:dyDescent="0.25">
      <c r="F72" t="s">
        <v>40</v>
      </c>
      <c r="H72">
        <f>STDEV(H63:H66)</f>
        <v>87.09399344082604</v>
      </c>
      <c r="I72">
        <f t="shared" ref="I72:O72" si="17">STDEV(I63:I66)</f>
        <v>188.25868596208272</v>
      </c>
      <c r="J72">
        <f t="shared" si="17"/>
        <v>126.04182684624924</v>
      </c>
      <c r="K72">
        <f t="shared" si="17"/>
        <v>101.42613923549936</v>
      </c>
      <c r="L72">
        <f t="shared" si="17"/>
        <v>33.483678671964675</v>
      </c>
      <c r="M72">
        <f t="shared" si="17"/>
        <v>134.88790293103369</v>
      </c>
      <c r="N72">
        <f t="shared" si="17"/>
        <v>34.379964743886291</v>
      </c>
      <c r="O72">
        <f t="shared" si="17"/>
        <v>43.355817407805105</v>
      </c>
    </row>
    <row r="73" spans="4:17" x14ac:dyDescent="0.25">
      <c r="F73" t="s">
        <v>41</v>
      </c>
      <c r="H73">
        <f t="shared" ref="H73:O73" si="18">H72/H70*100</f>
        <v>2.905717233234816</v>
      </c>
      <c r="I73">
        <f t="shared" si="18"/>
        <v>5.6165730359533867</v>
      </c>
      <c r="J73">
        <f t="shared" si="18"/>
        <v>3.7637686452028891</v>
      </c>
      <c r="K73">
        <f t="shared" si="18"/>
        <v>2.8604434900620062</v>
      </c>
      <c r="L73">
        <f t="shared" si="18"/>
        <v>0.94571447688541066</v>
      </c>
      <c r="M73">
        <f t="shared" si="18"/>
        <v>3.8630665790966314</v>
      </c>
      <c r="N73">
        <f t="shared" si="18"/>
        <v>1.2856755212293332</v>
      </c>
      <c r="O73">
        <f t="shared" si="18"/>
        <v>43.355817407805105</v>
      </c>
    </row>
    <row r="76" spans="4:17" x14ac:dyDescent="0.25">
      <c r="D76" t="s">
        <v>44</v>
      </c>
      <c r="H76">
        <f>H47/$H$54*100</f>
        <v>98.797006058743051</v>
      </c>
      <c r="I76">
        <f>I47/$H$54*100</f>
        <v>102.60585465283248</v>
      </c>
      <c r="J76">
        <f t="shared" ref="H76:O79" si="19">J47/$H$54*100</f>
        <v>109.37104503352342</v>
      </c>
      <c r="K76">
        <f t="shared" si="19"/>
        <v>122.34499813022354</v>
      </c>
      <c r="L76">
        <f t="shared" si="19"/>
        <v>118.21924607129102</v>
      </c>
      <c r="M76">
        <f t="shared" si="19"/>
        <v>121.9268208257311</v>
      </c>
      <c r="N76">
        <f t="shared" si="19"/>
        <v>90.716679647877612</v>
      </c>
      <c r="O76">
        <f t="shared" si="19"/>
        <v>5.3201841484118644</v>
      </c>
    </row>
    <row r="77" spans="4:17" x14ac:dyDescent="0.25">
      <c r="H77">
        <f t="shared" si="19"/>
        <v>102.91621714472812</v>
      </c>
      <c r="I77">
        <f t="shared" si="19"/>
        <v>114.1275782659488</v>
      </c>
      <c r="J77">
        <f t="shared" si="19"/>
        <v>108.22819912071378</v>
      </c>
      <c r="K77">
        <f t="shared" si="19"/>
        <v>119.78547536910239</v>
      </c>
      <c r="L77">
        <f t="shared" si="19"/>
        <v>118.48315430633518</v>
      </c>
      <c r="M77">
        <f t="shared" si="19"/>
        <v>111.88304562384252</v>
      </c>
      <c r="N77">
        <f t="shared" si="19"/>
        <v>89.400609192996328</v>
      </c>
      <c r="O77">
        <f t="shared" si="19"/>
        <v>1.8970749725651839</v>
      </c>
    </row>
    <row r="78" spans="4:17" x14ac:dyDescent="0.25">
      <c r="H78">
        <f t="shared" si="19"/>
        <v>101.78066864391431</v>
      </c>
      <c r="I78">
        <f t="shared" si="19"/>
        <v>116.7138433722498</v>
      </c>
      <c r="J78">
        <f t="shared" si="19"/>
        <v>117.6641977954622</v>
      </c>
      <c r="K78">
        <f t="shared" si="19"/>
        <v>115.04745264515428</v>
      </c>
      <c r="L78">
        <f t="shared" si="19"/>
        <v>119.2202374143282</v>
      </c>
      <c r="M78">
        <f t="shared" si="19"/>
        <v>113.8883210445978</v>
      </c>
      <c r="N78">
        <f t="shared" si="19"/>
        <v>88.028517752122724</v>
      </c>
      <c r="O78">
        <f t="shared" si="19"/>
        <v>2.8175723015751988</v>
      </c>
    </row>
    <row r="79" spans="4:17" x14ac:dyDescent="0.25">
      <c r="H79">
        <f t="shared" si="19"/>
        <v>96.50610815261453</v>
      </c>
      <c r="I79">
        <f t="shared" si="19"/>
        <v>113.86286909544165</v>
      </c>
      <c r="J79">
        <f t="shared" si="19"/>
        <v>111.64329894193088</v>
      </c>
      <c r="K79">
        <f t="shared" si="19"/>
        <v>116.01872038323278</v>
      </c>
      <c r="L79">
        <f t="shared" si="19"/>
        <v>116.57350168057394</v>
      </c>
      <c r="M79">
        <f t="shared" si="19"/>
        <v>118.28038414496341</v>
      </c>
      <c r="N79">
        <f t="shared" si="19"/>
        <v>88.715275415193261</v>
      </c>
      <c r="O79">
        <f t="shared" si="19"/>
        <v>3.3103700933664686</v>
      </c>
    </row>
    <row r="82" spans="6:17" x14ac:dyDescent="0.25">
      <c r="F82" s="3"/>
      <c r="G82" s="3"/>
      <c r="H82" s="3" t="s">
        <v>20</v>
      </c>
      <c r="I82" s="3" t="s">
        <v>21</v>
      </c>
      <c r="J82" s="3" t="s">
        <v>22</v>
      </c>
      <c r="K82" s="3" t="s">
        <v>23</v>
      </c>
      <c r="L82" s="3" t="s">
        <v>24</v>
      </c>
      <c r="M82" s="3" t="s">
        <v>25</v>
      </c>
      <c r="N82" s="3" t="s">
        <v>26</v>
      </c>
      <c r="O82" s="3" t="s">
        <v>27</v>
      </c>
      <c r="P82" s="3"/>
      <c r="Q82" s="3"/>
    </row>
    <row r="83" spans="6:17" x14ac:dyDescent="0.25">
      <c r="F83" t="s">
        <v>36</v>
      </c>
      <c r="H83">
        <f>AVERAGE(H76:H79)</f>
        <v>100</v>
      </c>
      <c r="I83">
        <f t="shared" ref="I83:N83" si="20">AVERAGE(I76:I79)</f>
        <v>111.82753634661819</v>
      </c>
      <c r="J83">
        <f t="shared" si="20"/>
        <v>111.72668522290758</v>
      </c>
      <c r="K83">
        <f t="shared" si="20"/>
        <v>118.29916163192826</v>
      </c>
      <c r="L83">
        <f t="shared" si="20"/>
        <v>118.12403486813209</v>
      </c>
      <c r="M83">
        <f t="shared" si="20"/>
        <v>116.49464290978371</v>
      </c>
      <c r="N83">
        <f t="shared" si="20"/>
        <v>89.215270502047488</v>
      </c>
      <c r="O83">
        <f>AVERAGE(O76:O79)</f>
        <v>3.3363003789796792</v>
      </c>
    </row>
    <row r="84" spans="6:17" x14ac:dyDescent="0.25">
      <c r="F84" t="s">
        <v>38</v>
      </c>
      <c r="H84">
        <f>MEDIAN(H76:H79)</f>
        <v>100.28883735132868</v>
      </c>
      <c r="I84">
        <f>MEDIAN(I76:I79)</f>
        <v>113.99522368069523</v>
      </c>
      <c r="J84">
        <f t="shared" ref="J84:O84" si="21">MEDIAN(J76:J79)</f>
        <v>110.50717198772715</v>
      </c>
      <c r="K84">
        <f t="shared" si="21"/>
        <v>117.90209787616757</v>
      </c>
      <c r="L84">
        <f t="shared" si="21"/>
        <v>118.3512001888131</v>
      </c>
      <c r="M84">
        <f t="shared" si="21"/>
        <v>116.0843525947806</v>
      </c>
      <c r="N84">
        <f t="shared" si="21"/>
        <v>89.057942304094794</v>
      </c>
      <c r="O84">
        <f t="shared" si="21"/>
        <v>3.0639711974708339</v>
      </c>
    </row>
    <row r="85" spans="6:17" x14ac:dyDescent="0.25">
      <c r="F85" t="s">
        <v>40</v>
      </c>
      <c r="H85">
        <f>STDEV(H76:H79)</f>
        <v>2.90571723323482</v>
      </c>
      <c r="I85">
        <f t="shared" ref="I85:O85" si="22">STDEV(I76:I79)</f>
        <v>6.2808752532151297</v>
      </c>
      <c r="J85">
        <f t="shared" si="22"/>
        <v>4.2051339467443176</v>
      </c>
      <c r="K85">
        <f t="shared" si="22"/>
        <v>3.383880667698417</v>
      </c>
      <c r="L85">
        <f t="shared" si="22"/>
        <v>1.1171160984290958</v>
      </c>
      <c r="M85">
        <f t="shared" si="22"/>
        <v>4.5002656166858248</v>
      </c>
      <c r="N85">
        <f t="shared" si="22"/>
        <v>1.1470188940433557</v>
      </c>
      <c r="O85">
        <f t="shared" si="22"/>
        <v>1.4464803004863394</v>
      </c>
    </row>
    <row r="86" spans="6:17" x14ac:dyDescent="0.25">
      <c r="F86" t="s">
        <v>41</v>
      </c>
      <c r="H86">
        <f t="shared" ref="H86:O86" si="23">H85/H83*100</f>
        <v>2.90571723323482</v>
      </c>
      <c r="I86">
        <f t="shared" si="23"/>
        <v>5.6165730359533867</v>
      </c>
      <c r="J86">
        <f t="shared" si="23"/>
        <v>3.7637686452028829</v>
      </c>
      <c r="K86">
        <f t="shared" si="23"/>
        <v>2.8604434900620017</v>
      </c>
      <c r="L86">
        <f t="shared" si="23"/>
        <v>0.94571447688541099</v>
      </c>
      <c r="M86">
        <f t="shared" si="23"/>
        <v>3.8630665790966372</v>
      </c>
      <c r="N86">
        <f t="shared" si="23"/>
        <v>1.2856755212293298</v>
      </c>
      <c r="O86">
        <f t="shared" si="23"/>
        <v>43.355817407805105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1AC4B-AD71-4B90-9538-4E07ED79BC0E}">
  <dimension ref="A1:Z86"/>
  <sheetViews>
    <sheetView workbookViewId="0">
      <selection activeCell="A15" sqref="A15"/>
    </sheetView>
  </sheetViews>
  <sheetFormatPr baseColWidth="10" defaultRowHeight="15" x14ac:dyDescent="0.25"/>
  <sheetData>
    <row r="1" spans="1:26" x14ac:dyDescent="0.25">
      <c r="B1" t="s">
        <v>0</v>
      </c>
    </row>
    <row r="2" spans="1:26" x14ac:dyDescent="0.25">
      <c r="A2" t="s">
        <v>1</v>
      </c>
    </row>
    <row r="3" spans="1:26" x14ac:dyDescent="0.25">
      <c r="A3" t="s">
        <v>47</v>
      </c>
      <c r="S3" s="19"/>
      <c r="T3" s="19"/>
      <c r="U3" s="19"/>
      <c r="V3" s="19"/>
      <c r="W3" s="19"/>
      <c r="X3" s="19"/>
      <c r="Y3" s="19"/>
    </row>
    <row r="4" spans="1:26" x14ac:dyDescent="0.25">
      <c r="A4" t="s">
        <v>48</v>
      </c>
      <c r="S4" s="19"/>
      <c r="T4" s="19"/>
      <c r="U4" s="19"/>
      <c r="V4" s="19"/>
      <c r="W4" s="19"/>
      <c r="X4" s="19"/>
      <c r="Y4" s="19"/>
    </row>
    <row r="5" spans="1:26" x14ac:dyDescent="0.25">
      <c r="S5" s="19"/>
      <c r="T5" s="19"/>
      <c r="U5" s="19"/>
      <c r="V5" s="19"/>
      <c r="W5" s="19"/>
      <c r="X5" s="19"/>
      <c r="Y5" s="19"/>
    </row>
    <row r="6" spans="1:26" x14ac:dyDescent="0.25">
      <c r="A6" t="s">
        <v>4</v>
      </c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</row>
    <row r="7" spans="1:26" x14ac:dyDescent="0.25">
      <c r="A7" t="s">
        <v>5</v>
      </c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</row>
    <row r="8" spans="1:26" x14ac:dyDescent="0.25"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</row>
    <row r="9" spans="1:26" x14ac:dyDescent="0.25">
      <c r="A9" t="s">
        <v>6</v>
      </c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</row>
    <row r="10" spans="1:26" x14ac:dyDescent="0.25">
      <c r="A10" t="s">
        <v>49</v>
      </c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1:26" x14ac:dyDescent="0.25">
      <c r="A11" t="s">
        <v>8</v>
      </c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</row>
    <row r="12" spans="1:26" x14ac:dyDescent="0.25">
      <c r="A12" t="s">
        <v>9</v>
      </c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</row>
    <row r="13" spans="1:26" x14ac:dyDescent="0.25">
      <c r="A13" t="s">
        <v>50</v>
      </c>
      <c r="S13" s="19"/>
      <c r="T13" s="19"/>
      <c r="U13" s="19"/>
      <c r="V13" s="19"/>
      <c r="W13" s="19"/>
      <c r="X13" s="19"/>
      <c r="Y13" s="19"/>
    </row>
    <row r="14" spans="1:26" x14ac:dyDescent="0.25">
      <c r="A14" t="s">
        <v>51</v>
      </c>
      <c r="S14" s="19"/>
      <c r="T14" s="19"/>
      <c r="U14" s="19"/>
      <c r="V14" s="19"/>
      <c r="W14" s="19"/>
      <c r="X14" s="19"/>
      <c r="Y14" s="19"/>
    </row>
    <row r="15" spans="1:26" x14ac:dyDescent="0.25">
      <c r="A15" t="s">
        <v>52</v>
      </c>
      <c r="S15" s="19"/>
      <c r="T15" s="19"/>
      <c r="U15" s="19"/>
      <c r="V15" s="19"/>
      <c r="W15" s="19"/>
      <c r="X15" s="19"/>
      <c r="Y15" s="19"/>
    </row>
    <row r="16" spans="1:26" x14ac:dyDescent="0.25">
      <c r="A16" t="s">
        <v>53</v>
      </c>
    </row>
    <row r="17" spans="1:17" x14ac:dyDescent="0.25">
      <c r="A17" t="s">
        <v>54</v>
      </c>
    </row>
    <row r="18" spans="1:17" x14ac:dyDescent="0.25">
      <c r="A18" t="s">
        <v>55</v>
      </c>
    </row>
    <row r="19" spans="1:17" x14ac:dyDescent="0.25">
      <c r="A19" t="s">
        <v>16</v>
      </c>
    </row>
    <row r="22" spans="1:17" x14ac:dyDescent="0.25">
      <c r="A22" s="1"/>
    </row>
    <row r="23" spans="1:17" x14ac:dyDescent="0.25">
      <c r="C23" s="17"/>
    </row>
    <row r="24" spans="1:17" x14ac:dyDescent="0.25">
      <c r="C24" s="2"/>
    </row>
    <row r="25" spans="1:17" x14ac:dyDescent="0.25">
      <c r="A25" s="1" t="s">
        <v>61</v>
      </c>
      <c r="F25" s="3"/>
      <c r="G25" s="3"/>
      <c r="H25" s="3" t="s">
        <v>20</v>
      </c>
      <c r="I25" s="3" t="s">
        <v>21</v>
      </c>
      <c r="J25" s="3" t="s">
        <v>22</v>
      </c>
      <c r="K25" s="3" t="s">
        <v>23</v>
      </c>
      <c r="L25" s="3" t="s">
        <v>24</v>
      </c>
      <c r="M25" s="3" t="s">
        <v>25</v>
      </c>
      <c r="N25" s="3" t="s">
        <v>26</v>
      </c>
      <c r="O25" s="3" t="s">
        <v>27</v>
      </c>
      <c r="P25" s="3" t="s">
        <v>28</v>
      </c>
      <c r="Q25" s="3"/>
    </row>
    <row r="26" spans="1:17" x14ac:dyDescent="0.25">
      <c r="A26" t="s">
        <v>29</v>
      </c>
      <c r="C26" t="s">
        <v>30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31</v>
      </c>
      <c r="C27" s="2">
        <v>43807</v>
      </c>
      <c r="F27" s="5"/>
      <c r="G27" s="5">
        <v>575.73199999999997</v>
      </c>
      <c r="H27" s="5">
        <v>576.553</v>
      </c>
      <c r="I27" s="5">
        <v>571.89400000000001</v>
      </c>
      <c r="J27" s="5">
        <v>573.88599999999997</v>
      </c>
      <c r="K27" s="5">
        <v>573.45899999999995</v>
      </c>
      <c r="L27" s="5">
        <v>573.23199999999997</v>
      </c>
      <c r="M27" s="5">
        <v>573.58500000000004</v>
      </c>
      <c r="N27" s="5">
        <v>572.99</v>
      </c>
      <c r="O27" s="5">
        <v>576.67600000000004</v>
      </c>
      <c r="P27" s="5">
        <v>572.09400000000005</v>
      </c>
      <c r="Q27" s="5"/>
    </row>
    <row r="28" spans="1:17" x14ac:dyDescent="0.25">
      <c r="A28" t="s">
        <v>32</v>
      </c>
      <c r="C28" t="s">
        <v>33</v>
      </c>
      <c r="F28" s="6"/>
      <c r="G28" s="6">
        <v>574.08500000000004</v>
      </c>
      <c r="H28" s="7">
        <v>6885.14</v>
      </c>
      <c r="I28" s="8">
        <v>6937.41</v>
      </c>
      <c r="J28" s="8">
        <v>6772.42</v>
      </c>
      <c r="K28" s="8">
        <v>6818.32</v>
      </c>
      <c r="L28" s="8">
        <v>6423.75</v>
      </c>
      <c r="M28" s="8">
        <v>6507.52</v>
      </c>
      <c r="N28" s="8">
        <v>7139.81</v>
      </c>
      <c r="O28" s="8">
        <v>159364</v>
      </c>
      <c r="P28" s="9">
        <v>2517.31</v>
      </c>
      <c r="Q28" s="6"/>
    </row>
    <row r="29" spans="1:17" x14ac:dyDescent="0.25">
      <c r="A29" t="s">
        <v>34</v>
      </c>
      <c r="C29" t="s">
        <v>45</v>
      </c>
      <c r="F29" s="6"/>
      <c r="G29" s="6">
        <v>575.02700000000004</v>
      </c>
      <c r="H29" s="10">
        <v>7130.53</v>
      </c>
      <c r="I29" s="4">
        <v>7620.23</v>
      </c>
      <c r="J29" s="4">
        <v>7171.62</v>
      </c>
      <c r="K29" s="4">
        <v>7426.2</v>
      </c>
      <c r="L29" s="4">
        <v>6919.35</v>
      </c>
      <c r="M29" s="4">
        <v>6355.56</v>
      </c>
      <c r="N29" s="4">
        <v>7350.91</v>
      </c>
      <c r="O29" s="4">
        <v>149846</v>
      </c>
      <c r="P29" s="12">
        <v>2676.51</v>
      </c>
      <c r="Q29" s="6"/>
    </row>
    <row r="30" spans="1:17" x14ac:dyDescent="0.25">
      <c r="A30" t="s">
        <v>17</v>
      </c>
      <c r="C30" s="2">
        <v>43820</v>
      </c>
      <c r="F30" s="6"/>
      <c r="G30" s="6">
        <v>574.673</v>
      </c>
      <c r="H30" s="10">
        <v>7152.05</v>
      </c>
      <c r="I30" s="4">
        <v>7177.7</v>
      </c>
      <c r="J30" s="4">
        <v>7224.65</v>
      </c>
      <c r="K30" s="4">
        <v>7341.97</v>
      </c>
      <c r="L30" s="4">
        <v>8177.82</v>
      </c>
      <c r="M30" s="4">
        <v>6910.39</v>
      </c>
      <c r="N30" s="4">
        <v>7870.72</v>
      </c>
      <c r="O30" s="4">
        <v>147730</v>
      </c>
      <c r="P30" s="12">
        <v>2621.67</v>
      </c>
      <c r="Q30" s="6"/>
    </row>
    <row r="31" spans="1:17" x14ac:dyDescent="0.25">
      <c r="A31" t="s">
        <v>18</v>
      </c>
      <c r="C31" t="s">
        <v>19</v>
      </c>
      <c r="F31" s="6"/>
      <c r="G31" s="6">
        <v>573.75599999999997</v>
      </c>
      <c r="H31" s="13">
        <v>7073.64</v>
      </c>
      <c r="I31" s="14">
        <v>7176.4</v>
      </c>
      <c r="J31" s="14">
        <v>7250.85</v>
      </c>
      <c r="K31" s="14">
        <v>7025.03</v>
      </c>
      <c r="L31" s="14">
        <v>7121.24</v>
      </c>
      <c r="M31" s="14">
        <v>6429.99</v>
      </c>
      <c r="N31" s="14">
        <v>7813.06</v>
      </c>
      <c r="O31" s="14">
        <v>139861</v>
      </c>
      <c r="P31" s="15">
        <v>573.35699999999997</v>
      </c>
      <c r="Q31" s="6"/>
    </row>
    <row r="32" spans="1:17" x14ac:dyDescent="0.25">
      <c r="A32" s="1" t="s">
        <v>35</v>
      </c>
      <c r="G32" s="18">
        <v>573.88400000000001</v>
      </c>
      <c r="H32" s="18">
        <v>573.22900000000004</v>
      </c>
      <c r="I32" s="18">
        <v>572.97500000000002</v>
      </c>
      <c r="J32" s="18">
        <v>574.61</v>
      </c>
      <c r="K32" s="18">
        <v>574.49599999999998</v>
      </c>
      <c r="L32" s="18">
        <v>574.39400000000001</v>
      </c>
      <c r="M32" s="18">
        <v>572.84100000000001</v>
      </c>
      <c r="N32" s="18">
        <v>572.72199999999998</v>
      </c>
      <c r="O32" s="18">
        <v>573.59799999999996</v>
      </c>
      <c r="P32" s="18">
        <v>574.15700000000004</v>
      </c>
    </row>
    <row r="35" spans="1:17" x14ac:dyDescent="0.25">
      <c r="A35" s="1"/>
      <c r="C35" s="16"/>
      <c r="F35" t="s">
        <v>36</v>
      </c>
      <c r="H35">
        <f>AVERAGE(H28:H31)</f>
        <v>7060.34</v>
      </c>
      <c r="I35">
        <f>AVERAGE(I28:I31)</f>
        <v>7227.9349999999995</v>
      </c>
      <c r="J35">
        <f>AVERAGE(J28:J31)</f>
        <v>7104.8850000000002</v>
      </c>
      <c r="K35">
        <f t="shared" ref="K35:M35" si="0">AVERAGE(K28:K31)</f>
        <v>7152.88</v>
      </c>
      <c r="L35">
        <f t="shared" si="0"/>
        <v>7160.5399999999991</v>
      </c>
      <c r="M35">
        <f t="shared" si="0"/>
        <v>6550.8649999999998</v>
      </c>
      <c r="N35">
        <f>AVERAGE(N28:N31)</f>
        <v>7543.6250000000009</v>
      </c>
      <c r="O35">
        <f>AVERAGE(O28:O31)</f>
        <v>149200.25</v>
      </c>
      <c r="P35">
        <f>AVERAGE(P28:P30)</f>
        <v>2605.1633333333334</v>
      </c>
    </row>
    <row r="36" spans="1:17" x14ac:dyDescent="0.25">
      <c r="F36" t="s">
        <v>37</v>
      </c>
      <c r="H36">
        <f>H35/1000</f>
        <v>7.0603400000000001</v>
      </c>
      <c r="I36">
        <f t="shared" ref="I36:P36" si="1">I35/1000</f>
        <v>7.2279349999999996</v>
      </c>
      <c r="J36">
        <f t="shared" si="1"/>
        <v>7.1048850000000003</v>
      </c>
      <c r="K36">
        <f t="shared" si="1"/>
        <v>7.1528799999999997</v>
      </c>
      <c r="L36">
        <f t="shared" si="1"/>
        <v>7.1605399999999992</v>
      </c>
      <c r="M36">
        <f t="shared" si="1"/>
        <v>6.5508649999999999</v>
      </c>
      <c r="N36">
        <f t="shared" si="1"/>
        <v>7.5436250000000005</v>
      </c>
      <c r="O36">
        <f t="shared" si="1"/>
        <v>149.20025000000001</v>
      </c>
      <c r="P36">
        <f t="shared" si="1"/>
        <v>2.6051633333333335</v>
      </c>
    </row>
    <row r="37" spans="1:17" x14ac:dyDescent="0.25">
      <c r="F37" t="s">
        <v>38</v>
      </c>
      <c r="H37">
        <f>MEDIAN(H28:H31)</f>
        <v>7102.085</v>
      </c>
      <c r="I37">
        <f t="shared" ref="I37:O37" si="2">MEDIAN(I28:I31)</f>
        <v>7177.0499999999993</v>
      </c>
      <c r="J37">
        <f t="shared" si="2"/>
        <v>7198.1350000000002</v>
      </c>
      <c r="K37">
        <f t="shared" si="2"/>
        <v>7183.5</v>
      </c>
      <c r="L37">
        <f t="shared" si="2"/>
        <v>7020.2950000000001</v>
      </c>
      <c r="M37">
        <f t="shared" si="2"/>
        <v>6468.7550000000001</v>
      </c>
      <c r="N37">
        <f t="shared" si="2"/>
        <v>7581.9850000000006</v>
      </c>
      <c r="O37">
        <f t="shared" si="2"/>
        <v>148788</v>
      </c>
      <c r="P37">
        <f>MEDIAN(P28:P30)</f>
        <v>2621.67</v>
      </c>
    </row>
    <row r="38" spans="1:17" x14ac:dyDescent="0.25">
      <c r="F38" t="s">
        <v>39</v>
      </c>
      <c r="H38">
        <f>H37/1000</f>
        <v>7.1020849999999998</v>
      </c>
      <c r="I38">
        <f t="shared" ref="I38:P38" si="3">I37/1000</f>
        <v>7.1770499999999995</v>
      </c>
      <c r="J38">
        <f t="shared" si="3"/>
        <v>7.1981350000000006</v>
      </c>
      <c r="K38">
        <f t="shared" si="3"/>
        <v>7.1835000000000004</v>
      </c>
      <c r="L38">
        <f t="shared" si="3"/>
        <v>7.020295</v>
      </c>
      <c r="M38">
        <f t="shared" si="3"/>
        <v>6.4687549999999998</v>
      </c>
      <c r="N38">
        <f t="shared" si="3"/>
        <v>7.5819850000000004</v>
      </c>
      <c r="O38">
        <f t="shared" si="3"/>
        <v>148.78800000000001</v>
      </c>
      <c r="P38">
        <f t="shared" si="3"/>
        <v>2.6216699999999999</v>
      </c>
    </row>
    <row r="39" spans="1:17" x14ac:dyDescent="0.25">
      <c r="F39" t="s">
        <v>40</v>
      </c>
      <c r="H39">
        <f>STDEV(H28:H31)</f>
        <v>121.39369862833338</v>
      </c>
      <c r="I39">
        <f t="shared" ref="I39:O39" si="4">STDEV(I28:I31)</f>
        <v>284.88568122435811</v>
      </c>
      <c r="J39">
        <f t="shared" si="4"/>
        <v>224.08032257801364</v>
      </c>
      <c r="K39">
        <f t="shared" si="4"/>
        <v>282.09624043341444</v>
      </c>
      <c r="L39">
        <f t="shared" si="4"/>
        <v>738.79072557795405</v>
      </c>
      <c r="M39">
        <f t="shared" si="4"/>
        <v>247.58286377157319</v>
      </c>
      <c r="N39">
        <f t="shared" si="4"/>
        <v>355.80518250863076</v>
      </c>
      <c r="O39">
        <f t="shared" si="4"/>
        <v>8022.9261650597282</v>
      </c>
      <c r="P39">
        <f>STDEV(P28:P30)</f>
        <v>80.873435275950499</v>
      </c>
    </row>
    <row r="40" spans="1:17" x14ac:dyDescent="0.25">
      <c r="F40" t="s">
        <v>41</v>
      </c>
      <c r="H40">
        <f>H39/H35*100</f>
        <v>1.7193746849065821</v>
      </c>
      <c r="I40">
        <f t="shared" ref="I40:O40" si="5">I39/I35*100</f>
        <v>3.9414532812533336</v>
      </c>
      <c r="J40">
        <f t="shared" si="5"/>
        <v>3.1538909155885508</v>
      </c>
      <c r="K40">
        <f t="shared" si="5"/>
        <v>3.9438134070949662</v>
      </c>
      <c r="L40">
        <f t="shared" si="5"/>
        <v>10.317528085562738</v>
      </c>
      <c r="M40">
        <f t="shared" si="5"/>
        <v>3.7793919394091193</v>
      </c>
      <c r="N40">
        <f t="shared" si="5"/>
        <v>4.7166340122769981</v>
      </c>
      <c r="O40">
        <f t="shared" si="5"/>
        <v>5.37728734707866</v>
      </c>
      <c r="P40">
        <f>P39/P35*100</f>
        <v>3.1043518170690705</v>
      </c>
    </row>
    <row r="43" spans="1:17" x14ac:dyDescent="0.25">
      <c r="D43" t="s">
        <v>42</v>
      </c>
    </row>
    <row r="44" spans="1:17" x14ac:dyDescent="0.25">
      <c r="F44" s="3"/>
      <c r="G44" s="3"/>
      <c r="H44" s="3" t="s">
        <v>20</v>
      </c>
      <c r="I44" s="3" t="s">
        <v>21</v>
      </c>
      <c r="J44" s="3" t="s">
        <v>22</v>
      </c>
      <c r="K44" s="3" t="s">
        <v>23</v>
      </c>
      <c r="L44" s="3" t="s">
        <v>24</v>
      </c>
      <c r="M44" s="3" t="s">
        <v>25</v>
      </c>
      <c r="N44" s="3" t="s">
        <v>26</v>
      </c>
      <c r="O44" s="3" t="s">
        <v>27</v>
      </c>
      <c r="P44" s="3" t="s">
        <v>28</v>
      </c>
      <c r="Q44" s="3"/>
    </row>
    <row r="47" spans="1:17" x14ac:dyDescent="0.25">
      <c r="H47">
        <f>H28-$P$35</f>
        <v>4279.9766666666674</v>
      </c>
      <c r="I47">
        <f t="shared" ref="H47:O50" si="6">I28-$P$35</f>
        <v>4332.246666666666</v>
      </c>
      <c r="J47">
        <f t="shared" si="6"/>
        <v>4167.2566666666662</v>
      </c>
      <c r="K47">
        <f t="shared" si="6"/>
        <v>4213.1566666666658</v>
      </c>
      <c r="L47">
        <f t="shared" si="6"/>
        <v>3818.5866666666666</v>
      </c>
      <c r="M47">
        <f t="shared" si="6"/>
        <v>3902.356666666667</v>
      </c>
      <c r="N47">
        <f t="shared" si="6"/>
        <v>4534.6466666666674</v>
      </c>
      <c r="O47">
        <f t="shared" si="6"/>
        <v>156758.83666666667</v>
      </c>
    </row>
    <row r="48" spans="1:17" x14ac:dyDescent="0.25">
      <c r="H48">
        <f t="shared" si="6"/>
        <v>4525.3666666666668</v>
      </c>
      <c r="I48">
        <f t="shared" si="6"/>
        <v>5015.0666666666657</v>
      </c>
      <c r="J48">
        <f t="shared" si="6"/>
        <v>4566.4566666666669</v>
      </c>
      <c r="K48">
        <f t="shared" si="6"/>
        <v>4821.0366666666669</v>
      </c>
      <c r="L48">
        <f t="shared" si="6"/>
        <v>4314.1866666666665</v>
      </c>
      <c r="M48">
        <f t="shared" si="6"/>
        <v>3750.396666666667</v>
      </c>
      <c r="N48">
        <f t="shared" si="6"/>
        <v>4745.746666666666</v>
      </c>
      <c r="O48">
        <f t="shared" si="6"/>
        <v>147240.83666666667</v>
      </c>
    </row>
    <row r="49" spans="4:17" x14ac:dyDescent="0.25">
      <c r="H49">
        <f t="shared" si="6"/>
        <v>4546.8866666666672</v>
      </c>
      <c r="I49">
        <f t="shared" si="6"/>
        <v>4572.5366666666669</v>
      </c>
      <c r="J49">
        <f t="shared" si="6"/>
        <v>4619.4866666666658</v>
      </c>
      <c r="K49">
        <f t="shared" si="6"/>
        <v>4736.8066666666673</v>
      </c>
      <c r="L49">
        <f t="shared" si="6"/>
        <v>5572.6566666666658</v>
      </c>
      <c r="M49">
        <f t="shared" si="6"/>
        <v>4305.2266666666674</v>
      </c>
      <c r="N49">
        <f t="shared" si="6"/>
        <v>5265.5566666666673</v>
      </c>
      <c r="O49">
        <f t="shared" si="6"/>
        <v>145124.83666666667</v>
      </c>
    </row>
    <row r="50" spans="4:17" x14ac:dyDescent="0.25">
      <c r="H50">
        <f t="shared" si="6"/>
        <v>4468.4766666666674</v>
      </c>
      <c r="I50">
        <f t="shared" si="6"/>
        <v>4571.2366666666658</v>
      </c>
      <c r="J50">
        <f t="shared" si="6"/>
        <v>4645.6866666666665</v>
      </c>
      <c r="K50">
        <f t="shared" si="6"/>
        <v>4419.8666666666668</v>
      </c>
      <c r="L50">
        <f t="shared" si="6"/>
        <v>4516.0766666666659</v>
      </c>
      <c r="M50">
        <f t="shared" si="6"/>
        <v>3824.8266666666664</v>
      </c>
      <c r="N50">
        <f t="shared" si="6"/>
        <v>5207.8966666666674</v>
      </c>
      <c r="O50">
        <f t="shared" si="6"/>
        <v>137255.83666666667</v>
      </c>
    </row>
    <row r="53" spans="4:17" x14ac:dyDescent="0.25">
      <c r="F53" s="3"/>
      <c r="G53" s="3"/>
      <c r="H53" s="3" t="s">
        <v>20</v>
      </c>
      <c r="I53" s="3" t="s">
        <v>21</v>
      </c>
      <c r="J53" s="3" t="s">
        <v>22</v>
      </c>
      <c r="K53" s="3" t="s">
        <v>23</v>
      </c>
      <c r="L53" s="3" t="s">
        <v>24</v>
      </c>
      <c r="M53" s="3" t="s">
        <v>25</v>
      </c>
      <c r="N53" s="3" t="s">
        <v>26</v>
      </c>
      <c r="O53" s="3" t="s">
        <v>27</v>
      </c>
      <c r="P53" s="3"/>
      <c r="Q53" s="3"/>
    </row>
    <row r="54" spans="4:17" x14ac:dyDescent="0.25">
      <c r="F54" t="s">
        <v>36</v>
      </c>
      <c r="H54">
        <f>AVERAGE(H47:H50)</f>
        <v>4455.1766666666672</v>
      </c>
      <c r="I54">
        <f>AVERAGE(I47:I50)</f>
        <v>4622.7716666666656</v>
      </c>
      <c r="J54">
        <f t="shared" ref="J54:N54" si="7">AVERAGE(J47:J50)</f>
        <v>4499.7216666666664</v>
      </c>
      <c r="K54">
        <f t="shared" si="7"/>
        <v>4547.7166666666672</v>
      </c>
      <c r="L54">
        <f t="shared" si="7"/>
        <v>4555.3766666666661</v>
      </c>
      <c r="M54">
        <f t="shared" si="7"/>
        <v>3945.7016666666668</v>
      </c>
      <c r="N54">
        <f t="shared" si="7"/>
        <v>4938.461666666667</v>
      </c>
      <c r="O54">
        <f>AVERAGE(O47:O50)</f>
        <v>146595.08666666667</v>
      </c>
    </row>
    <row r="55" spans="4:17" x14ac:dyDescent="0.25">
      <c r="F55" t="s">
        <v>37</v>
      </c>
      <c r="H55">
        <f>H54/1000</f>
        <v>4.4551766666666675</v>
      </c>
      <c r="I55">
        <f t="shared" ref="I55:O55" si="8">I54/1000</f>
        <v>4.6227716666666661</v>
      </c>
      <c r="J55">
        <f t="shared" si="8"/>
        <v>4.499721666666666</v>
      </c>
      <c r="K55">
        <f t="shared" si="8"/>
        <v>4.5477166666666671</v>
      </c>
      <c r="L55">
        <f t="shared" si="8"/>
        <v>4.5553766666666657</v>
      </c>
      <c r="M55">
        <f t="shared" si="8"/>
        <v>3.9457016666666669</v>
      </c>
      <c r="N55">
        <f t="shared" si="8"/>
        <v>4.938461666666667</v>
      </c>
      <c r="O55">
        <f t="shared" si="8"/>
        <v>146.59508666666667</v>
      </c>
    </row>
    <row r="56" spans="4:17" x14ac:dyDescent="0.25">
      <c r="F56" t="s">
        <v>38</v>
      </c>
      <c r="H56">
        <f>MEDIAN(H47:H50)</f>
        <v>4496.9216666666671</v>
      </c>
      <c r="I56">
        <f t="shared" ref="I56:N56" si="9">MEDIAN(I47:I50)</f>
        <v>4571.8866666666663</v>
      </c>
      <c r="J56">
        <f>MEDIAN(J47:J50)</f>
        <v>4592.9716666666664</v>
      </c>
      <c r="K56">
        <f t="shared" si="9"/>
        <v>4578.336666666667</v>
      </c>
      <c r="L56">
        <f t="shared" si="9"/>
        <v>4415.1316666666662</v>
      </c>
      <c r="M56">
        <f t="shared" si="9"/>
        <v>3863.5916666666667</v>
      </c>
      <c r="N56">
        <f t="shared" si="9"/>
        <v>4976.8216666666667</v>
      </c>
      <c r="O56">
        <f>MEDIAN(O47:O50)</f>
        <v>146182.83666666667</v>
      </c>
    </row>
    <row r="57" spans="4:17" x14ac:dyDescent="0.25">
      <c r="F57" t="s">
        <v>39</v>
      </c>
      <c r="H57">
        <f>H56/1000</f>
        <v>4.4969216666666672</v>
      </c>
      <c r="I57">
        <f t="shared" ref="I57:O57" si="10">I56/1000</f>
        <v>4.571886666666666</v>
      </c>
      <c r="J57">
        <f t="shared" si="10"/>
        <v>4.5929716666666662</v>
      </c>
      <c r="K57">
        <f t="shared" si="10"/>
        <v>4.5783366666666669</v>
      </c>
      <c r="L57">
        <f t="shared" si="10"/>
        <v>4.4151316666666665</v>
      </c>
      <c r="M57">
        <f t="shared" si="10"/>
        <v>3.8635916666666668</v>
      </c>
      <c r="N57">
        <f t="shared" si="10"/>
        <v>4.9768216666666669</v>
      </c>
      <c r="O57">
        <f t="shared" si="10"/>
        <v>146.18283666666667</v>
      </c>
    </row>
    <row r="58" spans="4:17" x14ac:dyDescent="0.25">
      <c r="F58" t="s">
        <v>40</v>
      </c>
      <c r="H58">
        <f>STDEV(H47:H50)</f>
        <v>121.39369862833338</v>
      </c>
      <c r="I58">
        <f t="shared" ref="I58:O58" si="11">STDEV(I47:I50)</f>
        <v>284.88568122435805</v>
      </c>
      <c r="J58">
        <f t="shared" si="11"/>
        <v>224.08032257801375</v>
      </c>
      <c r="K58">
        <f t="shared" si="11"/>
        <v>282.09624043341478</v>
      </c>
      <c r="L58">
        <f t="shared" si="11"/>
        <v>738.79072557795075</v>
      </c>
      <c r="M58">
        <f t="shared" si="11"/>
        <v>247.58286377157341</v>
      </c>
      <c r="N58">
        <f t="shared" si="11"/>
        <v>355.80518250863093</v>
      </c>
      <c r="O58">
        <f t="shared" si="11"/>
        <v>8022.9261650597282</v>
      </c>
    </row>
    <row r="59" spans="4:17" x14ac:dyDescent="0.25">
      <c r="F59" t="s">
        <v>41</v>
      </c>
      <c r="H59">
        <f>H58/H54*100</f>
        <v>2.7247785601094763</v>
      </c>
      <c r="I59">
        <f t="shared" ref="I59:O59" si="12">I58/I54*100</f>
        <v>6.1626595853430954</v>
      </c>
      <c r="J59">
        <f t="shared" si="12"/>
        <v>4.979870738183001</v>
      </c>
      <c r="K59">
        <f t="shared" si="12"/>
        <v>6.2030302481482957</v>
      </c>
      <c r="L59">
        <f t="shared" si="12"/>
        <v>16.217994243680199</v>
      </c>
      <c r="M59">
        <f t="shared" si="12"/>
        <v>6.2747486933225671</v>
      </c>
      <c r="N59">
        <f t="shared" si="12"/>
        <v>7.2047776519198967</v>
      </c>
      <c r="O59">
        <f t="shared" si="12"/>
        <v>5.4728479292778447</v>
      </c>
    </row>
    <row r="62" spans="4:17" x14ac:dyDescent="0.25">
      <c r="D62" t="s">
        <v>57</v>
      </c>
    </row>
    <row r="63" spans="4:17" x14ac:dyDescent="0.25">
      <c r="H63">
        <f t="shared" ref="H63:O64" si="13">H47/$O$54*100</f>
        <v>2.9195908021110122</v>
      </c>
      <c r="I63">
        <f t="shared" si="13"/>
        <v>2.9552468402419851</v>
      </c>
      <c r="J63">
        <f t="shared" si="13"/>
        <v>2.842698729830099</v>
      </c>
      <c r="K63">
        <f t="shared" si="13"/>
        <v>2.8740094654377453</v>
      </c>
      <c r="L63">
        <f t="shared" si="13"/>
        <v>2.6048531048994228</v>
      </c>
      <c r="M63">
        <f t="shared" si="13"/>
        <v>2.6619969027611341</v>
      </c>
      <c r="N63">
        <f t="shared" si="13"/>
        <v>3.0933142234007573</v>
      </c>
      <c r="O63">
        <f t="shared" si="13"/>
        <v>106.93321326867571</v>
      </c>
    </row>
    <row r="64" spans="4:17" x14ac:dyDescent="0.25">
      <c r="H64">
        <f>H48/$O$54*100</f>
        <v>3.0869838611689713</v>
      </c>
      <c r="I64">
        <f t="shared" si="13"/>
        <v>3.4210332560941215</v>
      </c>
      <c r="J64">
        <f t="shared" si="13"/>
        <v>3.1150134499732895</v>
      </c>
      <c r="K64">
        <f t="shared" si="13"/>
        <v>3.2886754776638036</v>
      </c>
      <c r="L64">
        <f t="shared" si="13"/>
        <v>2.9429271913296957</v>
      </c>
      <c r="M64">
        <f t="shared" si="13"/>
        <v>2.5583372212156452</v>
      </c>
      <c r="N64">
        <f t="shared" si="13"/>
        <v>3.2373163211518272</v>
      </c>
      <c r="O64">
        <f t="shared" si="13"/>
        <v>100.44049907448012</v>
      </c>
    </row>
    <row r="65" spans="4:17" x14ac:dyDescent="0.25">
      <c r="H65">
        <f t="shared" ref="H65:O66" si="14">H49/$O$54*100</f>
        <v>3.1016637528961297</v>
      </c>
      <c r="I65">
        <f t="shared" si="14"/>
        <v>3.1191609286768731</v>
      </c>
      <c r="J65">
        <f t="shared" si="14"/>
        <v>3.15118792294221</v>
      </c>
      <c r="K65">
        <f t="shared" si="14"/>
        <v>3.2312178902949138</v>
      </c>
      <c r="L65">
        <f t="shared" si="14"/>
        <v>3.8013938893722807</v>
      </c>
      <c r="M65">
        <f t="shared" si="14"/>
        <v>2.9368151174507307</v>
      </c>
      <c r="N65">
        <f t="shared" si="14"/>
        <v>3.5919052857751534</v>
      </c>
      <c r="O65">
        <f t="shared" si="14"/>
        <v>98.997067341456599</v>
      </c>
    </row>
    <row r="66" spans="4:17" x14ac:dyDescent="0.25">
      <c r="H66">
        <f t="shared" si="14"/>
        <v>3.0481762849441574</v>
      </c>
      <c r="I66">
        <f t="shared" si="14"/>
        <v>3.1182741322435401</v>
      </c>
      <c r="J66">
        <f t="shared" si="14"/>
        <v>3.1690602818293634</v>
      </c>
      <c r="K66">
        <f t="shared" si="14"/>
        <v>3.0150169198485641</v>
      </c>
      <c r="L66">
        <f t="shared" si="14"/>
        <v>3.0806466774261598</v>
      </c>
      <c r="M66">
        <f t="shared" si="14"/>
        <v>2.6091097277794164</v>
      </c>
      <c r="N66">
        <f t="shared" si="14"/>
        <v>3.5525724532013649</v>
      </c>
      <c r="O66">
        <f t="shared" si="14"/>
        <v>93.629220315387556</v>
      </c>
    </row>
    <row r="69" spans="4:17" x14ac:dyDescent="0.25">
      <c r="F69" s="3"/>
      <c r="G69" s="3"/>
      <c r="H69" s="3" t="s">
        <v>20</v>
      </c>
      <c r="I69" s="3" t="s">
        <v>21</v>
      </c>
      <c r="J69" s="3" t="s">
        <v>22</v>
      </c>
      <c r="K69" s="3" t="s">
        <v>23</v>
      </c>
      <c r="L69" s="3" t="s">
        <v>24</v>
      </c>
      <c r="M69" s="3" t="s">
        <v>25</v>
      </c>
      <c r="N69" s="3" t="s">
        <v>26</v>
      </c>
      <c r="O69" s="3" t="s">
        <v>27</v>
      </c>
      <c r="P69" s="3"/>
      <c r="Q69" s="3"/>
    </row>
    <row r="70" spans="4:17" x14ac:dyDescent="0.25">
      <c r="F70" t="s">
        <v>36</v>
      </c>
      <c r="H70">
        <f>AVERAGE(H63:H66)</f>
        <v>3.0391036752800678</v>
      </c>
      <c r="I70">
        <f>AVERAGE(I63:I66)</f>
        <v>3.15342878931413</v>
      </c>
      <c r="J70">
        <f t="shared" ref="J70:N70" si="15">AVERAGE(J63:J66)</f>
        <v>3.0694900961437406</v>
      </c>
      <c r="K70">
        <f t="shared" si="15"/>
        <v>3.102229938311257</v>
      </c>
      <c r="L70">
        <f t="shared" si="15"/>
        <v>3.1074552157568895</v>
      </c>
      <c r="M70">
        <f t="shared" si="15"/>
        <v>2.6915647423017317</v>
      </c>
      <c r="N70">
        <f t="shared" si="15"/>
        <v>3.3687770708822757</v>
      </c>
      <c r="O70">
        <f>AVERAGE(O63:O66)</f>
        <v>100</v>
      </c>
    </row>
    <row r="71" spans="4:17" x14ac:dyDescent="0.25">
      <c r="F71" t="s">
        <v>38</v>
      </c>
      <c r="H71">
        <f>MEDIAN(H63:H66)</f>
        <v>3.0675800730565643</v>
      </c>
      <c r="I71">
        <f>MEDIAN(I63:I66)</f>
        <v>3.1187175304602066</v>
      </c>
      <c r="J71">
        <f t="shared" ref="J71:O71" si="16">MEDIAN(J63:J66)</f>
        <v>3.13310068645775</v>
      </c>
      <c r="K71">
        <f t="shared" si="16"/>
        <v>3.123117405071739</v>
      </c>
      <c r="L71">
        <f t="shared" si="16"/>
        <v>3.0117869343779278</v>
      </c>
      <c r="M71">
        <f t="shared" si="16"/>
        <v>2.6355533152702755</v>
      </c>
      <c r="N71">
        <f t="shared" si="16"/>
        <v>3.3949443871765963</v>
      </c>
      <c r="O71">
        <f t="shared" si="16"/>
        <v>99.718783207968357</v>
      </c>
    </row>
    <row r="72" spans="4:17" x14ac:dyDescent="0.25">
      <c r="F72" t="s">
        <v>40</v>
      </c>
      <c r="H72">
        <f>STDEV(H63:H66)</f>
        <v>8.2808845363530559E-2</v>
      </c>
      <c r="I72">
        <f t="shared" ref="I72:O72" si="17">STDEV(I63:I66)</f>
        <v>0.19433508155163595</v>
      </c>
      <c r="J72">
        <f t="shared" si="17"/>
        <v>0.1528566391092874</v>
      </c>
      <c r="K72">
        <f t="shared" si="17"/>
        <v>0.19243226144055947</v>
      </c>
      <c r="L72">
        <f t="shared" si="17"/>
        <v>0.50396690801639832</v>
      </c>
      <c r="M72">
        <f t="shared" si="17"/>
        <v>0.16888892349750875</v>
      </c>
      <c r="N72">
        <f t="shared" si="17"/>
        <v>0.2427128975459279</v>
      </c>
      <c r="O72">
        <f t="shared" si="17"/>
        <v>5.4728479292778456</v>
      </c>
    </row>
    <row r="73" spans="4:17" x14ac:dyDescent="0.25">
      <c r="F73" t="s">
        <v>41</v>
      </c>
      <c r="H73">
        <f t="shared" ref="H73:O73" si="18">H72/H70*100</f>
        <v>2.7247785601094812</v>
      </c>
      <c r="I73">
        <f t="shared" si="18"/>
        <v>6.1626595853430954</v>
      </c>
      <c r="J73">
        <f t="shared" si="18"/>
        <v>4.979870738183001</v>
      </c>
      <c r="K73">
        <f t="shared" si="18"/>
        <v>6.2030302481482957</v>
      </c>
      <c r="L73">
        <f t="shared" si="18"/>
        <v>16.217994243680387</v>
      </c>
      <c r="M73">
        <f t="shared" si="18"/>
        <v>6.2747486933225645</v>
      </c>
      <c r="N73">
        <f t="shared" si="18"/>
        <v>7.2047776519198967</v>
      </c>
      <c r="O73">
        <f t="shared" si="18"/>
        <v>5.4728479292778456</v>
      </c>
    </row>
    <row r="76" spans="4:17" x14ac:dyDescent="0.25">
      <c r="D76" t="s">
        <v>58</v>
      </c>
      <c r="H76">
        <f>H47/$H$54*100</f>
        <v>96.067496014000199</v>
      </c>
      <c r="I76">
        <f>I47/$H$54*100</f>
        <v>97.240737928088123</v>
      </c>
      <c r="J76">
        <f t="shared" ref="H76:O79" si="19">J47/$H$54*100</f>
        <v>93.537405549948232</v>
      </c>
      <c r="K76">
        <f t="shared" si="19"/>
        <v>94.567667724362565</v>
      </c>
      <c r="L76">
        <f t="shared" si="19"/>
        <v>85.711228810230494</v>
      </c>
      <c r="M76">
        <f t="shared" si="19"/>
        <v>87.591513393034177</v>
      </c>
      <c r="N76">
        <f t="shared" si="19"/>
        <v>101.78376764707424</v>
      </c>
      <c r="O76">
        <f t="shared" si="19"/>
        <v>3518.5773403673475</v>
      </c>
    </row>
    <row r="77" spans="4:17" x14ac:dyDescent="0.25">
      <c r="H77">
        <f t="shared" si="19"/>
        <v>101.57547063229066</v>
      </c>
      <c r="I77">
        <f t="shared" si="19"/>
        <v>112.56717840594422</v>
      </c>
      <c r="J77">
        <f t="shared" si="19"/>
        <v>102.49776851348207</v>
      </c>
      <c r="K77">
        <f t="shared" si="19"/>
        <v>108.21202002464547</v>
      </c>
      <c r="L77">
        <f t="shared" si="19"/>
        <v>96.835366798024452</v>
      </c>
      <c r="M77">
        <f t="shared" si="19"/>
        <v>84.180649775953512</v>
      </c>
      <c r="N77">
        <f t="shared" si="19"/>
        <v>106.52207581741986</v>
      </c>
      <c r="O77">
        <f t="shared" si="19"/>
        <v>3304.938225420166</v>
      </c>
    </row>
    <row r="78" spans="4:17" x14ac:dyDescent="0.25">
      <c r="H78">
        <f t="shared" si="19"/>
        <v>102.05850422691805</v>
      </c>
      <c r="I78">
        <f t="shared" si="19"/>
        <v>102.63423897144371</v>
      </c>
      <c r="J78">
        <f t="shared" si="19"/>
        <v>103.68806923481519</v>
      </c>
      <c r="K78">
        <f t="shared" si="19"/>
        <v>106.32141037429868</v>
      </c>
      <c r="L78">
        <f t="shared" si="19"/>
        <v>125.0827314741727</v>
      </c>
      <c r="M78">
        <f t="shared" si="19"/>
        <v>96.634252438923113</v>
      </c>
      <c r="N78">
        <f t="shared" si="19"/>
        <v>118.18962659916966</v>
      </c>
      <c r="O78">
        <f t="shared" si="19"/>
        <v>3257.4429147216756</v>
      </c>
    </row>
    <row r="79" spans="4:17" x14ac:dyDescent="0.25">
      <c r="H79">
        <f t="shared" si="19"/>
        <v>100.2985291267911</v>
      </c>
      <c r="I79">
        <f t="shared" si="19"/>
        <v>102.60505943273476</v>
      </c>
      <c r="J79">
        <f t="shared" si="19"/>
        <v>104.27614916879465</v>
      </c>
      <c r="K79">
        <f t="shared" si="19"/>
        <v>99.207438837068182</v>
      </c>
      <c r="L79">
        <f t="shared" si="19"/>
        <v>101.36694915951703</v>
      </c>
      <c r="M79">
        <f t="shared" si="19"/>
        <v>85.851290596033209</v>
      </c>
      <c r="N79">
        <f t="shared" si="19"/>
        <v>116.89540182843479</v>
      </c>
      <c r="O79">
        <f t="shared" si="19"/>
        <v>3080.8169223367868</v>
      </c>
    </row>
    <row r="82" spans="6:17" x14ac:dyDescent="0.25">
      <c r="F82" s="3"/>
      <c r="G82" s="3"/>
      <c r="H82" s="3" t="s">
        <v>20</v>
      </c>
      <c r="I82" s="3" t="s">
        <v>21</v>
      </c>
      <c r="J82" s="3" t="s">
        <v>22</v>
      </c>
      <c r="K82" s="3" t="s">
        <v>23</v>
      </c>
      <c r="L82" s="3" t="s">
        <v>24</v>
      </c>
      <c r="M82" s="3" t="s">
        <v>25</v>
      </c>
      <c r="N82" s="3" t="s">
        <v>26</v>
      </c>
      <c r="O82" s="3" t="s">
        <v>27</v>
      </c>
      <c r="P82" s="3"/>
      <c r="Q82" s="3"/>
    </row>
    <row r="83" spans="6:17" x14ac:dyDescent="0.25">
      <c r="F83" t="s">
        <v>36</v>
      </c>
      <c r="H83">
        <f>AVERAGE(H76:H79)</f>
        <v>100</v>
      </c>
      <c r="I83">
        <f t="shared" ref="I83:N83" si="20">AVERAGE(I76:I79)</f>
        <v>103.7618036845527</v>
      </c>
      <c r="J83">
        <f t="shared" si="20"/>
        <v>100.99984811676003</v>
      </c>
      <c r="K83">
        <f t="shared" si="20"/>
        <v>102.07713424009373</v>
      </c>
      <c r="L83">
        <f t="shared" si="20"/>
        <v>102.24906906048618</v>
      </c>
      <c r="M83">
        <f t="shared" si="20"/>
        <v>88.564426550985999</v>
      </c>
      <c r="N83">
        <f t="shared" si="20"/>
        <v>110.84771797302464</v>
      </c>
      <c r="O83">
        <f>AVERAGE(O76:O79)</f>
        <v>3290.4438507114937</v>
      </c>
    </row>
    <row r="84" spans="6:17" x14ac:dyDescent="0.25">
      <c r="F84" t="s">
        <v>38</v>
      </c>
      <c r="H84">
        <f>MEDIAN(H76:H79)</f>
        <v>100.93699987954088</v>
      </c>
      <c r="I84">
        <f>MEDIAN(I76:I79)</f>
        <v>102.61964920208924</v>
      </c>
      <c r="J84">
        <f t="shared" ref="J84:O84" si="21">MEDIAN(J76:J79)</f>
        <v>103.09291887414864</v>
      </c>
      <c r="K84">
        <f t="shared" si="21"/>
        <v>102.76442460568343</v>
      </c>
      <c r="L84">
        <f t="shared" si="21"/>
        <v>99.101157978770743</v>
      </c>
      <c r="M84">
        <f t="shared" si="21"/>
        <v>86.721401994533693</v>
      </c>
      <c r="N84">
        <f t="shared" si="21"/>
        <v>111.70873882292733</v>
      </c>
      <c r="O84">
        <f t="shared" si="21"/>
        <v>3281.1905700709208</v>
      </c>
    </row>
    <row r="85" spans="6:17" x14ac:dyDescent="0.25">
      <c r="F85" t="s">
        <v>40</v>
      </c>
      <c r="H85">
        <f>STDEV(H76:H79)</f>
        <v>2.7247785601094741</v>
      </c>
      <c r="I85">
        <f t="shared" ref="I85:O85" si="22">STDEV(I76:I79)</f>
        <v>6.3944867406909758</v>
      </c>
      <c r="J85">
        <f t="shared" si="22"/>
        <v>5.0296618819758123</v>
      </c>
      <c r="K85">
        <f t="shared" si="22"/>
        <v>6.3318755133559552</v>
      </c>
      <c r="L85">
        <f t="shared" si="22"/>
        <v>16.582748134446273</v>
      </c>
      <c r="M85">
        <f t="shared" si="22"/>
        <v>5.5571951977566174</v>
      </c>
      <c r="N85">
        <f t="shared" si="22"/>
        <v>7.9863316121836698</v>
      </c>
      <c r="O85">
        <f t="shared" si="22"/>
        <v>180.08098814771415</v>
      </c>
    </row>
    <row r="86" spans="6:17" x14ac:dyDescent="0.25">
      <c r="F86" t="s">
        <v>41</v>
      </c>
      <c r="H86">
        <f t="shared" ref="H86:O86" si="23">H85/H83*100</f>
        <v>2.7247785601094741</v>
      </c>
      <c r="I86">
        <f t="shared" si="23"/>
        <v>6.1626595853430981</v>
      </c>
      <c r="J86">
        <f t="shared" si="23"/>
        <v>4.9798707381830054</v>
      </c>
      <c r="K86">
        <f t="shared" si="23"/>
        <v>6.2030302481482957</v>
      </c>
      <c r="L86">
        <f t="shared" si="23"/>
        <v>16.217994243680231</v>
      </c>
      <c r="M86">
        <f t="shared" si="23"/>
        <v>6.2747486933225654</v>
      </c>
      <c r="N86">
        <f t="shared" si="23"/>
        <v>7.2047776519198932</v>
      </c>
      <c r="O86">
        <f t="shared" si="23"/>
        <v>5.4728479292778447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CE776-CFB2-4F03-8EA8-9BAC3FE50F4A}">
  <dimension ref="A1:P56"/>
  <sheetViews>
    <sheetView tabSelected="1" workbookViewId="0">
      <selection activeCell="C23" sqref="C23"/>
    </sheetView>
  </sheetViews>
  <sheetFormatPr baseColWidth="10" defaultRowHeight="15" x14ac:dyDescent="0.25"/>
  <cols>
    <col min="7" max="7" width="12" bestFit="1" customWidth="1"/>
    <col min="16" max="16" width="12" bestFit="1" customWidth="1"/>
  </cols>
  <sheetData>
    <row r="1" spans="1:3" x14ac:dyDescent="0.25">
      <c r="A1" s="1" t="s">
        <v>61</v>
      </c>
    </row>
    <row r="2" spans="1:3" x14ac:dyDescent="0.25">
      <c r="A2" t="s">
        <v>29</v>
      </c>
      <c r="C2" t="s">
        <v>30</v>
      </c>
    </row>
    <row r="3" spans="1:3" x14ac:dyDescent="0.25">
      <c r="A3" t="s">
        <v>31</v>
      </c>
      <c r="C3" s="2">
        <v>43807</v>
      </c>
    </row>
    <row r="4" spans="1:3" x14ac:dyDescent="0.25">
      <c r="A4" t="s">
        <v>32</v>
      </c>
      <c r="C4" t="s">
        <v>33</v>
      </c>
    </row>
    <row r="5" spans="1:3" x14ac:dyDescent="0.25">
      <c r="A5" t="s">
        <v>34</v>
      </c>
      <c r="C5" t="s">
        <v>45</v>
      </c>
    </row>
    <row r="6" spans="1:3" x14ac:dyDescent="0.25">
      <c r="A6" t="s">
        <v>17</v>
      </c>
      <c r="C6" s="2">
        <v>43820</v>
      </c>
    </row>
    <row r="7" spans="1:3" x14ac:dyDescent="0.25">
      <c r="A7" t="s">
        <v>18</v>
      </c>
      <c r="C7" t="s">
        <v>19</v>
      </c>
    </row>
    <row r="8" spans="1:3" x14ac:dyDescent="0.25">
      <c r="A8" s="1" t="s">
        <v>35</v>
      </c>
    </row>
    <row r="9" spans="1:3" x14ac:dyDescent="0.25">
      <c r="C9" s="2"/>
    </row>
    <row r="14" spans="1:3" x14ac:dyDescent="0.25">
      <c r="A14" s="1"/>
      <c r="C14" s="16"/>
    </row>
    <row r="19" spans="3:15" x14ac:dyDescent="0.25">
      <c r="C19" s="1" t="s">
        <v>46</v>
      </c>
    </row>
    <row r="20" spans="3:15" x14ac:dyDescent="0.25">
      <c r="C20" s="1" t="s">
        <v>42</v>
      </c>
    </row>
    <row r="21" spans="3:15" x14ac:dyDescent="0.25">
      <c r="G21" t="s">
        <v>20</v>
      </c>
      <c r="H21" t="s">
        <v>21</v>
      </c>
      <c r="I21" t="s">
        <v>22</v>
      </c>
      <c r="J21" t="s">
        <v>23</v>
      </c>
      <c r="K21" t="s">
        <v>24</v>
      </c>
      <c r="L21" t="s">
        <v>25</v>
      </c>
      <c r="M21" t="s">
        <v>26</v>
      </c>
      <c r="N21" t="s">
        <v>27</v>
      </c>
      <c r="O21" t="s">
        <v>28</v>
      </c>
    </row>
    <row r="24" spans="3:15" x14ac:dyDescent="0.25">
      <c r="G24">
        <v>0.22203363333333334</v>
      </c>
      <c r="H24">
        <v>0.23059353333333335</v>
      </c>
      <c r="I24">
        <v>0.24579743333333334</v>
      </c>
      <c r="J24">
        <v>0.27495473333333331</v>
      </c>
      <c r="K24">
        <v>0.26568263333333331</v>
      </c>
      <c r="L24">
        <v>0.27401493333333338</v>
      </c>
      <c r="M24">
        <v>0.20387413333333335</v>
      </c>
      <c r="N24">
        <v>1.1956433333333349E-2</v>
      </c>
    </row>
    <row r="25" spans="3:15" x14ac:dyDescent="0.25">
      <c r="G25">
        <v>0.23129103333333337</v>
      </c>
      <c r="H25">
        <v>0.25648713333333339</v>
      </c>
      <c r="I25">
        <v>0.24322903333333337</v>
      </c>
      <c r="J25">
        <v>0.26920253333333333</v>
      </c>
      <c r="K25">
        <v>0.26627573333333332</v>
      </c>
      <c r="L25">
        <v>0.25144283333333339</v>
      </c>
      <c r="M25">
        <v>0.20091643333333334</v>
      </c>
      <c r="N25">
        <v>4.2634333333333441E-3</v>
      </c>
    </row>
    <row r="26" spans="3:15" x14ac:dyDescent="0.25">
      <c r="G26">
        <v>0.22873903333333337</v>
      </c>
      <c r="H26">
        <v>0.26229943333333339</v>
      </c>
      <c r="I26">
        <v>0.2644352333333333</v>
      </c>
      <c r="J26">
        <v>0.25855443333333339</v>
      </c>
      <c r="K26">
        <v>0.26793223333333338</v>
      </c>
      <c r="L26">
        <v>0.25594943333333331</v>
      </c>
      <c r="M26">
        <v>0.19783283333333337</v>
      </c>
      <c r="N26">
        <v>6.3321333333333507E-3</v>
      </c>
    </row>
    <row r="27" spans="3:15" x14ac:dyDescent="0.25">
      <c r="G27">
        <v>0.21688513333333334</v>
      </c>
      <c r="H27">
        <v>0.25589223333333333</v>
      </c>
      <c r="I27">
        <v>0.25090403333333333</v>
      </c>
      <c r="J27">
        <v>0.26073723333333332</v>
      </c>
      <c r="K27">
        <v>0.26198403333333331</v>
      </c>
      <c r="L27">
        <v>0.26582003333333337</v>
      </c>
      <c r="M27">
        <v>0.19937623333333335</v>
      </c>
      <c r="N27">
        <v>7.439633333333362E-3</v>
      </c>
    </row>
    <row r="29" spans="3:15" x14ac:dyDescent="0.25">
      <c r="C29" s="1" t="s">
        <v>56</v>
      </c>
    </row>
    <row r="30" spans="3:15" x14ac:dyDescent="0.25">
      <c r="C30" s="1" t="s">
        <v>42</v>
      </c>
    </row>
    <row r="31" spans="3:15" x14ac:dyDescent="0.25">
      <c r="G31" t="s">
        <v>20</v>
      </c>
      <c r="H31" t="s">
        <v>21</v>
      </c>
      <c r="I31" t="s">
        <v>22</v>
      </c>
      <c r="J31" t="s">
        <v>23</v>
      </c>
      <c r="K31" t="s">
        <v>24</v>
      </c>
      <c r="L31" t="s">
        <v>25</v>
      </c>
      <c r="M31" t="s">
        <v>26</v>
      </c>
      <c r="N31" t="s">
        <v>27</v>
      </c>
      <c r="O31" t="s">
        <v>28</v>
      </c>
    </row>
    <row r="34" spans="3:16" x14ac:dyDescent="0.25">
      <c r="G34">
        <v>4279.9766666666674</v>
      </c>
      <c r="H34">
        <v>4332.246666666666</v>
      </c>
      <c r="I34">
        <v>4167.2566666666662</v>
      </c>
      <c r="J34">
        <v>4213.1566666666658</v>
      </c>
      <c r="K34">
        <v>3818.5866666666666</v>
      </c>
      <c r="L34">
        <v>3902.356666666667</v>
      </c>
      <c r="M34">
        <v>4534.6466666666674</v>
      </c>
      <c r="N34">
        <v>156758.83666666667</v>
      </c>
    </row>
    <row r="35" spans="3:16" x14ac:dyDescent="0.25">
      <c r="G35">
        <v>4525.3666666666668</v>
      </c>
      <c r="H35">
        <v>5015.0666666666657</v>
      </c>
      <c r="I35">
        <v>4566.4566666666669</v>
      </c>
      <c r="J35">
        <v>4821.0366666666669</v>
      </c>
      <c r="K35">
        <v>4314.1866666666665</v>
      </c>
      <c r="L35">
        <v>3750.396666666667</v>
      </c>
      <c r="M35">
        <v>4745.746666666666</v>
      </c>
      <c r="N35">
        <v>147240.83666666667</v>
      </c>
    </row>
    <row r="36" spans="3:16" x14ac:dyDescent="0.25">
      <c r="G36">
        <v>4546.8866666666672</v>
      </c>
      <c r="H36">
        <v>4572.5366666666669</v>
      </c>
      <c r="I36">
        <v>4619.4866666666658</v>
      </c>
      <c r="J36">
        <v>4736.8066666666673</v>
      </c>
      <c r="K36">
        <v>5572.6566666666658</v>
      </c>
      <c r="L36">
        <v>4305.2266666666674</v>
      </c>
      <c r="M36">
        <v>5265.5566666666673</v>
      </c>
      <c r="N36">
        <v>145124.83666666667</v>
      </c>
    </row>
    <row r="37" spans="3:16" x14ac:dyDescent="0.25">
      <c r="G37">
        <v>4468.4766666666674</v>
      </c>
      <c r="H37">
        <v>4571.2366666666658</v>
      </c>
      <c r="I37">
        <v>4645.6866666666665</v>
      </c>
      <c r="J37">
        <v>4419.8666666666668</v>
      </c>
      <c r="K37">
        <v>4516.0766666666659</v>
      </c>
      <c r="L37">
        <v>3824.8266666666664</v>
      </c>
      <c r="M37">
        <v>5207.8966666666674</v>
      </c>
      <c r="N37">
        <v>137255.83666666667</v>
      </c>
    </row>
    <row r="39" spans="3:16" x14ac:dyDescent="0.25">
      <c r="C39" s="1" t="s">
        <v>59</v>
      </c>
    </row>
    <row r="40" spans="3:16" x14ac:dyDescent="0.25">
      <c r="G40">
        <f>G24/G34</f>
        <v>5.1877299954127466E-5</v>
      </c>
      <c r="H40">
        <f t="shared" ref="H40:N40" si="0">H24/H34</f>
        <v>5.3227240061738572E-5</v>
      </c>
      <c r="I40">
        <f t="shared" si="0"/>
        <v>5.8983032002668433E-5</v>
      </c>
      <c r="J40">
        <f t="shared" si="0"/>
        <v>6.526098008856385E-5</v>
      </c>
      <c r="K40">
        <f t="shared" si="0"/>
        <v>6.9576169542658015E-5</v>
      </c>
      <c r="L40">
        <f t="shared" si="0"/>
        <v>7.021780855500139E-5</v>
      </c>
      <c r="M40">
        <f t="shared" si="0"/>
        <v>4.495921034641434E-5</v>
      </c>
      <c r="N40">
        <f t="shared" si="0"/>
        <v>7.6272786833431347E-8</v>
      </c>
      <c r="P40" s="1" t="s">
        <v>20</v>
      </c>
    </row>
    <row r="41" spans="3:16" x14ac:dyDescent="0.25">
      <c r="G41">
        <f t="shared" ref="G41:N41" si="1">G25/G35</f>
        <v>5.1109899013707921E-5</v>
      </c>
      <c r="H41">
        <f t="shared" si="1"/>
        <v>5.1143314811368429E-5</v>
      </c>
      <c r="I41">
        <f t="shared" si="1"/>
        <v>5.3264281496156399E-5</v>
      </c>
      <c r="J41">
        <f t="shared" si="1"/>
        <v>5.5839138331935518E-5</v>
      </c>
      <c r="K41">
        <f t="shared" si="1"/>
        <v>6.172095783214449E-5</v>
      </c>
      <c r="L41">
        <f t="shared" si="1"/>
        <v>6.7044330421937604E-5</v>
      </c>
      <c r="M41">
        <f t="shared" si="1"/>
        <v>4.2336105874453203E-5</v>
      </c>
      <c r="N41">
        <f t="shared" si="1"/>
        <v>2.8955508742355087E-8</v>
      </c>
      <c r="P41">
        <f>AVERAGE(G40:G43)</f>
        <v>5.0457660306883771E-5</v>
      </c>
    </row>
    <row r="42" spans="3:16" x14ac:dyDescent="0.25">
      <c r="G42">
        <f t="shared" ref="G42:N42" si="2">G26/G36</f>
        <v>5.03067373572833E-5</v>
      </c>
      <c r="H42">
        <f t="shared" si="2"/>
        <v>5.7364096223759106E-5</v>
      </c>
      <c r="I42">
        <f t="shared" si="2"/>
        <v>5.7243423872493773E-5</v>
      </c>
      <c r="J42">
        <f t="shared" si="2"/>
        <v>5.4584122073802189E-5</v>
      </c>
      <c r="K42">
        <f t="shared" si="2"/>
        <v>4.8079802751171361E-5</v>
      </c>
      <c r="L42">
        <f t="shared" si="2"/>
        <v>5.9450861278693793E-5</v>
      </c>
      <c r="M42">
        <f t="shared" si="2"/>
        <v>3.7571114671636495E-5</v>
      </c>
      <c r="N42">
        <f t="shared" si="2"/>
        <v>4.3632320137437653E-8</v>
      </c>
    </row>
    <row r="43" spans="3:16" x14ac:dyDescent="0.25">
      <c r="G43">
        <f t="shared" ref="G43:N43" si="3">G27/G37</f>
        <v>4.8536704902416403E-5</v>
      </c>
      <c r="H43">
        <f t="shared" si="3"/>
        <v>5.5978775984033505E-5</v>
      </c>
      <c r="I43">
        <f t="shared" si="3"/>
        <v>5.4007954331831821E-5</v>
      </c>
      <c r="J43">
        <f t="shared" si="3"/>
        <v>5.8992103834203138E-5</v>
      </c>
      <c r="K43">
        <f t="shared" si="3"/>
        <v>5.8011422894355945E-5</v>
      </c>
      <c r="L43">
        <f t="shared" si="3"/>
        <v>6.9498582942320708E-5</v>
      </c>
      <c r="M43">
        <f t="shared" si="3"/>
        <v>3.8283446484153231E-5</v>
      </c>
      <c r="N43">
        <f t="shared" si="3"/>
        <v>5.4202673736934914E-8</v>
      </c>
    </row>
    <row r="45" spans="3:16" x14ac:dyDescent="0.25">
      <c r="C45" s="1" t="s">
        <v>60</v>
      </c>
    </row>
    <row r="46" spans="3:16" x14ac:dyDescent="0.25">
      <c r="G46">
        <f>G40/$P$41*100</f>
        <v>102.81352650640049</v>
      </c>
      <c r="H46">
        <f t="shared" ref="H46:N46" si="4">H40/$P$41*100</f>
        <v>105.48891830895488</v>
      </c>
      <c r="I46">
        <f t="shared" si="4"/>
        <v>116.89608999690692</v>
      </c>
      <c r="J46">
        <f t="shared" si="4"/>
        <v>129.33810186926266</v>
      </c>
      <c r="K46">
        <f t="shared" si="4"/>
        <v>137.89020164529106</v>
      </c>
      <c r="L46">
        <f t="shared" si="4"/>
        <v>139.16184010105957</v>
      </c>
      <c r="M46">
        <f t="shared" si="4"/>
        <v>89.102843994295753</v>
      </c>
      <c r="N46">
        <f t="shared" si="4"/>
        <v>0.15116195711323083</v>
      </c>
    </row>
    <row r="47" spans="3:16" x14ac:dyDescent="0.25">
      <c r="G47">
        <f t="shared" ref="G47:N47" si="5">G41/$P$41*100</f>
        <v>101.29264556235313</v>
      </c>
      <c r="H47">
        <f t="shared" si="5"/>
        <v>101.35887098274969</v>
      </c>
      <c r="I47">
        <f t="shared" si="5"/>
        <v>105.5623292324748</v>
      </c>
      <c r="J47">
        <f t="shared" si="5"/>
        <v>110.66533404902559</v>
      </c>
      <c r="K47">
        <f t="shared" si="5"/>
        <v>122.32227466901413</v>
      </c>
      <c r="L47">
        <f t="shared" si="5"/>
        <v>132.87245190160149</v>
      </c>
      <c r="M47">
        <f t="shared" si="5"/>
        <v>83.904219135339957</v>
      </c>
      <c r="N47">
        <f t="shared" si="5"/>
        <v>5.7385753850351995E-2</v>
      </c>
    </row>
    <row r="48" spans="3:16" x14ac:dyDescent="0.25">
      <c r="G48">
        <f t="shared" ref="G48:N48" si="6">G42/$P$41*100</f>
        <v>99.700891898905823</v>
      </c>
      <c r="H48">
        <f t="shared" si="6"/>
        <v>113.68758653268969</v>
      </c>
      <c r="I48">
        <f t="shared" si="6"/>
        <v>113.44843087122737</v>
      </c>
      <c r="J48">
        <f t="shared" si="6"/>
        <v>108.17806799170087</v>
      </c>
      <c r="K48">
        <f t="shared" si="6"/>
        <v>95.287420103805317</v>
      </c>
      <c r="L48">
        <f t="shared" si="6"/>
        <v>117.82326195291918</v>
      </c>
      <c r="M48">
        <f t="shared" si="6"/>
        <v>74.460675431894316</v>
      </c>
      <c r="N48">
        <f t="shared" si="6"/>
        <v>8.6473133855326706E-2</v>
      </c>
    </row>
    <row r="49" spans="5:14" x14ac:dyDescent="0.25">
      <c r="G49">
        <f t="shared" ref="G49:N49" si="7">G43/$P$41*100</f>
        <v>96.192936032340569</v>
      </c>
      <c r="H49">
        <f t="shared" si="7"/>
        <v>110.94207627458404</v>
      </c>
      <c r="I49">
        <f t="shared" si="7"/>
        <v>107.036184403627</v>
      </c>
      <c r="J49">
        <f t="shared" si="7"/>
        <v>116.91406909359814</v>
      </c>
      <c r="K49">
        <f t="shared" si="7"/>
        <v>114.9704971287415</v>
      </c>
      <c r="L49">
        <f t="shared" si="7"/>
        <v>137.73643589423278</v>
      </c>
      <c r="M49">
        <f t="shared" si="7"/>
        <v>75.872417094477029</v>
      </c>
      <c r="N49">
        <f t="shared" si="7"/>
        <v>0.10742209093183067</v>
      </c>
    </row>
    <row r="52" spans="5:14" x14ac:dyDescent="0.25">
      <c r="E52" s="3"/>
      <c r="F52" s="3"/>
      <c r="G52" s="3" t="s">
        <v>20</v>
      </c>
      <c r="H52" s="3" t="s">
        <v>21</v>
      </c>
      <c r="I52" s="3" t="s">
        <v>22</v>
      </c>
      <c r="J52" s="3" t="s">
        <v>23</v>
      </c>
      <c r="K52" s="3" t="s">
        <v>24</v>
      </c>
      <c r="L52" s="3" t="s">
        <v>25</v>
      </c>
      <c r="M52" s="3" t="s">
        <v>26</v>
      </c>
      <c r="N52" s="3" t="s">
        <v>27</v>
      </c>
    </row>
    <row r="53" spans="5:14" x14ac:dyDescent="0.25">
      <c r="E53" t="s">
        <v>36</v>
      </c>
      <c r="G53">
        <f>AVERAGE(G46:G49)</f>
        <v>100</v>
      </c>
      <c r="H53">
        <f t="shared" ref="H53:M53" si="8">AVERAGE(H46:H49)</f>
        <v>107.86936302474457</v>
      </c>
      <c r="I53">
        <f t="shared" si="8"/>
        <v>110.73575862605901</v>
      </c>
      <c r="J53">
        <f t="shared" si="8"/>
        <v>116.2738932508968</v>
      </c>
      <c r="K53">
        <f t="shared" si="8"/>
        <v>117.61759838671301</v>
      </c>
      <c r="L53">
        <f t="shared" si="8"/>
        <v>131.89849746245324</v>
      </c>
      <c r="M53">
        <f t="shared" si="8"/>
        <v>80.835038914001757</v>
      </c>
      <c r="N53">
        <f>AVERAGE(N46:N49)</f>
        <v>0.10061073393768505</v>
      </c>
    </row>
    <row r="54" spans="5:14" x14ac:dyDescent="0.25">
      <c r="E54" t="s">
        <v>38</v>
      </c>
      <c r="G54">
        <f>MEDIAN(G46:G49)</f>
        <v>100.49676873062947</v>
      </c>
      <c r="H54">
        <f>MEDIAN(H46:H49)</f>
        <v>108.21549729176945</v>
      </c>
      <c r="I54">
        <f t="shared" ref="I54:N54" si="9">MEDIAN(I46:I49)</f>
        <v>110.24230763742719</v>
      </c>
      <c r="J54">
        <f t="shared" si="9"/>
        <v>113.78970157131187</v>
      </c>
      <c r="K54">
        <f t="shared" si="9"/>
        <v>118.64638589887781</v>
      </c>
      <c r="L54">
        <f t="shared" si="9"/>
        <v>135.30444389791714</v>
      </c>
      <c r="M54">
        <f t="shared" si="9"/>
        <v>79.888318114908486</v>
      </c>
      <c r="N54">
        <f t="shared" si="9"/>
        <v>9.6947612393578686E-2</v>
      </c>
    </row>
    <row r="55" spans="5:14" x14ac:dyDescent="0.25">
      <c r="E55" t="s">
        <v>40</v>
      </c>
      <c r="G55">
        <f>STDEV(G46:G49)</f>
        <v>2.8384306498533265</v>
      </c>
      <c r="H55">
        <f t="shared" ref="H55:N55" si="10">STDEV(H46:H49)</f>
        <v>5.5180405694399033</v>
      </c>
      <c r="I55">
        <f t="shared" si="10"/>
        <v>5.3466342816780301</v>
      </c>
      <c r="J55">
        <f t="shared" si="10"/>
        <v>9.4530717209115362</v>
      </c>
      <c r="K55">
        <f t="shared" si="10"/>
        <v>17.689511289813773</v>
      </c>
      <c r="L55">
        <f t="shared" si="10"/>
        <v>9.7621465077688452</v>
      </c>
      <c r="M55">
        <f t="shared" si="10"/>
        <v>6.9049883707948565</v>
      </c>
      <c r="N55">
        <f t="shared" si="10"/>
        <v>3.9455001323383462E-2</v>
      </c>
    </row>
    <row r="56" spans="5:14" x14ac:dyDescent="0.25">
      <c r="E56" t="s">
        <v>41</v>
      </c>
      <c r="G56">
        <f t="shared" ref="G56:N56" si="11">G55/G53*100</f>
        <v>2.8384306498533265</v>
      </c>
      <c r="H56">
        <f t="shared" si="11"/>
        <v>5.1154845219342757</v>
      </c>
      <c r="I56">
        <f t="shared" si="11"/>
        <v>4.8282816210551767</v>
      </c>
      <c r="J56">
        <f t="shared" si="11"/>
        <v>8.1300036118285099</v>
      </c>
      <c r="K56">
        <f t="shared" si="11"/>
        <v>15.039850781217886</v>
      </c>
      <c r="L56">
        <f t="shared" si="11"/>
        <v>7.4012567963844909</v>
      </c>
      <c r="M56">
        <f t="shared" si="11"/>
        <v>8.5420734171240884</v>
      </c>
      <c r="N56">
        <f t="shared" si="11"/>
        <v>39.215498962387635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Prism9.Document" shapeId="3074" r:id="rId4">
          <objectPr defaultSize="0" autoPict="0" r:id="rId5">
            <anchor moveWithCells="1">
              <from>
                <xdr:col>10</xdr:col>
                <xdr:colOff>676275</xdr:colOff>
                <xdr:row>1</xdr:row>
                <xdr:rowOff>76200</xdr:rowOff>
              </from>
              <to>
                <xdr:col>16</xdr:col>
                <xdr:colOff>428625</xdr:colOff>
                <xdr:row>18</xdr:row>
                <xdr:rowOff>85725</xdr:rowOff>
              </to>
            </anchor>
          </objectPr>
        </oleObject>
      </mc:Choice>
      <mc:Fallback>
        <oleObject progId="Prism9.Document" shapeId="307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MTT_Cytotox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</dc:creator>
  <cp:lastModifiedBy>Schinke, Christian</cp:lastModifiedBy>
  <dcterms:created xsi:type="dcterms:W3CDTF">2019-12-31T16:31:11Z</dcterms:created>
  <dcterms:modified xsi:type="dcterms:W3CDTF">2021-07-18T11:07:00Z</dcterms:modified>
</cp:coreProperties>
</file>