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74F8897C-4E88-45B5-B5E8-90F353833838}" xr6:coauthVersionLast="45" xr6:coauthVersionMax="45" xr10:uidLastSave="{E7DC1064-5DD7-4B2F-A73D-DCF0B8AE657F}"/>
  <bookViews>
    <workbookView xWindow="28680" yWindow="-2670" windowWidth="16440" windowHeight="28440" activeTab="3" xr2:uid="{00000000-000D-0000-FFFF-FFFF00000000}"/>
  </bookViews>
  <sheets>
    <sheet name="MTT" sheetId="1" r:id="rId1"/>
    <sheet name="Cytotox" sheetId="2" r:id="rId2"/>
    <sheet name="Combined" sheetId="3" r:id="rId3"/>
    <sheet name="Combined correcte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7" i="4" l="1"/>
  <c r="M47" i="4"/>
  <c r="L47" i="4"/>
  <c r="K47" i="4"/>
  <c r="J47" i="4"/>
  <c r="I47" i="4"/>
  <c r="H47" i="4"/>
  <c r="G47" i="4"/>
  <c r="N46" i="4"/>
  <c r="M46" i="4"/>
  <c r="L46" i="4"/>
  <c r="K46" i="4"/>
  <c r="J46" i="4"/>
  <c r="I46" i="4"/>
  <c r="H46" i="4"/>
  <c r="G46" i="4"/>
  <c r="N45" i="4"/>
  <c r="M45" i="4"/>
  <c r="L45" i="4"/>
  <c r="K45" i="4"/>
  <c r="J45" i="4"/>
  <c r="I45" i="4"/>
  <c r="H45" i="4"/>
  <c r="G45" i="4"/>
  <c r="N44" i="4"/>
  <c r="M44" i="4"/>
  <c r="L44" i="4"/>
  <c r="K44" i="4"/>
  <c r="J44" i="4"/>
  <c r="I44" i="4"/>
  <c r="H44" i="4"/>
  <c r="G44" i="4"/>
  <c r="P45" i="4" s="1"/>
  <c r="I53" i="4" l="1"/>
  <c r="G52" i="4"/>
  <c r="H53" i="4"/>
  <c r="J51" i="4"/>
  <c r="J52" i="4"/>
  <c r="J53" i="4"/>
  <c r="G53" i="4"/>
  <c r="I51" i="4"/>
  <c r="K50" i="4"/>
  <c r="K52" i="4"/>
  <c r="K53" i="4"/>
  <c r="H52" i="4"/>
  <c r="J50" i="4"/>
  <c r="K51" i="4"/>
  <c r="L52" i="4"/>
  <c r="L53" i="4"/>
  <c r="H50" i="4"/>
  <c r="I50" i="4"/>
  <c r="M50" i="4"/>
  <c r="M51" i="4"/>
  <c r="M52" i="4"/>
  <c r="M53" i="4"/>
  <c r="L51" i="4"/>
  <c r="L50" i="4"/>
  <c r="G50" i="4"/>
  <c r="G51" i="4"/>
  <c r="H51" i="4"/>
  <c r="I52" i="4"/>
  <c r="N51" i="4"/>
  <c r="N52" i="4"/>
  <c r="N53" i="4"/>
  <c r="N47" i="3"/>
  <c r="M47" i="3"/>
  <c r="L47" i="3"/>
  <c r="K47" i="3"/>
  <c r="J47" i="3"/>
  <c r="I47" i="3"/>
  <c r="H47" i="3"/>
  <c r="G47" i="3"/>
  <c r="N46" i="3"/>
  <c r="M46" i="3"/>
  <c r="L46" i="3"/>
  <c r="K46" i="3"/>
  <c r="J46" i="3"/>
  <c r="I46" i="3"/>
  <c r="H46" i="3"/>
  <c r="G46" i="3"/>
  <c r="N45" i="3"/>
  <c r="M45" i="3"/>
  <c r="L45" i="3"/>
  <c r="K45" i="3"/>
  <c r="J45" i="3"/>
  <c r="I45" i="3"/>
  <c r="H45" i="3"/>
  <c r="G45" i="3"/>
  <c r="N44" i="3"/>
  <c r="M44" i="3"/>
  <c r="L44" i="3"/>
  <c r="K44" i="3"/>
  <c r="J44" i="3"/>
  <c r="I44" i="3"/>
  <c r="H44" i="3"/>
  <c r="G44" i="3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P35" i="2"/>
  <c r="H50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I35" i="2"/>
  <c r="I36" i="2" s="1"/>
  <c r="H35" i="2"/>
  <c r="H36" i="2" s="1"/>
  <c r="P35" i="1"/>
  <c r="O35" i="1"/>
  <c r="O36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N35" i="1"/>
  <c r="N36" i="1" s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J40" i="2" l="1"/>
  <c r="P45" i="3"/>
  <c r="H50" i="1"/>
  <c r="O47" i="1"/>
  <c r="L57" i="4"/>
  <c r="L59" i="4"/>
  <c r="L60" i="4" s="1"/>
  <c r="L58" i="4"/>
  <c r="N59" i="4"/>
  <c r="N58" i="4"/>
  <c r="N57" i="4"/>
  <c r="J59" i="4"/>
  <c r="J60" i="4" s="1"/>
  <c r="J58" i="4"/>
  <c r="J57" i="4"/>
  <c r="M59" i="4"/>
  <c r="M58" i="4"/>
  <c r="M57" i="4"/>
  <c r="I59" i="4"/>
  <c r="I58" i="4"/>
  <c r="I57" i="4"/>
  <c r="G57" i="4"/>
  <c r="G58" i="4"/>
  <c r="G59" i="4"/>
  <c r="H59" i="4"/>
  <c r="H60" i="4" s="1"/>
  <c r="H58" i="4"/>
  <c r="H57" i="4"/>
  <c r="K59" i="4"/>
  <c r="K60" i="4" s="1"/>
  <c r="K58" i="4"/>
  <c r="K57" i="4"/>
  <c r="G53" i="3"/>
  <c r="J52" i="3"/>
  <c r="G51" i="3"/>
  <c r="H52" i="3"/>
  <c r="I52" i="3"/>
  <c r="J51" i="3"/>
  <c r="J53" i="3"/>
  <c r="K50" i="3"/>
  <c r="K51" i="3"/>
  <c r="K52" i="3"/>
  <c r="K53" i="3"/>
  <c r="G52" i="3"/>
  <c r="H53" i="3"/>
  <c r="L50" i="3"/>
  <c r="L51" i="3"/>
  <c r="L52" i="3"/>
  <c r="L53" i="3"/>
  <c r="J50" i="3"/>
  <c r="I50" i="3"/>
  <c r="H51" i="3"/>
  <c r="I51" i="3"/>
  <c r="M51" i="3"/>
  <c r="M52" i="3"/>
  <c r="M53" i="3"/>
  <c r="H50" i="3"/>
  <c r="I53" i="3"/>
  <c r="M50" i="3"/>
  <c r="N50" i="3"/>
  <c r="N51" i="3"/>
  <c r="N52" i="3"/>
  <c r="N53" i="3"/>
  <c r="G50" i="3"/>
  <c r="N40" i="2"/>
  <c r="O40" i="2"/>
  <c r="H40" i="2"/>
  <c r="P40" i="2"/>
  <c r="I40" i="2"/>
  <c r="J36" i="2"/>
  <c r="M47" i="2"/>
  <c r="K40" i="2"/>
  <c r="M48" i="2"/>
  <c r="L40" i="2"/>
  <c r="M49" i="2"/>
  <c r="M40" i="2"/>
  <c r="M50" i="2"/>
  <c r="I47" i="2"/>
  <c r="I48" i="2"/>
  <c r="I49" i="2"/>
  <c r="I50" i="2"/>
  <c r="J47" i="2"/>
  <c r="J48" i="2"/>
  <c r="J49" i="2"/>
  <c r="J50" i="2"/>
  <c r="P36" i="2"/>
  <c r="K47" i="2"/>
  <c r="K48" i="2"/>
  <c r="K49" i="2"/>
  <c r="K50" i="2"/>
  <c r="L47" i="2"/>
  <c r="L48" i="2"/>
  <c r="L49" i="2"/>
  <c r="L50" i="2"/>
  <c r="N47" i="2"/>
  <c r="N48" i="2"/>
  <c r="N49" i="2"/>
  <c r="N50" i="2"/>
  <c r="O47" i="2"/>
  <c r="O48" i="2"/>
  <c r="O49" i="2"/>
  <c r="O50" i="2"/>
  <c r="H47" i="2"/>
  <c r="H48" i="2"/>
  <c r="H49" i="2"/>
  <c r="K40" i="1"/>
  <c r="J40" i="1"/>
  <c r="L40" i="1"/>
  <c r="M40" i="1"/>
  <c r="N40" i="1"/>
  <c r="O40" i="1"/>
  <c r="H40" i="1"/>
  <c r="P40" i="1"/>
  <c r="I40" i="1"/>
  <c r="J47" i="1"/>
  <c r="K47" i="1"/>
  <c r="L48" i="1"/>
  <c r="I47" i="1"/>
  <c r="I48" i="1"/>
  <c r="I49" i="1"/>
  <c r="I50" i="1"/>
  <c r="J50" i="1"/>
  <c r="M47" i="1"/>
  <c r="M48" i="1"/>
  <c r="M49" i="1"/>
  <c r="M50" i="1"/>
  <c r="J49" i="1"/>
  <c r="K48" i="1"/>
  <c r="N47" i="1"/>
  <c r="N48" i="1"/>
  <c r="N49" i="1"/>
  <c r="N50" i="1"/>
  <c r="J48" i="1"/>
  <c r="P36" i="1"/>
  <c r="K50" i="1"/>
  <c r="L47" i="1"/>
  <c r="O48" i="1"/>
  <c r="O49" i="1"/>
  <c r="O50" i="1"/>
  <c r="K49" i="1"/>
  <c r="L49" i="1"/>
  <c r="L50" i="1"/>
  <c r="H47" i="1"/>
  <c r="H48" i="1"/>
  <c r="H49" i="1"/>
  <c r="I60" i="4" l="1"/>
  <c r="N60" i="4"/>
  <c r="G60" i="4"/>
  <c r="M60" i="4"/>
  <c r="G59" i="3"/>
  <c r="G58" i="3"/>
  <c r="G57" i="3"/>
  <c r="K58" i="3"/>
  <c r="K57" i="3"/>
  <c r="K59" i="3"/>
  <c r="K60" i="3" s="1"/>
  <c r="L59" i="3"/>
  <c r="L58" i="3"/>
  <c r="L57" i="3"/>
  <c r="N59" i="3"/>
  <c r="N60" i="3" s="1"/>
  <c r="N58" i="3"/>
  <c r="N57" i="3"/>
  <c r="M59" i="3"/>
  <c r="M58" i="3"/>
  <c r="M57" i="3"/>
  <c r="I59" i="3"/>
  <c r="I58" i="3"/>
  <c r="I57" i="3"/>
  <c r="J59" i="3"/>
  <c r="J58" i="3"/>
  <c r="J57" i="3"/>
  <c r="H59" i="3"/>
  <c r="H58" i="3"/>
  <c r="H57" i="3"/>
  <c r="M54" i="2"/>
  <c r="M55" i="2" s="1"/>
  <c r="M58" i="2"/>
  <c r="M59" i="2" s="1"/>
  <c r="M56" i="2"/>
  <c r="M57" i="2" s="1"/>
  <c r="N58" i="2"/>
  <c r="N56" i="2"/>
  <c r="N57" i="2" s="1"/>
  <c r="N54" i="2"/>
  <c r="N55" i="2" s="1"/>
  <c r="K58" i="2"/>
  <c r="K56" i="2"/>
  <c r="K57" i="2" s="1"/>
  <c r="K54" i="2"/>
  <c r="K55" i="2" s="1"/>
  <c r="S54" i="2"/>
  <c r="N76" i="2" s="1"/>
  <c r="H54" i="2"/>
  <c r="N63" i="2" s="1"/>
  <c r="H58" i="2"/>
  <c r="H56" i="2"/>
  <c r="H57" i="2" s="1"/>
  <c r="I58" i="2"/>
  <c r="I56" i="2"/>
  <c r="I57" i="2" s="1"/>
  <c r="I54" i="2"/>
  <c r="I55" i="2" s="1"/>
  <c r="J66" i="2"/>
  <c r="L58" i="2"/>
  <c r="L54" i="2"/>
  <c r="L55" i="2" s="1"/>
  <c r="L56" i="2"/>
  <c r="L57" i="2" s="1"/>
  <c r="N64" i="2"/>
  <c r="L64" i="2"/>
  <c r="O64" i="2"/>
  <c r="O58" i="2"/>
  <c r="O56" i="2"/>
  <c r="O57" i="2" s="1"/>
  <c r="O54" i="2"/>
  <c r="O55" i="2" s="1"/>
  <c r="N66" i="2"/>
  <c r="J58" i="2"/>
  <c r="J56" i="2"/>
  <c r="J57" i="2" s="1"/>
  <c r="J54" i="2"/>
  <c r="J55" i="2" s="1"/>
  <c r="N65" i="2"/>
  <c r="I66" i="2"/>
  <c r="L58" i="1"/>
  <c r="L56" i="1"/>
  <c r="L57" i="1" s="1"/>
  <c r="L54" i="1"/>
  <c r="L55" i="1" s="1"/>
  <c r="I58" i="1"/>
  <c r="I54" i="1"/>
  <c r="I55" i="1" s="1"/>
  <c r="I56" i="1"/>
  <c r="I57" i="1" s="1"/>
  <c r="K58" i="1"/>
  <c r="K56" i="1"/>
  <c r="K57" i="1" s="1"/>
  <c r="K54" i="1"/>
  <c r="K55" i="1" s="1"/>
  <c r="S54" i="1"/>
  <c r="H79" i="1" s="1"/>
  <c r="H54" i="1"/>
  <c r="N66" i="1" s="1"/>
  <c r="H58" i="1"/>
  <c r="H56" i="1"/>
  <c r="H57" i="1" s="1"/>
  <c r="M58" i="1"/>
  <c r="M56" i="1"/>
  <c r="M57" i="1" s="1"/>
  <c r="M54" i="1"/>
  <c r="M55" i="1" s="1"/>
  <c r="J58" i="1"/>
  <c r="J54" i="1"/>
  <c r="J55" i="1" s="1"/>
  <c r="J56" i="1"/>
  <c r="J57" i="1" s="1"/>
  <c r="O64" i="1"/>
  <c r="J66" i="1"/>
  <c r="K77" i="1"/>
  <c r="K79" i="1"/>
  <c r="H64" i="1"/>
  <c r="O63" i="1"/>
  <c r="O58" i="1"/>
  <c r="O56" i="1"/>
  <c r="O57" i="1" s="1"/>
  <c r="O54" i="1"/>
  <c r="O55" i="1" s="1"/>
  <c r="N58" i="1"/>
  <c r="N56" i="1"/>
  <c r="N57" i="1" s="1"/>
  <c r="N54" i="1"/>
  <c r="N55" i="1" s="1"/>
  <c r="I79" i="1"/>
  <c r="I66" i="1"/>
  <c r="O78" i="2" l="1"/>
  <c r="H59" i="2"/>
  <c r="K79" i="2"/>
  <c r="O77" i="2"/>
  <c r="K77" i="2"/>
  <c r="K78" i="2"/>
  <c r="N79" i="2"/>
  <c r="N77" i="2"/>
  <c r="I60" i="3"/>
  <c r="H78" i="1"/>
  <c r="N78" i="2"/>
  <c r="L60" i="3"/>
  <c r="H76" i="1"/>
  <c r="I76" i="2"/>
  <c r="H60" i="3"/>
  <c r="O76" i="2"/>
  <c r="J79" i="1"/>
  <c r="J77" i="2"/>
  <c r="J79" i="2"/>
  <c r="H76" i="2"/>
  <c r="M60" i="3"/>
  <c r="O79" i="2"/>
  <c r="O85" i="2" s="1"/>
  <c r="J60" i="3"/>
  <c r="O76" i="1"/>
  <c r="M76" i="1"/>
  <c r="H77" i="1"/>
  <c r="J77" i="1"/>
  <c r="M78" i="1"/>
  <c r="I78" i="1"/>
  <c r="N65" i="1"/>
  <c r="I79" i="2"/>
  <c r="L77" i="2"/>
  <c r="L76" i="2"/>
  <c r="G60" i="3"/>
  <c r="L63" i="2"/>
  <c r="K59" i="2"/>
  <c r="N59" i="2"/>
  <c r="I64" i="2"/>
  <c r="K64" i="2"/>
  <c r="I63" i="2"/>
  <c r="I77" i="2"/>
  <c r="N72" i="2"/>
  <c r="N71" i="2"/>
  <c r="N70" i="2"/>
  <c r="N85" i="2"/>
  <c r="N84" i="2"/>
  <c r="N83" i="2"/>
  <c r="H63" i="2"/>
  <c r="L59" i="2"/>
  <c r="I59" i="2"/>
  <c r="H55" i="2"/>
  <c r="H66" i="2"/>
  <c r="M63" i="2"/>
  <c r="M66" i="2"/>
  <c r="M64" i="2"/>
  <c r="M65" i="2"/>
  <c r="H64" i="2"/>
  <c r="J59" i="2"/>
  <c r="O59" i="2"/>
  <c r="J65" i="2"/>
  <c r="L65" i="2"/>
  <c r="L71" i="2" s="1"/>
  <c r="H79" i="2"/>
  <c r="M76" i="2"/>
  <c r="M77" i="2"/>
  <c r="M78" i="2"/>
  <c r="M79" i="2"/>
  <c r="K63" i="2"/>
  <c r="H77" i="2"/>
  <c r="J63" i="2"/>
  <c r="K65" i="2"/>
  <c r="J76" i="2"/>
  <c r="O63" i="2"/>
  <c r="J64" i="2"/>
  <c r="J78" i="2"/>
  <c r="L78" i="2"/>
  <c r="L66" i="2"/>
  <c r="I65" i="2"/>
  <c r="K76" i="2"/>
  <c r="H65" i="2"/>
  <c r="L84" i="2"/>
  <c r="K66" i="2"/>
  <c r="O65" i="2"/>
  <c r="O66" i="2"/>
  <c r="L79" i="2"/>
  <c r="I78" i="2"/>
  <c r="H78" i="2"/>
  <c r="M77" i="1"/>
  <c r="H59" i="1"/>
  <c r="J59" i="1"/>
  <c r="I59" i="1"/>
  <c r="H65" i="1"/>
  <c r="K66" i="1"/>
  <c r="M59" i="1"/>
  <c r="I76" i="1"/>
  <c r="N77" i="1"/>
  <c r="J76" i="1"/>
  <c r="N78" i="1"/>
  <c r="O78" i="1"/>
  <c r="K59" i="1"/>
  <c r="O77" i="1"/>
  <c r="K76" i="1"/>
  <c r="O79" i="1"/>
  <c r="M66" i="1"/>
  <c r="L77" i="1"/>
  <c r="M79" i="1"/>
  <c r="M85" i="1" s="1"/>
  <c r="K64" i="1"/>
  <c r="K78" i="1"/>
  <c r="L79" i="1"/>
  <c r="I77" i="1"/>
  <c r="J65" i="1"/>
  <c r="J78" i="1"/>
  <c r="J85" i="1" s="1"/>
  <c r="M63" i="1"/>
  <c r="H63" i="1"/>
  <c r="M64" i="1"/>
  <c r="I63" i="1"/>
  <c r="J63" i="1"/>
  <c r="O66" i="1"/>
  <c r="O70" i="1" s="1"/>
  <c r="O59" i="1"/>
  <c r="K63" i="1"/>
  <c r="L64" i="1"/>
  <c r="J84" i="1"/>
  <c r="H85" i="1"/>
  <c r="H84" i="1"/>
  <c r="H83" i="1"/>
  <c r="L66" i="1"/>
  <c r="O65" i="1"/>
  <c r="L65" i="1"/>
  <c r="L59" i="1"/>
  <c r="N63" i="1"/>
  <c r="J64" i="1"/>
  <c r="N59" i="1"/>
  <c r="H55" i="1"/>
  <c r="H66" i="1"/>
  <c r="L78" i="1"/>
  <c r="L63" i="1"/>
  <c r="N76" i="1"/>
  <c r="M65" i="1"/>
  <c r="N64" i="1"/>
  <c r="I65" i="1"/>
  <c r="K65" i="1"/>
  <c r="N79" i="1"/>
  <c r="I64" i="1"/>
  <c r="L76" i="1"/>
  <c r="K83" i="1" l="1"/>
  <c r="I85" i="2"/>
  <c r="I70" i="2"/>
  <c r="O83" i="2"/>
  <c r="L70" i="2"/>
  <c r="M84" i="1"/>
  <c r="O84" i="2"/>
  <c r="H72" i="1"/>
  <c r="M83" i="1"/>
  <c r="I71" i="1"/>
  <c r="L85" i="2"/>
  <c r="I71" i="2"/>
  <c r="H85" i="2"/>
  <c r="O83" i="1"/>
  <c r="O85" i="1"/>
  <c r="I85" i="1"/>
  <c r="I84" i="2"/>
  <c r="N86" i="2"/>
  <c r="O86" i="2"/>
  <c r="O72" i="2"/>
  <c r="O71" i="2"/>
  <c r="O70" i="2"/>
  <c r="M85" i="2"/>
  <c r="M84" i="2"/>
  <c r="M83" i="2"/>
  <c r="J72" i="2"/>
  <c r="J71" i="2"/>
  <c r="J70" i="2"/>
  <c r="I83" i="2"/>
  <c r="I86" i="2" s="1"/>
  <c r="I72" i="2"/>
  <c r="I73" i="2" s="1"/>
  <c r="L72" i="2"/>
  <c r="K72" i="2"/>
  <c r="K71" i="2"/>
  <c r="K70" i="2"/>
  <c r="H84" i="2"/>
  <c r="H83" i="2"/>
  <c r="L83" i="2"/>
  <c r="L86" i="2" s="1"/>
  <c r="M72" i="2"/>
  <c r="M71" i="2"/>
  <c r="M70" i="2"/>
  <c r="J85" i="2"/>
  <c r="J84" i="2"/>
  <c r="J83" i="2"/>
  <c r="H72" i="2"/>
  <c r="H71" i="2"/>
  <c r="H70" i="2"/>
  <c r="K85" i="2"/>
  <c r="K84" i="2"/>
  <c r="K83" i="2"/>
  <c r="N73" i="2"/>
  <c r="O72" i="1"/>
  <c r="O73" i="1" s="1"/>
  <c r="O84" i="1"/>
  <c r="I84" i="1"/>
  <c r="O71" i="1"/>
  <c r="J83" i="1"/>
  <c r="J86" i="1" s="1"/>
  <c r="K84" i="1"/>
  <c r="M72" i="1"/>
  <c r="K85" i="1"/>
  <c r="K86" i="1" s="1"/>
  <c r="I83" i="1"/>
  <c r="I86" i="1" s="1"/>
  <c r="I72" i="1"/>
  <c r="J72" i="1"/>
  <c r="H86" i="1"/>
  <c r="I70" i="1"/>
  <c r="I73" i="1" s="1"/>
  <c r="H70" i="1"/>
  <c r="H73" i="1" s="1"/>
  <c r="N85" i="1"/>
  <c r="N84" i="1"/>
  <c r="N83" i="1"/>
  <c r="H71" i="1"/>
  <c r="M86" i="1"/>
  <c r="N72" i="1"/>
  <c r="N71" i="1"/>
  <c r="N70" i="1"/>
  <c r="L85" i="1"/>
  <c r="L84" i="1"/>
  <c r="L83" i="1"/>
  <c r="M70" i="1"/>
  <c r="J71" i="1"/>
  <c r="M71" i="1"/>
  <c r="J70" i="1"/>
  <c r="J73" i="1" s="1"/>
  <c r="K72" i="1"/>
  <c r="K71" i="1"/>
  <c r="K70" i="1"/>
  <c r="L72" i="1"/>
  <c r="L71" i="1"/>
  <c r="L70" i="1"/>
  <c r="L73" i="2" l="1"/>
  <c r="O86" i="1"/>
  <c r="H86" i="2"/>
  <c r="K73" i="2"/>
  <c r="M86" i="2"/>
  <c r="K86" i="2"/>
  <c r="M73" i="2"/>
  <c r="H73" i="2"/>
  <c r="O73" i="2"/>
  <c r="J73" i="2"/>
  <c r="J86" i="2"/>
  <c r="M73" i="1"/>
  <c r="L86" i="1"/>
  <c r="K73" i="1"/>
  <c r="N86" i="1"/>
  <c r="N73" i="1"/>
  <c r="L73" i="1"/>
</calcChain>
</file>

<file path=xl/sharedStrings.xml><?xml version="1.0" encoding="utf-8"?>
<sst xmlns="http://schemas.openxmlformats.org/spreadsheetml/2006/main" count="294" uniqueCount="62">
  <si>
    <t>version,4</t>
  </si>
  <si>
    <t>ProtocolHeader</t>
  </si>
  <si>
    <t>,Version,1.0,Label,MTT_d43,ReaderType,0,DateRead,4/27/2020 11:03:39 PM,InstrumentSN,SN: 512734004,</t>
  </si>
  <si>
    <t xml:space="preserve">,Result,0,Prefix,1a_Ptx,WellMap,0007FE7FE7FE7FE7FE7FE000,RefWellMap,000000000000000000000000,RunCount,1,Kinetics,False,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</si>
  <si>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</si>
  <si>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</si>
  <si>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</si>
  <si>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</si>
  <si>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</si>
  <si>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</si>
  <si>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,B,X,0.05838349,0.0603395,0.06317578,0.05812228,0.06320082,0.06210247,0.06299379,0.062989,0.06226751,0.05953031,X</t>
  </si>
  <si>
    <t>,C,X,0.05969438,0.3401921,0.2605713,0.2705473,0.3167893,0.2639859,0.2523124,0.2606838,0.3245755,0.100073,X</t>
  </si>
  <si>
    <t>,D,X,0.05894767,0.2509734,0.3267427,0.2620777,0.293035,0.2888886,0.2668698,0.2593375,0.2875777,0.09657068,X</t>
  </si>
  <si>
    <t>,E,X,0.05877209,0.2542317,0.2054249,0.2344044,0.2273061,0.2305519,0.2314873,0.2163886,0.2005935,0.1004255,X</t>
  </si>
  <si>
    <t>,F,X,0.05752507,0.2253031,0.2372914,0.2309598,0.237487,0.2371174,0.2528076,0.1993477,0.2244292,0.05953975,X</t>
  </si>
  <si>
    <t>,G,X,0.05772716,0.05724556,0.0592507,0.05781418,0.05935331,0.05930023,0.06017043,0.05986325,0.0603513,0.06114661,X</t>
  </si>
  <si>
    <t>,H,X,X,X,X,X,X,X,X,X,X,X,X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</si>
  <si>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</si>
  <si>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</si>
  <si>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</si>
  <si>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</si>
  <si>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</si>
  <si>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</si>
  <si>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</si>
  <si>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</si>
  <si>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</si>
  <si>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</si>
  <si>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</si>
  <si>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</si>
  <si>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</si>
  <si>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</si>
  <si>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iPSC_DSN_20200313_1</t>
  </si>
  <si>
    <t>Differentiation started</t>
  </si>
  <si>
    <t>Age of cells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</si>
  <si>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</si>
  <si>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</si>
  <si>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</si>
  <si>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</si>
  <si>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</si>
  <si>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</si>
  <si>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</si>
  <si>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</si>
  <si>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</si>
  <si>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</si>
  <si>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</si>
  <si>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</si>
  <si>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43d</t>
  </si>
  <si>
    <t>,Version,1,Label,CytoTox-Fluor,ReaderType,2,DateRead,4/27/2020 2:10:17 AM,InstrumentSN,SN: 512734004,FluoOpticalKitID,PN:9300-046 SN:31000001DD35142D SIG:BLUE,</t>
  </si>
  <si>
    <t xml:space="preserve">,Result,0,Prefix,1a_Ptx5,WellMap,0007FE7FE7FE7FE7FE7FE000,RunCount,1,Kinetics,False, </t>
  </si>
  <si>
    <t>,Read 1</t>
  </si>
  <si>
    <t>,B,X,546.82,547.478,543.652,553.692,546.057,545.164,545.508,546.217,544.841,545.567,X</t>
  </si>
  <si>
    <t>,C,X,547.305,4173.91,4066.92,4213.74,4160.19,4060.27,4184.18,4223.39,4080.96,2286.24,X</t>
  </si>
  <si>
    <t>,D,X,544.762,4173.14,4105.44,4143.19,3918.45,3843.73,4092.07,4160.22,4140.28,2343.59,X</t>
  </si>
  <si>
    <t>,E,X,544.91,4149.27,3930.68,3998.04,3975.92,4008.33,3989.01,4022.09,3886.09,2336.29,X</t>
  </si>
  <si>
    <t>,F,X,545.194,3978.39,3967.73,4079.93,4003.21,3848.51,3911.93,3788.94,3753.57,543.303,X</t>
  </si>
  <si>
    <t>,G,X,546.077,543.552,543.376,543.815,544.05,543.469,543.733,541.486,544.204,543.495,X</t>
  </si>
  <si>
    <t>Live/Dead</t>
  </si>
  <si>
    <t>Vehicle combined</t>
  </si>
  <si>
    <t>% of Vehicle</t>
  </si>
  <si>
    <t>2) Exp_20200425_Plate 1a</t>
  </si>
  <si>
    <t>Paclitaxel 24h in DMSO</t>
  </si>
  <si>
    <t>One outlier excluded.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</si>
</sst>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352428</xdr:colOff>
      <xdr:row>4</xdr:row>
      <xdr:rowOff>57151</xdr:rowOff>
    </xdr:from>
    <xdr:to>
      <xdr:col>15</xdr:col>
      <xdr:colOff>644527</xdr:colOff>
      <xdr:row>23</xdr:row>
      <xdr:rowOff>85725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818441" y="211138"/>
          <a:ext cx="3648074" cy="48640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47627</xdr:colOff>
      <xdr:row>2</xdr:row>
      <xdr:rowOff>66675</xdr:rowOff>
    </xdr:from>
    <xdr:to>
      <xdr:col>13</xdr:col>
      <xdr:colOff>85725</xdr:colOff>
      <xdr:row>20</xdr:row>
      <xdr:rowOff>95248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957889" y="-128587"/>
          <a:ext cx="3457573" cy="46100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0</xdr:row>
      <xdr:rowOff>104775</xdr:rowOff>
    </xdr:from>
    <xdr:to>
      <xdr:col>10</xdr:col>
      <xdr:colOff>66673</xdr:colOff>
      <xdr:row>18</xdr:row>
      <xdr:rowOff>133348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652837" y="-471487"/>
          <a:ext cx="3457573" cy="461009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0</xdr:row>
          <xdr:rowOff>161924</xdr:rowOff>
        </xdr:from>
        <xdr:to>
          <xdr:col>15</xdr:col>
          <xdr:colOff>640880</xdr:colOff>
          <xdr:row>18</xdr:row>
          <xdr:rowOff>95249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4DFC3E60-D994-430B-91BC-34B46634B1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28575</xdr:colOff>
      <xdr:row>0</xdr:row>
      <xdr:rowOff>104775</xdr:rowOff>
    </xdr:from>
    <xdr:ext cx="4610098" cy="3457573"/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652837" y="-471487"/>
          <a:ext cx="3457573" cy="4610098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167987</xdr:colOff>
          <xdr:row>0</xdr:row>
          <xdr:rowOff>144607</xdr:rowOff>
        </xdr:from>
        <xdr:to>
          <xdr:col>15</xdr:col>
          <xdr:colOff>672812</xdr:colOff>
          <xdr:row>18</xdr:row>
          <xdr:rowOff>77932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2D6B568F-FF89-4400-94D7-1CE8C4D4BF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A25" sqref="A25:C32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59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2"/>
      <c r="T25" s="3"/>
    </row>
    <row r="26" spans="1:20" x14ac:dyDescent="0.25">
      <c r="A26" t="s">
        <v>30</v>
      </c>
      <c r="C26" t="s">
        <v>31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43903</v>
      </c>
      <c r="D27" s="3"/>
      <c r="E27" s="3"/>
      <c r="F27" s="5"/>
      <c r="G27" s="5"/>
      <c r="H27" s="5">
        <v>6.0339499999999997E-2</v>
      </c>
      <c r="I27" s="5">
        <v>6.3175780000000001E-2</v>
      </c>
      <c r="J27" s="5">
        <v>5.8122279999999998E-2</v>
      </c>
      <c r="K27" s="5">
        <v>6.3200820000000005E-2</v>
      </c>
      <c r="L27" s="5">
        <v>6.210247E-2</v>
      </c>
      <c r="M27" s="5">
        <v>6.2993789999999994E-2</v>
      </c>
      <c r="N27" s="5">
        <v>6.2989000000000003E-2</v>
      </c>
      <c r="O27" s="5">
        <v>6.2267509999999998E-2</v>
      </c>
      <c r="P27" s="5">
        <v>5.9530310000000003E-2</v>
      </c>
      <c r="Q27" s="5"/>
      <c r="R27" s="3"/>
      <c r="S27" s="22"/>
      <c r="T27" s="3"/>
    </row>
    <row r="28" spans="1:20" x14ac:dyDescent="0.25">
      <c r="A28" t="s">
        <v>33</v>
      </c>
      <c r="C28" t="s">
        <v>46</v>
      </c>
      <c r="D28" s="3"/>
      <c r="E28" s="3"/>
      <c r="F28" s="5"/>
      <c r="G28" s="5"/>
      <c r="H28" s="6">
        <v>0.3401921</v>
      </c>
      <c r="I28" s="7">
        <v>0.26057130000000001</v>
      </c>
      <c r="J28" s="7">
        <v>0.27054729999999999</v>
      </c>
      <c r="K28" s="7">
        <v>0.3167893</v>
      </c>
      <c r="L28" s="7">
        <v>0.2639859</v>
      </c>
      <c r="M28" s="7">
        <v>0.25231239999999999</v>
      </c>
      <c r="N28" s="7">
        <v>0.26068380000000002</v>
      </c>
      <c r="O28" s="7">
        <v>0.32457550000000002</v>
      </c>
      <c r="P28" s="8">
        <v>0.100073</v>
      </c>
      <c r="Q28" s="5"/>
      <c r="R28" s="3"/>
    </row>
    <row r="29" spans="1:20" x14ac:dyDescent="0.25">
      <c r="A29" t="s">
        <v>34</v>
      </c>
      <c r="C29" t="s">
        <v>60</v>
      </c>
      <c r="D29" s="3"/>
      <c r="E29" s="3"/>
      <c r="F29" s="5"/>
      <c r="G29" s="5"/>
      <c r="H29" s="9">
        <v>0.25097340000000001</v>
      </c>
      <c r="I29" s="5">
        <v>0.3267427</v>
      </c>
      <c r="J29" s="5">
        <v>0.26207770000000002</v>
      </c>
      <c r="K29" s="5">
        <v>0.29303499999999999</v>
      </c>
      <c r="L29" s="5">
        <v>0.2888886</v>
      </c>
      <c r="M29" s="5">
        <v>0.26686979999999999</v>
      </c>
      <c r="N29" s="5">
        <v>0.2593375</v>
      </c>
      <c r="O29" s="5">
        <v>0.28757769999999999</v>
      </c>
      <c r="P29" s="10">
        <v>9.6570680000000006E-2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/>
      <c r="H30" s="9">
        <v>0.2542317</v>
      </c>
      <c r="I30" s="5">
        <v>0.20542489999999999</v>
      </c>
      <c r="J30" s="5">
        <v>0.23440440000000001</v>
      </c>
      <c r="K30" s="5">
        <v>0.22730610000000001</v>
      </c>
      <c r="L30" s="5">
        <v>0.2305519</v>
      </c>
      <c r="M30" s="5">
        <v>0.23148730000000001</v>
      </c>
      <c r="N30" s="5">
        <v>0.21638859999999999</v>
      </c>
      <c r="O30" s="5">
        <v>0.20059350000000001</v>
      </c>
      <c r="P30" s="10">
        <v>0.1004255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/>
      <c r="H31" s="11">
        <v>0.22530310000000001</v>
      </c>
      <c r="I31" s="12">
        <v>0.23729140000000001</v>
      </c>
      <c r="J31" s="12">
        <v>0.23095979999999999</v>
      </c>
      <c r="K31" s="12">
        <v>0.237487</v>
      </c>
      <c r="L31" s="12">
        <v>0.23711740000000001</v>
      </c>
      <c r="M31" s="12">
        <v>0.25280760000000002</v>
      </c>
      <c r="N31" s="12">
        <v>0.19934769999999999</v>
      </c>
      <c r="O31" s="12">
        <v>0.2244292</v>
      </c>
      <c r="P31" s="13">
        <v>5.9539750000000002E-2</v>
      </c>
      <c r="Q31" s="5"/>
      <c r="R31" s="3"/>
    </row>
    <row r="32" spans="1:20" x14ac:dyDescent="0.25">
      <c r="A32" s="1" t="s">
        <v>35</v>
      </c>
      <c r="D32" s="3"/>
      <c r="E32" s="3"/>
      <c r="F32" s="3"/>
      <c r="G32" s="3"/>
      <c r="H32" s="3">
        <v>5.7245560000000001E-2</v>
      </c>
      <c r="I32" s="3">
        <v>5.9250700000000003E-2</v>
      </c>
      <c r="J32" s="3">
        <v>5.781418E-2</v>
      </c>
      <c r="K32" s="3">
        <v>5.9353309999999999E-2</v>
      </c>
      <c r="L32" s="3">
        <v>5.9300230000000002E-2</v>
      </c>
      <c r="M32" s="3">
        <v>6.0170429999999997E-2</v>
      </c>
      <c r="N32" s="3">
        <v>5.986325E-2</v>
      </c>
      <c r="O32" s="3">
        <v>6.0351299999999997E-2</v>
      </c>
      <c r="P32" s="3">
        <v>6.1146609999999997E-2</v>
      </c>
      <c r="Q32" s="3"/>
      <c r="R32" s="3"/>
    </row>
    <row r="33" spans="2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5"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0.26767507500000004</v>
      </c>
      <c r="I35" s="3">
        <f t="shared" si="0"/>
        <v>0.25750757499999999</v>
      </c>
      <c r="J35" s="3">
        <f t="shared" si="0"/>
        <v>0.24949729999999998</v>
      </c>
      <c r="K35" s="3">
        <f t="shared" si="0"/>
        <v>0.26865434999999999</v>
      </c>
      <c r="L35" s="3">
        <f t="shared" si="0"/>
        <v>0.25513595</v>
      </c>
      <c r="M35" s="3">
        <f t="shared" si="0"/>
        <v>0.250869275</v>
      </c>
      <c r="N35" s="3">
        <f>AVERAGE(N28:N31)</f>
        <v>0.23393939999999999</v>
      </c>
      <c r="O35" s="3">
        <f>AVERAGE(O28:O31)</f>
        <v>0.25929397500000001</v>
      </c>
      <c r="P35" s="3">
        <f>AVERAGE(P28:P30)</f>
        <v>9.9023059999999996E-2</v>
      </c>
      <c r="Q35" s="3"/>
      <c r="R35" s="3"/>
    </row>
    <row r="36" spans="2:18" x14ac:dyDescent="0.25">
      <c r="B36" s="14"/>
      <c r="D36" s="3"/>
      <c r="E36" s="3"/>
      <c r="F36" s="3" t="s">
        <v>37</v>
      </c>
      <c r="G36" s="3"/>
      <c r="H36" s="3">
        <f>H35/1000</f>
        <v>2.6767507500000001E-4</v>
      </c>
      <c r="I36" s="3">
        <f t="shared" ref="I36:P36" si="1">I35/1000</f>
        <v>2.5750757500000001E-4</v>
      </c>
      <c r="J36" s="3">
        <f t="shared" si="1"/>
        <v>2.4949729999999999E-4</v>
      </c>
      <c r="K36" s="3">
        <f t="shared" si="1"/>
        <v>2.6865434999999996E-4</v>
      </c>
      <c r="L36" s="3">
        <f t="shared" si="1"/>
        <v>2.5513594999999997E-4</v>
      </c>
      <c r="M36" s="3">
        <f t="shared" si="1"/>
        <v>2.5086927500000001E-4</v>
      </c>
      <c r="N36" s="3">
        <f t="shared" si="1"/>
        <v>2.3393939999999998E-4</v>
      </c>
      <c r="O36" s="3">
        <f t="shared" si="1"/>
        <v>2.5929397500000002E-4</v>
      </c>
      <c r="P36" s="3">
        <f t="shared" si="1"/>
        <v>9.9023059999999994E-5</v>
      </c>
      <c r="Q36" s="3"/>
      <c r="R36" s="3"/>
    </row>
    <row r="37" spans="2:18" x14ac:dyDescent="0.25">
      <c r="B37" s="14"/>
      <c r="D37" s="3"/>
      <c r="E37" s="3"/>
      <c r="F37" s="3" t="s">
        <v>38</v>
      </c>
      <c r="G37" s="3"/>
      <c r="H37" s="3">
        <f>MEDIAN(H28:H31)</f>
        <v>0.25260254999999998</v>
      </c>
      <c r="I37" s="3">
        <f t="shared" ref="I37:P37" si="2">MEDIAN(I28:I31)</f>
        <v>0.24893135</v>
      </c>
      <c r="J37" s="3">
        <f t="shared" si="2"/>
        <v>0.24824105000000002</v>
      </c>
      <c r="K37" s="3">
        <f t="shared" si="2"/>
        <v>0.26526099999999997</v>
      </c>
      <c r="L37" s="3">
        <f t="shared" si="2"/>
        <v>0.25055165000000001</v>
      </c>
      <c r="M37" s="3">
        <f t="shared" si="2"/>
        <v>0.25256000000000001</v>
      </c>
      <c r="N37" s="3">
        <f t="shared" si="2"/>
        <v>0.23786304999999999</v>
      </c>
      <c r="O37" s="3">
        <f t="shared" si="2"/>
        <v>0.25600345000000002</v>
      </c>
      <c r="P37" s="3">
        <f t="shared" si="2"/>
        <v>9.8321839999999994E-2</v>
      </c>
      <c r="Q37" s="3"/>
      <c r="R37" s="3"/>
    </row>
    <row r="38" spans="2:18" x14ac:dyDescent="0.25">
      <c r="B38" s="17"/>
      <c r="D38" s="3"/>
      <c r="E38" s="3"/>
      <c r="F38" s="3" t="s">
        <v>39</v>
      </c>
      <c r="G38" s="3"/>
      <c r="H38" s="3">
        <f>H37/1000</f>
        <v>2.5260254999999996E-4</v>
      </c>
      <c r="I38" s="3">
        <f t="shared" ref="I38:P38" si="3">I37/1000</f>
        <v>2.4893134999999999E-4</v>
      </c>
      <c r="J38" s="3">
        <f t="shared" si="3"/>
        <v>2.4824105000000003E-4</v>
      </c>
      <c r="K38" s="3">
        <f t="shared" si="3"/>
        <v>2.6526099999999998E-4</v>
      </c>
      <c r="L38" s="3">
        <f t="shared" si="3"/>
        <v>2.5055165000000001E-4</v>
      </c>
      <c r="M38" s="3">
        <f t="shared" si="3"/>
        <v>2.5255999999999998E-4</v>
      </c>
      <c r="N38" s="3">
        <f t="shared" si="3"/>
        <v>2.3786304999999999E-4</v>
      </c>
      <c r="O38" s="3">
        <f t="shared" si="3"/>
        <v>2.5600345000000003E-4</v>
      </c>
      <c r="P38" s="3">
        <f t="shared" si="3"/>
        <v>9.8321839999999987E-5</v>
      </c>
      <c r="Q38" s="3"/>
      <c r="R38" s="3"/>
    </row>
    <row r="39" spans="2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5.0045890472137089E-2</v>
      </c>
      <c r="I39" s="3">
        <f t="shared" ref="I39:P39" si="4">STDEV(I28:I31)</f>
        <v>5.1394512390032135E-2</v>
      </c>
      <c r="J39" s="3">
        <f t="shared" si="4"/>
        <v>1.9772063632138487E-2</v>
      </c>
      <c r="K39" s="3">
        <f t="shared" si="4"/>
        <v>4.3175884434137668E-2</v>
      </c>
      <c r="L39" s="3">
        <f t="shared" si="4"/>
        <v>2.6749496291394594E-2</v>
      </c>
      <c r="M39" s="3">
        <f t="shared" si="4"/>
        <v>1.4577579460110419E-2</v>
      </c>
      <c r="N39" s="3">
        <f t="shared" si="4"/>
        <v>3.0902765272706557E-2</v>
      </c>
      <c r="O39" s="3">
        <f t="shared" si="4"/>
        <v>5.6929620021062048E-2</v>
      </c>
      <c r="P39" s="3">
        <f t="shared" si="4"/>
        <v>1.9818192030208633E-2</v>
      </c>
      <c r="Q39" s="3"/>
      <c r="R39" s="3"/>
    </row>
    <row r="40" spans="2:18" x14ac:dyDescent="0.25">
      <c r="D40" s="3"/>
      <c r="E40" s="3"/>
      <c r="F40" s="3" t="s">
        <v>41</v>
      </c>
      <c r="G40" s="3"/>
      <c r="H40" s="3">
        <f>H39/H35*100</f>
        <v>18.696507499675523</v>
      </c>
      <c r="I40" s="3">
        <f t="shared" ref="I40:P40" si="5">I39/I35*100</f>
        <v>19.95844681075193</v>
      </c>
      <c r="J40" s="3">
        <f t="shared" si="5"/>
        <v>7.9247605613922429</v>
      </c>
      <c r="K40" s="3">
        <f t="shared" si="5"/>
        <v>16.071165210664809</v>
      </c>
      <c r="L40" s="3">
        <f t="shared" si="5"/>
        <v>10.484408916655843</v>
      </c>
      <c r="M40" s="3">
        <f t="shared" si="5"/>
        <v>5.8108269576297928</v>
      </c>
      <c r="N40" s="3">
        <f t="shared" si="5"/>
        <v>13.209730927200189</v>
      </c>
      <c r="O40" s="3">
        <f t="shared" si="5"/>
        <v>21.955627785436221</v>
      </c>
      <c r="P40" s="3">
        <f t="shared" si="5"/>
        <v>20.013714007836793</v>
      </c>
      <c r="Q40" s="3"/>
      <c r="R40" s="3"/>
    </row>
    <row r="41" spans="2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2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5">
      <c r="D47" s="3"/>
      <c r="E47" s="3"/>
      <c r="F47" s="3"/>
      <c r="G47" s="3"/>
      <c r="H47" s="3">
        <f>H28-$P$35</f>
        <v>0.24116904</v>
      </c>
      <c r="I47" s="3">
        <f t="shared" ref="I47:N47" si="6">I28-$P$35</f>
        <v>0.16154824000000001</v>
      </c>
      <c r="J47" s="3">
        <f t="shared" si="6"/>
        <v>0.17152423999999999</v>
      </c>
      <c r="K47" s="3">
        <f t="shared" si="6"/>
        <v>0.21776624</v>
      </c>
      <c r="L47" s="3">
        <f t="shared" si="6"/>
        <v>0.16496284</v>
      </c>
      <c r="M47" s="3">
        <f t="shared" si="6"/>
        <v>0.15328934</v>
      </c>
      <c r="N47" s="3">
        <f t="shared" si="6"/>
        <v>0.16166074000000002</v>
      </c>
      <c r="O47" s="3">
        <f>O28-$P$35</f>
        <v>0.22555244000000002</v>
      </c>
      <c r="P47" s="3"/>
      <c r="Q47" s="3"/>
      <c r="R47" s="3"/>
    </row>
    <row r="48" spans="2:18" x14ac:dyDescent="0.25">
      <c r="D48" s="3"/>
      <c r="E48" s="3"/>
      <c r="F48" s="3"/>
      <c r="G48" s="3"/>
      <c r="H48" s="3">
        <f t="shared" ref="H48:O50" si="7">H29-$P$35</f>
        <v>0.15195034000000002</v>
      </c>
      <c r="I48" s="3">
        <f t="shared" si="7"/>
        <v>0.22771964</v>
      </c>
      <c r="J48" s="3">
        <f t="shared" si="7"/>
        <v>0.16305464000000003</v>
      </c>
      <c r="K48" s="3">
        <f t="shared" si="7"/>
        <v>0.19401193999999999</v>
      </c>
      <c r="L48" s="3">
        <f t="shared" si="7"/>
        <v>0.18986554</v>
      </c>
      <c r="M48" s="3">
        <f t="shared" si="7"/>
        <v>0.16784673999999999</v>
      </c>
      <c r="N48" s="3">
        <f t="shared" si="7"/>
        <v>0.16031444</v>
      </c>
      <c r="O48" s="3">
        <f t="shared" si="7"/>
        <v>0.18855464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0.15520864000000001</v>
      </c>
      <c r="I49" s="3">
        <f t="shared" si="7"/>
        <v>0.10640184</v>
      </c>
      <c r="J49" s="3">
        <f t="shared" si="7"/>
        <v>0.13538134000000002</v>
      </c>
      <c r="K49" s="3">
        <f t="shared" si="7"/>
        <v>0.12828304000000001</v>
      </c>
      <c r="L49" s="3">
        <f>L30-$P$35</f>
        <v>0.13152884000000001</v>
      </c>
      <c r="M49" s="3">
        <f t="shared" si="7"/>
        <v>0.13246424000000001</v>
      </c>
      <c r="N49" s="3">
        <f t="shared" si="7"/>
        <v>0.11736553999999999</v>
      </c>
      <c r="O49" s="3">
        <f>O30-$P$35</f>
        <v>0.10157044000000001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0.12628004000000001</v>
      </c>
      <c r="I50" s="3">
        <f t="shared" si="7"/>
        <v>0.13826834000000002</v>
      </c>
      <c r="J50" s="3">
        <f t="shared" si="7"/>
        <v>0.13193674</v>
      </c>
      <c r="K50" s="3">
        <f t="shared" si="7"/>
        <v>0.13846394000000001</v>
      </c>
      <c r="L50" s="3">
        <f t="shared" si="7"/>
        <v>0.13809434000000001</v>
      </c>
      <c r="M50" s="3">
        <f t="shared" si="7"/>
        <v>0.15378454000000003</v>
      </c>
      <c r="N50" s="3">
        <f t="shared" si="7"/>
        <v>0.10032463999999999</v>
      </c>
      <c r="O50" s="3">
        <f t="shared" si="7"/>
        <v>0.12540614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0.16865201500000002</v>
      </c>
      <c r="I54" s="3">
        <f>AVERAGE(I47:I50)</f>
        <v>0.15848451499999999</v>
      </c>
      <c r="J54" s="3">
        <f t="shared" ref="J54:N54" si="8">AVERAGE(J47:J50)</f>
        <v>0.15047424000000001</v>
      </c>
      <c r="K54" s="3">
        <f t="shared" si="8"/>
        <v>0.16963128999999999</v>
      </c>
      <c r="L54" s="3">
        <f t="shared" si="8"/>
        <v>0.15611289</v>
      </c>
      <c r="M54" s="3">
        <f t="shared" si="8"/>
        <v>0.15184621500000001</v>
      </c>
      <c r="N54" s="3">
        <f t="shared" si="8"/>
        <v>0.13491634</v>
      </c>
      <c r="O54" s="3">
        <f>AVERAGE(O47:O50)</f>
        <v>0.16027091500000001</v>
      </c>
      <c r="P54" s="3"/>
      <c r="Q54" s="3"/>
      <c r="R54" s="3"/>
      <c r="S54" s="20">
        <f>AVERAGE(H47:I50)</f>
        <v>0.16356826499999999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1.6865201500000001E-4</v>
      </c>
      <c r="I55" s="3">
        <f t="shared" ref="I55:O55" si="9">I54/1000</f>
        <v>1.58484515E-4</v>
      </c>
      <c r="J55" s="3">
        <f t="shared" si="9"/>
        <v>1.5047424000000001E-4</v>
      </c>
      <c r="K55" s="3">
        <f t="shared" si="9"/>
        <v>1.6963128999999998E-4</v>
      </c>
      <c r="L55" s="3">
        <f t="shared" si="9"/>
        <v>1.5611288999999999E-4</v>
      </c>
      <c r="M55" s="3">
        <f t="shared" si="9"/>
        <v>1.51846215E-4</v>
      </c>
      <c r="N55" s="3">
        <f t="shared" si="9"/>
        <v>1.3491634E-4</v>
      </c>
      <c r="O55" s="3">
        <f t="shared" si="9"/>
        <v>1.6027091500000001E-4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0.15357949000000001</v>
      </c>
      <c r="I56" s="3">
        <f t="shared" ref="I56:N56" si="10">MEDIAN(I47:I50)</f>
        <v>0.14990829</v>
      </c>
      <c r="J56" s="3">
        <f>MEDIAN(J47:J50)</f>
        <v>0.14921799000000002</v>
      </c>
      <c r="K56" s="3">
        <f t="shared" si="10"/>
        <v>0.16623794</v>
      </c>
      <c r="L56" s="3">
        <f t="shared" si="10"/>
        <v>0.15152859000000002</v>
      </c>
      <c r="M56" s="3">
        <f t="shared" si="10"/>
        <v>0.15353694000000001</v>
      </c>
      <c r="N56" s="3">
        <f t="shared" si="10"/>
        <v>0.13883999</v>
      </c>
      <c r="O56" s="3">
        <f>MEDIAN(O47:O50)</f>
        <v>0.15698039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1.5357949000000001E-4</v>
      </c>
      <c r="I57" s="3">
        <f t="shared" ref="I57:O57" si="11">I56/1000</f>
        <v>1.4990829000000001E-4</v>
      </c>
      <c r="J57" s="3">
        <f t="shared" si="11"/>
        <v>1.4921799000000002E-4</v>
      </c>
      <c r="K57" s="3">
        <f t="shared" si="11"/>
        <v>1.6623794E-4</v>
      </c>
      <c r="L57" s="3">
        <f t="shared" si="11"/>
        <v>1.5152859000000003E-4</v>
      </c>
      <c r="M57" s="3">
        <f t="shared" si="11"/>
        <v>1.5353694E-4</v>
      </c>
      <c r="N57" s="3">
        <f t="shared" si="11"/>
        <v>1.3883999E-4</v>
      </c>
      <c r="O57" s="3">
        <f t="shared" si="11"/>
        <v>1.5698038999999999E-4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5.0045890472137325E-2</v>
      </c>
      <c r="I58" s="3">
        <f t="shared" ref="I58:O58" si="12">STDEV(I47:I50)</f>
        <v>5.1394512390032225E-2</v>
      </c>
      <c r="J58" s="3">
        <f t="shared" si="12"/>
        <v>1.9772063632138459E-2</v>
      </c>
      <c r="K58" s="3">
        <f t="shared" si="12"/>
        <v>4.3175884434137564E-2</v>
      </c>
      <c r="L58" s="3">
        <f t="shared" si="12"/>
        <v>2.6749496291394517E-2</v>
      </c>
      <c r="M58" s="3">
        <f t="shared" si="12"/>
        <v>1.4577579460110419E-2</v>
      </c>
      <c r="N58" s="3">
        <f t="shared" si="12"/>
        <v>3.0902765272706634E-2</v>
      </c>
      <c r="O58" s="3">
        <f t="shared" si="12"/>
        <v>5.692962002106193E-2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29.674054278057287</v>
      </c>
      <c r="I59" s="3">
        <f t="shared" ref="I59:O59" si="13">I58/I54*100</f>
        <v>32.428728062190956</v>
      </c>
      <c r="J59" s="3">
        <f t="shared" si="13"/>
        <v>13.139832859191353</v>
      </c>
      <c r="K59" s="3">
        <f t="shared" si="13"/>
        <v>25.452783171157613</v>
      </c>
      <c r="L59" s="3">
        <f t="shared" si="13"/>
        <v>17.134713406045147</v>
      </c>
      <c r="M59" s="3">
        <f t="shared" si="13"/>
        <v>9.6002257679655809</v>
      </c>
      <c r="N59" s="3">
        <f t="shared" si="13"/>
        <v>22.905131633949331</v>
      </c>
      <c r="O59" s="3">
        <f t="shared" si="13"/>
        <v>35.520867913596128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142.99801873105397</v>
      </c>
      <c r="I63" s="3">
        <f t="shared" ref="H63:O66" si="14">I47/$H$54*100</f>
        <v>95.787909797579346</v>
      </c>
      <c r="J63" s="3">
        <f t="shared" si="14"/>
        <v>101.70304813731397</v>
      </c>
      <c r="K63" s="3">
        <f t="shared" si="14"/>
        <v>129.12163545748325</v>
      </c>
      <c r="L63" s="3">
        <f t="shared" si="14"/>
        <v>97.812552076534615</v>
      </c>
      <c r="M63" s="3">
        <f t="shared" si="14"/>
        <v>90.890903378770773</v>
      </c>
      <c r="N63" s="3">
        <f t="shared" si="14"/>
        <v>95.854615196859655</v>
      </c>
      <c r="O63" s="3">
        <f>O47/$H$54*100</f>
        <v>133.73836061193813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90.096960893114741</v>
      </c>
      <c r="I64" s="3">
        <f t="shared" si="14"/>
        <v>135.02337342367358</v>
      </c>
      <c r="J64" s="3">
        <f t="shared" si="14"/>
        <v>96.681109917364466</v>
      </c>
      <c r="K64" s="3">
        <f t="shared" si="14"/>
        <v>115.03683486971678</v>
      </c>
      <c r="L64" s="3">
        <f t="shared" si="14"/>
        <v>112.57828138015427</v>
      </c>
      <c r="M64" s="3">
        <f t="shared" si="14"/>
        <v>99.522522751951698</v>
      </c>
      <c r="N64" s="3">
        <f t="shared" si="14"/>
        <v>95.056344271961407</v>
      </c>
      <c r="O64" s="3">
        <f t="shared" si="14"/>
        <v>111.80100042089623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92.028927137336609</v>
      </c>
      <c r="I65" s="3">
        <f t="shared" si="14"/>
        <v>63.089575300953257</v>
      </c>
      <c r="J65" s="3">
        <f t="shared" si="14"/>
        <v>80.272589687114021</v>
      </c>
      <c r="K65" s="3">
        <f t="shared" si="14"/>
        <v>76.063745814125014</v>
      </c>
      <c r="L65" s="3">
        <f t="shared" si="14"/>
        <v>77.988300347315743</v>
      </c>
      <c r="M65" s="3">
        <f t="shared" si="14"/>
        <v>78.542933507198242</v>
      </c>
      <c r="N65" s="3">
        <f t="shared" si="14"/>
        <v>69.590357399524677</v>
      </c>
      <c r="O65" s="3">
        <f t="shared" si="14"/>
        <v>60.22486004688411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74.876093238494661</v>
      </c>
      <c r="I66" s="3">
        <f t="shared" si="14"/>
        <v>81.984398466866821</v>
      </c>
      <c r="J66" s="3">
        <f t="shared" si="14"/>
        <v>78.230159301683997</v>
      </c>
      <c r="K66" s="3">
        <f t="shared" si="14"/>
        <v>82.100376921082145</v>
      </c>
      <c r="L66" s="3">
        <f t="shared" si="14"/>
        <v>81.881227449313315</v>
      </c>
      <c r="M66" s="3">
        <f t="shared" si="14"/>
        <v>91.184525722980553</v>
      </c>
      <c r="N66" s="3">
        <f t="shared" si="14"/>
        <v>59.486179278676268</v>
      </c>
      <c r="O66" s="3">
        <f t="shared" si="14"/>
        <v>74.357925696885388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100</v>
      </c>
      <c r="I70" s="3">
        <f t="shared" ref="I70:N70" si="15">AVERAGE(I63:I66)</f>
        <v>93.971314247268253</v>
      </c>
      <c r="J70" s="3">
        <f>AVERAGE(J63:J66)</f>
        <v>89.221726760869117</v>
      </c>
      <c r="K70" s="3">
        <f t="shared" si="15"/>
        <v>100.58064826560179</v>
      </c>
      <c r="L70" s="3">
        <f t="shared" si="15"/>
        <v>92.565090313329478</v>
      </c>
      <c r="M70" s="3">
        <f t="shared" si="15"/>
        <v>90.03522134022532</v>
      </c>
      <c r="N70" s="3">
        <f t="shared" si="15"/>
        <v>79.9968740367555</v>
      </c>
      <c r="O70" s="3">
        <f>AVERAGE(O63:O66)</f>
        <v>95.030536694150967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91.062944015225668</v>
      </c>
      <c r="I71" s="3">
        <f t="shared" ref="I71:O71" si="16">MEDIAN(I63:I66)</f>
        <v>88.886154132223083</v>
      </c>
      <c r="J71" s="3">
        <f t="shared" si="16"/>
        <v>88.476849802239244</v>
      </c>
      <c r="K71" s="3">
        <f t="shared" si="16"/>
        <v>98.568605895399457</v>
      </c>
      <c r="L71" s="3">
        <f t="shared" si="16"/>
        <v>89.846889762923965</v>
      </c>
      <c r="M71" s="3">
        <f t="shared" si="16"/>
        <v>91.037714550875663</v>
      </c>
      <c r="N71" s="3">
        <f t="shared" si="16"/>
        <v>82.323350835743042</v>
      </c>
      <c r="O71" s="3">
        <f t="shared" si="16"/>
        <v>93.079463058890809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29.674054278057238</v>
      </c>
      <c r="I72" s="3">
        <f t="shared" ref="I72:O72" si="17">STDEV(I63:I66)</f>
        <v>30.47370195371348</v>
      </c>
      <c r="J72" s="3">
        <f t="shared" si="17"/>
        <v>11.72358577046257</v>
      </c>
      <c r="K72" s="3">
        <f t="shared" si="17"/>
        <v>25.600574315188332</v>
      </c>
      <c r="L72" s="3">
        <f t="shared" si="17"/>
        <v>15.860762939236029</v>
      </c>
      <c r="M72" s="3">
        <f t="shared" si="17"/>
        <v>8.6435845193491581</v>
      </c>
      <c r="N72" s="3">
        <f t="shared" si="17"/>
        <v>18.323389301163491</v>
      </c>
      <c r="O72" s="3">
        <f t="shared" si="17"/>
        <v>33.755671416710868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29.674054278057238</v>
      </c>
      <c r="I73" s="3">
        <f t="shared" si="18"/>
        <v>32.428728062190906</v>
      </c>
      <c r="J73" s="3">
        <f t="shared" si="18"/>
        <v>13.139832859191314</v>
      </c>
      <c r="K73" s="3">
        <f t="shared" si="18"/>
        <v>25.452783171157623</v>
      </c>
      <c r="L73" s="3">
        <f t="shared" si="18"/>
        <v>17.134713406045325</v>
      </c>
      <c r="M73" s="3">
        <f t="shared" si="18"/>
        <v>9.6002257679655827</v>
      </c>
      <c r="N73" s="3">
        <f t="shared" si="18"/>
        <v>22.905131633949342</v>
      </c>
      <c r="O73" s="3">
        <f t="shared" si="18"/>
        <v>35.520867913596135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147.44243939984324</v>
      </c>
      <c r="I76" s="3">
        <f t="shared" ref="I76:O76" si="19">I47/$S$54*100</f>
        <v>98.765026333194911</v>
      </c>
      <c r="J76" s="3">
        <f t="shared" si="19"/>
        <v>104.8640089200677</v>
      </c>
      <c r="K76" s="3">
        <f t="shared" si="19"/>
        <v>133.13477403455983</v>
      </c>
      <c r="L76" s="3">
        <f t="shared" si="19"/>
        <v>100.85259509233042</v>
      </c>
      <c r="M76" s="3">
        <f t="shared" si="19"/>
        <v>93.715819508142374</v>
      </c>
      <c r="N76" s="3">
        <f t="shared" si="19"/>
        <v>98.833804955991951</v>
      </c>
      <c r="O76" s="3">
        <f t="shared" si="19"/>
        <v>137.89498837075763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92.897201055473701</v>
      </c>
      <c r="I77" s="3">
        <f t="shared" si="20"/>
        <v>139.21993976031965</v>
      </c>
      <c r="J77" s="3">
        <f t="shared" si="20"/>
        <v>99.685987376585572</v>
      </c>
      <c r="K77" s="3">
        <f t="shared" si="20"/>
        <v>118.61221368338168</v>
      </c>
      <c r="L77" s="3">
        <f t="shared" si="20"/>
        <v>116.07724762502068</v>
      </c>
      <c r="M77" s="3">
        <f t="shared" si="20"/>
        <v>102.61571216152474</v>
      </c>
      <c r="N77" s="3">
        <f t="shared" si="20"/>
        <v>98.010723534910653</v>
      </c>
      <c r="O77" s="3">
        <f t="shared" si="20"/>
        <v>115.27580854391285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94.889213381336546</v>
      </c>
      <c r="I78" s="3">
        <f t="shared" si="20"/>
        <v>65.050417940179301</v>
      </c>
      <c r="J78" s="3">
        <f t="shared" si="20"/>
        <v>82.767485489926813</v>
      </c>
      <c r="K78" s="3">
        <f t="shared" si="20"/>
        <v>78.42782950592526</v>
      </c>
      <c r="L78" s="3">
        <f t="shared" si="20"/>
        <v>80.412199762588429</v>
      </c>
      <c r="M78" s="3">
        <f t="shared" si="20"/>
        <v>80.984071084938165</v>
      </c>
      <c r="N78" s="3">
        <f t="shared" si="20"/>
        <v>71.75324626693326</v>
      </c>
      <c r="O78" s="3">
        <f t="shared" si="20"/>
        <v>62.096666489676352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77.203264337370101</v>
      </c>
      <c r="I79" s="3">
        <f t="shared" si="20"/>
        <v>84.532497792282641</v>
      </c>
      <c r="J79" s="3">
        <f t="shared" si="20"/>
        <v>80.661575764712069</v>
      </c>
      <c r="K79" s="3">
        <f t="shared" si="20"/>
        <v>84.65208089111907</v>
      </c>
      <c r="L79" s="3">
        <f t="shared" si="20"/>
        <v>84.426120189023237</v>
      </c>
      <c r="M79" s="3">
        <f t="shared" si="20"/>
        <v>94.018567721556522</v>
      </c>
      <c r="N79" s="3">
        <f t="shared" si="20"/>
        <v>61.335027304960413</v>
      </c>
      <c r="O79" s="3">
        <f t="shared" si="20"/>
        <v>76.668991995482756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103.10802954350591</v>
      </c>
      <c r="I83" s="3">
        <f t="shared" ref="I83:O83" si="21">AVERAGE(I76:I79)</f>
        <v>96.891970456494121</v>
      </c>
      <c r="J83" s="3">
        <f>AVERAGE(J76:J79)</f>
        <v>91.994764387823039</v>
      </c>
      <c r="K83" s="3">
        <f t="shared" si="21"/>
        <v>103.70672452874646</v>
      </c>
      <c r="L83" s="3">
        <f t="shared" si="21"/>
        <v>95.44204066724069</v>
      </c>
      <c r="M83" s="3">
        <f t="shared" si="21"/>
        <v>92.833542619040443</v>
      </c>
      <c r="N83" s="3">
        <f t="shared" si="21"/>
        <v>82.483200515699068</v>
      </c>
      <c r="O83" s="3">
        <f t="shared" si="21"/>
        <v>97.984113849957396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93.893207218405124</v>
      </c>
      <c r="I84" s="3">
        <f t="shared" si="22"/>
        <v>91.648762062738768</v>
      </c>
      <c r="J84" s="3">
        <f t="shared" si="22"/>
        <v>91.226736433256193</v>
      </c>
      <c r="K84" s="3">
        <f t="shared" si="22"/>
        <v>101.63214728725038</v>
      </c>
      <c r="L84" s="3">
        <f t="shared" si="22"/>
        <v>92.63935764067682</v>
      </c>
      <c r="M84" s="3">
        <f t="shared" si="22"/>
        <v>93.867193614849441</v>
      </c>
      <c r="N84" s="3">
        <f t="shared" si="22"/>
        <v>84.881984900921964</v>
      </c>
      <c r="O84" s="3">
        <f t="shared" si="22"/>
        <v>95.9724002696978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30.59633265177526</v>
      </c>
      <c r="I85" s="3">
        <f t="shared" si="23"/>
        <v>31.420833613434809</v>
      </c>
      <c r="J85" s="3">
        <f t="shared" si="23"/>
        <v>12.087958279766751</v>
      </c>
      <c r="K85" s="3">
        <f t="shared" si="23"/>
        <v>26.396247728211531</v>
      </c>
      <c r="L85" s="3">
        <f t="shared" si="23"/>
        <v>16.353720137212754</v>
      </c>
      <c r="M85" s="3">
        <f t="shared" si="23"/>
        <v>8.91222967982843</v>
      </c>
      <c r="N85" s="3">
        <f t="shared" si="23"/>
        <v>18.892885654015224</v>
      </c>
      <c r="O85" s="3">
        <f t="shared" si="23"/>
        <v>34.804807656951041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29.674054278057259</v>
      </c>
      <c r="I86" s="3">
        <f t="shared" si="24"/>
        <v>32.428728062190885</v>
      </c>
      <c r="J86" s="3">
        <f t="shared" si="24"/>
        <v>13.139832859191259</v>
      </c>
      <c r="K86" s="3">
        <f t="shared" si="24"/>
        <v>25.452783171157584</v>
      </c>
      <c r="L86" s="3">
        <f t="shared" si="24"/>
        <v>17.134713406045147</v>
      </c>
      <c r="M86" s="3">
        <f t="shared" si="24"/>
        <v>9.6002257679655809</v>
      </c>
      <c r="N86" s="3">
        <f t="shared" si="24"/>
        <v>22.905131633949306</v>
      </c>
      <c r="O86" s="3">
        <f t="shared" si="24"/>
        <v>35.520867913596156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T60" sqref="T60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59</v>
      </c>
      <c r="D25" s="3"/>
      <c r="E25" s="3"/>
      <c r="F25" s="2"/>
      <c r="G25" s="2"/>
      <c r="H25" s="2" t="s">
        <v>21</v>
      </c>
      <c r="I25" s="2" t="s">
        <v>22</v>
      </c>
      <c r="J25" s="2" t="s">
        <v>23</v>
      </c>
      <c r="K25" s="2" t="s">
        <v>24</v>
      </c>
      <c r="L25" s="2" t="s">
        <v>25</v>
      </c>
      <c r="M25" s="2" t="s">
        <v>26</v>
      </c>
      <c r="N25" s="2" t="s">
        <v>27</v>
      </c>
      <c r="O25" s="2" t="s">
        <v>28</v>
      </c>
      <c r="P25" s="2" t="s">
        <v>29</v>
      </c>
      <c r="Q25" s="2"/>
      <c r="R25" s="3"/>
      <c r="S25" s="22"/>
      <c r="T25" s="3"/>
    </row>
    <row r="26" spans="1:20" x14ac:dyDescent="0.25">
      <c r="A26" t="s">
        <v>30</v>
      </c>
      <c r="C26" t="s">
        <v>31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43903</v>
      </c>
      <c r="D27" s="3"/>
      <c r="E27" s="3"/>
      <c r="F27" s="5"/>
      <c r="G27" s="5">
        <v>546.82000000000005</v>
      </c>
      <c r="H27" s="5">
        <v>547.47799999999995</v>
      </c>
      <c r="I27" s="5">
        <v>543.65200000000004</v>
      </c>
      <c r="J27" s="5">
        <v>553.69200000000001</v>
      </c>
      <c r="K27" s="5">
        <v>546.05700000000002</v>
      </c>
      <c r="L27" s="5">
        <v>545.16399999999999</v>
      </c>
      <c r="M27" s="5">
        <v>545.50800000000004</v>
      </c>
      <c r="N27" s="5">
        <v>546.21699999999998</v>
      </c>
      <c r="O27" s="5">
        <v>544.84100000000001</v>
      </c>
      <c r="P27" s="5">
        <v>545.56700000000001</v>
      </c>
      <c r="Q27" s="5"/>
      <c r="R27" s="3"/>
      <c r="S27" s="22"/>
      <c r="T27" s="3"/>
    </row>
    <row r="28" spans="1:20" x14ac:dyDescent="0.25">
      <c r="A28" t="s">
        <v>33</v>
      </c>
      <c r="C28" t="s">
        <v>46</v>
      </c>
      <c r="D28" s="3"/>
      <c r="E28" s="3"/>
      <c r="F28" s="5"/>
      <c r="G28" s="5">
        <v>547.30499999999995</v>
      </c>
      <c r="H28" s="6">
        <v>4173.91</v>
      </c>
      <c r="I28" s="7">
        <v>4066.92</v>
      </c>
      <c r="J28" s="7">
        <v>4213.74</v>
      </c>
      <c r="K28" s="7">
        <v>4160.1899999999996</v>
      </c>
      <c r="L28" s="7">
        <v>4060.27</v>
      </c>
      <c r="M28" s="7">
        <v>4184.18</v>
      </c>
      <c r="N28" s="7">
        <v>4223.3900000000003</v>
      </c>
      <c r="O28" s="7">
        <v>4080.96</v>
      </c>
      <c r="P28" s="8">
        <v>2286.2399999999998</v>
      </c>
      <c r="Q28" s="5"/>
      <c r="R28" s="3"/>
    </row>
    <row r="29" spans="1:20" x14ac:dyDescent="0.25">
      <c r="A29" t="s">
        <v>34</v>
      </c>
      <c r="C29" t="s">
        <v>60</v>
      </c>
      <c r="D29" s="3"/>
      <c r="E29" s="3"/>
      <c r="F29" s="5"/>
      <c r="G29" s="5">
        <v>544.76199999999994</v>
      </c>
      <c r="H29" s="9">
        <v>4173.1400000000003</v>
      </c>
      <c r="I29" s="5">
        <v>4105.4399999999996</v>
      </c>
      <c r="J29" s="5">
        <v>4143.1899999999996</v>
      </c>
      <c r="K29" s="5">
        <v>3918.45</v>
      </c>
      <c r="L29" s="5">
        <v>3843.73</v>
      </c>
      <c r="M29" s="5">
        <v>4092.07</v>
      </c>
      <c r="N29" s="5">
        <v>4160.22</v>
      </c>
      <c r="O29" s="5">
        <v>4140.28</v>
      </c>
      <c r="P29" s="10">
        <v>2343.59</v>
      </c>
      <c r="Q29" s="5"/>
      <c r="R29" s="3"/>
    </row>
    <row r="30" spans="1:20" x14ac:dyDescent="0.25">
      <c r="A30" t="s">
        <v>18</v>
      </c>
      <c r="C30" s="4">
        <v>43946</v>
      </c>
      <c r="D30" s="3"/>
      <c r="E30" s="3"/>
      <c r="F30" s="5"/>
      <c r="G30" s="5">
        <v>544.91</v>
      </c>
      <c r="H30" s="9">
        <v>4149.2700000000004</v>
      </c>
      <c r="I30" s="5">
        <v>3930.68</v>
      </c>
      <c r="J30" s="5">
        <v>3998.04</v>
      </c>
      <c r="K30" s="5">
        <v>3975.92</v>
      </c>
      <c r="L30" s="5">
        <v>4008.33</v>
      </c>
      <c r="M30" s="5">
        <v>3989.01</v>
      </c>
      <c r="N30" s="5">
        <v>4022.09</v>
      </c>
      <c r="O30" s="5">
        <v>3886.09</v>
      </c>
      <c r="P30" s="10">
        <v>2336.29</v>
      </c>
      <c r="Q30" s="5"/>
      <c r="R30" s="3"/>
    </row>
    <row r="31" spans="1:20" x14ac:dyDescent="0.25">
      <c r="A31" t="s">
        <v>19</v>
      </c>
      <c r="C31" t="s">
        <v>20</v>
      </c>
      <c r="D31" s="3"/>
      <c r="E31" s="3"/>
      <c r="F31" s="5"/>
      <c r="G31" s="5">
        <v>545.19399999999996</v>
      </c>
      <c r="H31" s="11">
        <v>3978.39</v>
      </c>
      <c r="I31" s="12">
        <v>3967.73</v>
      </c>
      <c r="J31" s="12">
        <v>4079.93</v>
      </c>
      <c r="K31" s="12">
        <v>4003.21</v>
      </c>
      <c r="L31" s="12">
        <v>3848.51</v>
      </c>
      <c r="M31" s="12">
        <v>3911.93</v>
      </c>
      <c r="N31" s="12">
        <v>3788.94</v>
      </c>
      <c r="O31" s="12">
        <v>3753.57</v>
      </c>
      <c r="P31" s="13">
        <v>543.303</v>
      </c>
      <c r="Q31" s="5"/>
      <c r="R31" s="3"/>
    </row>
    <row r="32" spans="1:20" x14ac:dyDescent="0.25">
      <c r="A32" s="1" t="s">
        <v>35</v>
      </c>
      <c r="D32" s="3"/>
      <c r="E32" s="3"/>
      <c r="F32" s="3"/>
      <c r="G32" s="3">
        <v>546.077</v>
      </c>
      <c r="H32" s="3">
        <v>543.55200000000002</v>
      </c>
      <c r="I32" s="3">
        <v>543.37599999999998</v>
      </c>
      <c r="J32" s="3">
        <v>543.81500000000005</v>
      </c>
      <c r="K32" s="3">
        <v>544.04999999999995</v>
      </c>
      <c r="L32" s="3">
        <v>543.46900000000005</v>
      </c>
      <c r="M32" s="3">
        <v>543.73299999999995</v>
      </c>
      <c r="N32" s="3">
        <v>541.48599999999999</v>
      </c>
      <c r="O32" s="3">
        <v>544.20399999999995</v>
      </c>
      <c r="P32" s="3">
        <v>543.495</v>
      </c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36</v>
      </c>
      <c r="G35" s="3"/>
      <c r="H35" s="16">
        <f t="shared" ref="H35:M35" si="0">AVERAGE(H28:H31)</f>
        <v>4118.6774999999998</v>
      </c>
      <c r="I35" s="3">
        <f t="shared" si="0"/>
        <v>4017.6924999999997</v>
      </c>
      <c r="J35" s="3">
        <f t="shared" si="0"/>
        <v>4108.7250000000004</v>
      </c>
      <c r="K35" s="3">
        <f t="shared" si="0"/>
        <v>4014.4425000000001</v>
      </c>
      <c r="L35" s="3">
        <f t="shared" si="0"/>
        <v>3940.21</v>
      </c>
      <c r="M35" s="3">
        <f t="shared" si="0"/>
        <v>4044.2975000000001</v>
      </c>
      <c r="N35" s="3">
        <f>AVERAGE(N28:N31)</f>
        <v>4048.6600000000003</v>
      </c>
      <c r="O35" s="3">
        <f>AVERAGE(O28:O31)</f>
        <v>3965.2249999999999</v>
      </c>
      <c r="P35" s="3">
        <f>AVERAGE(P28:P30)</f>
        <v>2322.04</v>
      </c>
      <c r="Q35" s="3"/>
      <c r="R35" s="3"/>
    </row>
    <row r="36" spans="1:18" x14ac:dyDescent="0.25">
      <c r="B36" s="14"/>
      <c r="D36" s="3"/>
      <c r="E36" s="3"/>
      <c r="F36" s="3" t="s">
        <v>37</v>
      </c>
      <c r="G36" s="3"/>
      <c r="H36" s="3">
        <f>H35/1000</f>
        <v>4.1186774999999995</v>
      </c>
      <c r="I36" s="3">
        <f t="shared" ref="I36:P36" si="1">I35/1000</f>
        <v>4.0176924999999999</v>
      </c>
      <c r="J36" s="3">
        <f t="shared" si="1"/>
        <v>4.1087250000000006</v>
      </c>
      <c r="K36" s="3">
        <f t="shared" si="1"/>
        <v>4.0144425000000004</v>
      </c>
      <c r="L36" s="3">
        <f t="shared" si="1"/>
        <v>3.94021</v>
      </c>
      <c r="M36" s="3">
        <f t="shared" si="1"/>
        <v>4.0442974999999999</v>
      </c>
      <c r="N36" s="3">
        <f t="shared" si="1"/>
        <v>4.0486599999999999</v>
      </c>
      <c r="O36" s="3">
        <f t="shared" si="1"/>
        <v>3.9652249999999998</v>
      </c>
      <c r="P36" s="3">
        <f t="shared" si="1"/>
        <v>2.3220399999999999</v>
      </c>
      <c r="Q36" s="3"/>
      <c r="R36" s="3"/>
    </row>
    <row r="37" spans="1:18" x14ac:dyDescent="0.25">
      <c r="B37" s="14"/>
      <c r="D37" s="3"/>
      <c r="E37" s="3"/>
      <c r="F37" s="3" t="s">
        <v>38</v>
      </c>
      <c r="G37" s="3"/>
      <c r="H37" s="3">
        <f>MEDIAN(H28:H31)</f>
        <v>4161.2049999999999</v>
      </c>
      <c r="I37" s="3">
        <f t="shared" ref="I37:P37" si="2">MEDIAN(I28:I31)</f>
        <v>4017.3249999999998</v>
      </c>
      <c r="J37" s="3">
        <f t="shared" si="2"/>
        <v>4111.5599999999995</v>
      </c>
      <c r="K37" s="3">
        <f t="shared" si="2"/>
        <v>3989.5650000000001</v>
      </c>
      <c r="L37" s="3">
        <f t="shared" si="2"/>
        <v>3928.42</v>
      </c>
      <c r="M37" s="3">
        <f t="shared" si="2"/>
        <v>4040.54</v>
      </c>
      <c r="N37" s="3">
        <f t="shared" si="2"/>
        <v>4091.1550000000002</v>
      </c>
      <c r="O37" s="3">
        <f t="shared" si="2"/>
        <v>3983.5250000000001</v>
      </c>
      <c r="P37" s="3">
        <f t="shared" si="2"/>
        <v>2311.2649999999999</v>
      </c>
      <c r="Q37" s="3"/>
      <c r="R37" s="3"/>
    </row>
    <row r="38" spans="1:18" x14ac:dyDescent="0.25">
      <c r="B38" s="17"/>
      <c r="D38" s="3"/>
      <c r="E38" s="3"/>
      <c r="F38" s="3" t="s">
        <v>39</v>
      </c>
      <c r="G38" s="3"/>
      <c r="H38" s="3">
        <f>H37/1000</f>
        <v>4.1612049999999998</v>
      </c>
      <c r="I38" s="3">
        <f t="shared" ref="I38:P38" si="3">I37/1000</f>
        <v>4.0173249999999996</v>
      </c>
      <c r="J38" s="3">
        <f t="shared" si="3"/>
        <v>4.1115599999999999</v>
      </c>
      <c r="K38" s="3">
        <f t="shared" si="3"/>
        <v>3.9895650000000002</v>
      </c>
      <c r="L38" s="3">
        <f t="shared" si="3"/>
        <v>3.92842</v>
      </c>
      <c r="M38" s="3">
        <f t="shared" si="3"/>
        <v>4.04054</v>
      </c>
      <c r="N38" s="3">
        <f t="shared" si="3"/>
        <v>4.0911550000000005</v>
      </c>
      <c r="O38" s="3">
        <f t="shared" si="3"/>
        <v>3.9835250000000002</v>
      </c>
      <c r="P38" s="3">
        <f t="shared" si="3"/>
        <v>2.3112649999999997</v>
      </c>
      <c r="Q38" s="3"/>
      <c r="R38" s="3"/>
    </row>
    <row r="39" spans="1:18" x14ac:dyDescent="0.25">
      <c r="B39" s="14"/>
      <c r="C39" s="14"/>
      <c r="D39" s="3"/>
      <c r="E39" s="3"/>
      <c r="F39" s="3" t="s">
        <v>40</v>
      </c>
      <c r="G39" s="3"/>
      <c r="H39" s="3">
        <f>STDEV(H28:H31)</f>
        <v>94.221859945910083</v>
      </c>
      <c r="I39" s="3">
        <f t="shared" ref="I39:P39" si="4">STDEV(I28:I31)</f>
        <v>82.037383907175638</v>
      </c>
      <c r="J39" s="3">
        <f t="shared" si="4"/>
        <v>91.826480748565373</v>
      </c>
      <c r="K39" s="3">
        <f t="shared" si="4"/>
        <v>103.38769410169974</v>
      </c>
      <c r="L39" s="3">
        <f t="shared" si="4"/>
        <v>110.71286947174049</v>
      </c>
      <c r="M39" s="3">
        <f t="shared" si="4"/>
        <v>118.92180662799697</v>
      </c>
      <c r="N39" s="3">
        <f t="shared" si="4"/>
        <v>192.47220561248156</v>
      </c>
      <c r="O39" s="3">
        <f t="shared" si="4"/>
        <v>178.04403060291932</v>
      </c>
      <c r="P39" s="3">
        <f t="shared" si="4"/>
        <v>889.73368513219532</v>
      </c>
      <c r="Q39" s="3"/>
      <c r="R39" s="3"/>
    </row>
    <row r="40" spans="1:18" x14ac:dyDescent="0.25">
      <c r="D40" s="3"/>
      <c r="E40" s="3"/>
      <c r="F40" s="3" t="s">
        <v>41</v>
      </c>
      <c r="G40" s="3"/>
      <c r="H40" s="3">
        <f>H39/H35*100</f>
        <v>2.2876726800267826</v>
      </c>
      <c r="I40" s="3">
        <f t="shared" ref="I40:P40" si="5">I39/I35*100</f>
        <v>2.0419030054484173</v>
      </c>
      <c r="J40" s="3">
        <f t="shared" si="5"/>
        <v>2.2349142556039983</v>
      </c>
      <c r="K40" s="3">
        <f t="shared" si="5"/>
        <v>2.5753935721261354</v>
      </c>
      <c r="L40" s="3">
        <f t="shared" si="5"/>
        <v>2.8098215443273453</v>
      </c>
      <c r="M40" s="3">
        <f t="shared" si="5"/>
        <v>2.9404811744931467</v>
      </c>
      <c r="N40" s="3">
        <f t="shared" si="5"/>
        <v>4.7539730580607298</v>
      </c>
      <c r="O40" s="3">
        <f t="shared" si="5"/>
        <v>4.4901368926837524</v>
      </c>
      <c r="P40" s="3">
        <f t="shared" si="5"/>
        <v>38.316897432093995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21</v>
      </c>
      <c r="I44" s="2" t="s">
        <v>22</v>
      </c>
      <c r="J44" s="2" t="s">
        <v>23</v>
      </c>
      <c r="K44" s="2" t="s">
        <v>24</v>
      </c>
      <c r="L44" s="2" t="s">
        <v>25</v>
      </c>
      <c r="M44" s="2" t="s">
        <v>26</v>
      </c>
      <c r="N44" s="2" t="s">
        <v>27</v>
      </c>
      <c r="O44" s="2" t="s">
        <v>28</v>
      </c>
      <c r="P44" s="2" t="s">
        <v>29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1851.87</v>
      </c>
      <c r="I47" s="3">
        <f t="shared" ref="I47:N47" si="6">I28-$P$35</f>
        <v>1744.88</v>
      </c>
      <c r="J47" s="3">
        <f t="shared" si="6"/>
        <v>1891.6999999999998</v>
      </c>
      <c r="K47" s="3">
        <f t="shared" si="6"/>
        <v>1838.1499999999996</v>
      </c>
      <c r="L47" s="3">
        <f t="shared" si="6"/>
        <v>1738.23</v>
      </c>
      <c r="M47" s="3">
        <f t="shared" si="6"/>
        <v>1862.1400000000003</v>
      </c>
      <c r="N47" s="3">
        <f t="shared" si="6"/>
        <v>1901.3500000000004</v>
      </c>
      <c r="O47" s="3">
        <f>O28-$P$35</f>
        <v>1758.92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1851.1000000000004</v>
      </c>
      <c r="I48" s="3">
        <f t="shared" si="7"/>
        <v>1783.3999999999996</v>
      </c>
      <c r="J48" s="3">
        <f t="shared" si="7"/>
        <v>1821.1499999999996</v>
      </c>
      <c r="K48" s="3">
        <f t="shared" si="7"/>
        <v>1596.4099999999999</v>
      </c>
      <c r="L48" s="3">
        <f t="shared" si="7"/>
        <v>1521.69</v>
      </c>
      <c r="M48" s="3">
        <f t="shared" si="7"/>
        <v>1770.0300000000002</v>
      </c>
      <c r="N48" s="3">
        <f t="shared" si="7"/>
        <v>1838.1800000000003</v>
      </c>
      <c r="O48" s="3">
        <f t="shared" si="7"/>
        <v>1818.2399999999998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1827.2300000000005</v>
      </c>
      <c r="I49" s="3">
        <f t="shared" si="7"/>
        <v>1608.6399999999999</v>
      </c>
      <c r="J49" s="3">
        <f t="shared" si="7"/>
        <v>1676</v>
      </c>
      <c r="K49" s="3">
        <f t="shared" si="7"/>
        <v>1653.88</v>
      </c>
      <c r="L49" s="3">
        <f>L30-$P$35</f>
        <v>1686.29</v>
      </c>
      <c r="M49" s="3">
        <f t="shared" si="7"/>
        <v>1666.9700000000003</v>
      </c>
      <c r="N49" s="3">
        <f t="shared" si="7"/>
        <v>1700.0500000000002</v>
      </c>
      <c r="O49" s="3">
        <f>O30-$P$35</f>
        <v>1564.0500000000002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1656.35</v>
      </c>
      <c r="I50" s="3">
        <f t="shared" si="7"/>
        <v>1645.69</v>
      </c>
      <c r="J50" s="3">
        <f t="shared" si="7"/>
        <v>1757.8899999999999</v>
      </c>
      <c r="K50" s="3">
        <f t="shared" si="7"/>
        <v>1681.17</v>
      </c>
      <c r="L50" s="3">
        <f t="shared" si="7"/>
        <v>1526.4700000000003</v>
      </c>
      <c r="M50" s="3">
        <f t="shared" si="7"/>
        <v>1589.8899999999999</v>
      </c>
      <c r="N50" s="3">
        <f t="shared" si="7"/>
        <v>1466.9</v>
      </c>
      <c r="O50" s="3">
        <f t="shared" si="7"/>
        <v>1431.5300000000002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21</v>
      </c>
      <c r="I53" s="2" t="s">
        <v>22</v>
      </c>
      <c r="J53" s="2" t="s">
        <v>23</v>
      </c>
      <c r="K53" s="2" t="s">
        <v>24</v>
      </c>
      <c r="L53" s="2" t="s">
        <v>25</v>
      </c>
      <c r="M53" s="2" t="s">
        <v>26</v>
      </c>
      <c r="N53" s="2" t="s">
        <v>27</v>
      </c>
      <c r="O53" s="2" t="s">
        <v>28</v>
      </c>
      <c r="P53" s="2" t="s">
        <v>29</v>
      </c>
      <c r="Q53" s="2"/>
      <c r="R53" s="3"/>
      <c r="S53" s="18" t="s">
        <v>43</v>
      </c>
      <c r="T53" s="19"/>
    </row>
    <row r="54" spans="4:20" x14ac:dyDescent="0.25">
      <c r="D54" s="3"/>
      <c r="E54" s="3"/>
      <c r="F54" s="3" t="s">
        <v>36</v>
      </c>
      <c r="G54" s="3"/>
      <c r="H54" s="3">
        <f>AVERAGE(H47:H50)</f>
        <v>1796.6375000000003</v>
      </c>
      <c r="I54" s="3">
        <f>AVERAGE(I47:I50)</f>
        <v>1695.6525000000001</v>
      </c>
      <c r="J54" s="3">
        <f t="shared" ref="J54:N54" si="8">AVERAGE(J47:J50)</f>
        <v>1786.6849999999999</v>
      </c>
      <c r="K54" s="3">
        <f t="shared" si="8"/>
        <v>1692.4024999999999</v>
      </c>
      <c r="L54" s="3">
        <f t="shared" si="8"/>
        <v>1618.17</v>
      </c>
      <c r="M54" s="3">
        <f t="shared" si="8"/>
        <v>1722.2575000000002</v>
      </c>
      <c r="N54" s="3">
        <f t="shared" si="8"/>
        <v>1726.6200000000003</v>
      </c>
      <c r="O54" s="3">
        <f>AVERAGE(O47:O50)</f>
        <v>1643.1849999999999</v>
      </c>
      <c r="P54" s="3"/>
      <c r="Q54" s="3"/>
      <c r="R54" s="3"/>
      <c r="S54" s="20">
        <f>AVERAGE(H47:I50)</f>
        <v>1746.145</v>
      </c>
      <c r="T54" s="21"/>
    </row>
    <row r="55" spans="4:20" x14ac:dyDescent="0.25">
      <c r="D55" s="3"/>
      <c r="E55" s="3"/>
      <c r="F55" s="3" t="s">
        <v>37</v>
      </c>
      <c r="G55" s="3"/>
      <c r="H55" s="3">
        <f>H54/1000</f>
        <v>1.7966375000000003</v>
      </c>
      <c r="I55" s="3">
        <f t="shared" ref="I55:O55" si="9">I54/1000</f>
        <v>1.6956525000000002</v>
      </c>
      <c r="J55" s="3">
        <f t="shared" si="9"/>
        <v>1.7866849999999999</v>
      </c>
      <c r="K55" s="3">
        <f t="shared" si="9"/>
        <v>1.6924024999999998</v>
      </c>
      <c r="L55" s="3">
        <f t="shared" si="9"/>
        <v>1.6181700000000001</v>
      </c>
      <c r="M55" s="3">
        <f t="shared" si="9"/>
        <v>1.7222575000000002</v>
      </c>
      <c r="N55" s="3">
        <f t="shared" si="9"/>
        <v>1.7266200000000003</v>
      </c>
      <c r="O55" s="3">
        <f t="shared" si="9"/>
        <v>1.6431849999999999</v>
      </c>
      <c r="P55" s="3"/>
      <c r="Q55" s="3"/>
      <c r="R55" s="3"/>
    </row>
    <row r="56" spans="4:20" x14ac:dyDescent="0.25">
      <c r="D56" s="3"/>
      <c r="E56" s="3"/>
      <c r="F56" s="3" t="s">
        <v>38</v>
      </c>
      <c r="G56" s="3"/>
      <c r="H56" s="3">
        <f>MEDIAN(H47:H50)</f>
        <v>1839.1650000000004</v>
      </c>
      <c r="I56" s="3">
        <f t="shared" ref="I56:N56" si="10">MEDIAN(I47:I50)</f>
        <v>1695.2850000000001</v>
      </c>
      <c r="J56" s="3">
        <f>MEDIAN(J47:J50)</f>
        <v>1789.5199999999998</v>
      </c>
      <c r="K56" s="3">
        <f t="shared" si="10"/>
        <v>1667.5250000000001</v>
      </c>
      <c r="L56" s="3">
        <f t="shared" si="10"/>
        <v>1606.38</v>
      </c>
      <c r="M56" s="3">
        <f t="shared" si="10"/>
        <v>1718.5000000000002</v>
      </c>
      <c r="N56" s="3">
        <f t="shared" si="10"/>
        <v>1769.1150000000002</v>
      </c>
      <c r="O56" s="3">
        <f>MEDIAN(O47:O50)</f>
        <v>1661.4850000000001</v>
      </c>
      <c r="P56" s="3"/>
      <c r="Q56" s="3"/>
      <c r="R56" s="3"/>
    </row>
    <row r="57" spans="4:20" x14ac:dyDescent="0.25">
      <c r="D57" s="3"/>
      <c r="E57" s="3"/>
      <c r="F57" s="3" t="s">
        <v>39</v>
      </c>
      <c r="G57" s="3"/>
      <c r="H57" s="3">
        <f>H56/1000</f>
        <v>1.8391650000000004</v>
      </c>
      <c r="I57" s="3">
        <f t="shared" ref="I57:O57" si="11">I56/1000</f>
        <v>1.6952850000000002</v>
      </c>
      <c r="J57" s="3">
        <f t="shared" si="11"/>
        <v>1.7895199999999998</v>
      </c>
      <c r="K57" s="3">
        <f t="shared" si="11"/>
        <v>1.6675250000000001</v>
      </c>
      <c r="L57" s="3">
        <f t="shared" si="11"/>
        <v>1.6063800000000001</v>
      </c>
      <c r="M57" s="3">
        <f t="shared" si="11"/>
        <v>1.7185000000000001</v>
      </c>
      <c r="N57" s="3">
        <f t="shared" si="11"/>
        <v>1.7691150000000002</v>
      </c>
      <c r="O57" s="3">
        <f t="shared" si="11"/>
        <v>1.6614850000000001</v>
      </c>
      <c r="P57" s="3"/>
      <c r="Q57" s="3"/>
      <c r="R57" s="3"/>
    </row>
    <row r="58" spans="4:20" x14ac:dyDescent="0.25">
      <c r="D58" s="3"/>
      <c r="E58" s="3"/>
      <c r="F58" s="3" t="s">
        <v>40</v>
      </c>
      <c r="G58" s="3"/>
      <c r="H58" s="3">
        <f>STDEV(H47:H50)</f>
        <v>94.221859945910083</v>
      </c>
      <c r="I58" s="3">
        <f t="shared" ref="I58:O58" si="12">STDEV(I47:I50)</f>
        <v>82.037383907175638</v>
      </c>
      <c r="J58" s="3">
        <f t="shared" si="12"/>
        <v>91.826480748565373</v>
      </c>
      <c r="K58" s="3">
        <f t="shared" si="12"/>
        <v>103.38769410169974</v>
      </c>
      <c r="L58" s="3">
        <f t="shared" si="12"/>
        <v>110.71286947174049</v>
      </c>
      <c r="M58" s="3">
        <f t="shared" si="12"/>
        <v>118.92180662799697</v>
      </c>
      <c r="N58" s="3">
        <f t="shared" si="12"/>
        <v>192.47220561248156</v>
      </c>
      <c r="O58" s="3">
        <f t="shared" si="12"/>
        <v>178.04403060291932</v>
      </c>
      <c r="P58" s="3"/>
      <c r="Q58" s="3"/>
      <c r="R58" s="3"/>
    </row>
    <row r="59" spans="4:20" x14ac:dyDescent="0.25">
      <c r="D59" s="3"/>
      <c r="E59" s="3"/>
      <c r="F59" s="3" t="s">
        <v>41</v>
      </c>
      <c r="G59" s="3"/>
      <c r="H59" s="3">
        <f>H58/H54*100</f>
        <v>5.2443445016543446</v>
      </c>
      <c r="I59" s="3">
        <f t="shared" ref="I59:O59" si="13">I58/I54*100</f>
        <v>4.838101197454999</v>
      </c>
      <c r="J59" s="3">
        <f t="shared" si="13"/>
        <v>5.1394890956472672</v>
      </c>
      <c r="K59" s="3">
        <f t="shared" si="13"/>
        <v>6.1089305943296432</v>
      </c>
      <c r="L59" s="3">
        <f t="shared" si="13"/>
        <v>6.8418565090034109</v>
      </c>
      <c r="M59" s="3">
        <f t="shared" si="13"/>
        <v>6.904995718003665</v>
      </c>
      <c r="N59" s="3">
        <f t="shared" si="13"/>
        <v>11.147340214551061</v>
      </c>
      <c r="O59" s="3">
        <f t="shared" si="13"/>
        <v>10.835300383275124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44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103.07421502668177</v>
      </c>
      <c r="I63" s="3">
        <f t="shared" ref="H63:O66" si="14">I47/$H$54*100</f>
        <v>97.119201842330455</v>
      </c>
      <c r="J63" s="3">
        <f t="shared" si="14"/>
        <v>105.29113413251142</v>
      </c>
      <c r="K63" s="3">
        <f t="shared" si="14"/>
        <v>102.31056626614992</v>
      </c>
      <c r="L63" s="3">
        <f t="shared" si="14"/>
        <v>96.749065963501252</v>
      </c>
      <c r="M63" s="3">
        <f t="shared" si="14"/>
        <v>103.64583840646763</v>
      </c>
      <c r="N63" s="3">
        <f t="shared" si="14"/>
        <v>105.82824860329364</v>
      </c>
      <c r="O63" s="3">
        <f>O47/$H$54*100</f>
        <v>97.900661652670607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103.03135718808052</v>
      </c>
      <c r="I64" s="3">
        <f t="shared" si="14"/>
        <v>99.263206963007249</v>
      </c>
      <c r="J64" s="3">
        <f t="shared" si="14"/>
        <v>101.36435424508279</v>
      </c>
      <c r="K64" s="3">
        <f t="shared" si="14"/>
        <v>88.855431326575314</v>
      </c>
      <c r="L64" s="3">
        <f t="shared" si="14"/>
        <v>84.696551196332024</v>
      </c>
      <c r="M64" s="3">
        <f t="shared" si="14"/>
        <v>98.519039038203303</v>
      </c>
      <c r="N64" s="3">
        <f t="shared" si="14"/>
        <v>102.31223605206949</v>
      </c>
      <c r="O64" s="3">
        <f t="shared" si="14"/>
        <v>101.20238501088836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101.70276419144098</v>
      </c>
      <c r="I65" s="3">
        <f t="shared" si="14"/>
        <v>89.53614738643715</v>
      </c>
      <c r="J65" s="3">
        <f t="shared" si="14"/>
        <v>93.285373371089037</v>
      </c>
      <c r="K65" s="3">
        <f t="shared" si="14"/>
        <v>92.054184553088746</v>
      </c>
      <c r="L65" s="3">
        <f t="shared" si="14"/>
        <v>93.858109941487896</v>
      </c>
      <c r="M65" s="3">
        <f t="shared" si="14"/>
        <v>92.782767809310457</v>
      </c>
      <c r="N65" s="3">
        <f t="shared" si="14"/>
        <v>94.623985083245771</v>
      </c>
      <c r="O65" s="3">
        <f t="shared" si="14"/>
        <v>87.054288914708721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92.191663593796719</v>
      </c>
      <c r="I66" s="3">
        <f t="shared" si="14"/>
        <v>91.598332997056986</v>
      </c>
      <c r="J66" s="3">
        <f t="shared" si="14"/>
        <v>97.843332336100048</v>
      </c>
      <c r="K66" s="3">
        <f t="shared" si="14"/>
        <v>93.573133144554745</v>
      </c>
      <c r="L66" s="3">
        <f t="shared" si="14"/>
        <v>84.962603752843862</v>
      </c>
      <c r="M66" s="3">
        <f t="shared" si="14"/>
        <v>88.492531186730744</v>
      </c>
      <c r="N66" s="3">
        <f t="shared" si="14"/>
        <v>81.646965511963316</v>
      </c>
      <c r="O66" s="3">
        <f t="shared" si="14"/>
        <v>79.678287912837177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21</v>
      </c>
      <c r="I69" s="2" t="s">
        <v>22</v>
      </c>
      <c r="J69" s="2" t="s">
        <v>23</v>
      </c>
      <c r="K69" s="2" t="s">
        <v>24</v>
      </c>
      <c r="L69" s="2" t="s">
        <v>25</v>
      </c>
      <c r="M69" s="2" t="s">
        <v>26</v>
      </c>
      <c r="N69" s="2" t="s">
        <v>27</v>
      </c>
      <c r="O69" s="2" t="s">
        <v>28</v>
      </c>
      <c r="P69" s="2" t="s">
        <v>29</v>
      </c>
      <c r="Q69" s="2"/>
      <c r="R69" s="3"/>
    </row>
    <row r="70" spans="4:18" x14ac:dyDescent="0.25">
      <c r="D70" s="3"/>
      <c r="E70" s="3"/>
      <c r="F70" s="3" t="s">
        <v>36</v>
      </c>
      <c r="G70" s="3"/>
      <c r="H70" s="3">
        <f>AVERAGE(H63:H66)</f>
        <v>99.999999999999986</v>
      </c>
      <c r="I70" s="3">
        <f t="shared" ref="I70:N70" si="15">AVERAGE(I63:I66)</f>
        <v>94.379222297207974</v>
      </c>
      <c r="J70" s="3">
        <f>AVERAGE(J63:J66)</f>
        <v>99.44604852119582</v>
      </c>
      <c r="K70" s="3">
        <f t="shared" si="15"/>
        <v>94.198328822592174</v>
      </c>
      <c r="L70" s="3">
        <f t="shared" si="15"/>
        <v>90.066582713541251</v>
      </c>
      <c r="M70" s="3">
        <f t="shared" si="15"/>
        <v>95.860044110178023</v>
      </c>
      <c r="N70" s="3">
        <f t="shared" si="15"/>
        <v>96.102858812643063</v>
      </c>
      <c r="O70" s="3">
        <f>AVERAGE(O63:O66)</f>
        <v>91.458905872776214</v>
      </c>
      <c r="P70" s="3"/>
      <c r="Q70" s="3"/>
      <c r="R70" s="3"/>
    </row>
    <row r="71" spans="4:18" x14ac:dyDescent="0.25">
      <c r="D71" s="3"/>
      <c r="E71" s="3"/>
      <c r="F71" s="3" t="s">
        <v>38</v>
      </c>
      <c r="G71" s="3"/>
      <c r="H71" s="3">
        <f>MEDIAN(H63:H66)</f>
        <v>102.36706068976075</v>
      </c>
      <c r="I71" s="3">
        <f t="shared" ref="I71:O71" si="16">MEDIAN(I63:I66)</f>
        <v>94.35876741969372</v>
      </c>
      <c r="J71" s="3">
        <f t="shared" si="16"/>
        <v>99.603843290591414</v>
      </c>
      <c r="K71" s="3">
        <f t="shared" si="16"/>
        <v>92.813658848821746</v>
      </c>
      <c r="L71" s="3">
        <f t="shared" si="16"/>
        <v>89.410356847165872</v>
      </c>
      <c r="M71" s="3">
        <f t="shared" si="16"/>
        <v>95.650903423756887</v>
      </c>
      <c r="N71" s="3">
        <f t="shared" si="16"/>
        <v>98.468110567657632</v>
      </c>
      <c r="O71" s="3">
        <f t="shared" si="16"/>
        <v>92.477475283689671</v>
      </c>
      <c r="P71" s="3"/>
      <c r="Q71" s="3"/>
      <c r="R71" s="3"/>
    </row>
    <row r="72" spans="4:18" x14ac:dyDescent="0.25">
      <c r="D72" s="3"/>
      <c r="E72" s="3"/>
      <c r="F72" s="3" t="s">
        <v>40</v>
      </c>
      <c r="G72" s="3"/>
      <c r="H72" s="3">
        <f>STDEV(H63:H66)</f>
        <v>5.24434450165435</v>
      </c>
      <c r="I72" s="3">
        <f t="shared" ref="I72:O72" si="17">STDEV(I63:I66)</f>
        <v>4.5661622841099332</v>
      </c>
      <c r="J72" s="3">
        <f t="shared" si="17"/>
        <v>5.1110188197989554</v>
      </c>
      <c r="K72" s="3">
        <f t="shared" si="17"/>
        <v>5.7545105287905711</v>
      </c>
      <c r="L72" s="3">
        <f t="shared" si="17"/>
        <v>6.1622263518233629</v>
      </c>
      <c r="M72" s="3">
        <f t="shared" si="17"/>
        <v>6.6191319410842135</v>
      </c>
      <c r="N72" s="3">
        <f t="shared" si="17"/>
        <v>10.712912627754985</v>
      </c>
      <c r="O72" s="3">
        <f t="shared" si="17"/>
        <v>9.9098471785721536</v>
      </c>
      <c r="P72" s="3"/>
      <c r="Q72" s="3"/>
      <c r="R72" s="3"/>
    </row>
    <row r="73" spans="4:18" x14ac:dyDescent="0.25">
      <c r="D73" s="3"/>
      <c r="E73" s="3"/>
      <c r="F73" s="3" t="s">
        <v>41</v>
      </c>
      <c r="G73" s="3"/>
      <c r="H73" s="3">
        <f t="shared" ref="H73:O73" si="18">H72/H70*100</f>
        <v>5.2443445016543508</v>
      </c>
      <c r="I73" s="3">
        <f t="shared" si="18"/>
        <v>4.8381011974549981</v>
      </c>
      <c r="J73" s="3">
        <f t="shared" si="18"/>
        <v>5.1394890956472734</v>
      </c>
      <c r="K73" s="3">
        <f t="shared" si="18"/>
        <v>6.1089305943296424</v>
      </c>
      <c r="L73" s="3">
        <f t="shared" si="18"/>
        <v>6.8418565090034109</v>
      </c>
      <c r="M73" s="3">
        <f t="shared" si="18"/>
        <v>6.9049957180036623</v>
      </c>
      <c r="N73" s="3">
        <f t="shared" si="18"/>
        <v>11.147340214551058</v>
      </c>
      <c r="O73" s="3">
        <f t="shared" si="18"/>
        <v>10.835300383275122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45</v>
      </c>
      <c r="E76" s="3"/>
      <c r="F76" s="3"/>
      <c r="G76" s="3"/>
      <c r="H76" s="3">
        <f>H47/$S$54*100</f>
        <v>106.05476635674584</v>
      </c>
      <c r="I76" s="3">
        <f t="shared" ref="I76:O76" si="19">I47/$S$54*100</f>
        <v>99.927554699065666</v>
      </c>
      <c r="J76" s="3">
        <f t="shared" si="19"/>
        <v>108.33579112845726</v>
      </c>
      <c r="K76" s="3">
        <f t="shared" si="19"/>
        <v>105.26903550392434</v>
      </c>
      <c r="L76" s="3">
        <f t="shared" si="19"/>
        <v>99.546715765300135</v>
      </c>
      <c r="M76" s="3">
        <f t="shared" si="19"/>
        <v>106.64291911611008</v>
      </c>
      <c r="N76" s="3">
        <f t="shared" si="19"/>
        <v>108.88843710001177</v>
      </c>
      <c r="O76" s="3">
        <f t="shared" si="19"/>
        <v>100.731611635918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106.01066921704671</v>
      </c>
      <c r="I77" s="3">
        <f t="shared" si="20"/>
        <v>102.13355706427585</v>
      </c>
      <c r="J77" s="3">
        <f t="shared" si="20"/>
        <v>104.2954622897869</v>
      </c>
      <c r="K77" s="3">
        <f t="shared" si="20"/>
        <v>91.424824398890109</v>
      </c>
      <c r="L77" s="3">
        <f t="shared" si="20"/>
        <v>87.145683777693151</v>
      </c>
      <c r="M77" s="3">
        <f t="shared" si="20"/>
        <v>101.3678703658631</v>
      </c>
      <c r="N77" s="3">
        <f t="shared" si="20"/>
        <v>105.27075357430226</v>
      </c>
      <c r="O77" s="3">
        <f t="shared" si="20"/>
        <v>104.12880946313163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104.64365788637258</v>
      </c>
      <c r="I78" s="3">
        <f t="shared" si="20"/>
        <v>92.125224422943106</v>
      </c>
      <c r="J78" s="3">
        <f t="shared" si="20"/>
        <v>95.982865111431181</v>
      </c>
      <c r="K78" s="3">
        <f t="shared" si="20"/>
        <v>94.716074552800606</v>
      </c>
      <c r="L78" s="3">
        <f t="shared" si="20"/>
        <v>96.5721632510473</v>
      </c>
      <c r="M78" s="3">
        <f t="shared" si="20"/>
        <v>95.465725927686435</v>
      </c>
      <c r="N78" s="3">
        <f t="shared" si="20"/>
        <v>97.36018486437267</v>
      </c>
      <c r="O78" s="3">
        <f t="shared" si="20"/>
        <v>89.571599151273233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94.857529013913506</v>
      </c>
      <c r="I79" s="3">
        <f t="shared" si="20"/>
        <v>94.247041339636752</v>
      </c>
      <c r="J79" s="3">
        <f t="shared" si="20"/>
        <v>100.67262455294377</v>
      </c>
      <c r="K79" s="3">
        <f t="shared" si="20"/>
        <v>96.278945906554156</v>
      </c>
      <c r="L79" s="3">
        <f t="shared" si="20"/>
        <v>87.419429657903564</v>
      </c>
      <c r="M79" s="3">
        <f t="shared" si="20"/>
        <v>91.051430436762118</v>
      </c>
      <c r="N79" s="3">
        <f t="shared" si="20"/>
        <v>84.007914577540816</v>
      </c>
      <c r="O79" s="3">
        <f t="shared" si="20"/>
        <v>81.982309602009011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21</v>
      </c>
      <c r="I82" s="2" t="s">
        <v>22</v>
      </c>
      <c r="J82" s="2" t="s">
        <v>23</v>
      </c>
      <c r="K82" s="2" t="s">
        <v>24</v>
      </c>
      <c r="L82" s="2" t="s">
        <v>25</v>
      </c>
      <c r="M82" s="2" t="s">
        <v>26</v>
      </c>
      <c r="N82" s="2" t="s">
        <v>27</v>
      </c>
      <c r="O82" s="2" t="s">
        <v>28</v>
      </c>
      <c r="P82" s="2" t="s">
        <v>29</v>
      </c>
      <c r="Q82" s="2"/>
      <c r="R82" s="3"/>
    </row>
    <row r="83" spans="4:18" x14ac:dyDescent="0.25">
      <c r="D83" s="3"/>
      <c r="E83" s="3"/>
      <c r="F83" s="3" t="s">
        <v>36</v>
      </c>
      <c r="G83" s="3"/>
      <c r="H83" s="3">
        <f>AVERAGE(H76:H79)</f>
        <v>102.89165561851966</v>
      </c>
      <c r="I83" s="3">
        <f t="shared" ref="I83:O83" si="21">AVERAGE(I76:I79)</f>
        <v>97.10834438148035</v>
      </c>
      <c r="J83" s="3">
        <f>AVERAGE(J76:J79)</f>
        <v>102.32168577065478</v>
      </c>
      <c r="K83" s="3">
        <f t="shared" si="21"/>
        <v>96.922220090542297</v>
      </c>
      <c r="L83" s="3">
        <f t="shared" si="21"/>
        <v>92.670998112986027</v>
      </c>
      <c r="M83" s="3">
        <f t="shared" si="21"/>
        <v>98.631986461605436</v>
      </c>
      <c r="N83" s="3">
        <f t="shared" si="21"/>
        <v>98.881822529056876</v>
      </c>
      <c r="O83" s="3">
        <f t="shared" si="21"/>
        <v>94.103582463082972</v>
      </c>
      <c r="P83" s="3"/>
      <c r="Q83" s="3"/>
      <c r="R83" s="3"/>
    </row>
    <row r="84" spans="4:18" x14ac:dyDescent="0.25">
      <c r="D84" s="3"/>
      <c r="E84" s="3"/>
      <c r="F84" s="3" t="s">
        <v>38</v>
      </c>
      <c r="G84" s="3"/>
      <c r="H84" s="3">
        <f t="shared" ref="H84:O84" si="22">MEDIAN(H76:H79)</f>
        <v>105.32716355170965</v>
      </c>
      <c r="I84" s="3">
        <f t="shared" si="22"/>
        <v>97.087298019351209</v>
      </c>
      <c r="J84" s="3">
        <f t="shared" si="22"/>
        <v>102.48404342136533</v>
      </c>
      <c r="K84" s="3">
        <f t="shared" si="22"/>
        <v>95.497510229677374</v>
      </c>
      <c r="L84" s="3">
        <f t="shared" si="22"/>
        <v>91.995796454475425</v>
      </c>
      <c r="M84" s="3">
        <f t="shared" si="22"/>
        <v>98.416798146774767</v>
      </c>
      <c r="N84" s="3">
        <f t="shared" si="22"/>
        <v>101.31546921933747</v>
      </c>
      <c r="O84" s="3">
        <f t="shared" si="22"/>
        <v>95.151605393595617</v>
      </c>
      <c r="P84" s="3"/>
      <c r="Q84" s="3"/>
      <c r="R84" s="3"/>
    </row>
    <row r="85" spans="4:18" x14ac:dyDescent="0.25">
      <c r="D85" s="3"/>
      <c r="E85" s="3"/>
      <c r="F85" s="3" t="s">
        <v>40</v>
      </c>
      <c r="G85" s="3"/>
      <c r="H85" s="3">
        <f t="shared" ref="H85:O85" si="23">STDEV(H76:H79)</f>
        <v>5.3959928840909539</v>
      </c>
      <c r="I85" s="3">
        <f t="shared" si="23"/>
        <v>4.6981999723491228</v>
      </c>
      <c r="J85" s="3">
        <f t="shared" si="23"/>
        <v>5.2588118826652659</v>
      </c>
      <c r="K85" s="3">
        <f t="shared" si="23"/>
        <v>5.9209111558146557</v>
      </c>
      <c r="L85" s="3">
        <f t="shared" si="23"/>
        <v>6.3404167163517631</v>
      </c>
      <c r="M85" s="3">
        <f t="shared" si="23"/>
        <v>6.8105344417558085</v>
      </c>
      <c r="N85" s="3">
        <f t="shared" si="23"/>
        <v>11.022693167662572</v>
      </c>
      <c r="O85" s="3">
        <f t="shared" si="23"/>
        <v>10.196405831298055</v>
      </c>
      <c r="P85" s="3"/>
      <c r="Q85" s="3"/>
      <c r="R85" s="3"/>
    </row>
    <row r="86" spans="4:18" x14ac:dyDescent="0.25">
      <c r="D86" s="3"/>
      <c r="E86" s="3"/>
      <c r="F86" s="3" t="s">
        <v>41</v>
      </c>
      <c r="G86" s="3"/>
      <c r="H86" s="3">
        <f t="shared" ref="H86:O86" si="24">H85/H83*100</f>
        <v>5.2443445016543393</v>
      </c>
      <c r="I86" s="3">
        <f t="shared" si="24"/>
        <v>4.8381011974549963</v>
      </c>
      <c r="J86" s="3">
        <f t="shared" si="24"/>
        <v>5.139489095647269</v>
      </c>
      <c r="K86" s="3">
        <f t="shared" si="24"/>
        <v>6.1089305943296486</v>
      </c>
      <c r="L86" s="3">
        <f t="shared" si="24"/>
        <v>6.8418565090034118</v>
      </c>
      <c r="M86" s="3">
        <f t="shared" si="24"/>
        <v>6.9049957180036632</v>
      </c>
      <c r="N86" s="3">
        <f t="shared" si="24"/>
        <v>11.147340214551065</v>
      </c>
      <c r="O86" s="3">
        <f t="shared" si="24"/>
        <v>10.835300383275127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0"/>
  <sheetViews>
    <sheetView workbookViewId="0">
      <selection sqref="A1:D8"/>
    </sheetView>
  </sheetViews>
  <sheetFormatPr baseColWidth="10" defaultRowHeight="15" x14ac:dyDescent="0.25"/>
  <cols>
    <col min="16" max="16" width="12" bestFit="1" customWidth="1"/>
  </cols>
  <sheetData>
    <row r="1" spans="1:5" x14ac:dyDescent="0.25">
      <c r="A1" s="1" t="s">
        <v>59</v>
      </c>
    </row>
    <row r="2" spans="1:5" x14ac:dyDescent="0.25">
      <c r="A2" t="s">
        <v>30</v>
      </c>
      <c r="C2" t="s">
        <v>31</v>
      </c>
    </row>
    <row r="3" spans="1:5" x14ac:dyDescent="0.25">
      <c r="A3" t="s">
        <v>32</v>
      </c>
      <c r="C3" s="4">
        <v>43903</v>
      </c>
    </row>
    <row r="4" spans="1:5" x14ac:dyDescent="0.25">
      <c r="A4" t="s">
        <v>33</v>
      </c>
      <c r="C4" t="s">
        <v>46</v>
      </c>
      <c r="D4" s="3"/>
      <c r="E4" s="3"/>
    </row>
    <row r="5" spans="1:5" x14ac:dyDescent="0.25">
      <c r="A5" t="s">
        <v>34</v>
      </c>
      <c r="C5" t="s">
        <v>60</v>
      </c>
      <c r="D5" s="3"/>
      <c r="E5" s="3"/>
    </row>
    <row r="6" spans="1:5" x14ac:dyDescent="0.25">
      <c r="A6" t="s">
        <v>18</v>
      </c>
      <c r="C6" s="4">
        <v>43946</v>
      </c>
      <c r="D6" s="3"/>
      <c r="E6" s="3"/>
    </row>
    <row r="7" spans="1:5" x14ac:dyDescent="0.25">
      <c r="A7" t="s">
        <v>19</v>
      </c>
      <c r="C7" t="s">
        <v>20</v>
      </c>
      <c r="D7" s="3"/>
      <c r="E7" s="3"/>
    </row>
    <row r="8" spans="1:5" x14ac:dyDescent="0.25">
      <c r="A8" s="1" t="s">
        <v>35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13" spans="1:5" x14ac:dyDescent="0.25">
      <c r="D13" s="3"/>
      <c r="E13" s="3"/>
    </row>
    <row r="14" spans="1:5" x14ac:dyDescent="0.25">
      <c r="A14" s="1"/>
      <c r="B14" s="14"/>
      <c r="C14" s="15"/>
      <c r="D14" s="3"/>
      <c r="E14" s="3"/>
    </row>
    <row r="22" spans="3:15" x14ac:dyDescent="0.25">
      <c r="C22" t="s">
        <v>17</v>
      </c>
    </row>
    <row r="23" spans="3:15" x14ac:dyDescent="0.25">
      <c r="C23" t="s">
        <v>42</v>
      </c>
    </row>
    <row r="24" spans="3:15" x14ac:dyDescent="0.25">
      <c r="G24" t="s">
        <v>21</v>
      </c>
      <c r="H24" t="s">
        <v>22</v>
      </c>
      <c r="I24" t="s">
        <v>23</v>
      </c>
      <c r="J24" t="s">
        <v>24</v>
      </c>
      <c r="K24" t="s">
        <v>25</v>
      </c>
      <c r="L24" t="s">
        <v>26</v>
      </c>
      <c r="M24" t="s">
        <v>27</v>
      </c>
      <c r="N24" t="s">
        <v>28</v>
      </c>
      <c r="O24" t="s">
        <v>29</v>
      </c>
    </row>
    <row r="27" spans="3:15" x14ac:dyDescent="0.25">
      <c r="G27">
        <v>0.24116904</v>
      </c>
      <c r="H27">
        <v>0.16154824000000001</v>
      </c>
      <c r="I27">
        <v>0.17152423999999999</v>
      </c>
      <c r="J27">
        <v>0.21776624</v>
      </c>
      <c r="K27">
        <v>0.16496284</v>
      </c>
      <c r="L27">
        <v>0.15328934</v>
      </c>
      <c r="M27">
        <v>0.16166074000000002</v>
      </c>
      <c r="N27">
        <v>0.22555244000000002</v>
      </c>
    </row>
    <row r="28" spans="3:15" x14ac:dyDescent="0.25">
      <c r="G28">
        <v>0.15195034000000002</v>
      </c>
      <c r="H28">
        <v>0.22771964</v>
      </c>
      <c r="I28">
        <v>0.16305464000000003</v>
      </c>
      <c r="J28">
        <v>0.19401193999999999</v>
      </c>
      <c r="K28">
        <v>0.18986554</v>
      </c>
      <c r="L28">
        <v>0.16784673999999999</v>
      </c>
      <c r="M28">
        <v>0.16031444</v>
      </c>
      <c r="N28">
        <v>0.18855464</v>
      </c>
    </row>
    <row r="29" spans="3:15" x14ac:dyDescent="0.25">
      <c r="G29">
        <v>0.15520864000000001</v>
      </c>
      <c r="H29">
        <v>0.10640184</v>
      </c>
      <c r="I29">
        <v>0.13538134000000002</v>
      </c>
      <c r="J29">
        <v>0.12828304000000001</v>
      </c>
      <c r="K29">
        <v>0.13152884000000001</v>
      </c>
      <c r="L29">
        <v>0.13246424000000001</v>
      </c>
      <c r="M29">
        <v>0.11736553999999999</v>
      </c>
      <c r="N29">
        <v>0.10157044000000001</v>
      </c>
    </row>
    <row r="30" spans="3:15" x14ac:dyDescent="0.25">
      <c r="G30">
        <v>0.12628004000000001</v>
      </c>
      <c r="H30">
        <v>0.13826834000000002</v>
      </c>
      <c r="I30">
        <v>0.13193674</v>
      </c>
      <c r="J30">
        <v>0.13846394000000001</v>
      </c>
      <c r="K30">
        <v>0.13809434000000001</v>
      </c>
      <c r="L30">
        <v>0.15378454000000003</v>
      </c>
      <c r="M30">
        <v>0.10032463999999999</v>
      </c>
      <c r="N30">
        <v>0.12540614</v>
      </c>
    </row>
    <row r="33" spans="3:16" x14ac:dyDescent="0.25">
      <c r="C33" t="s">
        <v>42</v>
      </c>
    </row>
    <row r="34" spans="3:16" x14ac:dyDescent="0.25">
      <c r="G34" t="s">
        <v>21</v>
      </c>
      <c r="H34" t="s">
        <v>22</v>
      </c>
      <c r="I34" t="s">
        <v>23</v>
      </c>
      <c r="J34" t="s">
        <v>24</v>
      </c>
      <c r="K34" t="s">
        <v>25</v>
      </c>
      <c r="L34" t="s">
        <v>26</v>
      </c>
      <c r="M34" t="s">
        <v>27</v>
      </c>
      <c r="N34" t="s">
        <v>28</v>
      </c>
      <c r="O34" t="s">
        <v>29</v>
      </c>
    </row>
    <row r="37" spans="3:16" x14ac:dyDescent="0.25">
      <c r="G37">
        <v>1851.87</v>
      </c>
      <c r="H37">
        <v>1744.88</v>
      </c>
      <c r="I37">
        <v>1891.6999999999998</v>
      </c>
      <c r="J37">
        <v>1838.1499999999996</v>
      </c>
      <c r="K37">
        <v>1738.23</v>
      </c>
      <c r="L37">
        <v>1862.1400000000003</v>
      </c>
      <c r="M37">
        <v>1901.3500000000004</v>
      </c>
      <c r="N37">
        <v>1758.92</v>
      </c>
    </row>
    <row r="38" spans="3:16" x14ac:dyDescent="0.25">
      <c r="G38">
        <v>1851.1000000000004</v>
      </c>
      <c r="H38">
        <v>1783.3999999999996</v>
      </c>
      <c r="I38">
        <v>1821.1499999999996</v>
      </c>
      <c r="J38">
        <v>1596.4099999999999</v>
      </c>
      <c r="K38">
        <v>1521.69</v>
      </c>
      <c r="L38">
        <v>1770.0300000000002</v>
      </c>
      <c r="M38">
        <v>1838.1800000000003</v>
      </c>
      <c r="N38">
        <v>1818.2399999999998</v>
      </c>
    </row>
    <row r="39" spans="3:16" x14ac:dyDescent="0.25">
      <c r="G39">
        <v>1827.2300000000005</v>
      </c>
      <c r="H39">
        <v>1608.6399999999999</v>
      </c>
      <c r="I39">
        <v>1676</v>
      </c>
      <c r="J39">
        <v>1653.88</v>
      </c>
      <c r="K39">
        <v>1686.29</v>
      </c>
      <c r="L39">
        <v>1666.9700000000003</v>
      </c>
      <c r="M39">
        <v>1700.0500000000002</v>
      </c>
      <c r="N39">
        <v>1564.0500000000002</v>
      </c>
    </row>
    <row r="40" spans="3:16" x14ac:dyDescent="0.25">
      <c r="G40">
        <v>1656.35</v>
      </c>
      <c r="H40">
        <v>1645.69</v>
      </c>
      <c r="I40">
        <v>1757.8899999999999</v>
      </c>
      <c r="J40">
        <v>1681.17</v>
      </c>
      <c r="K40">
        <v>1526.4700000000003</v>
      </c>
      <c r="L40">
        <v>1589.8899999999999</v>
      </c>
      <c r="M40">
        <v>1466.9</v>
      </c>
      <c r="N40">
        <v>1431.5300000000002</v>
      </c>
    </row>
    <row r="43" spans="3:16" x14ac:dyDescent="0.25">
      <c r="C43" t="s">
        <v>56</v>
      </c>
    </row>
    <row r="44" spans="3:16" x14ac:dyDescent="0.25">
      <c r="G44">
        <f>G27/G37</f>
        <v>1.3023000534594762E-4</v>
      </c>
      <c r="H44">
        <f t="shared" ref="H44:N44" si="0">H27/H37</f>
        <v>9.2584154784283162E-5</v>
      </c>
      <c r="I44">
        <f t="shared" si="0"/>
        <v>9.0672009303800814E-5</v>
      </c>
      <c r="J44">
        <f t="shared" si="0"/>
        <v>1.1847033158338549E-4</v>
      </c>
      <c r="K44">
        <f t="shared" si="0"/>
        <v>9.4902768908602432E-5</v>
      </c>
      <c r="L44">
        <f t="shared" si="0"/>
        <v>8.2318912648887826E-5</v>
      </c>
      <c r="M44">
        <f t="shared" si="0"/>
        <v>8.5024188076892728E-5</v>
      </c>
      <c r="N44">
        <f t="shared" si="0"/>
        <v>1.2823348418347622E-4</v>
      </c>
      <c r="P44" s="1" t="s">
        <v>57</v>
      </c>
    </row>
    <row r="45" spans="3:16" x14ac:dyDescent="0.25">
      <c r="G45">
        <f t="shared" ref="G45:N45" si="1">G28/G38</f>
        <v>8.2086510723353677E-5</v>
      </c>
      <c r="H45">
        <f t="shared" si="1"/>
        <v>1.2768848267354495E-4</v>
      </c>
      <c r="I45">
        <f t="shared" si="1"/>
        <v>8.9533887927957639E-5</v>
      </c>
      <c r="J45">
        <f t="shared" si="1"/>
        <v>1.2153014576455923E-4</v>
      </c>
      <c r="K45">
        <f t="shared" si="1"/>
        <v>1.2477281180792407E-4</v>
      </c>
      <c r="L45">
        <f t="shared" si="1"/>
        <v>9.482705942837126E-5</v>
      </c>
      <c r="M45">
        <f t="shared" si="1"/>
        <v>8.7213678747456711E-5</v>
      </c>
      <c r="N45">
        <f t="shared" si="1"/>
        <v>1.0370173354452658E-4</v>
      </c>
      <c r="P45">
        <f>AVERAGE(G44:H47)</f>
        <v>9.299169670643292E-5</v>
      </c>
    </row>
    <row r="46" spans="3:16" x14ac:dyDescent="0.25">
      <c r="G46">
        <f t="shared" ref="G46:N46" si="2">G29/G39</f>
        <v>8.4942037948151011E-5</v>
      </c>
      <c r="H46">
        <f t="shared" si="2"/>
        <v>6.6143972548239513E-5</v>
      </c>
      <c r="I46">
        <f t="shared" si="2"/>
        <v>8.0776455847255383E-5</v>
      </c>
      <c r="J46">
        <f t="shared" si="2"/>
        <v>7.756490192758846E-5</v>
      </c>
      <c r="K46">
        <f t="shared" si="2"/>
        <v>7.7998944428301183E-5</v>
      </c>
      <c r="L46">
        <f t="shared" si="2"/>
        <v>7.9464081537160226E-5</v>
      </c>
      <c r="M46">
        <f t="shared" si="2"/>
        <v>6.9036522455221888E-5</v>
      </c>
      <c r="N46">
        <f t="shared" si="2"/>
        <v>6.4940660464818902E-5</v>
      </c>
    </row>
    <row r="47" spans="3:16" x14ac:dyDescent="0.25">
      <c r="G47">
        <f t="shared" ref="G47:N47" si="3">G30/G40</f>
        <v>7.6239949286080854E-5</v>
      </c>
      <c r="H47">
        <f t="shared" si="3"/>
        <v>8.4018460341862686E-5</v>
      </c>
      <c r="I47">
        <f t="shared" si="3"/>
        <v>7.5054036373151903E-5</v>
      </c>
      <c r="J47">
        <f t="shared" si="3"/>
        <v>8.2361652896494701E-5</v>
      </c>
      <c r="K47">
        <f t="shared" si="3"/>
        <v>9.0466461836786829E-5</v>
      </c>
      <c r="L47">
        <f t="shared" si="3"/>
        <v>9.6726528250382126E-5</v>
      </c>
      <c r="M47">
        <f t="shared" si="3"/>
        <v>6.8392283045879058E-5</v>
      </c>
      <c r="N47">
        <f t="shared" si="3"/>
        <v>8.7602872451153645E-5</v>
      </c>
    </row>
    <row r="50" spans="3:16" x14ac:dyDescent="0.25">
      <c r="C50" t="s">
        <v>58</v>
      </c>
      <c r="G50">
        <f>G44/$P$45*100</f>
        <v>140.04476739151556</v>
      </c>
      <c r="H50">
        <f t="shared" ref="H50:N50" si="4">H44/$P$45*100</f>
        <v>99.56174375069601</v>
      </c>
      <c r="I50">
        <f t="shared" si="4"/>
        <v>97.505489753611911</v>
      </c>
      <c r="J50">
        <f t="shared" si="4"/>
        <v>127.39882783017337</v>
      </c>
      <c r="K50">
        <f t="shared" si="4"/>
        <v>102.05509983133506</v>
      </c>
      <c r="L50">
        <f t="shared" si="4"/>
        <v>88.522863400118197</v>
      </c>
      <c r="M50">
        <f t="shared" si="4"/>
        <v>91.43202144736324</v>
      </c>
      <c r="N50" s="14">
        <f t="shared" si="4"/>
        <v>137.89777875362216</v>
      </c>
    </row>
    <row r="51" spans="3:16" x14ac:dyDescent="0.25">
      <c r="G51">
        <f t="shared" ref="G51:N51" si="5">G45/$P$45*100</f>
        <v>88.272946543274713</v>
      </c>
      <c r="H51">
        <f t="shared" si="5"/>
        <v>137.3117032982492</v>
      </c>
      <c r="I51">
        <f t="shared" si="5"/>
        <v>96.281594055229149</v>
      </c>
      <c r="J51">
        <f t="shared" si="5"/>
        <v>130.68924438299027</v>
      </c>
      <c r="K51">
        <f t="shared" si="5"/>
        <v>134.17629339727125</v>
      </c>
      <c r="L51">
        <f t="shared" si="5"/>
        <v>101.97368451909468</v>
      </c>
      <c r="M51">
        <f t="shared" si="5"/>
        <v>93.786522707272525</v>
      </c>
      <c r="N51">
        <f t="shared" si="5"/>
        <v>111.51719692985532</v>
      </c>
    </row>
    <row r="52" spans="3:16" x14ac:dyDescent="0.25">
      <c r="G52">
        <f t="shared" ref="G52:N52" si="6">G46/$P$45*100</f>
        <v>91.343680088240546</v>
      </c>
      <c r="H52">
        <f t="shared" si="6"/>
        <v>71.128901709418798</v>
      </c>
      <c r="I52">
        <f t="shared" si="6"/>
        <v>86.864159605840896</v>
      </c>
      <c r="J52">
        <f t="shared" si="6"/>
        <v>83.41056747513106</v>
      </c>
      <c r="K52">
        <f t="shared" si="6"/>
        <v>83.877321514562084</v>
      </c>
      <c r="L52">
        <f t="shared" si="6"/>
        <v>85.452878430664342</v>
      </c>
      <c r="M52">
        <f t="shared" si="6"/>
        <v>74.239448144670888</v>
      </c>
      <c r="N52">
        <f t="shared" si="6"/>
        <v>69.834902216948663</v>
      </c>
    </row>
    <row r="53" spans="3:16" x14ac:dyDescent="0.25">
      <c r="G53">
        <f t="shared" ref="G53:N53" si="7">G47/$P$45*100</f>
        <v>81.985760004749736</v>
      </c>
      <c r="H53">
        <f t="shared" si="7"/>
        <v>90.350497213855562</v>
      </c>
      <c r="I53">
        <f t="shared" si="7"/>
        <v>80.710470968275033</v>
      </c>
      <c r="J53">
        <f t="shared" si="7"/>
        <v>88.568824759164912</v>
      </c>
      <c r="K53">
        <f t="shared" si="7"/>
        <v>97.284451236955007</v>
      </c>
      <c r="L53">
        <f t="shared" si="7"/>
        <v>104.01630648351299</v>
      </c>
      <c r="M53">
        <f t="shared" si="7"/>
        <v>73.546655742595846</v>
      </c>
      <c r="N53">
        <f t="shared" si="7"/>
        <v>94.2050479277829</v>
      </c>
    </row>
    <row r="56" spans="3:16" x14ac:dyDescent="0.25">
      <c r="E56" s="2"/>
      <c r="F56" s="2"/>
      <c r="G56" s="2" t="s">
        <v>21</v>
      </c>
      <c r="H56" s="2" t="s">
        <v>22</v>
      </c>
      <c r="I56" s="2" t="s">
        <v>23</v>
      </c>
      <c r="J56" s="2" t="s">
        <v>24</v>
      </c>
      <c r="K56" s="2" t="s">
        <v>25</v>
      </c>
      <c r="L56" s="2" t="s">
        <v>26</v>
      </c>
      <c r="M56" s="2" t="s">
        <v>27</v>
      </c>
      <c r="N56" s="2" t="s">
        <v>28</v>
      </c>
      <c r="O56" s="2" t="s">
        <v>29</v>
      </c>
      <c r="P56" s="2"/>
    </row>
    <row r="57" spans="3:16" x14ac:dyDescent="0.25">
      <c r="E57" s="3" t="s">
        <v>36</v>
      </c>
      <c r="F57" s="3"/>
      <c r="G57" s="3">
        <f>AVERAGE(G50:G53)</f>
        <v>100.41178850694514</v>
      </c>
      <c r="H57" s="3">
        <f t="shared" ref="H57:N57" si="8">AVERAGE(H50:H53)</f>
        <v>99.588211493054899</v>
      </c>
      <c r="I57" s="3">
        <f>AVERAGE(I50:I53)</f>
        <v>90.340428595739255</v>
      </c>
      <c r="J57" s="3">
        <f t="shared" si="8"/>
        <v>107.5168661118649</v>
      </c>
      <c r="K57" s="3">
        <f t="shared" si="8"/>
        <v>104.34829149503085</v>
      </c>
      <c r="L57" s="3">
        <f t="shared" si="8"/>
        <v>94.991433208347559</v>
      </c>
      <c r="M57" s="3">
        <f t="shared" si="8"/>
        <v>83.25116201047561</v>
      </c>
      <c r="N57" s="3">
        <f t="shared" si="8"/>
        <v>103.36373145705227</v>
      </c>
      <c r="O57" s="3"/>
      <c r="P57" s="3"/>
    </row>
    <row r="58" spans="3:16" x14ac:dyDescent="0.25">
      <c r="E58" s="3" t="s">
        <v>38</v>
      </c>
      <c r="F58" s="3"/>
      <c r="G58" s="3">
        <f t="shared" ref="G58:N58" si="9">MEDIAN(G50:G53)</f>
        <v>89.80831331575763</v>
      </c>
      <c r="H58" s="3">
        <f t="shared" si="9"/>
        <v>94.956120482275793</v>
      </c>
      <c r="I58" s="3">
        <f t="shared" si="9"/>
        <v>91.572876830535023</v>
      </c>
      <c r="J58" s="3">
        <f t="shared" si="9"/>
        <v>107.98382629466914</v>
      </c>
      <c r="K58" s="3">
        <f t="shared" si="9"/>
        <v>99.669775534145032</v>
      </c>
      <c r="L58" s="3">
        <f t="shared" si="9"/>
        <v>95.248273959606436</v>
      </c>
      <c r="M58" s="3">
        <f t="shared" si="9"/>
        <v>82.835734796017064</v>
      </c>
      <c r="N58" s="3">
        <f t="shared" si="9"/>
        <v>102.8611224288191</v>
      </c>
      <c r="O58" s="3"/>
      <c r="P58" s="3"/>
    </row>
    <row r="59" spans="3:16" x14ac:dyDescent="0.25">
      <c r="E59" s="3" t="s">
        <v>40</v>
      </c>
      <c r="F59" s="3"/>
      <c r="G59" s="3">
        <f t="shared" ref="G59:N59" si="10">STDEV(G50:G53)</f>
        <v>26.707512152581508</v>
      </c>
      <c r="H59" s="3">
        <f t="shared" si="10"/>
        <v>27.798862164862228</v>
      </c>
      <c r="I59" s="3">
        <f t="shared" si="10"/>
        <v>7.9886602633561479</v>
      </c>
      <c r="J59" s="3">
        <f t="shared" si="10"/>
        <v>24.982616766967084</v>
      </c>
      <c r="K59" s="3">
        <f t="shared" si="10"/>
        <v>21.322342559072972</v>
      </c>
      <c r="L59" s="3">
        <f t="shared" si="10"/>
        <v>9.3635213036197875</v>
      </c>
      <c r="M59" s="3">
        <f t="shared" si="10"/>
        <v>10.852168981977599</v>
      </c>
      <c r="N59" s="3">
        <f t="shared" si="10"/>
        <v>28.67718777529879</v>
      </c>
      <c r="O59" s="3"/>
      <c r="P59" s="3"/>
    </row>
    <row r="60" spans="3:16" x14ac:dyDescent="0.25">
      <c r="E60" s="3" t="s">
        <v>41</v>
      </c>
      <c r="F60" s="3"/>
      <c r="G60" s="3">
        <f t="shared" ref="G60:N60" si="11">G59/G57*100</f>
        <v>26.597984708472989</v>
      </c>
      <c r="H60" s="3">
        <f t="shared" si="11"/>
        <v>27.913808018131615</v>
      </c>
      <c r="I60" s="3">
        <f t="shared" si="11"/>
        <v>8.8428407829503239</v>
      </c>
      <c r="J60" s="3">
        <f t="shared" si="11"/>
        <v>23.235997914014867</v>
      </c>
      <c r="K60" s="3">
        <f t="shared" si="11"/>
        <v>20.433820480988285</v>
      </c>
      <c r="L60" s="3">
        <f t="shared" si="11"/>
        <v>9.8572271070829043</v>
      </c>
      <c r="M60" s="3">
        <f t="shared" si="11"/>
        <v>13.035456466796289</v>
      </c>
      <c r="N60" s="3">
        <f t="shared" si="11"/>
        <v>27.743955612916498</v>
      </c>
      <c r="O60" s="3"/>
      <c r="P60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9.Document" shapeId="3073" r:id="rId4">
          <objectPr defaultSize="0" autoPict="0" r:id="rId5">
            <anchor moveWithCells="1">
              <from>
                <xdr:col>10</xdr:col>
                <xdr:colOff>133350</xdr:colOff>
                <xdr:row>0</xdr:row>
                <xdr:rowOff>161925</xdr:rowOff>
              </from>
              <to>
                <xdr:col>15</xdr:col>
                <xdr:colOff>638175</xdr:colOff>
                <xdr:row>18</xdr:row>
                <xdr:rowOff>95250</xdr:rowOff>
              </to>
            </anchor>
          </objectPr>
        </oleObject>
      </mc:Choice>
      <mc:Fallback>
        <oleObject progId="Prism9.Document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3B002-8794-411C-82DA-20C3D96B052D}">
  <dimension ref="A1:X60"/>
  <sheetViews>
    <sheetView tabSelected="1" zoomScale="85" zoomScaleNormal="85" workbookViewId="0">
      <selection activeCell="B9" sqref="B9"/>
    </sheetView>
  </sheetViews>
  <sheetFormatPr baseColWidth="10" defaultRowHeight="15" x14ac:dyDescent="0.25"/>
  <sheetData>
    <row r="1" spans="1:24" x14ac:dyDescent="0.25">
      <c r="A1" s="1" t="s">
        <v>59</v>
      </c>
    </row>
    <row r="2" spans="1:24" x14ac:dyDescent="0.25">
      <c r="A2" t="s">
        <v>30</v>
      </c>
      <c r="C2" t="s">
        <v>31</v>
      </c>
    </row>
    <row r="3" spans="1:24" x14ac:dyDescent="0.25">
      <c r="A3" t="s">
        <v>32</v>
      </c>
      <c r="C3" s="4">
        <v>43903</v>
      </c>
      <c r="X3" s="14"/>
    </row>
    <row r="4" spans="1:24" x14ac:dyDescent="0.25">
      <c r="A4" t="s">
        <v>33</v>
      </c>
      <c r="C4" t="s">
        <v>46</v>
      </c>
      <c r="D4" s="3"/>
      <c r="E4" s="3"/>
    </row>
    <row r="5" spans="1:24" x14ac:dyDescent="0.25">
      <c r="A5" t="s">
        <v>34</v>
      </c>
      <c r="C5" t="s">
        <v>60</v>
      </c>
      <c r="D5" s="3"/>
      <c r="E5" s="3"/>
    </row>
    <row r="6" spans="1:24" x14ac:dyDescent="0.25">
      <c r="A6" t="s">
        <v>18</v>
      </c>
      <c r="C6" s="4">
        <v>43946</v>
      </c>
      <c r="D6" s="3"/>
      <c r="E6" s="3"/>
    </row>
    <row r="7" spans="1:24" x14ac:dyDescent="0.25">
      <c r="A7" t="s">
        <v>19</v>
      </c>
      <c r="C7" t="s">
        <v>20</v>
      </c>
      <c r="D7" s="3"/>
      <c r="E7" s="3"/>
    </row>
    <row r="8" spans="1:24" x14ac:dyDescent="0.25">
      <c r="A8" s="1" t="s">
        <v>35</v>
      </c>
      <c r="B8" t="s">
        <v>61</v>
      </c>
      <c r="D8" s="3"/>
      <c r="E8" s="3"/>
    </row>
    <row r="9" spans="1:24" x14ac:dyDescent="0.25">
      <c r="C9" s="4"/>
      <c r="D9" s="3"/>
      <c r="E9" s="3"/>
    </row>
    <row r="10" spans="1:24" x14ac:dyDescent="0.25">
      <c r="D10" s="3"/>
      <c r="E10" s="3"/>
    </row>
    <row r="11" spans="1:24" x14ac:dyDescent="0.25">
      <c r="D11" s="3"/>
      <c r="E11" s="3"/>
    </row>
    <row r="12" spans="1:24" x14ac:dyDescent="0.25">
      <c r="D12" s="3"/>
      <c r="E12" s="3"/>
    </row>
    <row r="13" spans="1:24" x14ac:dyDescent="0.25">
      <c r="D13" s="3"/>
      <c r="E13" s="3"/>
    </row>
    <row r="14" spans="1:24" x14ac:dyDescent="0.25">
      <c r="A14" s="1"/>
      <c r="B14" s="14"/>
      <c r="C14" s="15"/>
      <c r="D14" s="3"/>
      <c r="E14" s="3"/>
    </row>
    <row r="15" spans="1:24" x14ac:dyDescent="0.25">
      <c r="R15" s="14"/>
    </row>
    <row r="22" spans="3:15" x14ac:dyDescent="0.25">
      <c r="C22" t="s">
        <v>17</v>
      </c>
    </row>
    <row r="23" spans="3:15" x14ac:dyDescent="0.25">
      <c r="C23" t="s">
        <v>42</v>
      </c>
    </row>
    <row r="24" spans="3:15" x14ac:dyDescent="0.25">
      <c r="G24" t="s">
        <v>21</v>
      </c>
      <c r="H24" t="s">
        <v>22</v>
      </c>
      <c r="I24" t="s">
        <v>23</v>
      </c>
      <c r="J24" t="s">
        <v>24</v>
      </c>
      <c r="K24" t="s">
        <v>25</v>
      </c>
      <c r="L24" t="s">
        <v>26</v>
      </c>
      <c r="M24" t="s">
        <v>27</v>
      </c>
      <c r="N24" t="s">
        <v>28</v>
      </c>
      <c r="O24" t="s">
        <v>29</v>
      </c>
    </row>
    <row r="27" spans="3:15" x14ac:dyDescent="0.25">
      <c r="G27">
        <v>0.24116904</v>
      </c>
      <c r="H27">
        <v>0.16154824000000001</v>
      </c>
      <c r="I27">
        <v>0.17152423999999999</v>
      </c>
      <c r="J27">
        <v>0.21776624</v>
      </c>
      <c r="K27">
        <v>0.16496284</v>
      </c>
      <c r="L27">
        <v>0.15328934</v>
      </c>
      <c r="M27">
        <v>0.16166074000000002</v>
      </c>
      <c r="N27">
        <v>0.22555244000000002</v>
      </c>
    </row>
    <row r="28" spans="3:15" x14ac:dyDescent="0.25">
      <c r="G28">
        <v>0.15195034000000002</v>
      </c>
      <c r="H28">
        <v>0.22771964</v>
      </c>
      <c r="I28">
        <v>0.16305464000000003</v>
      </c>
      <c r="J28">
        <v>0.19401193999999999</v>
      </c>
      <c r="K28">
        <v>0.18986554</v>
      </c>
      <c r="L28">
        <v>0.16784673999999999</v>
      </c>
      <c r="M28">
        <v>0.16031444</v>
      </c>
      <c r="N28">
        <v>0.18855464</v>
      </c>
    </row>
    <row r="29" spans="3:15" x14ac:dyDescent="0.25">
      <c r="G29">
        <v>0.15520864000000001</v>
      </c>
      <c r="H29">
        <v>0.10640184</v>
      </c>
      <c r="I29">
        <v>0.13538134000000002</v>
      </c>
      <c r="J29">
        <v>0.12828304000000001</v>
      </c>
      <c r="K29">
        <v>0.13152884000000001</v>
      </c>
      <c r="L29">
        <v>0.13246424000000001</v>
      </c>
      <c r="M29">
        <v>0.11736553999999999</v>
      </c>
      <c r="N29">
        <v>0.10157044000000001</v>
      </c>
    </row>
    <row r="30" spans="3:15" x14ac:dyDescent="0.25">
      <c r="G30">
        <v>0.12628004000000001</v>
      </c>
      <c r="H30">
        <v>0.13826834000000002</v>
      </c>
      <c r="I30">
        <v>0.13193674</v>
      </c>
      <c r="J30">
        <v>0.13846394000000001</v>
      </c>
      <c r="K30">
        <v>0.13809434000000001</v>
      </c>
      <c r="L30">
        <v>0.15378454000000003</v>
      </c>
      <c r="M30">
        <v>0.10032463999999999</v>
      </c>
      <c r="N30">
        <v>0.12540614</v>
      </c>
    </row>
    <row r="33" spans="3:16" x14ac:dyDescent="0.25">
      <c r="C33" t="s">
        <v>42</v>
      </c>
    </row>
    <row r="34" spans="3:16" x14ac:dyDescent="0.25">
      <c r="G34" t="s">
        <v>21</v>
      </c>
      <c r="H34" t="s">
        <v>22</v>
      </c>
      <c r="I34" t="s">
        <v>23</v>
      </c>
      <c r="J34" t="s">
        <v>24</v>
      </c>
      <c r="K34" t="s">
        <v>25</v>
      </c>
      <c r="L34" t="s">
        <v>26</v>
      </c>
      <c r="M34" t="s">
        <v>27</v>
      </c>
      <c r="N34" t="s">
        <v>28</v>
      </c>
      <c r="O34" t="s">
        <v>29</v>
      </c>
    </row>
    <row r="37" spans="3:16" x14ac:dyDescent="0.25">
      <c r="G37">
        <v>1851.87</v>
      </c>
      <c r="H37">
        <v>1744.88</v>
      </c>
      <c r="I37">
        <v>1891.6999999999998</v>
      </c>
      <c r="J37">
        <v>1838.1499999999996</v>
      </c>
      <c r="K37">
        <v>1738.23</v>
      </c>
      <c r="L37">
        <v>1862.1400000000003</v>
      </c>
      <c r="M37">
        <v>1901.3500000000004</v>
      </c>
      <c r="N37">
        <v>1758.92</v>
      </c>
    </row>
    <row r="38" spans="3:16" x14ac:dyDescent="0.25">
      <c r="G38">
        <v>1851.1000000000004</v>
      </c>
      <c r="H38">
        <v>1783.3999999999996</v>
      </c>
      <c r="I38">
        <v>1821.1499999999996</v>
      </c>
      <c r="J38">
        <v>1596.4099999999999</v>
      </c>
      <c r="K38">
        <v>1521.69</v>
      </c>
      <c r="L38">
        <v>1770.0300000000002</v>
      </c>
      <c r="M38">
        <v>1838.1800000000003</v>
      </c>
      <c r="N38">
        <v>1818.2399999999998</v>
      </c>
    </row>
    <row r="39" spans="3:16" x14ac:dyDescent="0.25">
      <c r="G39">
        <v>1827.2300000000005</v>
      </c>
      <c r="H39">
        <v>1608.6399999999999</v>
      </c>
      <c r="I39">
        <v>1676</v>
      </c>
      <c r="J39">
        <v>1653.88</v>
      </c>
      <c r="K39">
        <v>1686.29</v>
      </c>
      <c r="L39">
        <v>1666.9700000000003</v>
      </c>
      <c r="M39">
        <v>1700.0500000000002</v>
      </c>
      <c r="N39">
        <v>1564.0500000000002</v>
      </c>
    </row>
    <row r="40" spans="3:16" x14ac:dyDescent="0.25">
      <c r="G40">
        <v>1656.35</v>
      </c>
      <c r="H40">
        <v>1645.69</v>
      </c>
      <c r="I40">
        <v>1757.8899999999999</v>
      </c>
      <c r="J40">
        <v>1681.17</v>
      </c>
      <c r="K40">
        <v>1526.4700000000003</v>
      </c>
      <c r="L40">
        <v>1589.8899999999999</v>
      </c>
      <c r="M40">
        <v>1466.9</v>
      </c>
      <c r="N40">
        <v>1431.5300000000002</v>
      </c>
    </row>
    <row r="43" spans="3:16" x14ac:dyDescent="0.25">
      <c r="C43" t="s">
        <v>56</v>
      </c>
    </row>
    <row r="44" spans="3:16" x14ac:dyDescent="0.25">
      <c r="G44">
        <f>G27/G37</f>
        <v>1.3023000534594762E-4</v>
      </c>
      <c r="H44">
        <f t="shared" ref="H44:N44" si="0">H27/H37</f>
        <v>9.2584154784283162E-5</v>
      </c>
      <c r="I44">
        <f t="shared" si="0"/>
        <v>9.0672009303800814E-5</v>
      </c>
      <c r="J44">
        <f t="shared" si="0"/>
        <v>1.1847033158338549E-4</v>
      </c>
      <c r="K44">
        <f t="shared" si="0"/>
        <v>9.4902768908602432E-5</v>
      </c>
      <c r="L44">
        <f t="shared" si="0"/>
        <v>8.2318912648887826E-5</v>
      </c>
      <c r="M44">
        <f t="shared" si="0"/>
        <v>8.5024188076892728E-5</v>
      </c>
      <c r="N44">
        <f t="shared" si="0"/>
        <v>1.2823348418347622E-4</v>
      </c>
      <c r="P44" s="1" t="s">
        <v>57</v>
      </c>
    </row>
    <row r="45" spans="3:16" x14ac:dyDescent="0.25">
      <c r="G45">
        <f t="shared" ref="G45:N47" si="1">G28/G38</f>
        <v>8.2086510723353677E-5</v>
      </c>
      <c r="H45">
        <f t="shared" si="1"/>
        <v>1.2768848267354495E-4</v>
      </c>
      <c r="I45">
        <f t="shared" si="1"/>
        <v>8.9533887927957639E-5</v>
      </c>
      <c r="J45">
        <f t="shared" si="1"/>
        <v>1.2153014576455923E-4</v>
      </c>
      <c r="K45">
        <f t="shared" si="1"/>
        <v>1.2477281180792407E-4</v>
      </c>
      <c r="L45">
        <f t="shared" si="1"/>
        <v>9.482705942837126E-5</v>
      </c>
      <c r="M45">
        <f t="shared" si="1"/>
        <v>8.7213678747456711E-5</v>
      </c>
      <c r="N45">
        <f t="shared" si="1"/>
        <v>1.0370173354452658E-4</v>
      </c>
      <c r="P45">
        <f>AVERAGE(G44:H47)</f>
        <v>9.299169670643292E-5</v>
      </c>
    </row>
    <row r="46" spans="3:16" x14ac:dyDescent="0.25">
      <c r="G46">
        <f t="shared" si="1"/>
        <v>8.4942037948151011E-5</v>
      </c>
      <c r="H46">
        <f t="shared" si="1"/>
        <v>6.6143972548239513E-5</v>
      </c>
      <c r="I46">
        <f t="shared" si="1"/>
        <v>8.0776455847255383E-5</v>
      </c>
      <c r="J46">
        <f t="shared" si="1"/>
        <v>7.756490192758846E-5</v>
      </c>
      <c r="K46">
        <f t="shared" si="1"/>
        <v>7.7998944428301183E-5</v>
      </c>
      <c r="L46">
        <f t="shared" si="1"/>
        <v>7.9464081537160226E-5</v>
      </c>
      <c r="M46">
        <f t="shared" si="1"/>
        <v>6.9036522455221888E-5</v>
      </c>
      <c r="N46">
        <f t="shared" si="1"/>
        <v>6.4940660464818902E-5</v>
      </c>
    </row>
    <row r="47" spans="3:16" x14ac:dyDescent="0.25">
      <c r="G47">
        <f t="shared" si="1"/>
        <v>7.6239949286080854E-5</v>
      </c>
      <c r="H47">
        <f t="shared" si="1"/>
        <v>8.4018460341862686E-5</v>
      </c>
      <c r="I47">
        <f t="shared" si="1"/>
        <v>7.5054036373151903E-5</v>
      </c>
      <c r="J47">
        <f t="shared" si="1"/>
        <v>8.2361652896494701E-5</v>
      </c>
      <c r="K47">
        <f t="shared" si="1"/>
        <v>9.0466461836786829E-5</v>
      </c>
      <c r="L47">
        <f t="shared" si="1"/>
        <v>9.6726528250382126E-5</v>
      </c>
      <c r="M47">
        <f t="shared" si="1"/>
        <v>6.8392283045879058E-5</v>
      </c>
      <c r="N47">
        <f t="shared" si="1"/>
        <v>8.7602872451153645E-5</v>
      </c>
    </row>
    <row r="50" spans="3:16" x14ac:dyDescent="0.25">
      <c r="C50" t="s">
        <v>58</v>
      </c>
      <c r="G50">
        <f>G44/$P$45*100</f>
        <v>140.04476739151556</v>
      </c>
      <c r="H50">
        <f t="shared" ref="H50:M50" si="2">H44/$P$45*100</f>
        <v>99.56174375069601</v>
      </c>
      <c r="I50">
        <f t="shared" si="2"/>
        <v>97.505489753611911</v>
      </c>
      <c r="J50">
        <f t="shared" si="2"/>
        <v>127.39882783017337</v>
      </c>
      <c r="K50">
        <f t="shared" si="2"/>
        <v>102.05509983133506</v>
      </c>
      <c r="L50">
        <f t="shared" si="2"/>
        <v>88.522863400118197</v>
      </c>
      <c r="M50">
        <f t="shared" si="2"/>
        <v>91.43202144736324</v>
      </c>
      <c r="N50" s="14"/>
    </row>
    <row r="51" spans="3:16" x14ac:dyDescent="0.25">
      <c r="G51">
        <f t="shared" ref="G51:N53" si="3">G45/$P$45*100</f>
        <v>88.272946543274713</v>
      </c>
      <c r="H51">
        <f t="shared" si="3"/>
        <v>137.3117032982492</v>
      </c>
      <c r="I51">
        <f t="shared" si="3"/>
        <v>96.281594055229149</v>
      </c>
      <c r="J51">
        <f t="shared" si="3"/>
        <v>130.68924438299027</v>
      </c>
      <c r="K51">
        <f t="shared" si="3"/>
        <v>134.17629339727125</v>
      </c>
      <c r="L51">
        <f t="shared" si="3"/>
        <v>101.97368451909468</v>
      </c>
      <c r="M51">
        <f t="shared" si="3"/>
        <v>93.786522707272525</v>
      </c>
      <c r="N51">
        <f t="shared" si="3"/>
        <v>111.51719692985532</v>
      </c>
    </row>
    <row r="52" spans="3:16" x14ac:dyDescent="0.25">
      <c r="G52">
        <f t="shared" si="3"/>
        <v>91.343680088240546</v>
      </c>
      <c r="H52">
        <f t="shared" si="3"/>
        <v>71.128901709418798</v>
      </c>
      <c r="I52">
        <f t="shared" si="3"/>
        <v>86.864159605840896</v>
      </c>
      <c r="J52">
        <f t="shared" si="3"/>
        <v>83.41056747513106</v>
      </c>
      <c r="K52">
        <f t="shared" si="3"/>
        <v>83.877321514562084</v>
      </c>
      <c r="L52">
        <f t="shared" si="3"/>
        <v>85.452878430664342</v>
      </c>
      <c r="M52">
        <f t="shared" si="3"/>
        <v>74.239448144670888</v>
      </c>
      <c r="N52">
        <f t="shared" si="3"/>
        <v>69.834902216948663</v>
      </c>
    </row>
    <row r="53" spans="3:16" x14ac:dyDescent="0.25">
      <c r="G53">
        <f t="shared" si="3"/>
        <v>81.985760004749736</v>
      </c>
      <c r="H53">
        <f t="shared" si="3"/>
        <v>90.350497213855562</v>
      </c>
      <c r="I53">
        <f t="shared" si="3"/>
        <v>80.710470968275033</v>
      </c>
      <c r="J53">
        <f t="shared" si="3"/>
        <v>88.568824759164912</v>
      </c>
      <c r="K53">
        <f t="shared" si="3"/>
        <v>97.284451236955007</v>
      </c>
      <c r="L53">
        <f t="shared" si="3"/>
        <v>104.01630648351299</v>
      </c>
      <c r="M53">
        <f t="shared" si="3"/>
        <v>73.546655742595846</v>
      </c>
      <c r="N53">
        <f t="shared" si="3"/>
        <v>94.2050479277829</v>
      </c>
    </row>
    <row r="56" spans="3:16" x14ac:dyDescent="0.25">
      <c r="E56" s="2"/>
      <c r="F56" s="2"/>
      <c r="G56" s="2" t="s">
        <v>21</v>
      </c>
      <c r="H56" s="2" t="s">
        <v>22</v>
      </c>
      <c r="I56" s="2" t="s">
        <v>23</v>
      </c>
      <c r="J56" s="2" t="s">
        <v>24</v>
      </c>
      <c r="K56" s="2" t="s">
        <v>25</v>
      </c>
      <c r="L56" s="2" t="s">
        <v>26</v>
      </c>
      <c r="M56" s="2" t="s">
        <v>27</v>
      </c>
      <c r="N56" s="2" t="s">
        <v>28</v>
      </c>
      <c r="O56" s="2" t="s">
        <v>29</v>
      </c>
      <c r="P56" s="2"/>
    </row>
    <row r="57" spans="3:16" x14ac:dyDescent="0.25">
      <c r="E57" s="3" t="s">
        <v>36</v>
      </c>
      <c r="F57" s="3"/>
      <c r="G57" s="3">
        <f>AVERAGE(G50:G53)</f>
        <v>100.41178850694514</v>
      </c>
      <c r="H57" s="3">
        <f t="shared" ref="H57:N57" si="4">AVERAGE(H50:H53)</f>
        <v>99.588211493054899</v>
      </c>
      <c r="I57" s="3">
        <f>AVERAGE(I50:I53)</f>
        <v>90.340428595739255</v>
      </c>
      <c r="J57" s="3">
        <f t="shared" si="4"/>
        <v>107.5168661118649</v>
      </c>
      <c r="K57" s="3">
        <f t="shared" si="4"/>
        <v>104.34829149503085</v>
      </c>
      <c r="L57" s="3">
        <f t="shared" si="4"/>
        <v>94.991433208347559</v>
      </c>
      <c r="M57" s="3">
        <f t="shared" si="4"/>
        <v>83.25116201047561</v>
      </c>
      <c r="N57" s="3">
        <f t="shared" si="4"/>
        <v>91.852382358195641</v>
      </c>
      <c r="O57" s="3"/>
      <c r="P57" s="3"/>
    </row>
    <row r="58" spans="3:16" x14ac:dyDescent="0.25">
      <c r="E58" s="3" t="s">
        <v>38</v>
      </c>
      <c r="F58" s="3"/>
      <c r="G58" s="3">
        <f t="shared" ref="G58:N58" si="5">MEDIAN(G50:G53)</f>
        <v>89.80831331575763</v>
      </c>
      <c r="H58" s="3">
        <f t="shared" si="5"/>
        <v>94.956120482275793</v>
      </c>
      <c r="I58" s="3">
        <f t="shared" si="5"/>
        <v>91.572876830535023</v>
      </c>
      <c r="J58" s="3">
        <f t="shared" si="5"/>
        <v>107.98382629466914</v>
      </c>
      <c r="K58" s="3">
        <f t="shared" si="5"/>
        <v>99.669775534145032</v>
      </c>
      <c r="L58" s="3">
        <f t="shared" si="5"/>
        <v>95.248273959606436</v>
      </c>
      <c r="M58" s="3">
        <f t="shared" si="5"/>
        <v>82.835734796017064</v>
      </c>
      <c r="N58" s="3">
        <f t="shared" si="5"/>
        <v>94.2050479277829</v>
      </c>
      <c r="O58" s="3"/>
      <c r="P58" s="3"/>
    </row>
    <row r="59" spans="3:16" x14ac:dyDescent="0.25">
      <c r="E59" s="3" t="s">
        <v>40</v>
      </c>
      <c r="F59" s="3"/>
      <c r="G59" s="3">
        <f t="shared" ref="G59:N59" si="6">STDEV(G50:G53)</f>
        <v>26.707512152581508</v>
      </c>
      <c r="H59" s="3">
        <f t="shared" si="6"/>
        <v>27.798862164862228</v>
      </c>
      <c r="I59" s="3">
        <f t="shared" si="6"/>
        <v>7.9886602633561479</v>
      </c>
      <c r="J59" s="3">
        <f t="shared" si="6"/>
        <v>24.982616766967084</v>
      </c>
      <c r="K59" s="3">
        <f t="shared" si="6"/>
        <v>21.322342559072972</v>
      </c>
      <c r="L59" s="3">
        <f t="shared" si="6"/>
        <v>9.3635213036197875</v>
      </c>
      <c r="M59" s="3">
        <f t="shared" si="6"/>
        <v>10.852168981977599</v>
      </c>
      <c r="N59" s="3">
        <f t="shared" si="6"/>
        <v>20.940503804711572</v>
      </c>
      <c r="O59" s="3"/>
      <c r="P59" s="3"/>
    </row>
    <row r="60" spans="3:16" x14ac:dyDescent="0.25">
      <c r="E60" s="3" t="s">
        <v>41</v>
      </c>
      <c r="F60" s="3"/>
      <c r="G60" s="3">
        <f t="shared" ref="G60:N60" si="7">G59/G57*100</f>
        <v>26.597984708472989</v>
      </c>
      <c r="H60" s="3">
        <f t="shared" si="7"/>
        <v>27.913808018131615</v>
      </c>
      <c r="I60" s="3">
        <f t="shared" si="7"/>
        <v>8.8428407829503239</v>
      </c>
      <c r="J60" s="3">
        <f t="shared" si="7"/>
        <v>23.235997914014867</v>
      </c>
      <c r="K60" s="3">
        <f t="shared" si="7"/>
        <v>20.433820480988285</v>
      </c>
      <c r="L60" s="3">
        <f t="shared" si="7"/>
        <v>9.8572271070829043</v>
      </c>
      <c r="M60" s="3">
        <f t="shared" si="7"/>
        <v>13.035456466796289</v>
      </c>
      <c r="N60" s="3">
        <f t="shared" si="7"/>
        <v>22.797997468427262</v>
      </c>
      <c r="O60" s="3"/>
      <c r="P60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4098" r:id="rId3">
          <objectPr defaultSize="0" autoPict="0" r:id="rId4">
            <anchor moveWithCells="1">
              <from>
                <xdr:col>10</xdr:col>
                <xdr:colOff>171450</xdr:colOff>
                <xdr:row>0</xdr:row>
                <xdr:rowOff>142875</xdr:rowOff>
              </from>
              <to>
                <xdr:col>15</xdr:col>
                <xdr:colOff>676275</xdr:colOff>
                <xdr:row>18</xdr:row>
                <xdr:rowOff>76200</xdr:rowOff>
              </to>
            </anchor>
          </objectPr>
        </oleObject>
      </mc:Choice>
      <mc:Fallback>
        <oleObject progId="Prism9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MTT</vt:lpstr>
      <vt:lpstr>Cytotox</vt:lpstr>
      <vt:lpstr>Combined</vt:lpstr>
      <vt:lpstr>Combined 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Schinke</dc:creator>
  <cp:lastModifiedBy>Schinke, Christian</cp:lastModifiedBy>
  <dcterms:created xsi:type="dcterms:W3CDTF">2020-04-29T21:01:34Z</dcterms:created>
  <dcterms:modified xsi:type="dcterms:W3CDTF">2021-07-15T16:29:46Z</dcterms:modified>
</cp:coreProperties>
</file>