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ritede-my.sharepoint.com/personal/christian_schinke_charite_de/Documents/iPSC-DSN/Manuscript/00_Resubmission_20210227/Data_in_Brief/20210705_Data_in_Brief_Resubmission/All_Assays_numbered/"/>
    </mc:Choice>
  </mc:AlternateContent>
  <xr:revisionPtr revIDLastSave="1" documentId="13_ncr:1_{1A3D9B96-7B2A-48B7-9FDC-AE818F17BB99}" xr6:coauthVersionLast="45" xr6:coauthVersionMax="45" xr10:uidLastSave="{44494271-322A-4821-BFE9-7D3039506A2D}"/>
  <bookViews>
    <workbookView xWindow="28680" yWindow="-2670" windowWidth="16440" windowHeight="28440" activeTab="2" xr2:uid="{00000000-000D-0000-FFFF-FFFF00000000}"/>
  </bookViews>
  <sheets>
    <sheet name="MTT" sheetId="1" r:id="rId1"/>
    <sheet name="Cytotox" sheetId="2" r:id="rId2"/>
    <sheet name="Combin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7" i="3" l="1"/>
  <c r="L47" i="3"/>
  <c r="K47" i="3"/>
  <c r="J47" i="3"/>
  <c r="I47" i="3"/>
  <c r="H47" i="3"/>
  <c r="G47" i="3"/>
  <c r="F47" i="3"/>
  <c r="M46" i="3"/>
  <c r="L46" i="3"/>
  <c r="K46" i="3"/>
  <c r="J46" i="3"/>
  <c r="I46" i="3"/>
  <c r="H46" i="3"/>
  <c r="G46" i="3"/>
  <c r="F46" i="3"/>
  <c r="M45" i="3"/>
  <c r="L45" i="3"/>
  <c r="K45" i="3"/>
  <c r="J45" i="3"/>
  <c r="I45" i="3"/>
  <c r="H45" i="3"/>
  <c r="G45" i="3"/>
  <c r="F45" i="3"/>
  <c r="M44" i="3"/>
  <c r="L44" i="3"/>
  <c r="K44" i="3"/>
  <c r="J44" i="3"/>
  <c r="I44" i="3"/>
  <c r="H44" i="3"/>
  <c r="G44" i="3"/>
  <c r="F44" i="3"/>
  <c r="O45" i="3" s="1"/>
  <c r="P35" i="2"/>
  <c r="H50" i="2" s="1"/>
  <c r="P39" i="2"/>
  <c r="O39" i="2"/>
  <c r="N39" i="2"/>
  <c r="M39" i="2"/>
  <c r="L39" i="2"/>
  <c r="K39" i="2"/>
  <c r="J39" i="2"/>
  <c r="I39" i="2"/>
  <c r="H39" i="2"/>
  <c r="P37" i="2"/>
  <c r="P38" i="2" s="1"/>
  <c r="O37" i="2"/>
  <c r="O38" i="2" s="1"/>
  <c r="N37" i="2"/>
  <c r="N38" i="2" s="1"/>
  <c r="M37" i="2"/>
  <c r="M38" i="2" s="1"/>
  <c r="L37" i="2"/>
  <c r="L38" i="2" s="1"/>
  <c r="K37" i="2"/>
  <c r="K38" i="2" s="1"/>
  <c r="J37" i="2"/>
  <c r="J38" i="2" s="1"/>
  <c r="I37" i="2"/>
  <c r="I38" i="2" s="1"/>
  <c r="H37" i="2"/>
  <c r="H38" i="2" s="1"/>
  <c r="O35" i="2"/>
  <c r="O36" i="2" s="1"/>
  <c r="N35" i="2"/>
  <c r="N36" i="2" s="1"/>
  <c r="M35" i="2"/>
  <c r="M36" i="2" s="1"/>
  <c r="L35" i="2"/>
  <c r="L36" i="2" s="1"/>
  <c r="K35" i="2"/>
  <c r="K36" i="2" s="1"/>
  <c r="J35" i="2"/>
  <c r="J36" i="2" s="1"/>
  <c r="I35" i="2"/>
  <c r="I36" i="2" s="1"/>
  <c r="H35" i="2"/>
  <c r="H36" i="2" s="1"/>
  <c r="P35" i="1"/>
  <c r="H50" i="1" s="1"/>
  <c r="P39" i="1"/>
  <c r="O39" i="1"/>
  <c r="N39" i="1"/>
  <c r="M39" i="1"/>
  <c r="L39" i="1"/>
  <c r="K39" i="1"/>
  <c r="J39" i="1"/>
  <c r="I39" i="1"/>
  <c r="H39" i="1"/>
  <c r="P37" i="1"/>
  <c r="P38" i="1" s="1"/>
  <c r="O37" i="1"/>
  <c r="O38" i="1" s="1"/>
  <c r="N37" i="1"/>
  <c r="N38" i="1" s="1"/>
  <c r="M37" i="1"/>
  <c r="M38" i="1" s="1"/>
  <c r="L37" i="1"/>
  <c r="L38" i="1" s="1"/>
  <c r="K37" i="1"/>
  <c r="K38" i="1" s="1"/>
  <c r="J37" i="1"/>
  <c r="J38" i="1" s="1"/>
  <c r="I37" i="1"/>
  <c r="I38" i="1" s="1"/>
  <c r="H37" i="1"/>
  <c r="H38" i="1" s="1"/>
  <c r="O35" i="1"/>
  <c r="O36" i="1" s="1"/>
  <c r="N35" i="1"/>
  <c r="N36" i="1" s="1"/>
  <c r="M35" i="1"/>
  <c r="M36" i="1" s="1"/>
  <c r="L35" i="1"/>
  <c r="L40" i="1" s="1"/>
  <c r="K35" i="1"/>
  <c r="K36" i="1" s="1"/>
  <c r="J35" i="1"/>
  <c r="J36" i="1" s="1"/>
  <c r="I35" i="1"/>
  <c r="I36" i="1" s="1"/>
  <c r="H35" i="1"/>
  <c r="H36" i="1" s="1"/>
  <c r="G51" i="3" l="1"/>
  <c r="G54" i="3"/>
  <c r="G52" i="3"/>
  <c r="G53" i="3"/>
  <c r="H51" i="3"/>
  <c r="H52" i="3"/>
  <c r="H53" i="3"/>
  <c r="H54" i="3"/>
  <c r="F52" i="3"/>
  <c r="I53" i="3"/>
  <c r="J52" i="3"/>
  <c r="K51" i="3"/>
  <c r="K52" i="3"/>
  <c r="K53" i="3"/>
  <c r="F53" i="3"/>
  <c r="I54" i="3"/>
  <c r="J53" i="3"/>
  <c r="L51" i="3"/>
  <c r="L52" i="3"/>
  <c r="L53" i="3"/>
  <c r="L54" i="3"/>
  <c r="F54" i="3"/>
  <c r="I51" i="3"/>
  <c r="I52" i="3"/>
  <c r="J51" i="3"/>
  <c r="J54" i="3"/>
  <c r="M51" i="3"/>
  <c r="M52" i="3"/>
  <c r="M53" i="3"/>
  <c r="M54" i="3"/>
  <c r="F51" i="3"/>
  <c r="J40" i="1"/>
  <c r="L40" i="2"/>
  <c r="M40" i="2"/>
  <c r="H40" i="2"/>
  <c r="P40" i="2"/>
  <c r="L47" i="2"/>
  <c r="J40" i="2"/>
  <c r="L49" i="2"/>
  <c r="I40" i="2"/>
  <c r="O47" i="2"/>
  <c r="O49" i="2"/>
  <c r="P36" i="2"/>
  <c r="I48" i="2"/>
  <c r="I50" i="2"/>
  <c r="K40" i="2"/>
  <c r="K48" i="2"/>
  <c r="K50" i="2"/>
  <c r="L48" i="2"/>
  <c r="L50" i="2"/>
  <c r="O48" i="2"/>
  <c r="O50" i="2"/>
  <c r="N40" i="2"/>
  <c r="I47" i="2"/>
  <c r="I49" i="2"/>
  <c r="O40" i="2"/>
  <c r="K47" i="2"/>
  <c r="K49" i="2"/>
  <c r="J47" i="2"/>
  <c r="J48" i="2"/>
  <c r="J49" i="2"/>
  <c r="J50" i="2"/>
  <c r="M47" i="2"/>
  <c r="M48" i="2"/>
  <c r="M49" i="2"/>
  <c r="M50" i="2"/>
  <c r="N47" i="2"/>
  <c r="N48" i="2"/>
  <c r="N49" i="2"/>
  <c r="N50" i="2"/>
  <c r="H47" i="2"/>
  <c r="H48" i="2"/>
  <c r="H49" i="2"/>
  <c r="O40" i="1"/>
  <c r="H40" i="1"/>
  <c r="P40" i="1"/>
  <c r="O48" i="1"/>
  <c r="L36" i="1"/>
  <c r="I40" i="1"/>
  <c r="K48" i="1"/>
  <c r="P36" i="1"/>
  <c r="I49" i="1"/>
  <c r="K49" i="1"/>
  <c r="K40" i="1"/>
  <c r="M40" i="1"/>
  <c r="I47" i="1"/>
  <c r="I54" i="1" s="1"/>
  <c r="I55" i="1" s="1"/>
  <c r="O49" i="1"/>
  <c r="N40" i="1"/>
  <c r="K47" i="1"/>
  <c r="I50" i="1"/>
  <c r="O47" i="1"/>
  <c r="K50" i="1"/>
  <c r="I48" i="1"/>
  <c r="O50" i="1"/>
  <c r="J47" i="1"/>
  <c r="J48" i="1"/>
  <c r="J49" i="1"/>
  <c r="J50" i="1"/>
  <c r="I56" i="1"/>
  <c r="I57" i="1" s="1"/>
  <c r="L47" i="1"/>
  <c r="L48" i="1"/>
  <c r="L49" i="1"/>
  <c r="L50" i="1"/>
  <c r="M47" i="1"/>
  <c r="M48" i="1"/>
  <c r="M49" i="1"/>
  <c r="M50" i="1"/>
  <c r="N47" i="1"/>
  <c r="N48" i="1"/>
  <c r="N49" i="1"/>
  <c r="N50" i="1"/>
  <c r="H47" i="1"/>
  <c r="H48" i="1"/>
  <c r="H49" i="1"/>
  <c r="F58" i="3" l="1"/>
  <c r="F60" i="3"/>
  <c r="F59" i="3"/>
  <c r="I60" i="3"/>
  <c r="I59" i="3"/>
  <c r="I58" i="3"/>
  <c r="O54" i="1"/>
  <c r="O55" i="1" s="1"/>
  <c r="H58" i="3"/>
  <c r="H59" i="3"/>
  <c r="H60" i="3"/>
  <c r="K60" i="3"/>
  <c r="K59" i="3"/>
  <c r="K58" i="3"/>
  <c r="M60" i="3"/>
  <c r="M59" i="3"/>
  <c r="M58" i="3"/>
  <c r="K56" i="1"/>
  <c r="K57" i="1" s="1"/>
  <c r="O56" i="2"/>
  <c r="O57" i="2" s="1"/>
  <c r="L60" i="3"/>
  <c r="L59" i="3"/>
  <c r="L58" i="3"/>
  <c r="K54" i="2"/>
  <c r="K55" i="2" s="1"/>
  <c r="J60" i="3"/>
  <c r="J59" i="3"/>
  <c r="J58" i="3"/>
  <c r="G60" i="3"/>
  <c r="G59" i="3"/>
  <c r="G58" i="3"/>
  <c r="L58" i="2"/>
  <c r="O54" i="2"/>
  <c r="O55" i="2" s="1"/>
  <c r="O58" i="2"/>
  <c r="I56" i="2"/>
  <c r="I57" i="2" s="1"/>
  <c r="L54" i="2"/>
  <c r="L55" i="2" s="1"/>
  <c r="L56" i="2"/>
  <c r="L57" i="2" s="1"/>
  <c r="I54" i="2"/>
  <c r="I55" i="2" s="1"/>
  <c r="I58" i="2"/>
  <c r="I59" i="2" s="1"/>
  <c r="K58" i="2"/>
  <c r="K59" i="2" s="1"/>
  <c r="K56" i="2"/>
  <c r="K57" i="2" s="1"/>
  <c r="N58" i="2"/>
  <c r="N56" i="2"/>
  <c r="N57" i="2" s="1"/>
  <c r="N54" i="2"/>
  <c r="N55" i="2" s="1"/>
  <c r="S54" i="2"/>
  <c r="M79" i="2" s="1"/>
  <c r="H54" i="2"/>
  <c r="N66" i="2" s="1"/>
  <c r="H76" i="2"/>
  <c r="H58" i="2"/>
  <c r="H56" i="2"/>
  <c r="H57" i="2" s="1"/>
  <c r="M58" i="2"/>
  <c r="M56" i="2"/>
  <c r="M57" i="2" s="1"/>
  <c r="M54" i="2"/>
  <c r="M55" i="2" s="1"/>
  <c r="J78" i="2"/>
  <c r="M77" i="2"/>
  <c r="N79" i="2"/>
  <c r="J77" i="2"/>
  <c r="J58" i="2"/>
  <c r="J56" i="2"/>
  <c r="J57" i="2" s="1"/>
  <c r="J54" i="2"/>
  <c r="J55" i="2" s="1"/>
  <c r="K54" i="1"/>
  <c r="K55" i="1" s="1"/>
  <c r="I58" i="1"/>
  <c r="I59" i="1" s="1"/>
  <c r="O56" i="1"/>
  <c r="O57" i="1" s="1"/>
  <c r="K58" i="1"/>
  <c r="O58" i="1"/>
  <c r="O59" i="1" s="1"/>
  <c r="N58" i="1"/>
  <c r="N56" i="1"/>
  <c r="N57" i="1" s="1"/>
  <c r="N54" i="1"/>
  <c r="N55" i="1" s="1"/>
  <c r="J56" i="1"/>
  <c r="J57" i="1" s="1"/>
  <c r="J58" i="1"/>
  <c r="J54" i="1"/>
  <c r="J55" i="1" s="1"/>
  <c r="S54" i="1"/>
  <c r="J77" i="1" s="1"/>
  <c r="H54" i="1"/>
  <c r="M66" i="1" s="1"/>
  <c r="H56" i="1"/>
  <c r="H57" i="1" s="1"/>
  <c r="H58" i="1"/>
  <c r="M58" i="1"/>
  <c r="M56" i="1"/>
  <c r="M57" i="1" s="1"/>
  <c r="M54" i="1"/>
  <c r="M55" i="1" s="1"/>
  <c r="L58" i="1"/>
  <c r="L56" i="1"/>
  <c r="L57" i="1" s="1"/>
  <c r="L54" i="1"/>
  <c r="L55" i="1" s="1"/>
  <c r="N77" i="1"/>
  <c r="J61" i="3" l="1"/>
  <c r="K59" i="1"/>
  <c r="O59" i="2"/>
  <c r="I61" i="3"/>
  <c r="F61" i="3"/>
  <c r="M61" i="3"/>
  <c r="L61" i="3"/>
  <c r="K61" i="3"/>
  <c r="M59" i="1"/>
  <c r="G61" i="3"/>
  <c r="H61" i="3"/>
  <c r="N64" i="1"/>
  <c r="J76" i="2"/>
  <c r="L59" i="2"/>
  <c r="M64" i="2"/>
  <c r="H59" i="2"/>
  <c r="N76" i="2"/>
  <c r="N84" i="2" s="1"/>
  <c r="J63" i="2"/>
  <c r="J66" i="2"/>
  <c r="H65" i="2"/>
  <c r="K66" i="2"/>
  <c r="K64" i="2"/>
  <c r="K65" i="2"/>
  <c r="K63" i="2"/>
  <c r="H55" i="2"/>
  <c r="H66" i="2"/>
  <c r="I65" i="2"/>
  <c r="O63" i="2"/>
  <c r="I66" i="2"/>
  <c r="L63" i="2"/>
  <c r="O64" i="2"/>
  <c r="L66" i="2"/>
  <c r="L64" i="2"/>
  <c r="O65" i="2"/>
  <c r="L65" i="2"/>
  <c r="O66" i="2"/>
  <c r="I63" i="2"/>
  <c r="I64" i="2"/>
  <c r="N65" i="2"/>
  <c r="H64" i="2"/>
  <c r="K79" i="2"/>
  <c r="K78" i="2"/>
  <c r="I77" i="2"/>
  <c r="L76" i="2"/>
  <c r="I79" i="2"/>
  <c r="O77" i="2"/>
  <c r="L77" i="2"/>
  <c r="K76" i="2"/>
  <c r="K77" i="2"/>
  <c r="O79" i="2"/>
  <c r="O76" i="2"/>
  <c r="I76" i="2"/>
  <c r="O78" i="2"/>
  <c r="I78" i="2"/>
  <c r="L79" i="2"/>
  <c r="L78" i="2"/>
  <c r="H79" i="2"/>
  <c r="N59" i="2"/>
  <c r="M59" i="2"/>
  <c r="N78" i="2"/>
  <c r="H77" i="2"/>
  <c r="M63" i="2"/>
  <c r="M65" i="2"/>
  <c r="J64" i="2"/>
  <c r="J65" i="2"/>
  <c r="M76" i="2"/>
  <c r="M78" i="2"/>
  <c r="N63" i="2"/>
  <c r="H78" i="2"/>
  <c r="N64" i="2"/>
  <c r="J59" i="2"/>
  <c r="J79" i="2"/>
  <c r="H63" i="2"/>
  <c r="M66" i="2"/>
  <c r="N77" i="2"/>
  <c r="L65" i="1"/>
  <c r="N79" i="1"/>
  <c r="L78" i="1"/>
  <c r="L66" i="1"/>
  <c r="J66" i="1"/>
  <c r="M63" i="1"/>
  <c r="M72" i="1" s="1"/>
  <c r="N78" i="1"/>
  <c r="J63" i="1"/>
  <c r="L64" i="1"/>
  <c r="H63" i="1"/>
  <c r="J64" i="1"/>
  <c r="M64" i="1"/>
  <c r="J65" i="1"/>
  <c r="M65" i="1"/>
  <c r="H78" i="1"/>
  <c r="L79" i="1"/>
  <c r="N59" i="1"/>
  <c r="L59" i="1"/>
  <c r="M77" i="1"/>
  <c r="H76" i="1"/>
  <c r="N65" i="1"/>
  <c r="J79" i="1"/>
  <c r="H77" i="1"/>
  <c r="H84" i="1" s="1"/>
  <c r="J78" i="1"/>
  <c r="H55" i="1"/>
  <c r="H66" i="1"/>
  <c r="K66" i="1"/>
  <c r="O64" i="1"/>
  <c r="I64" i="1"/>
  <c r="I65" i="1"/>
  <c r="I63" i="1"/>
  <c r="O65" i="1"/>
  <c r="O66" i="1"/>
  <c r="K64" i="1"/>
  <c r="K65" i="1"/>
  <c r="O63" i="1"/>
  <c r="I66" i="1"/>
  <c r="K63" i="1"/>
  <c r="O76" i="1"/>
  <c r="K79" i="1"/>
  <c r="I78" i="1"/>
  <c r="I77" i="1"/>
  <c r="K78" i="1"/>
  <c r="O79" i="1"/>
  <c r="K76" i="1"/>
  <c r="I79" i="1"/>
  <c r="K77" i="1"/>
  <c r="O77" i="1"/>
  <c r="O78" i="1"/>
  <c r="H79" i="1"/>
  <c r="I76" i="1"/>
  <c r="L77" i="1"/>
  <c r="M78" i="1"/>
  <c r="L63" i="1"/>
  <c r="M76" i="1"/>
  <c r="J59" i="1"/>
  <c r="M79" i="1"/>
  <c r="N63" i="1"/>
  <c r="N66" i="1"/>
  <c r="H64" i="1"/>
  <c r="L76" i="1"/>
  <c r="H59" i="1"/>
  <c r="J76" i="1"/>
  <c r="H65" i="1"/>
  <c r="N76" i="1"/>
  <c r="N83" i="2" l="1"/>
  <c r="H72" i="1"/>
  <c r="J84" i="2"/>
  <c r="H83" i="1"/>
  <c r="J70" i="2"/>
  <c r="M70" i="1"/>
  <c r="J85" i="2"/>
  <c r="J86" i="2" s="1"/>
  <c r="N85" i="2"/>
  <c r="N86" i="2" s="1"/>
  <c r="H84" i="2"/>
  <c r="H85" i="2"/>
  <c r="J72" i="2"/>
  <c r="J73" i="2" s="1"/>
  <c r="J83" i="2"/>
  <c r="O85" i="2"/>
  <c r="O84" i="2"/>
  <c r="O83" i="2"/>
  <c r="J71" i="2"/>
  <c r="I85" i="2"/>
  <c r="I84" i="2"/>
  <c r="I83" i="2"/>
  <c r="L85" i="2"/>
  <c r="L84" i="2"/>
  <c r="L83" i="2"/>
  <c r="O72" i="2"/>
  <c r="O71" i="2"/>
  <c r="O70" i="2"/>
  <c r="H83" i="2"/>
  <c r="H86" i="2" s="1"/>
  <c r="K85" i="2"/>
  <c r="K83" i="2"/>
  <c r="K84" i="2"/>
  <c r="K72" i="2"/>
  <c r="K70" i="2"/>
  <c r="K71" i="2"/>
  <c r="M85" i="2"/>
  <c r="M84" i="2"/>
  <c r="M83" i="2"/>
  <c r="M72" i="2"/>
  <c r="M71" i="2"/>
  <c r="M70" i="2"/>
  <c r="L72" i="2"/>
  <c r="L71" i="2"/>
  <c r="L70" i="2"/>
  <c r="H72" i="2"/>
  <c r="H71" i="2"/>
  <c r="H70" i="2"/>
  <c r="N72" i="2"/>
  <c r="N71" i="2"/>
  <c r="N70" i="2"/>
  <c r="I72" i="2"/>
  <c r="I71" i="2"/>
  <c r="I70" i="2"/>
  <c r="M71" i="1"/>
  <c r="H85" i="1"/>
  <c r="H86" i="1" s="1"/>
  <c r="J71" i="1"/>
  <c r="J72" i="1"/>
  <c r="J70" i="1"/>
  <c r="J73" i="1" s="1"/>
  <c r="H70" i="1"/>
  <c r="H71" i="1"/>
  <c r="O72" i="1"/>
  <c r="O71" i="1"/>
  <c r="O70" i="1"/>
  <c r="L85" i="1"/>
  <c r="L84" i="1"/>
  <c r="L83" i="1"/>
  <c r="L72" i="1"/>
  <c r="L71" i="1"/>
  <c r="L70" i="1"/>
  <c r="N72" i="1"/>
  <c r="N71" i="1"/>
  <c r="N70" i="1"/>
  <c r="K85" i="1"/>
  <c r="K84" i="1"/>
  <c r="K83" i="1"/>
  <c r="I85" i="1"/>
  <c r="I84" i="1"/>
  <c r="I83" i="1"/>
  <c r="N85" i="1"/>
  <c r="N84" i="1"/>
  <c r="N83" i="1"/>
  <c r="M73" i="1"/>
  <c r="K72" i="1"/>
  <c r="K71" i="1"/>
  <c r="K70" i="1"/>
  <c r="J83" i="1"/>
  <c r="J84" i="1"/>
  <c r="J85" i="1"/>
  <c r="J86" i="1" s="1"/>
  <c r="M85" i="1"/>
  <c r="M84" i="1"/>
  <c r="M83" i="1"/>
  <c r="O85" i="1"/>
  <c r="O84" i="1"/>
  <c r="O83" i="1"/>
  <c r="I72" i="1"/>
  <c r="I71" i="1"/>
  <c r="I70" i="1"/>
  <c r="H73" i="1" l="1"/>
  <c r="I73" i="2"/>
  <c r="M86" i="2"/>
  <c r="L73" i="2"/>
  <c r="H73" i="2"/>
  <c r="M73" i="2"/>
  <c r="O86" i="2"/>
  <c r="I86" i="2"/>
  <c r="N73" i="2"/>
  <c r="K73" i="2"/>
  <c r="O73" i="2"/>
  <c r="K86" i="2"/>
  <c r="L86" i="2"/>
  <c r="L73" i="1"/>
  <c r="I73" i="1"/>
  <c r="N86" i="1"/>
  <c r="L86" i="1"/>
  <c r="O86" i="1"/>
  <c r="K73" i="1"/>
  <c r="M86" i="1"/>
  <c r="K86" i="1"/>
  <c r="N73" i="1"/>
  <c r="I86" i="1"/>
  <c r="O73" i="1"/>
</calcChain>
</file>

<file path=xl/sharedStrings.xml><?xml version="1.0" encoding="utf-8"?>
<sst xmlns="http://schemas.openxmlformats.org/spreadsheetml/2006/main" count="246" uniqueCount="63">
  <si>
    <t>version,4</t>
  </si>
  <si>
    <t>ProtocolHeader</t>
  </si>
  <si>
    <t>,Version,1.0,Label,1a_PTX,ReaderType,0,DateRead,4/24/2020 9:08:17 PM,InstrumentSN,SN: 512734004,</t>
  </si>
  <si>
    <t xml:space="preserve">,Result,0,Prefix,2a_Ptx,WellMap,0007FE7FE7FE7FE7FE7FE000,RefWellMap,000000000000000000000000,RunCount,1,Kinetics,False, </t>
  </si>
  <si>
    <t>Steps</t>
  </si>
  <si>
    <t xml:space="preserve">,Injector,0,1,Inject,False,False,Read,True,False,WavelengthCount,1,1, </t>
  </si>
  <si>
    <t>PlateResults</t>
  </si>
  <si>
    <t>,Read 1,560,nm</t>
  </si>
  <si>
    <t>,,1,2,3,4,5,6,7,8,9,10,11,12</t>
  </si>
  <si>
    <t>,A,X,X,X,X,X,X,X,X,X,X,X,X</t>
  </si>
  <si>
    <t>,B,X,0.05517242,0.05621735,0.05601474,0.05514317,0.05487795,0.05555707,0.05696078,0.05631108,0.0556027,0.05666515,X</t>
  </si>
  <si>
    <t>,C,X,0.05575249,0.2497118,0.2618843,0.2653198,0.2885055,0.2366342,0.225628,0.2228816,0.2381206,0.07863384,X</t>
  </si>
  <si>
    <t>,D,X,0.05446238,0.2678128,0.2659593,0.2420926,0.2406875,0.2482947,0.2328188,0.2322175,0.2285207,0.08705189,X</t>
  </si>
  <si>
    <t>,E,X,0.05285387,0.2324389,0.2424037,0.2216881,0.2377004,0.224075,0.2110882,0.2174541,0.1802773,0.08469613,X</t>
  </si>
  <si>
    <t>,F,X,0.0531435,0.2908782,0.2609785,0.2638357,0.2928011,0.2752663,0.3039356,0.2399321,0.2325708,0.05326566,X</t>
  </si>
  <si>
    <t>,G,X,0.05484176,0.05286551,0.05348098,0.05399936,0.05376164,0.0540833,0.05576417,0.05593276,0.05599952,0.05550677,X</t>
  </si>
  <si>
    <t>,H,X,X,X,X,X,X,X,X,X,X,X,X</t>
  </si>
  <si>
    <t>_x000B_</t>
  </si>
  <si>
    <t>MTT</t>
  </si>
  <si>
    <t>Date of intoxication:</t>
  </si>
  <si>
    <t>Reader:</t>
  </si>
  <si>
    <t>Promega GloMax</t>
  </si>
  <si>
    <t>Vehicle</t>
  </si>
  <si>
    <t>Vehicle 2</t>
  </si>
  <si>
    <t>100pM</t>
  </si>
  <si>
    <t>1nM</t>
  </si>
  <si>
    <t>10nM</t>
  </si>
  <si>
    <t>100nM</t>
  </si>
  <si>
    <t>1uM</t>
  </si>
  <si>
    <t>10uM</t>
  </si>
  <si>
    <t>Empty value</t>
  </si>
  <si>
    <t>Cells</t>
  </si>
  <si>
    <t>Differentiation started</t>
  </si>
  <si>
    <t>Age of cells</t>
  </si>
  <si>
    <t>40d</t>
  </si>
  <si>
    <t>Agent</t>
  </si>
  <si>
    <t>Remarks:</t>
  </si>
  <si>
    <t>Mean</t>
  </si>
  <si>
    <t>Mean/1000</t>
  </si>
  <si>
    <t>Median</t>
  </si>
  <si>
    <t>Median/1000</t>
  </si>
  <si>
    <t>SD</t>
  </si>
  <si>
    <t>SD [% of Mean]</t>
  </si>
  <si>
    <t>Minus Empty Value</t>
  </si>
  <si>
    <t>Vehicle 1/2 pooled</t>
  </si>
  <si>
    <t>Viability [% Vehicle 1]</t>
  </si>
  <si>
    <t>Viability [% of vehicles pooled]</t>
  </si>
  <si>
    <t>,Version,1,Label,CytoTox-Fluor,ReaderType,2,DateRead,4/23/2020 10:36:35 PM,InstrumentSN,SN: 512734004,FluoOpticalKitID,PN:9300-046 SN:31000001DD35142D SIG:BLUE,</t>
  </si>
  <si>
    <t xml:space="preserve">,Result,0,Prefix,2a_PTX,WellMap,0007FE7FE7FE7FE7FE7FE000,RunCount,1,Kinetics,False, </t>
  </si>
  <si>
    <t>,Read 1</t>
  </si>
  <si>
    <t>,B,X,549.59,550.764,548.988,551.2,548.118,547.864,548.732,560.337,550.207,575.091,X</t>
  </si>
  <si>
    <t>,C,X,548.347,4319.52,4182.61,4439.63,5521.81,4251.79,4211.45,4032.2,4992.19,2630.08,X</t>
  </si>
  <si>
    <t>,D,X,548.288,3813.25,5560.35,4212.65,5805.39,4564.88,3757.99,3837.39,3985.38,2547.01,X</t>
  </si>
  <si>
    <t>,E,X,549.224,3843.96,4016.03,3858.39,4244.53,4150.19,4781.03,4154.24,3953.54,2530.44,X</t>
  </si>
  <si>
    <t>,F,X,556.681,6194.39,4752.49,4690.99,5358.16,4455.07,10906.4,5509,4326.46,550.244,X</t>
  </si>
  <si>
    <t>,G,X,548.616,548.356,547.125,673.635,556.922,548.064,547.728,550.582,545.589,547.249,X</t>
  </si>
  <si>
    <t>Cytotox</t>
  </si>
  <si>
    <t>Live/Dead</t>
  </si>
  <si>
    <t>Vehicle pooled</t>
  </si>
  <si>
    <t>% of Vehicle pooled</t>
  </si>
  <si>
    <t>5) Exp_20200414_Plate 2a</t>
  </si>
  <si>
    <t>iPSC_DSN_004b_20200125_1_Thawed</t>
  </si>
  <si>
    <t>Paclitaxel 24h in 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</si>
</sst>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6" fillId="0" borderId="0" xfId="0" applyFont="1"/>
    <xf numFmtId="0" fontId="18" fillId="0" borderId="10" xfId="0" applyFont="1" applyBorder="1"/>
    <xf numFmtId="0" fontId="18" fillId="0" borderId="0" xfId="0" applyFont="1"/>
    <xf numFmtId="14" fontId="0" fillId="0" borderId="0" xfId="0" applyNumberForma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164" fontId="18" fillId="0" borderId="0" xfId="0" applyNumberFormat="1" applyFont="1"/>
    <xf numFmtId="0" fontId="19" fillId="0" borderId="0" xfId="0" quotePrefix="1" applyFont="1"/>
    <xf numFmtId="0" fontId="0" fillId="0" borderId="11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18" fillId="0" borderId="0" xfId="0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476250</xdr:colOff>
      <xdr:row>4</xdr:row>
      <xdr:rowOff>57150</xdr:rowOff>
    </xdr:from>
    <xdr:to>
      <xdr:col>15</xdr:col>
      <xdr:colOff>714375</xdr:colOff>
      <xdr:row>23</xdr:row>
      <xdr:rowOff>45244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935516" y="217884"/>
          <a:ext cx="3607594" cy="4810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13</xdr:col>
      <xdr:colOff>238125</xdr:colOff>
      <xdr:row>21</xdr:row>
      <xdr:rowOff>178594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935266" y="-29766"/>
          <a:ext cx="3607594" cy="4810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38103</xdr:colOff>
      <xdr:row>0</xdr:row>
      <xdr:rowOff>47625</xdr:rowOff>
    </xdr:from>
    <xdr:to>
      <xdr:col>10</xdr:col>
      <xdr:colOff>381003</xdr:colOff>
      <xdr:row>16</xdr:row>
      <xdr:rowOff>114300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367215" y="-471487"/>
          <a:ext cx="3114675" cy="41529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447674</xdr:colOff>
          <xdr:row>0</xdr:row>
          <xdr:rowOff>85724</xdr:rowOff>
        </xdr:from>
        <xdr:to>
          <xdr:col>15</xdr:col>
          <xdr:colOff>540355</xdr:colOff>
          <xdr:row>16</xdr:row>
          <xdr:rowOff>114299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DCD7ED8A-10DF-428F-8B24-6FF90BD109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6"/>
  <sheetViews>
    <sheetView workbookViewId="0">
      <selection activeCell="C38" sqref="C38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9" spans="1:2" x14ac:dyDescent="0.25">
      <c r="A9" t="s">
        <v>6</v>
      </c>
    </row>
    <row r="10" spans="1:2" x14ac:dyDescent="0.25">
      <c r="A10" t="s">
        <v>7</v>
      </c>
    </row>
    <row r="11" spans="1:2" x14ac:dyDescent="0.25">
      <c r="A11" t="s">
        <v>8</v>
      </c>
    </row>
    <row r="12" spans="1:2" x14ac:dyDescent="0.25">
      <c r="A12" t="s">
        <v>9</v>
      </c>
    </row>
    <row r="13" spans="1:2" x14ac:dyDescent="0.25">
      <c r="A13" t="s">
        <v>10</v>
      </c>
    </row>
    <row r="14" spans="1:2" x14ac:dyDescent="0.25">
      <c r="A14" t="s">
        <v>11</v>
      </c>
    </row>
    <row r="15" spans="1:2" x14ac:dyDescent="0.25">
      <c r="A15" t="s">
        <v>12</v>
      </c>
    </row>
    <row r="16" spans="1:2" x14ac:dyDescent="0.25">
      <c r="A16" t="s">
        <v>13</v>
      </c>
    </row>
    <row r="17" spans="1:20" x14ac:dyDescent="0.25">
      <c r="A17" t="s">
        <v>14</v>
      </c>
    </row>
    <row r="18" spans="1:20" x14ac:dyDescent="0.25">
      <c r="A18" t="s">
        <v>15</v>
      </c>
    </row>
    <row r="19" spans="1:20" x14ac:dyDescent="0.25">
      <c r="A19" t="s">
        <v>16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60</v>
      </c>
      <c r="D25" s="3"/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2"/>
      <c r="T25" s="3"/>
    </row>
    <row r="26" spans="1:20" x14ac:dyDescent="0.25">
      <c r="A26" t="s">
        <v>31</v>
      </c>
      <c r="C26" t="s">
        <v>61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32</v>
      </c>
      <c r="C27" s="4">
        <v>43855</v>
      </c>
      <c r="D27" s="3"/>
      <c r="E27" s="3"/>
      <c r="F27" s="5"/>
      <c r="G27" s="5">
        <v>5.517242E-2</v>
      </c>
      <c r="H27" s="5">
        <v>5.6217349999999999E-2</v>
      </c>
      <c r="I27" s="5">
        <v>5.601474E-2</v>
      </c>
      <c r="J27" s="5">
        <v>5.5143169999999998E-2</v>
      </c>
      <c r="K27" s="5">
        <v>5.4877950000000002E-2</v>
      </c>
      <c r="L27" s="5">
        <v>5.555707E-2</v>
      </c>
      <c r="M27" s="5">
        <v>5.6960780000000003E-2</v>
      </c>
      <c r="N27" s="5">
        <v>5.6311079999999999E-2</v>
      </c>
      <c r="O27" s="5">
        <v>5.5602699999999998E-2</v>
      </c>
      <c r="P27" s="5">
        <v>5.6665149999999997E-2</v>
      </c>
      <c r="Q27" s="5"/>
      <c r="R27" s="3"/>
      <c r="S27" s="22"/>
      <c r="T27" s="3"/>
    </row>
    <row r="28" spans="1:20" x14ac:dyDescent="0.25">
      <c r="A28" t="s">
        <v>33</v>
      </c>
      <c r="C28" t="s">
        <v>34</v>
      </c>
      <c r="D28" s="3"/>
      <c r="E28" s="3"/>
      <c r="F28" s="5"/>
      <c r="G28" s="5">
        <v>5.5752490000000002E-2</v>
      </c>
      <c r="H28" s="6">
        <v>0.24971180000000001</v>
      </c>
      <c r="I28" s="7">
        <v>0.26188430000000001</v>
      </c>
      <c r="J28" s="7">
        <v>0.26531979999999999</v>
      </c>
      <c r="K28" s="7">
        <v>0.28850550000000003</v>
      </c>
      <c r="L28" s="7">
        <v>0.23663419999999999</v>
      </c>
      <c r="M28" s="7">
        <v>0.225628</v>
      </c>
      <c r="N28" s="7">
        <v>0.22288160000000001</v>
      </c>
      <c r="O28" s="7">
        <v>0.23812059999999999</v>
      </c>
      <c r="P28" s="8">
        <v>7.8633839999999997E-2</v>
      </c>
      <c r="Q28" s="5"/>
      <c r="R28" s="3"/>
    </row>
    <row r="29" spans="1:20" x14ac:dyDescent="0.25">
      <c r="A29" t="s">
        <v>35</v>
      </c>
      <c r="C29" t="s">
        <v>62</v>
      </c>
      <c r="D29" s="3"/>
      <c r="E29" s="3"/>
      <c r="F29" s="5"/>
      <c r="G29" s="5">
        <v>5.4462379999999998E-2</v>
      </c>
      <c r="H29" s="9">
        <v>0.26781280000000002</v>
      </c>
      <c r="I29" s="5">
        <v>0.26595930000000001</v>
      </c>
      <c r="J29" s="5">
        <v>0.24209259999999999</v>
      </c>
      <c r="K29" s="5">
        <v>0.2406875</v>
      </c>
      <c r="L29" s="5">
        <v>0.24829470000000001</v>
      </c>
      <c r="M29" s="5">
        <v>0.23281879999999999</v>
      </c>
      <c r="N29" s="5">
        <v>0.23221749999999999</v>
      </c>
      <c r="O29" s="5">
        <v>0.22852069999999999</v>
      </c>
      <c r="P29" s="10">
        <v>8.7051890000000007E-2</v>
      </c>
      <c r="Q29" s="5"/>
      <c r="R29" s="3"/>
    </row>
    <row r="30" spans="1:20" x14ac:dyDescent="0.25">
      <c r="A30" t="s">
        <v>19</v>
      </c>
      <c r="C30" s="4">
        <v>43935</v>
      </c>
      <c r="D30" s="3"/>
      <c r="E30" s="3"/>
      <c r="F30" s="5"/>
      <c r="G30" s="5">
        <v>5.2853869999999997E-2</v>
      </c>
      <c r="H30" s="9">
        <v>0.2324389</v>
      </c>
      <c r="I30" s="5">
        <v>0.2424037</v>
      </c>
      <c r="J30" s="5">
        <v>0.2216881</v>
      </c>
      <c r="K30" s="5">
        <v>0.23770040000000001</v>
      </c>
      <c r="L30" s="5">
        <v>0.224075</v>
      </c>
      <c r="M30" s="5">
        <v>0.2110882</v>
      </c>
      <c r="N30" s="5">
        <v>0.21745410000000001</v>
      </c>
      <c r="O30" s="5">
        <v>0.1802773</v>
      </c>
      <c r="P30" s="10">
        <v>8.4696129999999994E-2</v>
      </c>
      <c r="Q30" s="5"/>
      <c r="R30" s="3"/>
    </row>
    <row r="31" spans="1:20" x14ac:dyDescent="0.25">
      <c r="A31" t="s">
        <v>20</v>
      </c>
      <c r="C31" t="s">
        <v>21</v>
      </c>
      <c r="D31" s="3"/>
      <c r="E31" s="3"/>
      <c r="F31" s="5"/>
      <c r="G31" s="5">
        <v>5.3143500000000003E-2</v>
      </c>
      <c r="H31" s="11">
        <v>0.29087819999999998</v>
      </c>
      <c r="I31" s="12">
        <v>0.2609785</v>
      </c>
      <c r="J31" s="12">
        <v>0.26383570000000001</v>
      </c>
      <c r="K31" s="12">
        <v>0.29280109999999998</v>
      </c>
      <c r="L31" s="12">
        <v>0.27526630000000002</v>
      </c>
      <c r="M31" s="12">
        <v>0.30393559999999997</v>
      </c>
      <c r="N31" s="12">
        <v>0.23993210000000001</v>
      </c>
      <c r="O31" s="12">
        <v>0.23257079999999999</v>
      </c>
      <c r="P31" s="13">
        <v>5.3265659999999999E-2</v>
      </c>
      <c r="Q31" s="5"/>
      <c r="R31" s="3"/>
    </row>
    <row r="32" spans="1:20" x14ac:dyDescent="0.25">
      <c r="A32" s="1" t="s">
        <v>36</v>
      </c>
      <c r="D32" s="3"/>
      <c r="E32" s="3"/>
      <c r="F32" s="3"/>
      <c r="G32" s="3">
        <v>5.4841760000000003E-2</v>
      </c>
      <c r="H32" s="3">
        <v>5.2865509999999998E-2</v>
      </c>
      <c r="I32" s="3">
        <v>5.3480979999999997E-2</v>
      </c>
      <c r="J32" s="3">
        <v>5.3999360000000003E-2</v>
      </c>
      <c r="K32" s="3">
        <v>5.3761639999999999E-2</v>
      </c>
      <c r="L32" s="3">
        <v>5.4083300000000001E-2</v>
      </c>
      <c r="M32" s="3">
        <v>5.5764170000000002E-2</v>
      </c>
      <c r="N32" s="3">
        <v>5.5932759999999998E-2</v>
      </c>
      <c r="O32" s="3">
        <v>5.5999519999999997E-2</v>
      </c>
      <c r="P32" s="3">
        <v>5.5506769999999997E-2</v>
      </c>
      <c r="Q32" s="3"/>
      <c r="R32" s="3"/>
    </row>
    <row r="33" spans="1:18" x14ac:dyDescent="0.25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37</v>
      </c>
      <c r="G35" s="3"/>
      <c r="H35" s="16">
        <f t="shared" ref="H35:O35" si="0">AVERAGE(H28:H31)</f>
        <v>0.26021042500000002</v>
      </c>
      <c r="I35" s="3">
        <f t="shared" si="0"/>
        <v>0.25780645000000002</v>
      </c>
      <c r="J35" s="3">
        <f t="shared" si="0"/>
        <v>0.24823404999999998</v>
      </c>
      <c r="K35" s="3">
        <f t="shared" si="0"/>
        <v>0.264923625</v>
      </c>
      <c r="L35" s="3">
        <f>AVERAGE(L28:L31)</f>
        <v>0.24606755000000002</v>
      </c>
      <c r="M35" s="3">
        <f t="shared" si="0"/>
        <v>0.24336764999999999</v>
      </c>
      <c r="N35" s="3">
        <f>AVERAGE(N28:N31)</f>
        <v>0.22812132499999999</v>
      </c>
      <c r="O35" s="3">
        <f t="shared" si="0"/>
        <v>0.21987234999999999</v>
      </c>
      <c r="P35" s="3">
        <f>AVERAGE(P28:P30)</f>
        <v>8.3460619999999999E-2</v>
      </c>
      <c r="Q35" s="3"/>
      <c r="R35" s="3"/>
    </row>
    <row r="36" spans="1:18" x14ac:dyDescent="0.25">
      <c r="B36" s="14"/>
      <c r="D36" s="3"/>
      <c r="E36" s="3"/>
      <c r="F36" s="3" t="s">
        <v>38</v>
      </c>
      <c r="G36" s="3"/>
      <c r="H36" s="3">
        <f>H35/1000</f>
        <v>2.6021042500000001E-4</v>
      </c>
      <c r="I36" s="3">
        <f t="shared" ref="I36:P36" si="1">I35/1000</f>
        <v>2.5780645000000001E-4</v>
      </c>
      <c r="J36" s="3">
        <f t="shared" si="1"/>
        <v>2.4823404999999997E-4</v>
      </c>
      <c r="K36" s="3">
        <f t="shared" si="1"/>
        <v>2.6492362500000002E-4</v>
      </c>
      <c r="L36" s="3">
        <f t="shared" si="1"/>
        <v>2.4606755000000001E-4</v>
      </c>
      <c r="M36" s="3">
        <f t="shared" si="1"/>
        <v>2.4336764999999998E-4</v>
      </c>
      <c r="N36" s="3">
        <f t="shared" si="1"/>
        <v>2.28121325E-4</v>
      </c>
      <c r="O36" s="3">
        <f t="shared" si="1"/>
        <v>2.1987234999999998E-4</v>
      </c>
      <c r="P36" s="3">
        <f t="shared" si="1"/>
        <v>8.3460619999999993E-5</v>
      </c>
      <c r="Q36" s="3"/>
      <c r="R36" s="3"/>
    </row>
    <row r="37" spans="1:18" x14ac:dyDescent="0.25">
      <c r="B37" s="14"/>
      <c r="D37" s="3"/>
      <c r="E37" s="3"/>
      <c r="F37" s="3" t="s">
        <v>39</v>
      </c>
      <c r="G37" s="3"/>
      <c r="H37" s="3">
        <f>MEDIAN(H28:H31)</f>
        <v>0.2587623</v>
      </c>
      <c r="I37" s="3">
        <f t="shared" ref="I37:P37" si="2">MEDIAN(I28:I31)</f>
        <v>0.26143139999999998</v>
      </c>
      <c r="J37" s="3">
        <f t="shared" si="2"/>
        <v>0.25296415</v>
      </c>
      <c r="K37" s="3">
        <f t="shared" si="2"/>
        <v>0.26459650000000001</v>
      </c>
      <c r="L37" s="3">
        <f t="shared" si="2"/>
        <v>0.24246445</v>
      </c>
      <c r="M37" s="3">
        <f t="shared" si="2"/>
        <v>0.22922339999999999</v>
      </c>
      <c r="N37" s="3">
        <f t="shared" si="2"/>
        <v>0.22754954999999999</v>
      </c>
      <c r="O37" s="3">
        <f t="shared" si="2"/>
        <v>0.23054574999999999</v>
      </c>
      <c r="P37" s="3">
        <f t="shared" si="2"/>
        <v>8.1664984999999995E-2</v>
      </c>
      <c r="Q37" s="3"/>
      <c r="R37" s="3"/>
    </row>
    <row r="38" spans="1:18" x14ac:dyDescent="0.25">
      <c r="B38" s="17"/>
      <c r="D38" s="3"/>
      <c r="E38" s="3"/>
      <c r="F38" s="3" t="s">
        <v>40</v>
      </c>
      <c r="G38" s="3"/>
      <c r="H38" s="3">
        <f>H37/1000</f>
        <v>2.5876229999999999E-4</v>
      </c>
      <c r="I38" s="3">
        <f t="shared" ref="I38:P38" si="3">I37/1000</f>
        <v>2.6143139999999999E-4</v>
      </c>
      <c r="J38" s="3">
        <f t="shared" si="3"/>
        <v>2.5296415E-4</v>
      </c>
      <c r="K38" s="3">
        <f t="shared" si="3"/>
        <v>2.6459650000000003E-4</v>
      </c>
      <c r="L38" s="3">
        <f t="shared" si="3"/>
        <v>2.4246445000000001E-4</v>
      </c>
      <c r="M38" s="3">
        <f t="shared" si="3"/>
        <v>2.292234E-4</v>
      </c>
      <c r="N38" s="3">
        <f t="shared" si="3"/>
        <v>2.2754954999999998E-4</v>
      </c>
      <c r="O38" s="3">
        <f t="shared" si="3"/>
        <v>2.3054574999999998E-4</v>
      </c>
      <c r="P38" s="3">
        <f t="shared" si="3"/>
        <v>8.166498499999999E-5</v>
      </c>
      <c r="Q38" s="3"/>
      <c r="R38" s="3"/>
    </row>
    <row r="39" spans="1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2.5031894699945628E-2</v>
      </c>
      <c r="I39" s="3">
        <f t="shared" ref="I39:P39" si="4">STDEV(I28:I31)</f>
        <v>1.049451336826376E-2</v>
      </c>
      <c r="J39" s="3">
        <f t="shared" si="4"/>
        <v>2.0637661408938759E-2</v>
      </c>
      <c r="K39" s="3">
        <f t="shared" si="4"/>
        <v>2.9786754188774914E-2</v>
      </c>
      <c r="L39" s="3">
        <f t="shared" si="4"/>
        <v>2.1834128838510301E-2</v>
      </c>
      <c r="M39" s="3">
        <f t="shared" si="4"/>
        <v>4.1377984798481093E-2</v>
      </c>
      <c r="N39" s="3">
        <f t="shared" si="4"/>
        <v>9.9585384303705234E-3</v>
      </c>
      <c r="O39" s="3">
        <f t="shared" si="4"/>
        <v>2.6688394498295773E-2</v>
      </c>
      <c r="P39" s="3">
        <f t="shared" si="4"/>
        <v>1.5508311936857158E-2</v>
      </c>
      <c r="Q39" s="3"/>
      <c r="R39" s="3"/>
    </row>
    <row r="40" spans="1:18" x14ac:dyDescent="0.25">
      <c r="D40" s="3"/>
      <c r="E40" s="3"/>
      <c r="F40" s="3" t="s">
        <v>42</v>
      </c>
      <c r="G40" s="3"/>
      <c r="H40" s="3">
        <f>H39/H35*100</f>
        <v>9.619866190966647</v>
      </c>
      <c r="I40" s="3">
        <f t="shared" ref="I40:P40" si="5">I39/I35*100</f>
        <v>4.0706946502943424</v>
      </c>
      <c r="J40" s="3">
        <f t="shared" si="5"/>
        <v>8.3137915241437508</v>
      </c>
      <c r="K40" s="3">
        <f t="shared" si="5"/>
        <v>11.243525068319187</v>
      </c>
      <c r="L40" s="3">
        <f t="shared" si="5"/>
        <v>8.873225599438161</v>
      </c>
      <c r="M40" s="3">
        <f t="shared" si="5"/>
        <v>17.002253503487868</v>
      </c>
      <c r="N40" s="3">
        <f t="shared" si="5"/>
        <v>4.3654570349223265</v>
      </c>
      <c r="O40" s="3">
        <f t="shared" si="5"/>
        <v>12.138131283126675</v>
      </c>
      <c r="P40" s="3">
        <f t="shared" si="5"/>
        <v>18.581592057256653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0.16625118</v>
      </c>
      <c r="I47" s="3">
        <f t="shared" ref="I47:N47" si="6">I28-$P$35</f>
        <v>0.17842368000000003</v>
      </c>
      <c r="J47" s="3">
        <f t="shared" si="6"/>
        <v>0.18185918000000001</v>
      </c>
      <c r="K47" s="3">
        <f t="shared" si="6"/>
        <v>0.20504488000000004</v>
      </c>
      <c r="L47" s="3">
        <f t="shared" si="6"/>
        <v>0.15317357999999998</v>
      </c>
      <c r="M47" s="3">
        <f t="shared" si="6"/>
        <v>0.14216738000000001</v>
      </c>
      <c r="N47" s="3">
        <f t="shared" si="6"/>
        <v>0.13942098000000003</v>
      </c>
      <c r="O47" s="3">
        <f>O28-$P$35</f>
        <v>0.15465997999999997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0.18435218000000003</v>
      </c>
      <c r="I48" s="3">
        <f t="shared" si="7"/>
        <v>0.18249868000000002</v>
      </c>
      <c r="J48" s="3">
        <f t="shared" si="7"/>
        <v>0.15863198000000001</v>
      </c>
      <c r="K48" s="3">
        <f t="shared" si="7"/>
        <v>0.15722688000000001</v>
      </c>
      <c r="L48" s="3">
        <f t="shared" si="7"/>
        <v>0.16483407999999999</v>
      </c>
      <c r="M48" s="3">
        <f t="shared" si="7"/>
        <v>0.14935818000000001</v>
      </c>
      <c r="N48" s="3">
        <f t="shared" si="7"/>
        <v>0.14875687999999998</v>
      </c>
      <c r="O48" s="3">
        <f t="shared" si="7"/>
        <v>0.14506007999999998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0.14897828000000002</v>
      </c>
      <c r="I49" s="3">
        <f t="shared" si="7"/>
        <v>0.15894308000000001</v>
      </c>
      <c r="J49" s="3">
        <f t="shared" si="7"/>
        <v>0.13822748000000001</v>
      </c>
      <c r="K49" s="3">
        <f t="shared" si="7"/>
        <v>0.15423977999999999</v>
      </c>
      <c r="L49" s="3">
        <f>L30-$P$35</f>
        <v>0.14061437999999998</v>
      </c>
      <c r="M49" s="3">
        <f t="shared" si="7"/>
        <v>0.12762758000000002</v>
      </c>
      <c r="N49" s="3">
        <f t="shared" si="7"/>
        <v>0.13399348</v>
      </c>
      <c r="O49" s="3">
        <f>O30-$P$35</f>
        <v>9.6816680000000002E-2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0.20741757999999999</v>
      </c>
      <c r="I50" s="3">
        <f t="shared" si="7"/>
        <v>0.17751788000000002</v>
      </c>
      <c r="J50" s="3">
        <f t="shared" si="7"/>
        <v>0.18037508000000002</v>
      </c>
      <c r="K50" s="3">
        <f t="shared" si="7"/>
        <v>0.20934048</v>
      </c>
      <c r="L50" s="3">
        <f t="shared" si="7"/>
        <v>0.19180568000000003</v>
      </c>
      <c r="M50" s="3">
        <f t="shared" si="7"/>
        <v>0.22047497999999999</v>
      </c>
      <c r="N50" s="3">
        <f t="shared" si="7"/>
        <v>0.15647148</v>
      </c>
      <c r="O50" s="3">
        <f t="shared" si="7"/>
        <v>0.14911017999999998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0.17674980500000001</v>
      </c>
      <c r="I54" s="3">
        <f>AVERAGE(I47:I50)</f>
        <v>0.17434583000000001</v>
      </c>
      <c r="J54" s="3">
        <f t="shared" ref="J54:N54" si="8">AVERAGE(J47:J50)</f>
        <v>0.16477343</v>
      </c>
      <c r="K54" s="3">
        <f t="shared" si="8"/>
        <v>0.18146300500000001</v>
      </c>
      <c r="L54" s="3">
        <f t="shared" si="8"/>
        <v>0.16260692999999998</v>
      </c>
      <c r="M54" s="3">
        <f t="shared" si="8"/>
        <v>0.15990703000000001</v>
      </c>
      <c r="N54" s="3">
        <f t="shared" si="8"/>
        <v>0.144660705</v>
      </c>
      <c r="O54" s="3">
        <f>AVERAGE(O47:O50)</f>
        <v>0.13641172999999998</v>
      </c>
      <c r="P54" s="3"/>
      <c r="Q54" s="3"/>
      <c r="R54" s="3"/>
      <c r="S54" s="20">
        <f>AVERAGE(H47:I50)</f>
        <v>0.17554781750000004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1.7674980500000001E-4</v>
      </c>
      <c r="I55" s="3">
        <f t="shared" ref="I55:O55" si="9">I54/1000</f>
        <v>1.7434583E-4</v>
      </c>
      <c r="J55" s="3">
        <f t="shared" si="9"/>
        <v>1.6477342999999999E-4</v>
      </c>
      <c r="K55" s="3">
        <f t="shared" si="9"/>
        <v>1.8146300500000001E-4</v>
      </c>
      <c r="L55" s="3">
        <f t="shared" si="9"/>
        <v>1.6260692999999998E-4</v>
      </c>
      <c r="M55" s="3">
        <f t="shared" si="9"/>
        <v>1.5990703E-4</v>
      </c>
      <c r="N55" s="3">
        <f t="shared" si="9"/>
        <v>1.4466070499999999E-4</v>
      </c>
      <c r="O55" s="3">
        <f t="shared" si="9"/>
        <v>1.3641172999999998E-4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0.17530168000000002</v>
      </c>
      <c r="I56" s="3">
        <f t="shared" ref="I56:N56" si="10">MEDIAN(I47:I50)</f>
        <v>0.17797078000000002</v>
      </c>
      <c r="J56" s="3">
        <f>MEDIAN(J47:J50)</f>
        <v>0.16950353000000001</v>
      </c>
      <c r="K56" s="3">
        <f t="shared" si="10"/>
        <v>0.18113588000000003</v>
      </c>
      <c r="L56" s="3">
        <f t="shared" si="10"/>
        <v>0.15900382999999998</v>
      </c>
      <c r="M56" s="3">
        <f t="shared" si="10"/>
        <v>0.14576278000000001</v>
      </c>
      <c r="N56" s="3">
        <f t="shared" si="10"/>
        <v>0.14408893</v>
      </c>
      <c r="O56" s="3">
        <f>MEDIAN(O47:O50)</f>
        <v>0.14708512999999998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1.7530168000000001E-4</v>
      </c>
      <c r="I57" s="3">
        <f t="shared" ref="I57:O57" si="11">I56/1000</f>
        <v>1.7797078000000003E-4</v>
      </c>
      <c r="J57" s="3">
        <f t="shared" si="11"/>
        <v>1.6950353000000002E-4</v>
      </c>
      <c r="K57" s="3">
        <f t="shared" si="11"/>
        <v>1.8113588000000003E-4</v>
      </c>
      <c r="L57" s="3">
        <f t="shared" si="11"/>
        <v>1.5900382999999997E-4</v>
      </c>
      <c r="M57" s="3">
        <f t="shared" si="11"/>
        <v>1.4576278000000002E-4</v>
      </c>
      <c r="N57" s="3">
        <f t="shared" si="11"/>
        <v>1.4408893E-4</v>
      </c>
      <c r="O57" s="3">
        <f t="shared" si="11"/>
        <v>1.4708512999999997E-4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2.5031894699945639E-2</v>
      </c>
      <c r="I58" s="3">
        <f t="shared" ref="I58:O58" si="12">STDEV(I47:I50)</f>
        <v>1.049451336826376E-2</v>
      </c>
      <c r="J58" s="3">
        <f t="shared" si="12"/>
        <v>2.0637661408938815E-2</v>
      </c>
      <c r="K58" s="3">
        <f t="shared" si="12"/>
        <v>2.978675418877496E-2</v>
      </c>
      <c r="L58" s="3">
        <f t="shared" si="12"/>
        <v>2.1834128838510394E-2</v>
      </c>
      <c r="M58" s="3">
        <f t="shared" si="12"/>
        <v>4.1377984798481038E-2</v>
      </c>
      <c r="N58" s="3">
        <f t="shared" si="12"/>
        <v>9.9585384303705182E-3</v>
      </c>
      <c r="O58" s="3">
        <f t="shared" si="12"/>
        <v>2.668839449829586E-2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14.162332286559318</v>
      </c>
      <c r="I59" s="3">
        <f t="shared" ref="I59:O59" si="13">I58/I54*100</f>
        <v>6.0193658593748758</v>
      </c>
      <c r="J59" s="3">
        <f t="shared" si="13"/>
        <v>12.524872128315115</v>
      </c>
      <c r="K59" s="3">
        <f t="shared" si="13"/>
        <v>16.414780626373378</v>
      </c>
      <c r="L59" s="3">
        <f t="shared" si="13"/>
        <v>13.427551235676361</v>
      </c>
      <c r="M59" s="3">
        <f t="shared" si="13"/>
        <v>25.876276232809175</v>
      </c>
      <c r="N59" s="3">
        <f t="shared" si="13"/>
        <v>6.8840660152807347</v>
      </c>
      <c r="O59" s="3">
        <f t="shared" si="13"/>
        <v>19.564589129025681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94.060177322402126</v>
      </c>
      <c r="I63" s="3">
        <f t="shared" ref="H63:O66" si="14">I47/$H$54*100</f>
        <v>100.94703074778499</v>
      </c>
      <c r="J63" s="3">
        <f t="shared" si="14"/>
        <v>102.89073869133829</v>
      </c>
      <c r="K63" s="3">
        <f t="shared" si="14"/>
        <v>116.00854665723679</v>
      </c>
      <c r="L63" s="3">
        <f t="shared" si="14"/>
        <v>86.661244124144844</v>
      </c>
      <c r="M63" s="3">
        <f t="shared" si="14"/>
        <v>80.434249984038175</v>
      </c>
      <c r="N63" s="3">
        <f t="shared" si="14"/>
        <v>78.880415172169506</v>
      </c>
      <c r="O63" s="3">
        <f>O47/$H$54*100</f>
        <v>87.50220686240641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104.30120700840378</v>
      </c>
      <c r="I64" s="3">
        <f t="shared" si="14"/>
        <v>103.25254955726825</v>
      </c>
      <c r="J64" s="3">
        <f t="shared" si="14"/>
        <v>89.749451208729752</v>
      </c>
      <c r="K64" s="3">
        <f t="shared" si="14"/>
        <v>88.95448569236045</v>
      </c>
      <c r="L64" s="3">
        <f t="shared" si="14"/>
        <v>93.258422548188946</v>
      </c>
      <c r="M64" s="3">
        <f t="shared" si="14"/>
        <v>84.502599592684135</v>
      </c>
      <c r="N64" s="3">
        <f t="shared" si="14"/>
        <v>84.162401197557173</v>
      </c>
      <c r="O64" s="3">
        <f t="shared" si="14"/>
        <v>82.070857164453443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84.287663004776732</v>
      </c>
      <c r="I65" s="3">
        <f t="shared" si="14"/>
        <v>89.925462718332284</v>
      </c>
      <c r="J65" s="3">
        <f t="shared" si="14"/>
        <v>78.205166902447218</v>
      </c>
      <c r="K65" s="3">
        <f t="shared" si="14"/>
        <v>87.264469683573338</v>
      </c>
      <c r="L65" s="3">
        <f t="shared" si="14"/>
        <v>79.555606864743069</v>
      </c>
      <c r="M65" s="3">
        <f t="shared" si="14"/>
        <v>72.208045717504476</v>
      </c>
      <c r="N65" s="3">
        <f t="shared" si="14"/>
        <v>75.809690426532569</v>
      </c>
      <c r="O65" s="3">
        <f t="shared" si="14"/>
        <v>54.776117009011692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117.35095266441735</v>
      </c>
      <c r="I66" s="3">
        <f t="shared" si="14"/>
        <v>100.43455493486965</v>
      </c>
      <c r="J66" s="3">
        <f t="shared" si="14"/>
        <v>102.0510772274968</v>
      </c>
      <c r="K66" s="3">
        <f t="shared" si="14"/>
        <v>118.43887465674996</v>
      </c>
      <c r="L66" s="3">
        <f t="shared" si="14"/>
        <v>108.51818478668196</v>
      </c>
      <c r="M66" s="3">
        <f t="shared" si="14"/>
        <v>124.73845727863744</v>
      </c>
      <c r="N66" s="3">
        <f t="shared" si="14"/>
        <v>88.52710191108838</v>
      </c>
      <c r="O66" s="3">
        <f t="shared" si="14"/>
        <v>84.362288263910656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100</v>
      </c>
      <c r="I70" s="3">
        <f t="shared" ref="I70:N70" si="15">AVERAGE(I63:I66)</f>
        <v>98.639899489563788</v>
      </c>
      <c r="J70" s="3">
        <f>AVERAGE(J63:J66)</f>
        <v>93.224108507503018</v>
      </c>
      <c r="K70" s="3">
        <f t="shared" si="15"/>
        <v>102.66659417248013</v>
      </c>
      <c r="L70" s="3">
        <f t="shared" si="15"/>
        <v>91.998364580939707</v>
      </c>
      <c r="M70" s="3">
        <f t="shared" si="15"/>
        <v>90.470838143216056</v>
      </c>
      <c r="N70" s="3">
        <f t="shared" si="15"/>
        <v>81.844902176836911</v>
      </c>
      <c r="O70" s="3">
        <f>AVERAGE(O63:O66)</f>
        <v>77.177867324945552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99.180692165402945</v>
      </c>
      <c r="I71" s="3">
        <f t="shared" ref="I71:O71" si="16">MEDIAN(I63:I66)</f>
        <v>100.69079284132732</v>
      </c>
      <c r="J71" s="3">
        <f t="shared" si="16"/>
        <v>95.900264218113279</v>
      </c>
      <c r="K71" s="3">
        <f t="shared" si="16"/>
        <v>102.48151617479863</v>
      </c>
      <c r="L71" s="3">
        <f t="shared" si="16"/>
        <v>89.959833336166895</v>
      </c>
      <c r="M71" s="3">
        <f t="shared" si="16"/>
        <v>82.468424788361148</v>
      </c>
      <c r="N71" s="3">
        <f t="shared" si="16"/>
        <v>81.521408184863333</v>
      </c>
      <c r="O71" s="3">
        <f t="shared" si="16"/>
        <v>83.21657271418205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14.162332286559298</v>
      </c>
      <c r="I72" s="3">
        <f t="shared" ref="I72:O72" si="17">STDEV(I63:I66)</f>
        <v>5.9374964335964906</v>
      </c>
      <c r="J72" s="3">
        <f t="shared" si="17"/>
        <v>11.676200383326305</v>
      </c>
      <c r="K72" s="3">
        <f t="shared" si="17"/>
        <v>16.852496209981627</v>
      </c>
      <c r="L72" s="3">
        <f t="shared" si="17"/>
        <v>12.353127540090025</v>
      </c>
      <c r="M72" s="3">
        <f t="shared" si="17"/>
        <v>23.410483988076308</v>
      </c>
      <c r="N72" s="3">
        <f t="shared" si="17"/>
        <v>5.6342570959953928</v>
      </c>
      <c r="O72" s="3">
        <f t="shared" si="17"/>
        <v>15.099532640670114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14.162332286559298</v>
      </c>
      <c r="I73" s="3">
        <f t="shared" si="18"/>
        <v>6.0193658593748713</v>
      </c>
      <c r="J73" s="3">
        <f t="shared" si="18"/>
        <v>12.52487212831492</v>
      </c>
      <c r="K73" s="3">
        <f t="shared" si="18"/>
        <v>16.414780626373357</v>
      </c>
      <c r="L73" s="3">
        <f t="shared" si="18"/>
        <v>13.427551235676374</v>
      </c>
      <c r="M73" s="3">
        <f t="shared" si="18"/>
        <v>25.876276232809214</v>
      </c>
      <c r="N73" s="3">
        <f t="shared" si="18"/>
        <v>6.8840660152807365</v>
      </c>
      <c r="O73" s="3">
        <f t="shared" si="18"/>
        <v>19.56458912902562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3">
        <f>H47/$S$54*100</f>
        <v>94.704213568476845</v>
      </c>
      <c r="I76" s="3">
        <f t="shared" ref="I76:O76" si="19">I47/$S$54*100</f>
        <v>101.63822173408678</v>
      </c>
      <c r="J76" s="3">
        <f t="shared" si="19"/>
        <v>103.5952383742965</v>
      </c>
      <c r="K76" s="3">
        <f t="shared" si="19"/>
        <v>116.80286483766737</v>
      </c>
      <c r="L76" s="3">
        <f t="shared" si="19"/>
        <v>87.254619385968695</v>
      </c>
      <c r="M76" s="3">
        <f t="shared" si="19"/>
        <v>80.984988605739844</v>
      </c>
      <c r="N76" s="3">
        <f t="shared" si="19"/>
        <v>79.420514584295532</v>
      </c>
      <c r="O76" s="3">
        <f t="shared" si="19"/>
        <v>88.101340251638234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105.01536426107947</v>
      </c>
      <c r="I77" s="3">
        <f t="shared" si="20"/>
        <v>103.95952658312029</v>
      </c>
      <c r="J77" s="3">
        <f t="shared" si="20"/>
        <v>90.363971628413992</v>
      </c>
      <c r="K77" s="3">
        <f t="shared" si="20"/>
        <v>89.563562930652779</v>
      </c>
      <c r="L77" s="3">
        <f t="shared" si="20"/>
        <v>93.896969126374913</v>
      </c>
      <c r="M77" s="3">
        <f t="shared" si="20"/>
        <v>85.081194472839272</v>
      </c>
      <c r="N77" s="3">
        <f t="shared" si="20"/>
        <v>84.738666716833407</v>
      </c>
      <c r="O77" s="3">
        <f t="shared" si="20"/>
        <v>82.632801743604674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84.864786199919578</v>
      </c>
      <c r="I78" s="3">
        <f t="shared" si="20"/>
        <v>90.541188300446962</v>
      </c>
      <c r="J78" s="3">
        <f t="shared" si="20"/>
        <v>78.740642845075527</v>
      </c>
      <c r="K78" s="3">
        <f t="shared" si="20"/>
        <v>87.861975270640983</v>
      </c>
      <c r="L78" s="3">
        <f t="shared" si="20"/>
        <v>80.100329358979323</v>
      </c>
      <c r="M78" s="3">
        <f t="shared" si="20"/>
        <v>72.702458975315949</v>
      </c>
      <c r="N78" s="3">
        <f t="shared" si="20"/>
        <v>76.32876438352757</v>
      </c>
      <c r="O78" s="3">
        <f t="shared" si="20"/>
        <v>55.15117269971185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118.15446238743465</v>
      </c>
      <c r="I79" s="3">
        <f t="shared" si="20"/>
        <v>101.12223696543535</v>
      </c>
      <c r="J79" s="3">
        <f t="shared" si="20"/>
        <v>102.74982769295893</v>
      </c>
      <c r="K79" s="3">
        <f t="shared" si="20"/>
        <v>119.24983345349762</v>
      </c>
      <c r="L79" s="3">
        <f t="shared" si="20"/>
        <v>109.26121596470431</v>
      </c>
      <c r="M79" s="3">
        <f t="shared" si="20"/>
        <v>125.59254973363593</v>
      </c>
      <c r="N79" s="3">
        <f t="shared" si="20"/>
        <v>89.133252824404934</v>
      </c>
      <c r="O79" s="3">
        <f t="shared" si="20"/>
        <v>84.939922423131208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100.68470660422764</v>
      </c>
      <c r="I83" s="3">
        <f t="shared" ref="I83:O83" si="21">AVERAGE(I76:I79)</f>
        <v>99.315293395772358</v>
      </c>
      <c r="J83" s="3">
        <f>AVERAGE(J76:J79)</f>
        <v>93.862420135186241</v>
      </c>
      <c r="K83" s="3">
        <f t="shared" si="21"/>
        <v>103.36955912311468</v>
      </c>
      <c r="L83" s="3">
        <f t="shared" si="21"/>
        <v>92.628283459006809</v>
      </c>
      <c r="M83" s="3">
        <f t="shared" si="21"/>
        <v>91.090297946882743</v>
      </c>
      <c r="N83" s="3">
        <f t="shared" si="21"/>
        <v>82.40529962726535</v>
      </c>
      <c r="O83" s="3">
        <f t="shared" si="21"/>
        <v>77.706309279521491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99.859788914778164</v>
      </c>
      <c r="I84" s="3">
        <f t="shared" si="22"/>
        <v>101.38022934976107</v>
      </c>
      <c r="J84" s="3">
        <f t="shared" si="22"/>
        <v>96.556899660686469</v>
      </c>
      <c r="K84" s="3">
        <f t="shared" si="22"/>
        <v>103.18321388416007</v>
      </c>
      <c r="L84" s="3">
        <f t="shared" si="22"/>
        <v>90.575794256171804</v>
      </c>
      <c r="M84" s="3">
        <f t="shared" si="22"/>
        <v>83.033091539289558</v>
      </c>
      <c r="N84" s="3">
        <f t="shared" si="22"/>
        <v>82.079590650564469</v>
      </c>
      <c r="O84" s="3">
        <f t="shared" si="22"/>
        <v>83.786362083367948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14.259302711037996</v>
      </c>
      <c r="I85" s="3">
        <f t="shared" si="23"/>
        <v>5.9781508638031129</v>
      </c>
      <c r="J85" s="3">
        <f t="shared" si="23"/>
        <v>11.75614809847389</v>
      </c>
      <c r="K85" s="3">
        <f t="shared" si="23"/>
        <v>16.967886364508654</v>
      </c>
      <c r="L85" s="3">
        <f t="shared" si="23"/>
        <v>12.437710220185647</v>
      </c>
      <c r="M85" s="3">
        <f t="shared" si="23"/>
        <v>23.570777118024317</v>
      </c>
      <c r="N85" s="3">
        <f t="shared" si="23"/>
        <v>5.6728352264308359</v>
      </c>
      <c r="O85" s="3">
        <f t="shared" si="23"/>
        <v>15.202920137868306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14.162332286559263</v>
      </c>
      <c r="I86" s="3">
        <f t="shared" si="24"/>
        <v>6.0193658593748767</v>
      </c>
      <c r="J86" s="3">
        <f t="shared" si="24"/>
        <v>12.524872128315023</v>
      </c>
      <c r="K86" s="3">
        <f t="shared" si="24"/>
        <v>16.414780626373428</v>
      </c>
      <c r="L86" s="3">
        <f t="shared" si="24"/>
        <v>13.427551235676335</v>
      </c>
      <c r="M86" s="3">
        <f t="shared" si="24"/>
        <v>25.876276232809214</v>
      </c>
      <c r="N86" s="3">
        <f t="shared" si="24"/>
        <v>6.8840660152807347</v>
      </c>
      <c r="O86" s="3">
        <f t="shared" si="24"/>
        <v>19.564589129025642</v>
      </c>
      <c r="P86" s="3"/>
      <c r="Q86" s="3"/>
      <c r="R86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workbookViewId="0">
      <selection activeCell="C27" sqref="C27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t="s">
        <v>47</v>
      </c>
    </row>
    <row r="3" spans="1:1" x14ac:dyDescent="0.25">
      <c r="A3" t="s">
        <v>48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49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20" x14ac:dyDescent="0.25">
      <c r="A17" t="s">
        <v>55</v>
      </c>
    </row>
    <row r="18" spans="1:20" x14ac:dyDescent="0.25">
      <c r="A18" t="s">
        <v>16</v>
      </c>
    </row>
    <row r="20" spans="1:20" x14ac:dyDescent="0.25">
      <c r="A20" t="s">
        <v>17</v>
      </c>
    </row>
    <row r="22" spans="1:20" x14ac:dyDescent="0.25">
      <c r="A22" s="1"/>
      <c r="S22" s="22"/>
      <c r="T22" s="3"/>
    </row>
    <row r="23" spans="1:20" x14ac:dyDescent="0.25">
      <c r="C23" s="4"/>
      <c r="S23" s="22"/>
      <c r="T23" s="3"/>
    </row>
    <row r="24" spans="1:20" x14ac:dyDescent="0.25">
      <c r="C24" s="4"/>
      <c r="S24" s="22"/>
      <c r="T24" s="3"/>
    </row>
    <row r="25" spans="1:20" x14ac:dyDescent="0.25">
      <c r="A25" s="1" t="s">
        <v>60</v>
      </c>
      <c r="D25" s="3"/>
      <c r="E25" s="3"/>
      <c r="F25" s="2"/>
      <c r="G25" s="2"/>
      <c r="H25" s="2" t="s">
        <v>22</v>
      </c>
      <c r="I25" s="2" t="s">
        <v>23</v>
      </c>
      <c r="J25" s="2" t="s">
        <v>24</v>
      </c>
      <c r="K25" s="2" t="s">
        <v>25</v>
      </c>
      <c r="L25" s="2" t="s">
        <v>26</v>
      </c>
      <c r="M25" s="2" t="s">
        <v>27</v>
      </c>
      <c r="N25" s="2" t="s">
        <v>28</v>
      </c>
      <c r="O25" s="2" t="s">
        <v>29</v>
      </c>
      <c r="P25" s="2" t="s">
        <v>30</v>
      </c>
      <c r="Q25" s="2"/>
      <c r="R25" s="3"/>
      <c r="S25" s="22"/>
      <c r="T25" s="3"/>
    </row>
    <row r="26" spans="1:20" x14ac:dyDescent="0.25">
      <c r="A26" t="s">
        <v>31</v>
      </c>
      <c r="C26" t="s">
        <v>61</v>
      </c>
      <c r="D26" s="3"/>
      <c r="E26" s="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3"/>
      <c r="S26" s="22"/>
      <c r="T26" s="3"/>
    </row>
    <row r="27" spans="1:20" x14ac:dyDescent="0.25">
      <c r="A27" t="s">
        <v>32</v>
      </c>
      <c r="C27" s="4">
        <v>43855</v>
      </c>
      <c r="D27" s="3"/>
      <c r="E27" s="3"/>
      <c r="F27" s="5"/>
      <c r="G27" s="5">
        <v>549.59</v>
      </c>
      <c r="H27" s="5">
        <v>550.76400000000001</v>
      </c>
      <c r="I27" s="5">
        <v>548.98800000000006</v>
      </c>
      <c r="J27" s="5">
        <v>551.20000000000005</v>
      </c>
      <c r="K27" s="5">
        <v>548.11800000000005</v>
      </c>
      <c r="L27" s="5">
        <v>547.86400000000003</v>
      </c>
      <c r="M27" s="5">
        <v>548.73199999999997</v>
      </c>
      <c r="N27" s="5">
        <v>560.33699999999999</v>
      </c>
      <c r="O27" s="5">
        <v>550.20699999999999</v>
      </c>
      <c r="P27" s="5">
        <v>575.09100000000001</v>
      </c>
      <c r="Q27" s="5"/>
      <c r="R27" s="3"/>
      <c r="S27" s="22"/>
      <c r="T27" s="3"/>
    </row>
    <row r="28" spans="1:20" x14ac:dyDescent="0.25">
      <c r="A28" t="s">
        <v>33</v>
      </c>
      <c r="C28" t="s">
        <v>34</v>
      </c>
      <c r="D28" s="3"/>
      <c r="E28" s="3"/>
      <c r="F28" s="5"/>
      <c r="G28" s="5">
        <v>548.34699999999998</v>
      </c>
      <c r="H28" s="6">
        <v>4319.5200000000004</v>
      </c>
      <c r="I28" s="7">
        <v>4182.6099999999997</v>
      </c>
      <c r="J28" s="7">
        <v>4439.63</v>
      </c>
      <c r="K28" s="7">
        <v>5521.81</v>
      </c>
      <c r="L28" s="7">
        <v>4251.79</v>
      </c>
      <c r="M28" s="7">
        <v>4211.45</v>
      </c>
      <c r="N28" s="7">
        <v>4032.2</v>
      </c>
      <c r="O28" s="7">
        <v>4992.1899999999996</v>
      </c>
      <c r="P28" s="8">
        <v>2630.08</v>
      </c>
      <c r="Q28" s="5"/>
      <c r="R28" s="3"/>
    </row>
    <row r="29" spans="1:20" x14ac:dyDescent="0.25">
      <c r="A29" t="s">
        <v>35</v>
      </c>
      <c r="C29" t="s">
        <v>62</v>
      </c>
      <c r="D29" s="3"/>
      <c r="E29" s="3"/>
      <c r="F29" s="5"/>
      <c r="G29" s="5">
        <v>548.28800000000001</v>
      </c>
      <c r="H29" s="9">
        <v>3813.25</v>
      </c>
      <c r="I29" s="5">
        <v>5560.35</v>
      </c>
      <c r="J29" s="5">
        <v>4212.6499999999996</v>
      </c>
      <c r="K29" s="5">
        <v>5805.39</v>
      </c>
      <c r="L29" s="5">
        <v>4564.88</v>
      </c>
      <c r="M29" s="5">
        <v>3757.99</v>
      </c>
      <c r="N29" s="5">
        <v>3837.39</v>
      </c>
      <c r="O29" s="5">
        <v>3985.38</v>
      </c>
      <c r="P29" s="10">
        <v>2547.0100000000002</v>
      </c>
      <c r="Q29" s="5"/>
      <c r="R29" s="3"/>
    </row>
    <row r="30" spans="1:20" x14ac:dyDescent="0.25">
      <c r="A30" t="s">
        <v>19</v>
      </c>
      <c r="C30" s="4">
        <v>43935</v>
      </c>
      <c r="D30" s="3"/>
      <c r="E30" s="3"/>
      <c r="F30" s="5"/>
      <c r="G30" s="5">
        <v>549.22400000000005</v>
      </c>
      <c r="H30" s="9">
        <v>3843.96</v>
      </c>
      <c r="I30" s="5">
        <v>4016.03</v>
      </c>
      <c r="J30" s="5">
        <v>3858.39</v>
      </c>
      <c r="K30" s="5">
        <v>4244.53</v>
      </c>
      <c r="L30" s="5">
        <v>4150.1899999999996</v>
      </c>
      <c r="M30" s="5">
        <v>4781.03</v>
      </c>
      <c r="N30" s="5">
        <v>4154.24</v>
      </c>
      <c r="O30" s="5">
        <v>3953.54</v>
      </c>
      <c r="P30" s="10">
        <v>2530.44</v>
      </c>
      <c r="Q30" s="5"/>
      <c r="R30" s="3"/>
    </row>
    <row r="31" spans="1:20" x14ac:dyDescent="0.25">
      <c r="A31" t="s">
        <v>20</v>
      </c>
      <c r="C31" t="s">
        <v>21</v>
      </c>
      <c r="D31" s="3"/>
      <c r="E31" s="3"/>
      <c r="F31" s="5"/>
      <c r="G31" s="5">
        <v>556.68100000000004</v>
      </c>
      <c r="H31" s="11">
        <v>6194.39</v>
      </c>
      <c r="I31" s="12">
        <v>4752.49</v>
      </c>
      <c r="J31" s="12">
        <v>4690.99</v>
      </c>
      <c r="K31" s="12">
        <v>5358.16</v>
      </c>
      <c r="L31" s="12">
        <v>4455.07</v>
      </c>
      <c r="M31" s="12">
        <v>10906.4</v>
      </c>
      <c r="N31" s="12">
        <v>5509</v>
      </c>
      <c r="O31" s="12">
        <v>4326.46</v>
      </c>
      <c r="P31" s="13">
        <v>550.24400000000003</v>
      </c>
      <c r="Q31" s="5"/>
      <c r="R31" s="3"/>
    </row>
    <row r="32" spans="1:20" x14ac:dyDescent="0.25">
      <c r="A32" s="1" t="s">
        <v>36</v>
      </c>
      <c r="D32" s="3"/>
      <c r="E32" s="3"/>
      <c r="F32" s="3"/>
      <c r="G32" s="3">
        <v>548.61599999999999</v>
      </c>
      <c r="H32" s="3">
        <v>548.35599999999999</v>
      </c>
      <c r="I32" s="3">
        <v>547.125</v>
      </c>
      <c r="J32" s="3">
        <v>673.63499999999999</v>
      </c>
      <c r="K32" s="3">
        <v>556.92200000000003</v>
      </c>
      <c r="L32" s="3">
        <v>548.06399999999996</v>
      </c>
      <c r="M32" s="3">
        <v>547.72799999999995</v>
      </c>
      <c r="N32" s="3">
        <v>550.58199999999999</v>
      </c>
      <c r="O32" s="3">
        <v>545.58900000000006</v>
      </c>
      <c r="P32" s="3">
        <v>547.24900000000002</v>
      </c>
      <c r="Q32" s="3"/>
      <c r="R32" s="3"/>
    </row>
    <row r="33" spans="1:18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1"/>
      <c r="B35" s="14"/>
      <c r="C35" s="15"/>
      <c r="D35" s="3"/>
      <c r="E35" s="3"/>
      <c r="F35" s="3" t="s">
        <v>37</v>
      </c>
      <c r="G35" s="3"/>
      <c r="H35" s="16">
        <f t="shared" ref="H35:O35" si="0">AVERAGE(H28:H31)</f>
        <v>4542.78</v>
      </c>
      <c r="I35" s="3">
        <f t="shared" si="0"/>
        <v>4627.87</v>
      </c>
      <c r="J35" s="3">
        <f t="shared" si="0"/>
        <v>4300.4149999999991</v>
      </c>
      <c r="K35" s="3">
        <f t="shared" si="0"/>
        <v>5232.4724999999999</v>
      </c>
      <c r="L35" s="3">
        <f>AVERAGE(L28:L31)</f>
        <v>4355.4825000000001</v>
      </c>
      <c r="M35" s="3">
        <f t="shared" si="0"/>
        <v>5914.2174999999997</v>
      </c>
      <c r="N35" s="3">
        <f>AVERAGE(N28:N31)</f>
        <v>4383.2075000000004</v>
      </c>
      <c r="O35" s="3">
        <f t="shared" si="0"/>
        <v>4314.3924999999999</v>
      </c>
      <c r="P35" s="3">
        <f>AVERAGE(P28:P30)</f>
        <v>2569.1766666666667</v>
      </c>
      <c r="Q35" s="3"/>
      <c r="R35" s="3"/>
    </row>
    <row r="36" spans="1:18" x14ac:dyDescent="0.25">
      <c r="B36" s="14"/>
      <c r="D36" s="3"/>
      <c r="E36" s="3"/>
      <c r="F36" s="3" t="s">
        <v>38</v>
      </c>
      <c r="G36" s="3"/>
      <c r="H36" s="3">
        <f>H35/1000</f>
        <v>4.5427799999999996</v>
      </c>
      <c r="I36" s="3">
        <f t="shared" ref="I36:P36" si="1">I35/1000</f>
        <v>4.6278699999999997</v>
      </c>
      <c r="J36" s="3">
        <f t="shared" si="1"/>
        <v>4.3004149999999992</v>
      </c>
      <c r="K36" s="3">
        <f t="shared" si="1"/>
        <v>5.2324725000000001</v>
      </c>
      <c r="L36" s="3">
        <f t="shared" si="1"/>
        <v>4.3554824999999999</v>
      </c>
      <c r="M36" s="3">
        <f t="shared" si="1"/>
        <v>5.9142174999999995</v>
      </c>
      <c r="N36" s="3">
        <f t="shared" si="1"/>
        <v>4.3832075000000001</v>
      </c>
      <c r="O36" s="3">
        <f t="shared" si="1"/>
        <v>4.3143925000000003</v>
      </c>
      <c r="P36" s="3">
        <f t="shared" si="1"/>
        <v>2.5691766666666669</v>
      </c>
      <c r="Q36" s="3"/>
      <c r="R36" s="3"/>
    </row>
    <row r="37" spans="1:18" x14ac:dyDescent="0.25">
      <c r="B37" s="14"/>
      <c r="D37" s="3"/>
      <c r="E37" s="3"/>
      <c r="F37" s="3" t="s">
        <v>39</v>
      </c>
      <c r="G37" s="3"/>
      <c r="H37" s="3">
        <f>MEDIAN(H28:H31)</f>
        <v>4081.7400000000002</v>
      </c>
      <c r="I37" s="3">
        <f t="shared" ref="I37:P37" si="2">MEDIAN(I28:I31)</f>
        <v>4467.5499999999993</v>
      </c>
      <c r="J37" s="3">
        <f t="shared" si="2"/>
        <v>4326.1399999999994</v>
      </c>
      <c r="K37" s="3">
        <f t="shared" si="2"/>
        <v>5439.9850000000006</v>
      </c>
      <c r="L37" s="3">
        <f t="shared" si="2"/>
        <v>4353.43</v>
      </c>
      <c r="M37" s="3">
        <f t="shared" si="2"/>
        <v>4496.24</v>
      </c>
      <c r="N37" s="3">
        <f t="shared" si="2"/>
        <v>4093.22</v>
      </c>
      <c r="O37" s="3">
        <f t="shared" si="2"/>
        <v>4155.92</v>
      </c>
      <c r="P37" s="3">
        <f t="shared" si="2"/>
        <v>2538.7250000000004</v>
      </c>
      <c r="Q37" s="3"/>
      <c r="R37" s="3"/>
    </row>
    <row r="38" spans="1:18" x14ac:dyDescent="0.25">
      <c r="B38" s="17"/>
      <c r="D38" s="3"/>
      <c r="E38" s="3"/>
      <c r="F38" s="3" t="s">
        <v>40</v>
      </c>
      <c r="G38" s="3"/>
      <c r="H38" s="3">
        <f>H37/1000</f>
        <v>4.0817399999999999</v>
      </c>
      <c r="I38" s="3">
        <f t="shared" ref="I38:P38" si="3">I37/1000</f>
        <v>4.4675499999999992</v>
      </c>
      <c r="J38" s="3">
        <f t="shared" si="3"/>
        <v>4.3261399999999997</v>
      </c>
      <c r="K38" s="3">
        <f t="shared" si="3"/>
        <v>5.439985000000001</v>
      </c>
      <c r="L38" s="3">
        <f t="shared" si="3"/>
        <v>4.3534300000000004</v>
      </c>
      <c r="M38" s="3">
        <f t="shared" si="3"/>
        <v>4.4962399999999993</v>
      </c>
      <c r="N38" s="3">
        <f t="shared" si="3"/>
        <v>4.0932199999999996</v>
      </c>
      <c r="O38" s="3">
        <f t="shared" si="3"/>
        <v>4.1559200000000001</v>
      </c>
      <c r="P38" s="3">
        <f t="shared" si="3"/>
        <v>2.5387250000000003</v>
      </c>
      <c r="Q38" s="3"/>
      <c r="R38" s="3"/>
    </row>
    <row r="39" spans="1:18" x14ac:dyDescent="0.25">
      <c r="B39" s="14"/>
      <c r="C39" s="14"/>
      <c r="D39" s="3"/>
      <c r="E39" s="3"/>
      <c r="F39" s="3" t="s">
        <v>41</v>
      </c>
      <c r="G39" s="3"/>
      <c r="H39" s="3">
        <f>STDEV(H28:H31)</f>
        <v>1125.1998389915784</v>
      </c>
      <c r="I39" s="3">
        <f t="shared" ref="I39:P39" si="4">STDEV(I28:I31)</f>
        <v>697.05421788170122</v>
      </c>
      <c r="J39" s="3">
        <f t="shared" si="4"/>
        <v>353.56208445853844</v>
      </c>
      <c r="K39" s="3">
        <f t="shared" si="4"/>
        <v>684.05126067057768</v>
      </c>
      <c r="L39" s="3">
        <f t="shared" si="4"/>
        <v>188.55779686433914</v>
      </c>
      <c r="M39" s="3">
        <f t="shared" si="4"/>
        <v>3354.3372029992738</v>
      </c>
      <c r="N39" s="3">
        <f t="shared" si="4"/>
        <v>761.78690753494811</v>
      </c>
      <c r="O39" s="3">
        <f t="shared" si="4"/>
        <v>482.36183772316247</v>
      </c>
      <c r="P39" s="3">
        <f t="shared" si="4"/>
        <v>1010.4071688956216</v>
      </c>
      <c r="Q39" s="3"/>
      <c r="R39" s="3"/>
    </row>
    <row r="40" spans="1:18" x14ac:dyDescent="0.25">
      <c r="D40" s="3"/>
      <c r="E40" s="3"/>
      <c r="F40" s="3" t="s">
        <v>42</v>
      </c>
      <c r="G40" s="3"/>
      <c r="H40" s="3">
        <f>H39/H35*100</f>
        <v>24.768970520068734</v>
      </c>
      <c r="I40" s="3">
        <f t="shared" ref="I40:P40" si="5">I39/I35*100</f>
        <v>15.06209590765733</v>
      </c>
      <c r="J40" s="3">
        <f t="shared" si="5"/>
        <v>8.221580579049661</v>
      </c>
      <c r="K40" s="3">
        <f t="shared" si="5"/>
        <v>13.073193612973173</v>
      </c>
      <c r="L40" s="3">
        <f t="shared" si="5"/>
        <v>4.3292057048636776</v>
      </c>
      <c r="M40" s="3">
        <f t="shared" si="5"/>
        <v>56.71650058522998</v>
      </c>
      <c r="N40" s="3">
        <f t="shared" si="5"/>
        <v>17.379667915218434</v>
      </c>
      <c r="O40" s="3">
        <f t="shared" si="5"/>
        <v>11.18029566672857</v>
      </c>
      <c r="P40" s="3">
        <f t="shared" si="5"/>
        <v>39.328053302249415</v>
      </c>
      <c r="Q40" s="3"/>
      <c r="R40" s="3"/>
    </row>
    <row r="41" spans="1:18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D43" s="3" t="s">
        <v>43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D44" s="3"/>
      <c r="E44" s="3"/>
      <c r="F44" s="2"/>
      <c r="G44" s="2"/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2" t="s">
        <v>30</v>
      </c>
      <c r="Q44" s="2"/>
      <c r="R44" s="3"/>
    </row>
    <row r="45" spans="1:18" x14ac:dyDescent="0.25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D47" s="3"/>
      <c r="E47" s="3"/>
      <c r="F47" s="3"/>
      <c r="G47" s="3"/>
      <c r="H47" s="3">
        <f>H28-$P$35</f>
        <v>1750.3433333333337</v>
      </c>
      <c r="I47" s="3">
        <f t="shared" ref="I47:N47" si="6">I28-$P$35</f>
        <v>1613.4333333333329</v>
      </c>
      <c r="J47" s="3">
        <f t="shared" si="6"/>
        <v>1870.4533333333334</v>
      </c>
      <c r="K47" s="3">
        <f t="shared" si="6"/>
        <v>2952.6333333333337</v>
      </c>
      <c r="L47" s="3">
        <f t="shared" si="6"/>
        <v>1682.6133333333332</v>
      </c>
      <c r="M47" s="3">
        <f t="shared" si="6"/>
        <v>1642.2733333333331</v>
      </c>
      <c r="N47" s="3">
        <f t="shared" si="6"/>
        <v>1463.0233333333331</v>
      </c>
      <c r="O47" s="3">
        <f>O28-$P$35</f>
        <v>2423.0133333333329</v>
      </c>
      <c r="P47" s="3"/>
      <c r="Q47" s="3"/>
      <c r="R47" s="3"/>
    </row>
    <row r="48" spans="1:18" x14ac:dyDescent="0.25">
      <c r="D48" s="3"/>
      <c r="E48" s="3"/>
      <c r="F48" s="3"/>
      <c r="G48" s="3"/>
      <c r="H48" s="3">
        <f t="shared" ref="H48:O50" si="7">H29-$P$35</f>
        <v>1244.0733333333333</v>
      </c>
      <c r="I48" s="3">
        <f t="shared" si="7"/>
        <v>2991.1733333333336</v>
      </c>
      <c r="J48" s="3">
        <f t="shared" si="7"/>
        <v>1643.4733333333329</v>
      </c>
      <c r="K48" s="3">
        <f t="shared" si="7"/>
        <v>3236.2133333333336</v>
      </c>
      <c r="L48" s="3">
        <f t="shared" si="7"/>
        <v>1995.7033333333334</v>
      </c>
      <c r="M48" s="3">
        <f t="shared" si="7"/>
        <v>1188.813333333333</v>
      </c>
      <c r="N48" s="3">
        <f t="shared" si="7"/>
        <v>1268.2133333333331</v>
      </c>
      <c r="O48" s="3">
        <f t="shared" si="7"/>
        <v>1416.2033333333334</v>
      </c>
      <c r="P48" s="3"/>
      <c r="Q48" s="3"/>
      <c r="R48" s="3"/>
    </row>
    <row r="49" spans="4:20" x14ac:dyDescent="0.25">
      <c r="D49" s="3"/>
      <c r="E49" s="3"/>
      <c r="F49" s="3"/>
      <c r="G49" s="3"/>
      <c r="H49" s="3">
        <f t="shared" si="7"/>
        <v>1274.7833333333333</v>
      </c>
      <c r="I49" s="3">
        <f t="shared" si="7"/>
        <v>1446.8533333333335</v>
      </c>
      <c r="J49" s="3">
        <f t="shared" si="7"/>
        <v>1289.2133333333331</v>
      </c>
      <c r="K49" s="3">
        <f t="shared" si="7"/>
        <v>1675.353333333333</v>
      </c>
      <c r="L49" s="3">
        <f>L30-$P$35</f>
        <v>1581.0133333333329</v>
      </c>
      <c r="M49" s="3">
        <f t="shared" si="7"/>
        <v>2211.853333333333</v>
      </c>
      <c r="N49" s="3">
        <f t="shared" si="7"/>
        <v>1585.063333333333</v>
      </c>
      <c r="O49" s="3">
        <f>O30-$P$35</f>
        <v>1384.3633333333332</v>
      </c>
      <c r="P49" s="3"/>
      <c r="Q49" s="3"/>
      <c r="R49" s="3"/>
    </row>
    <row r="50" spans="4:20" x14ac:dyDescent="0.25">
      <c r="D50" s="3"/>
      <c r="E50" s="3"/>
      <c r="F50" s="3"/>
      <c r="G50" s="3"/>
      <c r="H50" s="3">
        <f t="shared" si="7"/>
        <v>3625.2133333333336</v>
      </c>
      <c r="I50" s="3">
        <f t="shared" si="7"/>
        <v>2183.313333333333</v>
      </c>
      <c r="J50" s="3">
        <f t="shared" si="7"/>
        <v>2121.813333333333</v>
      </c>
      <c r="K50" s="3">
        <f t="shared" si="7"/>
        <v>2788.9833333333331</v>
      </c>
      <c r="L50" s="3">
        <f t="shared" si="7"/>
        <v>1885.893333333333</v>
      </c>
      <c r="M50" s="3">
        <f t="shared" si="7"/>
        <v>8337.2233333333334</v>
      </c>
      <c r="N50" s="3">
        <f t="shared" si="7"/>
        <v>2939.8233333333333</v>
      </c>
      <c r="O50" s="3">
        <f t="shared" si="7"/>
        <v>1757.2833333333333</v>
      </c>
      <c r="P50" s="3"/>
      <c r="Q50" s="3"/>
      <c r="R50" s="3"/>
    </row>
    <row r="51" spans="4:20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20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20" x14ac:dyDescent="0.25">
      <c r="D53" s="3"/>
      <c r="E53" s="3"/>
      <c r="F53" s="2"/>
      <c r="G53" s="2"/>
      <c r="H53" s="2" t="s">
        <v>22</v>
      </c>
      <c r="I53" s="2" t="s">
        <v>23</v>
      </c>
      <c r="J53" s="2" t="s">
        <v>24</v>
      </c>
      <c r="K53" s="2" t="s">
        <v>25</v>
      </c>
      <c r="L53" s="2" t="s">
        <v>26</v>
      </c>
      <c r="M53" s="2" t="s">
        <v>27</v>
      </c>
      <c r="N53" s="2" t="s">
        <v>28</v>
      </c>
      <c r="O53" s="2" t="s">
        <v>29</v>
      </c>
      <c r="P53" s="2" t="s">
        <v>30</v>
      </c>
      <c r="Q53" s="2"/>
      <c r="R53" s="3"/>
      <c r="S53" s="18" t="s">
        <v>44</v>
      </c>
      <c r="T53" s="19"/>
    </row>
    <row r="54" spans="4:20" x14ac:dyDescent="0.25">
      <c r="D54" s="3"/>
      <c r="E54" s="3"/>
      <c r="F54" s="3" t="s">
        <v>37</v>
      </c>
      <c r="G54" s="3"/>
      <c r="H54" s="3">
        <f>AVERAGE(H47:H50)</f>
        <v>1973.6033333333335</v>
      </c>
      <c r="I54" s="3">
        <f>AVERAGE(I47:I50)</f>
        <v>2058.6933333333332</v>
      </c>
      <c r="J54" s="3">
        <f t="shared" ref="J54:N54" si="8">AVERAGE(J47:J50)</f>
        <v>1731.2383333333332</v>
      </c>
      <c r="K54" s="3">
        <f t="shared" si="8"/>
        <v>2663.2958333333336</v>
      </c>
      <c r="L54" s="3">
        <f t="shared" si="8"/>
        <v>1786.3058333333333</v>
      </c>
      <c r="M54" s="3">
        <f t="shared" si="8"/>
        <v>3345.040833333333</v>
      </c>
      <c r="N54" s="3">
        <f t="shared" si="8"/>
        <v>1814.0308333333332</v>
      </c>
      <c r="O54" s="3">
        <f>AVERAGE(O47:O50)</f>
        <v>1745.2158333333332</v>
      </c>
      <c r="P54" s="3"/>
      <c r="Q54" s="3"/>
      <c r="R54" s="3"/>
      <c r="S54" s="20">
        <f>AVERAGE(H47:I50)</f>
        <v>2016.1483333333333</v>
      </c>
      <c r="T54" s="21"/>
    </row>
    <row r="55" spans="4:20" x14ac:dyDescent="0.25">
      <c r="D55" s="3"/>
      <c r="E55" s="3"/>
      <c r="F55" s="3" t="s">
        <v>38</v>
      </c>
      <c r="G55" s="3"/>
      <c r="H55" s="3">
        <f>H54/1000</f>
        <v>1.9736033333333334</v>
      </c>
      <c r="I55" s="3">
        <f t="shared" ref="I55:O55" si="9">I54/1000</f>
        <v>2.0586933333333333</v>
      </c>
      <c r="J55" s="3">
        <f t="shared" si="9"/>
        <v>1.7312383333333332</v>
      </c>
      <c r="K55" s="3">
        <f t="shared" si="9"/>
        <v>2.6632958333333336</v>
      </c>
      <c r="L55" s="3">
        <f t="shared" si="9"/>
        <v>1.7863058333333333</v>
      </c>
      <c r="M55" s="3">
        <f t="shared" si="9"/>
        <v>3.345040833333333</v>
      </c>
      <c r="N55" s="3">
        <f t="shared" si="9"/>
        <v>1.8140308333333333</v>
      </c>
      <c r="O55" s="3">
        <f t="shared" si="9"/>
        <v>1.7452158333333332</v>
      </c>
      <c r="P55" s="3"/>
      <c r="Q55" s="3"/>
      <c r="R55" s="3"/>
    </row>
    <row r="56" spans="4:20" x14ac:dyDescent="0.25">
      <c r="D56" s="3"/>
      <c r="E56" s="3"/>
      <c r="F56" s="3" t="s">
        <v>39</v>
      </c>
      <c r="G56" s="3"/>
      <c r="H56" s="3">
        <f>MEDIAN(H47:H50)</f>
        <v>1512.5633333333335</v>
      </c>
      <c r="I56" s="3">
        <f t="shared" ref="I56:N56" si="10">MEDIAN(I47:I50)</f>
        <v>1898.373333333333</v>
      </c>
      <c r="J56" s="3">
        <f>MEDIAN(J47:J50)</f>
        <v>1756.9633333333331</v>
      </c>
      <c r="K56" s="3">
        <f t="shared" si="10"/>
        <v>2870.8083333333334</v>
      </c>
      <c r="L56" s="3">
        <f t="shared" si="10"/>
        <v>1784.2533333333331</v>
      </c>
      <c r="M56" s="3">
        <f t="shared" si="10"/>
        <v>1927.063333333333</v>
      </c>
      <c r="N56" s="3">
        <f t="shared" si="10"/>
        <v>1524.0433333333331</v>
      </c>
      <c r="O56" s="3">
        <f>MEDIAN(O47:O50)</f>
        <v>1586.7433333333333</v>
      </c>
      <c r="P56" s="3"/>
      <c r="Q56" s="3"/>
      <c r="R56" s="3"/>
    </row>
    <row r="57" spans="4:20" x14ac:dyDescent="0.25">
      <c r="D57" s="3"/>
      <c r="E57" s="3"/>
      <c r="F57" s="3" t="s">
        <v>40</v>
      </c>
      <c r="G57" s="3"/>
      <c r="H57" s="3">
        <f>H56/1000</f>
        <v>1.5125633333333335</v>
      </c>
      <c r="I57" s="3">
        <f t="shared" ref="I57:O57" si="11">I56/1000</f>
        <v>1.898373333333333</v>
      </c>
      <c r="J57" s="3">
        <f t="shared" si="11"/>
        <v>1.7569633333333332</v>
      </c>
      <c r="K57" s="3">
        <f t="shared" si="11"/>
        <v>2.8708083333333332</v>
      </c>
      <c r="L57" s="3">
        <f t="shared" si="11"/>
        <v>1.784253333333333</v>
      </c>
      <c r="M57" s="3">
        <f t="shared" si="11"/>
        <v>1.9270633333333331</v>
      </c>
      <c r="N57" s="3">
        <f t="shared" si="11"/>
        <v>1.524043333333333</v>
      </c>
      <c r="O57" s="3">
        <f t="shared" si="11"/>
        <v>1.5867433333333334</v>
      </c>
      <c r="P57" s="3"/>
      <c r="Q57" s="3"/>
      <c r="R57" s="3"/>
    </row>
    <row r="58" spans="4:20" x14ac:dyDescent="0.25">
      <c r="D58" s="3"/>
      <c r="E58" s="3"/>
      <c r="F58" s="3" t="s">
        <v>41</v>
      </c>
      <c r="G58" s="3"/>
      <c r="H58" s="3">
        <f>STDEV(H47:H50)</f>
        <v>1125.1998389915748</v>
      </c>
      <c r="I58" s="3">
        <f t="shared" ref="I58:O58" si="12">STDEV(I47:I50)</f>
        <v>697.05421788169951</v>
      </c>
      <c r="J58" s="3">
        <f t="shared" si="12"/>
        <v>353.56208445853775</v>
      </c>
      <c r="K58" s="3">
        <f t="shared" si="12"/>
        <v>684.05126067057313</v>
      </c>
      <c r="L58" s="3">
        <f t="shared" si="12"/>
        <v>188.55779686433914</v>
      </c>
      <c r="M58" s="3">
        <f t="shared" si="12"/>
        <v>3354.3372029992752</v>
      </c>
      <c r="N58" s="3">
        <f t="shared" si="12"/>
        <v>761.78690753495255</v>
      </c>
      <c r="O58" s="3">
        <f t="shared" si="12"/>
        <v>482.36183772316201</v>
      </c>
      <c r="P58" s="3"/>
      <c r="Q58" s="3"/>
      <c r="R58" s="3"/>
    </row>
    <row r="59" spans="4:20" x14ac:dyDescent="0.25">
      <c r="D59" s="3"/>
      <c r="E59" s="3"/>
      <c r="F59" s="3" t="s">
        <v>42</v>
      </c>
      <c r="G59" s="3"/>
      <c r="H59" s="3">
        <f>H58/H54*100</f>
        <v>57.012461419547733</v>
      </c>
      <c r="I59" s="3">
        <f t="shared" ref="I59:O59" si="13">I58/I54*100</f>
        <v>33.859060336736221</v>
      </c>
      <c r="J59" s="3">
        <f t="shared" si="13"/>
        <v>20.422496293608976</v>
      </c>
      <c r="K59" s="3">
        <f t="shared" si="13"/>
        <v>25.684388948051133</v>
      </c>
      <c r="L59" s="3">
        <f t="shared" si="13"/>
        <v>10.555739859645486</v>
      </c>
      <c r="M59" s="3">
        <f t="shared" si="13"/>
        <v>100.27791498307894</v>
      </c>
      <c r="N59" s="3">
        <f t="shared" si="13"/>
        <v>41.994154318487929</v>
      </c>
      <c r="O59" s="3">
        <f t="shared" si="13"/>
        <v>27.639093601497926</v>
      </c>
      <c r="P59" s="3"/>
      <c r="Q59" s="3"/>
      <c r="R59" s="3"/>
    </row>
    <row r="60" spans="4:20" x14ac:dyDescent="0.25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4:20" x14ac:dyDescent="0.25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4:20" x14ac:dyDescent="0.25">
      <c r="D62" s="3" t="s">
        <v>45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4:20" x14ac:dyDescent="0.25">
      <c r="D63" s="3"/>
      <c r="E63" s="3"/>
      <c r="F63" s="3"/>
      <c r="G63" s="3"/>
      <c r="H63" s="3">
        <f>H47/$H$54*100</f>
        <v>88.687696446938858</v>
      </c>
      <c r="I63" s="3">
        <f t="shared" ref="H63:O66" si="14">I47/$H$54*100</f>
        <v>81.750638848400783</v>
      </c>
      <c r="J63" s="3">
        <f t="shared" si="14"/>
        <v>94.773519163763069</v>
      </c>
      <c r="K63" s="3">
        <f t="shared" si="14"/>
        <v>149.60621941930242</v>
      </c>
      <c r="L63" s="3">
        <f t="shared" si="14"/>
        <v>85.255902486315208</v>
      </c>
      <c r="M63" s="3">
        <f t="shared" si="14"/>
        <v>83.211925395342845</v>
      </c>
      <c r="N63" s="3">
        <f t="shared" si="14"/>
        <v>74.129553219914143</v>
      </c>
      <c r="O63" s="3">
        <f>O47/$H$54*100</f>
        <v>122.77103977327424</v>
      </c>
      <c r="P63" s="3"/>
      <c r="Q63" s="3"/>
      <c r="R63" s="3"/>
    </row>
    <row r="64" spans="4:20" x14ac:dyDescent="0.25">
      <c r="D64" s="3"/>
      <c r="E64" s="3"/>
      <c r="F64" s="3"/>
      <c r="G64" s="3"/>
      <c r="H64" s="3">
        <f t="shared" si="14"/>
        <v>63.035631949006962</v>
      </c>
      <c r="I64" s="3">
        <f t="shared" si="14"/>
        <v>151.5589927729483</v>
      </c>
      <c r="J64" s="3">
        <f t="shared" si="14"/>
        <v>83.272727886893833</v>
      </c>
      <c r="K64" s="3">
        <f t="shared" si="14"/>
        <v>163.97486154765986</v>
      </c>
      <c r="L64" s="3">
        <f t="shared" si="14"/>
        <v>101.11977921939734</v>
      </c>
      <c r="M64" s="3">
        <f t="shared" si="14"/>
        <v>60.235677213084003</v>
      </c>
      <c r="N64" s="3">
        <f t="shared" si="14"/>
        <v>64.258775404040989</v>
      </c>
      <c r="O64" s="3">
        <f t="shared" si="14"/>
        <v>71.757242674566484</v>
      </c>
      <c r="P64" s="3"/>
      <c r="Q64" s="3"/>
      <c r="R64" s="3"/>
    </row>
    <row r="65" spans="4:18" x14ac:dyDescent="0.25">
      <c r="D65" s="3"/>
      <c r="E65" s="3"/>
      <c r="F65" s="3"/>
      <c r="G65" s="3"/>
      <c r="H65" s="3">
        <f t="shared" si="14"/>
        <v>64.591669045282657</v>
      </c>
      <c r="I65" s="3">
        <f t="shared" si="14"/>
        <v>73.31023964626462</v>
      </c>
      <c r="J65" s="3">
        <f t="shared" si="14"/>
        <v>65.322819006183266</v>
      </c>
      <c r="K65" s="3">
        <f t="shared" si="14"/>
        <v>84.888047412431717</v>
      </c>
      <c r="L65" s="3">
        <f t="shared" si="14"/>
        <v>80.107958201664943</v>
      </c>
      <c r="M65" s="3">
        <f t="shared" si="14"/>
        <v>112.07182801001888</v>
      </c>
      <c r="N65" s="3">
        <f t="shared" si="14"/>
        <v>80.313166610649532</v>
      </c>
      <c r="O65" s="3">
        <f t="shared" si="14"/>
        <v>70.143949898746953</v>
      </c>
      <c r="P65" s="3"/>
      <c r="Q65" s="3"/>
      <c r="R65" s="3"/>
    </row>
    <row r="66" spans="4:18" x14ac:dyDescent="0.25">
      <c r="D66" s="3"/>
      <c r="E66" s="3"/>
      <c r="F66" s="3"/>
      <c r="G66" s="3"/>
      <c r="H66" s="3">
        <f t="shared" si="14"/>
        <v>183.68500255877152</v>
      </c>
      <c r="I66" s="3">
        <f t="shared" si="14"/>
        <v>110.62574208596456</v>
      </c>
      <c r="J66" s="3">
        <f t="shared" si="14"/>
        <v>107.50961439397648</v>
      </c>
      <c r="K66" s="3">
        <f t="shared" si="14"/>
        <v>141.31427963403652</v>
      </c>
      <c r="L66" s="3">
        <f t="shared" si="14"/>
        <v>95.555844555052403</v>
      </c>
      <c r="M66" s="3">
        <f t="shared" si="14"/>
        <v>422.4366260697438</v>
      </c>
      <c r="N66" s="3">
        <f t="shared" si="14"/>
        <v>148.95715282199561</v>
      </c>
      <c r="O66" s="3">
        <f t="shared" si="14"/>
        <v>89.039337523075375</v>
      </c>
      <c r="P66" s="3"/>
      <c r="Q66" s="3"/>
      <c r="R66" s="3"/>
    </row>
    <row r="67" spans="4:18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4:18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4:18" x14ac:dyDescent="0.25">
      <c r="D69" s="3"/>
      <c r="E69" s="3"/>
      <c r="F69" s="2"/>
      <c r="G69" s="2"/>
      <c r="H69" s="2" t="s">
        <v>22</v>
      </c>
      <c r="I69" s="2" t="s">
        <v>23</v>
      </c>
      <c r="J69" s="2" t="s">
        <v>24</v>
      </c>
      <c r="K69" s="2" t="s">
        <v>25</v>
      </c>
      <c r="L69" s="2" t="s">
        <v>26</v>
      </c>
      <c r="M69" s="2" t="s">
        <v>27</v>
      </c>
      <c r="N69" s="2" t="s">
        <v>28</v>
      </c>
      <c r="O69" s="2" t="s">
        <v>29</v>
      </c>
      <c r="P69" s="2" t="s">
        <v>30</v>
      </c>
      <c r="Q69" s="2"/>
      <c r="R69" s="3"/>
    </row>
    <row r="70" spans="4:18" x14ac:dyDescent="0.25">
      <c r="D70" s="3"/>
      <c r="E70" s="3"/>
      <c r="F70" s="3" t="s">
        <v>37</v>
      </c>
      <c r="G70" s="3"/>
      <c r="H70" s="3">
        <f>AVERAGE(H63:H66)</f>
        <v>100</v>
      </c>
      <c r="I70" s="3">
        <f t="shared" ref="I70:N70" si="15">AVERAGE(I63:I66)</f>
        <v>104.31140333839457</v>
      </c>
      <c r="J70" s="3">
        <f>AVERAGE(J63:J66)</f>
        <v>87.719670112704165</v>
      </c>
      <c r="K70" s="3">
        <f t="shared" si="15"/>
        <v>134.94585200335763</v>
      </c>
      <c r="L70" s="3">
        <f t="shared" si="15"/>
        <v>90.509871115607467</v>
      </c>
      <c r="M70" s="3">
        <f t="shared" si="15"/>
        <v>169.48901417204738</v>
      </c>
      <c r="N70" s="3">
        <f t="shared" si="15"/>
        <v>91.914662014150082</v>
      </c>
      <c r="O70" s="3">
        <f>AVERAGE(O63:O66)</f>
        <v>88.427892467415774</v>
      </c>
      <c r="P70" s="3"/>
      <c r="Q70" s="3"/>
      <c r="R70" s="3"/>
    </row>
    <row r="71" spans="4:18" x14ac:dyDescent="0.25">
      <c r="D71" s="3"/>
      <c r="E71" s="3"/>
      <c r="F71" s="3" t="s">
        <v>39</v>
      </c>
      <c r="G71" s="3"/>
      <c r="H71" s="3">
        <f>MEDIAN(H63:H66)</f>
        <v>76.639682746110765</v>
      </c>
      <c r="I71" s="3">
        <f t="shared" ref="I71:O71" si="16">MEDIAN(I63:I66)</f>
        <v>96.188190467182665</v>
      </c>
      <c r="J71" s="3">
        <f t="shared" si="16"/>
        <v>89.023123525328458</v>
      </c>
      <c r="K71" s="3">
        <f t="shared" si="16"/>
        <v>145.46024952666949</v>
      </c>
      <c r="L71" s="3">
        <f t="shared" si="16"/>
        <v>90.405873520683798</v>
      </c>
      <c r="M71" s="3">
        <f t="shared" si="16"/>
        <v>97.641876702680861</v>
      </c>
      <c r="N71" s="3">
        <f t="shared" si="16"/>
        <v>77.221359915281838</v>
      </c>
      <c r="O71" s="3">
        <f t="shared" si="16"/>
        <v>80.398290098820922</v>
      </c>
      <c r="P71" s="3"/>
      <c r="Q71" s="3"/>
      <c r="R71" s="3"/>
    </row>
    <row r="72" spans="4:18" x14ac:dyDescent="0.25">
      <c r="D72" s="3"/>
      <c r="E72" s="3"/>
      <c r="F72" s="3" t="s">
        <v>41</v>
      </c>
      <c r="G72" s="3"/>
      <c r="H72" s="3">
        <f>STDEV(H63:H66)</f>
        <v>57.012461419547748</v>
      </c>
      <c r="I72" s="3">
        <f t="shared" ref="I72:O72" si="17">STDEV(I63:I66)</f>
        <v>35.318860994443256</v>
      </c>
      <c r="J72" s="3">
        <f t="shared" si="17"/>
        <v>17.914546377533053</v>
      </c>
      <c r="K72" s="3">
        <f t="shared" si="17"/>
        <v>34.660017497803814</v>
      </c>
      <c r="L72" s="3">
        <f t="shared" si="17"/>
        <v>9.5539865422639387</v>
      </c>
      <c r="M72" s="3">
        <f t="shared" si="17"/>
        <v>169.96004953710428</v>
      </c>
      <c r="N72" s="3">
        <f t="shared" si="17"/>
        <v>38.598785007538751</v>
      </c>
      <c r="O72" s="3">
        <f t="shared" si="17"/>
        <v>24.440667968900957</v>
      </c>
      <c r="P72" s="3"/>
      <c r="Q72" s="3"/>
      <c r="R72" s="3"/>
    </row>
    <row r="73" spans="4:18" x14ac:dyDescent="0.25">
      <c r="D73" s="3"/>
      <c r="E73" s="3"/>
      <c r="F73" s="3" t="s">
        <v>42</v>
      </c>
      <c r="G73" s="3"/>
      <c r="H73" s="3">
        <f t="shared" ref="H73:O73" si="18">H72/H70*100</f>
        <v>57.012461419547748</v>
      </c>
      <c r="I73" s="3">
        <f t="shared" si="18"/>
        <v>33.859060336736178</v>
      </c>
      <c r="J73" s="3">
        <f t="shared" si="18"/>
        <v>20.422496293609004</v>
      </c>
      <c r="K73" s="3">
        <f t="shared" si="18"/>
        <v>25.684388948051122</v>
      </c>
      <c r="L73" s="3">
        <f t="shared" si="18"/>
        <v>10.555739859645492</v>
      </c>
      <c r="M73" s="3">
        <f t="shared" si="18"/>
        <v>100.27791498307894</v>
      </c>
      <c r="N73" s="3">
        <f t="shared" si="18"/>
        <v>41.994154318487887</v>
      </c>
      <c r="O73" s="3">
        <f t="shared" si="18"/>
        <v>27.639093601497898</v>
      </c>
      <c r="P73" s="3"/>
      <c r="Q73" s="3"/>
      <c r="R73" s="3"/>
    </row>
    <row r="74" spans="4:18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4:18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4:18" x14ac:dyDescent="0.25">
      <c r="D76" s="3" t="s">
        <v>46</v>
      </c>
      <c r="E76" s="3"/>
      <c r="F76" s="3"/>
      <c r="G76" s="3"/>
      <c r="H76" s="3">
        <f>H47/$S$54*100</f>
        <v>86.816198212929123</v>
      </c>
      <c r="I76" s="3">
        <f t="shared" ref="I76:O76" si="19">I47/$S$54*100</f>
        <v>80.025527222286044</v>
      </c>
      <c r="J76" s="3">
        <f t="shared" si="19"/>
        <v>92.773597180762991</v>
      </c>
      <c r="K76" s="3">
        <f t="shared" si="19"/>
        <v>146.44921132621693</v>
      </c>
      <c r="L76" s="3">
        <f t="shared" si="19"/>
        <v>83.456822373353816</v>
      </c>
      <c r="M76" s="3">
        <f t="shared" si="19"/>
        <v>81.455977528108448</v>
      </c>
      <c r="N76" s="3">
        <f t="shared" si="19"/>
        <v>72.565262641885624</v>
      </c>
      <c r="O76" s="3">
        <f t="shared" si="19"/>
        <v>120.18031080715785</v>
      </c>
      <c r="P76" s="3"/>
      <c r="Q76" s="3"/>
      <c r="R76" s="3"/>
    </row>
    <row r="77" spans="4:18" x14ac:dyDescent="0.25">
      <c r="D77" s="3"/>
      <c r="E77" s="3"/>
      <c r="F77" s="3"/>
      <c r="G77" s="3"/>
      <c r="H77" s="3">
        <f t="shared" ref="H77:O79" si="20">H48/$S$54*100</f>
        <v>61.705446606524482</v>
      </c>
      <c r="I77" s="3">
        <f t="shared" si="20"/>
        <v>148.36077702616129</v>
      </c>
      <c r="J77" s="3">
        <f t="shared" si="20"/>
        <v>81.5154969583091</v>
      </c>
      <c r="K77" s="3">
        <f t="shared" si="20"/>
        <v>160.51464467313502</v>
      </c>
      <c r="L77" s="3">
        <f t="shared" si="20"/>
        <v>98.985937707956353</v>
      </c>
      <c r="M77" s="3">
        <f t="shared" si="20"/>
        <v>58.964576845784308</v>
      </c>
      <c r="N77" s="3">
        <f t="shared" si="20"/>
        <v>62.902779144060986</v>
      </c>
      <c r="O77" s="3">
        <f t="shared" si="20"/>
        <v>70.243012873556765</v>
      </c>
      <c r="P77" s="3"/>
      <c r="Q77" s="3"/>
      <c r="R77" s="3"/>
    </row>
    <row r="78" spans="4:18" x14ac:dyDescent="0.25">
      <c r="D78" s="3"/>
      <c r="E78" s="3"/>
      <c r="F78" s="3"/>
      <c r="G78" s="3"/>
      <c r="H78" s="3">
        <f t="shared" si="20"/>
        <v>63.228648024409587</v>
      </c>
      <c r="I78" s="3">
        <f t="shared" si="20"/>
        <v>71.763238319931816</v>
      </c>
      <c r="J78" s="3">
        <f t="shared" si="20"/>
        <v>63.944369172572443</v>
      </c>
      <c r="K78" s="3">
        <f t="shared" si="20"/>
        <v>83.096729820639837</v>
      </c>
      <c r="L78" s="3">
        <f t="shared" si="20"/>
        <v>78.417510616365007</v>
      </c>
      <c r="M78" s="3">
        <f t="shared" si="20"/>
        <v>109.70687507284929</v>
      </c>
      <c r="N78" s="3">
        <f t="shared" si="20"/>
        <v>78.618388693292232</v>
      </c>
      <c r="O78" s="3">
        <f t="shared" si="20"/>
        <v>68.663763992232703</v>
      </c>
      <c r="P78" s="3"/>
      <c r="Q78" s="3"/>
      <c r="R78" s="3"/>
    </row>
    <row r="79" spans="4:18" x14ac:dyDescent="0.25">
      <c r="D79" s="3"/>
      <c r="E79" s="3"/>
      <c r="F79" s="3"/>
      <c r="G79" s="3"/>
      <c r="H79" s="3">
        <f t="shared" si="20"/>
        <v>179.80885996318062</v>
      </c>
      <c r="I79" s="3">
        <f t="shared" si="20"/>
        <v>108.29130462457705</v>
      </c>
      <c r="J79" s="3">
        <f t="shared" si="20"/>
        <v>105.24093382679349</v>
      </c>
      <c r="K79" s="3">
        <f t="shared" si="20"/>
        <v>138.33224903260259</v>
      </c>
      <c r="L79" s="3">
        <f t="shared" si="20"/>
        <v>93.539413849344726</v>
      </c>
      <c r="M79" s="15">
        <f t="shared" si="20"/>
        <v>413.52231854633715</v>
      </c>
      <c r="N79" s="3">
        <f t="shared" si="20"/>
        <v>145.81384140882491</v>
      </c>
      <c r="O79" s="3">
        <f t="shared" si="20"/>
        <v>87.160418917589567</v>
      </c>
      <c r="P79" s="3"/>
      <c r="Q79" s="3"/>
      <c r="R79" s="3"/>
    </row>
    <row r="80" spans="4:18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4:18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4:18" x14ac:dyDescent="0.25">
      <c r="D82" s="3"/>
      <c r="E82" s="3"/>
      <c r="F82" s="2"/>
      <c r="G82" s="2"/>
      <c r="H82" s="2" t="s">
        <v>22</v>
      </c>
      <c r="I82" s="2" t="s">
        <v>23</v>
      </c>
      <c r="J82" s="2" t="s">
        <v>24</v>
      </c>
      <c r="K82" s="2" t="s">
        <v>25</v>
      </c>
      <c r="L82" s="2" t="s">
        <v>26</v>
      </c>
      <c r="M82" s="2" t="s">
        <v>27</v>
      </c>
      <c r="N82" s="2" t="s">
        <v>28</v>
      </c>
      <c r="O82" s="2" t="s">
        <v>29</v>
      </c>
      <c r="P82" s="2" t="s">
        <v>30</v>
      </c>
      <c r="Q82" s="2"/>
      <c r="R82" s="3"/>
    </row>
    <row r="83" spans="4:18" x14ac:dyDescent="0.25">
      <c r="D83" s="3"/>
      <c r="E83" s="3"/>
      <c r="F83" s="3" t="s">
        <v>37</v>
      </c>
      <c r="G83" s="3"/>
      <c r="H83" s="3">
        <f>AVERAGE(H76:H79)</f>
        <v>97.88978820176095</v>
      </c>
      <c r="I83" s="3">
        <f t="shared" ref="I83:O83" si="21">AVERAGE(I76:I79)</f>
        <v>102.11021179823905</v>
      </c>
      <c r="J83" s="3">
        <f>AVERAGE(J76:J79)</f>
        <v>85.868599284609502</v>
      </c>
      <c r="K83" s="3">
        <f t="shared" si="21"/>
        <v>132.09820871314861</v>
      </c>
      <c r="L83" s="3">
        <f t="shared" si="21"/>
        <v>88.599921136754972</v>
      </c>
      <c r="M83" s="3">
        <f t="shared" si="21"/>
        <v>165.91243699826981</v>
      </c>
      <c r="N83" s="3">
        <f t="shared" si="21"/>
        <v>89.97506797201595</v>
      </c>
      <c r="O83" s="3">
        <f t="shared" si="21"/>
        <v>86.561876647634222</v>
      </c>
      <c r="P83" s="3"/>
      <c r="Q83" s="3"/>
      <c r="R83" s="3"/>
    </row>
    <row r="84" spans="4:18" x14ac:dyDescent="0.25">
      <c r="D84" s="3"/>
      <c r="E84" s="3"/>
      <c r="F84" s="3" t="s">
        <v>39</v>
      </c>
      <c r="G84" s="3"/>
      <c r="H84" s="3">
        <f t="shared" ref="H84:O84" si="22">MEDIAN(H76:H79)</f>
        <v>75.022423118669352</v>
      </c>
      <c r="I84" s="3">
        <f t="shared" si="22"/>
        <v>94.158415923431548</v>
      </c>
      <c r="J84" s="3">
        <f t="shared" si="22"/>
        <v>87.144547069536046</v>
      </c>
      <c r="K84" s="3">
        <f t="shared" si="22"/>
        <v>142.39073017940976</v>
      </c>
      <c r="L84" s="3">
        <f t="shared" si="22"/>
        <v>88.498118111349271</v>
      </c>
      <c r="M84" s="3">
        <f t="shared" si="22"/>
        <v>95.581426300478867</v>
      </c>
      <c r="N84" s="3">
        <f t="shared" si="22"/>
        <v>75.591825667588921</v>
      </c>
      <c r="O84" s="3">
        <f t="shared" si="22"/>
        <v>78.701715895573159</v>
      </c>
      <c r="P84" s="3"/>
      <c r="Q84" s="3"/>
      <c r="R84" s="3"/>
    </row>
    <row r="85" spans="4:18" x14ac:dyDescent="0.25">
      <c r="D85" s="3"/>
      <c r="E85" s="3"/>
      <c r="F85" s="3" t="s">
        <v>41</v>
      </c>
      <c r="G85" s="3"/>
      <c r="H85" s="3">
        <f t="shared" ref="H85:O85" si="23">STDEV(H76:H79)</f>
        <v>55.809377732206002</v>
      </c>
      <c r="I85" s="3">
        <f t="shared" si="23"/>
        <v>34.573558222734896</v>
      </c>
      <c r="J85" s="3">
        <f t="shared" si="23"/>
        <v>17.536511506273403</v>
      </c>
      <c r="K85" s="3">
        <f t="shared" si="23"/>
        <v>33.928617719293378</v>
      </c>
      <c r="L85" s="3">
        <f t="shared" si="23"/>
        <v>9.352377191046914</v>
      </c>
      <c r="M85" s="3">
        <f t="shared" si="23"/>
        <v>166.3735325194794</v>
      </c>
      <c r="N85" s="3">
        <f t="shared" si="23"/>
        <v>37.784268892332783</v>
      </c>
      <c r="O85" s="3">
        <f t="shared" si="23"/>
        <v>23.924918109852818</v>
      </c>
      <c r="P85" s="3"/>
      <c r="Q85" s="3"/>
      <c r="R85" s="3"/>
    </row>
    <row r="86" spans="4:18" x14ac:dyDescent="0.25">
      <c r="D86" s="3"/>
      <c r="E86" s="3"/>
      <c r="F86" s="3" t="s">
        <v>42</v>
      </c>
      <c r="G86" s="3"/>
      <c r="H86" s="3">
        <f t="shared" ref="H86:O86" si="24">H85/H83*100</f>
        <v>57.01246141954779</v>
      </c>
      <c r="I86" s="3">
        <f t="shared" si="24"/>
        <v>33.859060336736206</v>
      </c>
      <c r="J86" s="3">
        <f t="shared" si="24"/>
        <v>20.422496293609075</v>
      </c>
      <c r="K86" s="3">
        <f t="shared" si="24"/>
        <v>25.684388948051073</v>
      </c>
      <c r="L86" s="3">
        <f t="shared" si="24"/>
        <v>10.55573985964549</v>
      </c>
      <c r="M86" s="3">
        <f t="shared" si="24"/>
        <v>100.27791498307894</v>
      </c>
      <c r="N86" s="3">
        <f t="shared" si="24"/>
        <v>41.994154318487922</v>
      </c>
      <c r="O86" s="3">
        <f t="shared" si="24"/>
        <v>27.639093601497951</v>
      </c>
      <c r="P86" s="3"/>
      <c r="Q86" s="3"/>
      <c r="R86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1"/>
  <sheetViews>
    <sheetView tabSelected="1" workbookViewId="0">
      <selection activeCell="C3" sqref="C3"/>
    </sheetView>
  </sheetViews>
  <sheetFormatPr baseColWidth="10" defaultRowHeight="15" x14ac:dyDescent="0.25"/>
  <cols>
    <col min="15" max="15" width="12" bestFit="1" customWidth="1"/>
  </cols>
  <sheetData>
    <row r="1" spans="1:5" x14ac:dyDescent="0.25">
      <c r="A1" s="1" t="s">
        <v>60</v>
      </c>
      <c r="D1" s="3"/>
    </row>
    <row r="2" spans="1:5" x14ac:dyDescent="0.25">
      <c r="A2" t="s">
        <v>31</v>
      </c>
      <c r="C2" t="s">
        <v>61</v>
      </c>
      <c r="D2" s="3"/>
    </row>
    <row r="3" spans="1:5" x14ac:dyDescent="0.25">
      <c r="A3" t="s">
        <v>32</v>
      </c>
      <c r="C3" s="4">
        <v>43855</v>
      </c>
      <c r="D3" s="3"/>
    </row>
    <row r="4" spans="1:5" x14ac:dyDescent="0.25">
      <c r="A4" t="s">
        <v>33</v>
      </c>
      <c r="C4" t="s">
        <v>34</v>
      </c>
      <c r="D4" s="3"/>
      <c r="E4" s="3"/>
    </row>
    <row r="5" spans="1:5" x14ac:dyDescent="0.25">
      <c r="A5" t="s">
        <v>35</v>
      </c>
      <c r="C5" t="s">
        <v>62</v>
      </c>
      <c r="D5" s="3"/>
      <c r="E5" s="3"/>
    </row>
    <row r="6" spans="1:5" x14ac:dyDescent="0.25">
      <c r="A6" t="s">
        <v>19</v>
      </c>
      <c r="C6" s="4">
        <v>43935</v>
      </c>
      <c r="D6" s="3"/>
      <c r="E6" s="3"/>
    </row>
    <row r="7" spans="1:5" x14ac:dyDescent="0.25">
      <c r="A7" t="s">
        <v>20</v>
      </c>
      <c r="C7" t="s">
        <v>21</v>
      </c>
      <c r="D7" s="3"/>
      <c r="E7" s="3"/>
    </row>
    <row r="8" spans="1:5" x14ac:dyDescent="0.25">
      <c r="A8" s="1" t="s">
        <v>36</v>
      </c>
      <c r="D8" s="3"/>
      <c r="E8" s="3"/>
    </row>
    <row r="9" spans="1:5" x14ac:dyDescent="0.25">
      <c r="C9" s="4"/>
      <c r="D9" s="3"/>
      <c r="E9" s="3"/>
    </row>
    <row r="10" spans="1:5" x14ac:dyDescent="0.25">
      <c r="D10" s="3"/>
      <c r="E10" s="3"/>
    </row>
    <row r="11" spans="1:5" x14ac:dyDescent="0.25">
      <c r="D11" s="3"/>
      <c r="E11" s="3"/>
    </row>
    <row r="12" spans="1:5" x14ac:dyDescent="0.25">
      <c r="D12" s="3"/>
      <c r="E12" s="3"/>
    </row>
    <row r="13" spans="1:5" x14ac:dyDescent="0.25">
      <c r="D13" s="3"/>
      <c r="E13" s="3"/>
    </row>
    <row r="14" spans="1:5" x14ac:dyDescent="0.25">
      <c r="A14" s="1"/>
      <c r="B14" s="14"/>
      <c r="C14" s="15"/>
      <c r="D14" s="3"/>
      <c r="E14" s="3"/>
    </row>
    <row r="22" spans="2:14" x14ac:dyDescent="0.25">
      <c r="B22" s="1" t="s">
        <v>18</v>
      </c>
    </row>
    <row r="23" spans="2:14" x14ac:dyDescent="0.25">
      <c r="B23" s="1" t="s">
        <v>43</v>
      </c>
    </row>
    <row r="24" spans="2:14" x14ac:dyDescent="0.25">
      <c r="F24" t="s">
        <v>22</v>
      </c>
      <c r="G24" t="s">
        <v>23</v>
      </c>
      <c r="H24" t="s">
        <v>24</v>
      </c>
      <c r="I24" t="s">
        <v>25</v>
      </c>
      <c r="J24" t="s">
        <v>26</v>
      </c>
      <c r="K24" t="s">
        <v>27</v>
      </c>
      <c r="L24" t="s">
        <v>28</v>
      </c>
      <c r="M24" t="s">
        <v>29</v>
      </c>
      <c r="N24" t="s">
        <v>30</v>
      </c>
    </row>
    <row r="27" spans="2:14" x14ac:dyDescent="0.25">
      <c r="F27">
        <v>0.16625118</v>
      </c>
      <c r="G27">
        <v>0.17842368000000003</v>
      </c>
      <c r="H27">
        <v>0.18185918000000001</v>
      </c>
      <c r="I27">
        <v>0.20504488000000004</v>
      </c>
      <c r="J27">
        <v>0.15317357999999998</v>
      </c>
      <c r="K27">
        <v>0.14216738000000001</v>
      </c>
      <c r="L27">
        <v>0.13942098000000003</v>
      </c>
      <c r="M27">
        <v>0.15465997999999997</v>
      </c>
    </row>
    <row r="28" spans="2:14" x14ac:dyDescent="0.25">
      <c r="F28">
        <v>0.18435218000000003</v>
      </c>
      <c r="G28">
        <v>0.18249868000000002</v>
      </c>
      <c r="H28">
        <v>0.15863198000000001</v>
      </c>
      <c r="I28">
        <v>0.15722688000000001</v>
      </c>
      <c r="J28">
        <v>0.16483407999999999</v>
      </c>
      <c r="K28">
        <v>0.14935818000000001</v>
      </c>
      <c r="L28">
        <v>0.14875687999999998</v>
      </c>
      <c r="M28">
        <v>0.14506007999999998</v>
      </c>
    </row>
    <row r="29" spans="2:14" x14ac:dyDescent="0.25">
      <c r="F29">
        <v>0.14897828000000002</v>
      </c>
      <c r="G29">
        <v>0.15894308000000001</v>
      </c>
      <c r="H29">
        <v>0.13822748000000001</v>
      </c>
      <c r="I29">
        <v>0.15423977999999999</v>
      </c>
      <c r="J29">
        <v>0.14061437999999998</v>
      </c>
      <c r="K29">
        <v>0.12762758000000002</v>
      </c>
      <c r="L29">
        <v>0.13399348</v>
      </c>
      <c r="M29">
        <v>9.6816680000000002E-2</v>
      </c>
    </row>
    <row r="30" spans="2:14" x14ac:dyDescent="0.25">
      <c r="F30">
        <v>0.20741757999999999</v>
      </c>
      <c r="G30">
        <v>0.17751788000000002</v>
      </c>
      <c r="H30">
        <v>0.18037508000000002</v>
      </c>
      <c r="I30">
        <v>0.20934048</v>
      </c>
      <c r="J30">
        <v>0.19180568000000003</v>
      </c>
      <c r="K30">
        <v>0.22047497999999999</v>
      </c>
      <c r="L30">
        <v>0.15647148</v>
      </c>
      <c r="M30">
        <v>0.14911017999999998</v>
      </c>
    </row>
    <row r="32" spans="2:14" x14ac:dyDescent="0.25">
      <c r="B32" s="1" t="s">
        <v>56</v>
      </c>
    </row>
    <row r="33" spans="2:15" x14ac:dyDescent="0.25">
      <c r="B33" s="1" t="s">
        <v>43</v>
      </c>
    </row>
    <row r="34" spans="2:15" x14ac:dyDescent="0.25">
      <c r="F34" t="s">
        <v>22</v>
      </c>
      <c r="G34" t="s">
        <v>23</v>
      </c>
      <c r="H34" t="s">
        <v>24</v>
      </c>
      <c r="I34" t="s">
        <v>25</v>
      </c>
      <c r="J34" t="s">
        <v>26</v>
      </c>
      <c r="K34" t="s">
        <v>27</v>
      </c>
      <c r="L34" t="s">
        <v>28</v>
      </c>
      <c r="M34" t="s">
        <v>29</v>
      </c>
      <c r="N34" t="s">
        <v>30</v>
      </c>
    </row>
    <row r="37" spans="2:15" x14ac:dyDescent="0.25">
      <c r="F37">
        <v>1750.3433333333337</v>
      </c>
      <c r="G37">
        <v>1613.4333333333329</v>
      </c>
      <c r="H37">
        <v>1870.4533333333334</v>
      </c>
      <c r="I37">
        <v>2952.6333333333337</v>
      </c>
      <c r="J37">
        <v>1682.6133333333332</v>
      </c>
      <c r="K37">
        <v>1642.2733333333331</v>
      </c>
      <c r="L37">
        <v>1463.0233333333331</v>
      </c>
      <c r="M37">
        <v>2423.0133333333329</v>
      </c>
    </row>
    <row r="38" spans="2:15" x14ac:dyDescent="0.25">
      <c r="F38">
        <v>1244.0733333333333</v>
      </c>
      <c r="G38">
        <v>2991.1733333333336</v>
      </c>
      <c r="H38">
        <v>1643.4733333333329</v>
      </c>
      <c r="I38">
        <v>3236.2133333333336</v>
      </c>
      <c r="J38">
        <v>1995.7033333333334</v>
      </c>
      <c r="K38">
        <v>1188.813333333333</v>
      </c>
      <c r="L38">
        <v>1268.2133333333331</v>
      </c>
      <c r="M38">
        <v>1416.2033333333334</v>
      </c>
    </row>
    <row r="39" spans="2:15" x14ac:dyDescent="0.25">
      <c r="F39">
        <v>1274.7833333333333</v>
      </c>
      <c r="G39">
        <v>1446.8533333333335</v>
      </c>
      <c r="H39">
        <v>1289.2133333333331</v>
      </c>
      <c r="I39">
        <v>1675.353333333333</v>
      </c>
      <c r="J39">
        <v>1581.0133333333329</v>
      </c>
      <c r="K39">
        <v>2211.853333333333</v>
      </c>
      <c r="L39">
        <v>1585.063333333333</v>
      </c>
      <c r="M39">
        <v>1384.3633333333332</v>
      </c>
    </row>
    <row r="40" spans="2:15" x14ac:dyDescent="0.25">
      <c r="F40">
        <v>3625.2133333333336</v>
      </c>
      <c r="G40">
        <v>2183.313333333333</v>
      </c>
      <c r="H40">
        <v>2121.813333333333</v>
      </c>
      <c r="I40">
        <v>2788.9833333333331</v>
      </c>
      <c r="J40">
        <v>1885.893333333333</v>
      </c>
      <c r="K40">
        <v>8337.2233333333334</v>
      </c>
      <c r="L40">
        <v>2939.8233333333333</v>
      </c>
      <c r="M40">
        <v>1757.2833333333333</v>
      </c>
    </row>
    <row r="43" spans="2:15" x14ac:dyDescent="0.25">
      <c r="B43" s="1" t="s">
        <v>57</v>
      </c>
    </row>
    <row r="44" spans="2:15" x14ac:dyDescent="0.25">
      <c r="F44">
        <f>F27/F37</f>
        <v>9.4982039714113216E-5</v>
      </c>
      <c r="G44">
        <f t="shared" ref="G44:M44" si="0">G27/G37</f>
        <v>1.1058633555771341E-4</v>
      </c>
      <c r="H44">
        <f t="shared" si="0"/>
        <v>9.7227328134356027E-5</v>
      </c>
      <c r="I44">
        <f t="shared" si="0"/>
        <v>6.944474875534834E-5</v>
      </c>
      <c r="J44">
        <f t="shared" si="0"/>
        <v>9.1033142888839575E-5</v>
      </c>
      <c r="K44">
        <f t="shared" si="0"/>
        <v>8.656742888922268E-5</v>
      </c>
      <c r="L44">
        <f t="shared" si="0"/>
        <v>9.5296484221030911E-5</v>
      </c>
      <c r="M44">
        <f t="shared" si="0"/>
        <v>6.3829603358902962E-5</v>
      </c>
      <c r="O44" s="1" t="s">
        <v>58</v>
      </c>
    </row>
    <row r="45" spans="2:15" x14ac:dyDescent="0.25">
      <c r="F45">
        <f t="shared" ref="F45:M45" si="1">F28/F38</f>
        <v>1.4818433532857124E-4</v>
      </c>
      <c r="G45">
        <f t="shared" si="1"/>
        <v>6.1012405388298015E-5</v>
      </c>
      <c r="H45">
        <f t="shared" si="1"/>
        <v>9.6522393629751646E-5</v>
      </c>
      <c r="I45">
        <f t="shared" si="1"/>
        <v>4.858359564264408E-5</v>
      </c>
      <c r="J45">
        <f t="shared" si="1"/>
        <v>8.2594480475554975E-5</v>
      </c>
      <c r="K45">
        <f t="shared" si="1"/>
        <v>1.2563636006774267E-4</v>
      </c>
      <c r="L45">
        <f t="shared" si="1"/>
        <v>1.1729641700660246E-4</v>
      </c>
      <c r="M45">
        <f t="shared" si="1"/>
        <v>1.0242885084768899E-4</v>
      </c>
      <c r="O45">
        <f>AVERAGE(F44:G47)</f>
        <v>9.7500864833415993E-5</v>
      </c>
    </row>
    <row r="46" spans="2:15" x14ac:dyDescent="0.25">
      <c r="F46">
        <f t="shared" ref="F46:M46" si="2">F29/F39</f>
        <v>1.168655693124322E-4</v>
      </c>
      <c r="G46">
        <f t="shared" si="2"/>
        <v>1.0985431372910408E-4</v>
      </c>
      <c r="H46">
        <f t="shared" si="2"/>
        <v>1.0721846914397413E-4</v>
      </c>
      <c r="I46">
        <f t="shared" si="2"/>
        <v>9.2064030274210823E-5</v>
      </c>
      <c r="J46">
        <f t="shared" si="2"/>
        <v>8.8939401733909075E-5</v>
      </c>
      <c r="K46">
        <f t="shared" si="2"/>
        <v>5.7701646884362451E-5</v>
      </c>
      <c r="L46">
        <f t="shared" si="2"/>
        <v>8.4535095337936035E-5</v>
      </c>
      <c r="M46">
        <f t="shared" si="2"/>
        <v>6.9935888699739233E-5</v>
      </c>
    </row>
    <row r="47" spans="2:15" x14ac:dyDescent="0.25">
      <c r="F47">
        <f t="shared" ref="F47:M47" si="3">F30/F40</f>
        <v>5.721527560676888E-5</v>
      </c>
      <c r="G47">
        <f t="shared" si="3"/>
        <v>8.1306644030327017E-5</v>
      </c>
      <c r="H47">
        <f t="shared" si="3"/>
        <v>8.5009872059119265E-5</v>
      </c>
      <c r="I47">
        <f t="shared" si="3"/>
        <v>7.5059781640860775E-5</v>
      </c>
      <c r="J47">
        <f t="shared" si="3"/>
        <v>1.0170547644971088E-4</v>
      </c>
      <c r="K47">
        <f t="shared" si="3"/>
        <v>2.6444653235869493E-5</v>
      </c>
      <c r="L47">
        <f t="shared" si="3"/>
        <v>5.3224790151789163E-5</v>
      </c>
      <c r="M47">
        <f t="shared" si="3"/>
        <v>8.4852668418107491E-5</v>
      </c>
    </row>
    <row r="50" spans="2:15" x14ac:dyDescent="0.25">
      <c r="B50" s="1" t="s">
        <v>59</v>
      </c>
    </row>
    <row r="51" spans="2:15" x14ac:dyDescent="0.25">
      <c r="F51">
        <f>F44/$O$45*100</f>
        <v>97.41661253609773</v>
      </c>
      <c r="G51">
        <f>G44/$O$45*100</f>
        <v>113.42087657033038</v>
      </c>
      <c r="H51">
        <f t="shared" ref="H51:M51" si="4">H44/$O$45*100</f>
        <v>99.719452027910407</v>
      </c>
      <c r="I51">
        <f t="shared" si="4"/>
        <v>71.224751569124422</v>
      </c>
      <c r="J51">
        <f t="shared" si="4"/>
        <v>93.366497870940151</v>
      </c>
      <c r="K51">
        <f t="shared" si="4"/>
        <v>88.786319010735426</v>
      </c>
      <c r="L51">
        <f t="shared" si="4"/>
        <v>97.739116862038756</v>
      </c>
      <c r="M51">
        <f t="shared" si="4"/>
        <v>65.465679169059996</v>
      </c>
    </row>
    <row r="52" spans="2:15" x14ac:dyDescent="0.25">
      <c r="F52">
        <f t="shared" ref="F52:M52" si="5">F45/$O$45*100</f>
        <v>151.98258557167665</v>
      </c>
      <c r="G52">
        <f t="shared" si="5"/>
        <v>62.576270982354956</v>
      </c>
      <c r="H52">
        <f t="shared" si="5"/>
        <v>98.996448692700213</v>
      </c>
      <c r="I52">
        <f t="shared" si="5"/>
        <v>49.82888687772261</v>
      </c>
      <c r="J52">
        <f t="shared" si="5"/>
        <v>84.711536268597058</v>
      </c>
      <c r="K52">
        <f t="shared" si="5"/>
        <v>128.8566622279682</v>
      </c>
      <c r="L52">
        <f t="shared" si="5"/>
        <v>120.30295034511533</v>
      </c>
      <c r="M52">
        <f t="shared" si="5"/>
        <v>105.05429979794812</v>
      </c>
    </row>
    <row r="53" spans="2:15" x14ac:dyDescent="0.25">
      <c r="F53">
        <f t="shared" ref="F53:M53" si="6">F46/$O$45*100</f>
        <v>119.86105919378414</v>
      </c>
      <c r="G53">
        <f t="shared" si="6"/>
        <v>112.67009161077128</v>
      </c>
      <c r="H53">
        <f t="shared" si="6"/>
        <v>109.96668524649607</v>
      </c>
      <c r="I53">
        <f t="shared" si="6"/>
        <v>94.423808887752728</v>
      </c>
      <c r="J53">
        <f t="shared" si="6"/>
        <v>91.219090093062746</v>
      </c>
      <c r="K53">
        <f t="shared" si="6"/>
        <v>59.180651354167935</v>
      </c>
      <c r="L53">
        <f t="shared" si="6"/>
        <v>86.701892831789266</v>
      </c>
      <c r="M53">
        <f t="shared" si="6"/>
        <v>71.728480377304777</v>
      </c>
    </row>
    <row r="54" spans="2:15" x14ac:dyDescent="0.25">
      <c r="F54">
        <f t="shared" ref="F54:M54" si="7">F47/$O$45*100</f>
        <v>58.681813442909856</v>
      </c>
      <c r="G54">
        <f t="shared" si="7"/>
        <v>83.390690092075147</v>
      </c>
      <c r="H54">
        <f t="shared" si="7"/>
        <v>87.1888389957996</v>
      </c>
      <c r="I54">
        <f t="shared" si="7"/>
        <v>76.983708574383741</v>
      </c>
      <c r="J54">
        <f t="shared" si="7"/>
        <v>104.31238391934126</v>
      </c>
      <c r="L54">
        <f t="shared" si="7"/>
        <v>54.589044151275765</v>
      </c>
      <c r="M54">
        <f t="shared" si="7"/>
        <v>87.027605922349068</v>
      </c>
    </row>
    <row r="57" spans="2:15" x14ac:dyDescent="0.25">
      <c r="D57" s="2"/>
      <c r="E57" s="2"/>
      <c r="F57" s="2" t="s">
        <v>22</v>
      </c>
      <c r="G57" s="2" t="s">
        <v>23</v>
      </c>
      <c r="H57" s="2" t="s">
        <v>24</v>
      </c>
      <c r="I57" s="2" t="s">
        <v>25</v>
      </c>
      <c r="J57" s="2" t="s">
        <v>26</v>
      </c>
      <c r="K57" s="2" t="s">
        <v>27</v>
      </c>
      <c r="L57" s="2" t="s">
        <v>28</v>
      </c>
      <c r="M57" s="2" t="s">
        <v>29</v>
      </c>
      <c r="N57" s="2" t="s">
        <v>30</v>
      </c>
      <c r="O57" s="2"/>
    </row>
    <row r="58" spans="2:15" x14ac:dyDescent="0.25">
      <c r="D58" s="3" t="s">
        <v>37</v>
      </c>
      <c r="E58" s="3"/>
      <c r="F58" s="3">
        <f>AVERAGE(F51:F54)</f>
        <v>106.98551768611711</v>
      </c>
      <c r="G58" s="3">
        <f t="shared" ref="G58:M58" si="8">AVERAGE(G51:G54)</f>
        <v>93.014482313882937</v>
      </c>
      <c r="H58" s="3">
        <f>AVERAGE(H51:H54)</f>
        <v>98.967856240726562</v>
      </c>
      <c r="I58" s="3">
        <f t="shared" si="8"/>
        <v>73.115288977245882</v>
      </c>
      <c r="J58" s="3">
        <f t="shared" si="8"/>
        <v>93.402377037985303</v>
      </c>
      <c r="K58" s="3">
        <f t="shared" si="8"/>
        <v>92.274544197623854</v>
      </c>
      <c r="L58" s="3">
        <f t="shared" si="8"/>
        <v>89.833251047554782</v>
      </c>
      <c r="M58" s="3">
        <f t="shared" si="8"/>
        <v>82.319016316665483</v>
      </c>
      <c r="N58" s="3"/>
      <c r="O58" s="3"/>
    </row>
    <row r="59" spans="2:15" x14ac:dyDescent="0.25">
      <c r="D59" s="3" t="s">
        <v>39</v>
      </c>
      <c r="E59" s="3"/>
      <c r="F59" s="3">
        <f t="shared" ref="F59:M59" si="9">MEDIAN(F51:F54)</f>
        <v>108.63883586494094</v>
      </c>
      <c r="G59" s="3">
        <f t="shared" si="9"/>
        <v>98.030390851423221</v>
      </c>
      <c r="H59" s="3">
        <f t="shared" si="9"/>
        <v>99.35795036030531</v>
      </c>
      <c r="I59" s="3">
        <f t="shared" si="9"/>
        <v>74.104230071754074</v>
      </c>
      <c r="J59" s="3">
        <f t="shared" si="9"/>
        <v>92.292793982001456</v>
      </c>
      <c r="K59" s="3">
        <f t="shared" si="9"/>
        <v>88.786319010735426</v>
      </c>
      <c r="L59" s="3">
        <f t="shared" si="9"/>
        <v>92.220504846914011</v>
      </c>
      <c r="M59" s="3">
        <f t="shared" si="9"/>
        <v>79.378043149826922</v>
      </c>
      <c r="N59" s="3"/>
      <c r="O59" s="3"/>
    </row>
    <row r="60" spans="2:15" x14ac:dyDescent="0.25">
      <c r="D60" s="3" t="s">
        <v>41</v>
      </c>
      <c r="E60" s="3"/>
      <c r="F60" s="3">
        <f t="shared" ref="F60:M60" si="10">STDEV(F51:F54)</f>
        <v>39.222984234581133</v>
      </c>
      <c r="G60" s="3">
        <f t="shared" si="10"/>
        <v>24.64322752923394</v>
      </c>
      <c r="H60" s="3">
        <f t="shared" si="10"/>
        <v>9.3145978712639703</v>
      </c>
      <c r="I60" s="3">
        <f t="shared" si="10"/>
        <v>18.392465353944722</v>
      </c>
      <c r="J60" s="3">
        <f t="shared" si="10"/>
        <v>8.1512165273778265</v>
      </c>
      <c r="K60" s="3">
        <f t="shared" si="10"/>
        <v>34.968734736008344</v>
      </c>
      <c r="L60" s="3">
        <f t="shared" si="10"/>
        <v>27.342670032896386</v>
      </c>
      <c r="M60" s="3">
        <f t="shared" si="10"/>
        <v>17.656522454348938</v>
      </c>
      <c r="N60" s="3"/>
      <c r="O60" s="3"/>
    </row>
    <row r="61" spans="2:15" x14ac:dyDescent="0.25">
      <c r="D61" s="3" t="s">
        <v>42</v>
      </c>
      <c r="E61" s="3"/>
      <c r="F61" s="3">
        <f t="shared" ref="F61:M61" si="11">F60/F58*100</f>
        <v>36.661956760967165</v>
      </c>
      <c r="G61" s="3">
        <f t="shared" si="11"/>
        <v>26.493968375885697</v>
      </c>
      <c r="H61" s="3">
        <f t="shared" si="11"/>
        <v>9.4117405641357035</v>
      </c>
      <c r="I61" s="3">
        <f t="shared" si="11"/>
        <v>25.155430021850311</v>
      </c>
      <c r="J61" s="3">
        <f t="shared" si="11"/>
        <v>8.7269904534258824</v>
      </c>
      <c r="K61" s="3">
        <f t="shared" si="11"/>
        <v>37.896404734458514</v>
      </c>
      <c r="L61" s="3">
        <f t="shared" si="11"/>
        <v>30.437137378477008</v>
      </c>
      <c r="M61" s="3">
        <f t="shared" si="11"/>
        <v>21.448898741000111</v>
      </c>
      <c r="N61" s="3"/>
      <c r="O61" s="3"/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3074" r:id="rId3">
          <objectPr defaultSize="0" autoPict="0" r:id="rId4">
            <anchor moveWithCells="1">
              <from>
                <xdr:col>10</xdr:col>
                <xdr:colOff>447675</xdr:colOff>
                <xdr:row>0</xdr:row>
                <xdr:rowOff>85725</xdr:rowOff>
              </from>
              <to>
                <xdr:col>15</xdr:col>
                <xdr:colOff>542925</xdr:colOff>
                <xdr:row>16</xdr:row>
                <xdr:rowOff>114300</xdr:rowOff>
              </to>
            </anchor>
          </objectPr>
        </oleObject>
      </mc:Choice>
      <mc:Fallback>
        <oleObject progId="Prism9.Document" shapeId="307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MTT</vt:lpstr>
      <vt:lpstr>Cytotox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Schinke, Christian</cp:lastModifiedBy>
  <dcterms:created xsi:type="dcterms:W3CDTF">2020-04-25T08:42:59Z</dcterms:created>
  <dcterms:modified xsi:type="dcterms:W3CDTF">2021-07-15T16:45:46Z</dcterms:modified>
</cp:coreProperties>
</file>