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093F8782-29E2-4B8A-B96A-BEEB0DEBF696}" xr6:coauthVersionLast="45" xr6:coauthVersionMax="45" xr10:uidLastSave="{FC591F71-D033-4010-800E-69A89C5347D3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3" i="3" l="1"/>
  <c r="M43" i="3"/>
  <c r="L43" i="3"/>
  <c r="K43" i="3"/>
  <c r="J43" i="3"/>
  <c r="I43" i="3"/>
  <c r="H43" i="3"/>
  <c r="G43" i="3"/>
  <c r="N42" i="3"/>
  <c r="M42" i="3"/>
  <c r="L42" i="3"/>
  <c r="K42" i="3"/>
  <c r="J42" i="3"/>
  <c r="I42" i="3"/>
  <c r="H42" i="3"/>
  <c r="G42" i="3"/>
  <c r="N41" i="3"/>
  <c r="M41" i="3"/>
  <c r="L41" i="3"/>
  <c r="K41" i="3"/>
  <c r="J41" i="3"/>
  <c r="I41" i="3"/>
  <c r="H41" i="3"/>
  <c r="G41" i="3"/>
  <c r="N40" i="3"/>
  <c r="M40" i="3"/>
  <c r="L40" i="3"/>
  <c r="K40" i="3"/>
  <c r="J40" i="3"/>
  <c r="I40" i="3"/>
  <c r="H40" i="3"/>
  <c r="G40" i="3"/>
  <c r="P41" i="3" s="1"/>
  <c r="P39" i="2"/>
  <c r="O39" i="2"/>
  <c r="O40" i="2" s="1"/>
  <c r="N39" i="2"/>
  <c r="N40" i="2" s="1"/>
  <c r="M39" i="2"/>
  <c r="M40" i="2" s="1"/>
  <c r="L39" i="2"/>
  <c r="K39" i="2"/>
  <c r="K40" i="2" s="1"/>
  <c r="J39" i="2"/>
  <c r="I39" i="2"/>
  <c r="I40" i="2" s="1"/>
  <c r="H39" i="2"/>
  <c r="M38" i="2"/>
  <c r="P37" i="2"/>
  <c r="P38" i="2" s="1"/>
  <c r="O37" i="2"/>
  <c r="O38" i="2" s="1"/>
  <c r="N37" i="2"/>
  <c r="N38" i="2" s="1"/>
  <c r="M37" i="2"/>
  <c r="L37" i="2"/>
  <c r="L38" i="2" s="1"/>
  <c r="K37" i="2"/>
  <c r="K38" i="2" s="1"/>
  <c r="J37" i="2"/>
  <c r="J38" i="2" s="1"/>
  <c r="I37" i="2"/>
  <c r="I38" i="2" s="1"/>
  <c r="H37" i="2"/>
  <c r="H38" i="2" s="1"/>
  <c r="P35" i="2"/>
  <c r="O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H47" i="3" l="1"/>
  <c r="H48" i="3"/>
  <c r="H49" i="3"/>
  <c r="G48" i="3"/>
  <c r="G47" i="3"/>
  <c r="G46" i="3"/>
  <c r="G49" i="3"/>
  <c r="I46" i="3"/>
  <c r="I47" i="3"/>
  <c r="I48" i="3"/>
  <c r="I49" i="3"/>
  <c r="J46" i="3"/>
  <c r="J47" i="3"/>
  <c r="J48" i="3"/>
  <c r="J49" i="3"/>
  <c r="K46" i="3"/>
  <c r="K47" i="3"/>
  <c r="K48" i="3"/>
  <c r="K49" i="3"/>
  <c r="L46" i="3"/>
  <c r="L47" i="3"/>
  <c r="L48" i="3"/>
  <c r="L49" i="3"/>
  <c r="H46" i="3"/>
  <c r="M46" i="3"/>
  <c r="M47" i="3"/>
  <c r="M48" i="3"/>
  <c r="M49" i="3"/>
  <c r="N46" i="3"/>
  <c r="N47" i="3"/>
  <c r="N48" i="3"/>
  <c r="N49" i="3"/>
  <c r="H40" i="2"/>
  <c r="P40" i="2"/>
  <c r="J40" i="2"/>
  <c r="L40" i="2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N50" i="2"/>
  <c r="P36" i="2"/>
  <c r="I47" i="2"/>
  <c r="K47" i="2"/>
  <c r="M47" i="2"/>
  <c r="O47" i="2"/>
  <c r="I48" i="2"/>
  <c r="K48" i="2"/>
  <c r="M48" i="2"/>
  <c r="O48" i="2"/>
  <c r="I49" i="2"/>
  <c r="K49" i="2"/>
  <c r="M49" i="2"/>
  <c r="O49" i="2"/>
  <c r="I50" i="2"/>
  <c r="K50" i="2"/>
  <c r="M50" i="2"/>
  <c r="G53" i="3" l="1"/>
  <c r="G55" i="3"/>
  <c r="G56" i="3" s="1"/>
  <c r="G54" i="3"/>
  <c r="N55" i="3"/>
  <c r="N54" i="3"/>
  <c r="N53" i="3"/>
  <c r="H53" i="3"/>
  <c r="H55" i="3"/>
  <c r="H56" i="3" s="1"/>
  <c r="H54" i="3"/>
  <c r="L55" i="3"/>
  <c r="L54" i="3"/>
  <c r="L53" i="3"/>
  <c r="J55" i="3"/>
  <c r="J56" i="3" s="1"/>
  <c r="J54" i="3"/>
  <c r="J53" i="3"/>
  <c r="K55" i="3"/>
  <c r="K56" i="3" s="1"/>
  <c r="K54" i="3"/>
  <c r="K53" i="3"/>
  <c r="I55" i="3"/>
  <c r="I56" i="3" s="1"/>
  <c r="I54" i="3"/>
  <c r="I53" i="3"/>
  <c r="M55" i="3"/>
  <c r="M54" i="3"/>
  <c r="M53" i="3"/>
  <c r="O76" i="2"/>
  <c r="O58" i="2"/>
  <c r="O56" i="2"/>
  <c r="O57" i="2" s="1"/>
  <c r="O54" i="2"/>
  <c r="K54" i="2"/>
  <c r="K55" i="2" s="1"/>
  <c r="K58" i="2"/>
  <c r="K59" i="2" s="1"/>
  <c r="K56" i="2"/>
  <c r="K57" i="2" s="1"/>
  <c r="L79" i="2"/>
  <c r="L78" i="2"/>
  <c r="L58" i="2"/>
  <c r="L56" i="2"/>
  <c r="L57" i="2" s="1"/>
  <c r="L54" i="2"/>
  <c r="L55" i="2" s="1"/>
  <c r="H63" i="2"/>
  <c r="H58" i="2"/>
  <c r="H56" i="2"/>
  <c r="H57" i="2" s="1"/>
  <c r="H54" i="2"/>
  <c r="K79" i="2" s="1"/>
  <c r="I79" i="2"/>
  <c r="M78" i="2"/>
  <c r="M77" i="2"/>
  <c r="M76" i="2"/>
  <c r="M58" i="2"/>
  <c r="M56" i="2"/>
  <c r="M57" i="2" s="1"/>
  <c r="M54" i="2"/>
  <c r="M55" i="2" s="1"/>
  <c r="I76" i="2"/>
  <c r="I63" i="2"/>
  <c r="I58" i="2"/>
  <c r="I56" i="2"/>
  <c r="I57" i="2" s="1"/>
  <c r="I54" i="2"/>
  <c r="I55" i="2" s="1"/>
  <c r="N79" i="2"/>
  <c r="J79" i="2"/>
  <c r="N78" i="2"/>
  <c r="J78" i="2"/>
  <c r="N77" i="2"/>
  <c r="J77" i="2"/>
  <c r="N76" i="2"/>
  <c r="N58" i="2"/>
  <c r="N56" i="2"/>
  <c r="N57" i="2" s="1"/>
  <c r="N54" i="2"/>
  <c r="N55" i="2" s="1"/>
  <c r="J76" i="2"/>
  <c r="J63" i="2"/>
  <c r="J58" i="2"/>
  <c r="J56" i="2"/>
  <c r="J57" i="2" s="1"/>
  <c r="J54" i="2"/>
  <c r="J55" i="2" s="1"/>
  <c r="I78" i="2" l="1"/>
  <c r="H79" i="2"/>
  <c r="K77" i="2"/>
  <c r="M79" i="2"/>
  <c r="M84" i="2" s="1"/>
  <c r="L76" i="2"/>
  <c r="L84" i="2" s="1"/>
  <c r="O77" i="2"/>
  <c r="O84" i="2" s="1"/>
  <c r="N56" i="3"/>
  <c r="H77" i="2"/>
  <c r="K76" i="2"/>
  <c r="K78" i="2"/>
  <c r="M56" i="3"/>
  <c r="L77" i="2"/>
  <c r="O78" i="2"/>
  <c r="L56" i="3"/>
  <c r="I77" i="2"/>
  <c r="H78" i="2"/>
  <c r="N59" i="2"/>
  <c r="N85" i="2"/>
  <c r="N84" i="2"/>
  <c r="N83" i="2"/>
  <c r="M59" i="2"/>
  <c r="M85" i="2"/>
  <c r="L59" i="2"/>
  <c r="L85" i="2"/>
  <c r="K85" i="2"/>
  <c r="K84" i="2"/>
  <c r="K83" i="2"/>
  <c r="O55" i="2"/>
  <c r="O66" i="2"/>
  <c r="O59" i="2"/>
  <c r="J59" i="2"/>
  <c r="J85" i="2"/>
  <c r="J84" i="2"/>
  <c r="J83" i="2"/>
  <c r="N63" i="2"/>
  <c r="J64" i="2"/>
  <c r="J71" i="2" s="1"/>
  <c r="N64" i="2"/>
  <c r="J65" i="2"/>
  <c r="N65" i="2"/>
  <c r="J66" i="2"/>
  <c r="N66" i="2"/>
  <c r="I59" i="2"/>
  <c r="I85" i="2"/>
  <c r="I84" i="2"/>
  <c r="I83" i="2"/>
  <c r="M63" i="2"/>
  <c r="I64" i="2"/>
  <c r="I72" i="2" s="1"/>
  <c r="M64" i="2"/>
  <c r="I65" i="2"/>
  <c r="M65" i="2"/>
  <c r="I66" i="2"/>
  <c r="M66" i="2"/>
  <c r="H55" i="2"/>
  <c r="O79" i="2"/>
  <c r="H59" i="2"/>
  <c r="H76" i="2"/>
  <c r="L63" i="2"/>
  <c r="H64" i="2"/>
  <c r="H70" i="2" s="1"/>
  <c r="L64" i="2"/>
  <c r="H65" i="2"/>
  <c r="L65" i="2"/>
  <c r="H66" i="2"/>
  <c r="L66" i="2"/>
  <c r="K63" i="2"/>
  <c r="O63" i="2"/>
  <c r="K64" i="2"/>
  <c r="O64" i="2"/>
  <c r="K65" i="2"/>
  <c r="O65" i="2"/>
  <c r="K66" i="2"/>
  <c r="L83" i="2" l="1"/>
  <c r="L86" i="2" s="1"/>
  <c r="O85" i="2"/>
  <c r="H71" i="2"/>
  <c r="H72" i="2"/>
  <c r="M83" i="2"/>
  <c r="M86" i="2" s="1"/>
  <c r="J70" i="2"/>
  <c r="J73" i="2" s="1"/>
  <c r="J72" i="2"/>
  <c r="O86" i="2"/>
  <c r="O72" i="2"/>
  <c r="O71" i="2"/>
  <c r="O70" i="2"/>
  <c r="L72" i="2"/>
  <c r="L71" i="2"/>
  <c r="L70" i="2"/>
  <c r="I86" i="2"/>
  <c r="N72" i="2"/>
  <c r="N71" i="2"/>
  <c r="N70" i="2"/>
  <c r="H73" i="2"/>
  <c r="I71" i="2"/>
  <c r="N86" i="2"/>
  <c r="K72" i="2"/>
  <c r="K71" i="2"/>
  <c r="K70" i="2"/>
  <c r="H85" i="2"/>
  <c r="H84" i="2"/>
  <c r="H83" i="2"/>
  <c r="M72" i="2"/>
  <c r="M71" i="2"/>
  <c r="M70" i="2"/>
  <c r="J86" i="2"/>
  <c r="O83" i="2"/>
  <c r="K86" i="2"/>
  <c r="I70" i="2"/>
  <c r="I73" i="2" s="1"/>
  <c r="H86" i="2" l="1"/>
  <c r="O73" i="2"/>
  <c r="M73" i="2"/>
  <c r="K73" i="2"/>
  <c r="N73" i="2"/>
  <c r="L73" i="2"/>
  <c r="P39" i="1" l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N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I40" i="1" l="1"/>
  <c r="K40" i="1"/>
  <c r="M40" i="1"/>
  <c r="O40" i="1"/>
  <c r="H40" i="1"/>
  <c r="J40" i="1"/>
  <c r="L40" i="1"/>
  <c r="N40" i="1"/>
  <c r="P40" i="1"/>
  <c r="P36" i="1"/>
  <c r="H47" i="1"/>
  <c r="J47" i="1"/>
  <c r="L47" i="1"/>
  <c r="N47" i="1"/>
  <c r="I48" i="1"/>
  <c r="K48" i="1"/>
  <c r="M48" i="1"/>
  <c r="O48" i="1"/>
  <c r="H49" i="1"/>
  <c r="J49" i="1"/>
  <c r="L49" i="1"/>
  <c r="N49" i="1"/>
  <c r="I50" i="1"/>
  <c r="K50" i="1"/>
  <c r="M50" i="1"/>
  <c r="O50" i="1"/>
  <c r="I47" i="1"/>
  <c r="K47" i="1"/>
  <c r="M47" i="1"/>
  <c r="O47" i="1"/>
  <c r="H48" i="1"/>
  <c r="J48" i="1"/>
  <c r="L48" i="1"/>
  <c r="N48" i="1"/>
  <c r="I49" i="1"/>
  <c r="K49" i="1"/>
  <c r="M49" i="1"/>
  <c r="O49" i="1"/>
  <c r="H50" i="1"/>
  <c r="J50" i="1"/>
  <c r="L50" i="1"/>
  <c r="M58" i="1" l="1"/>
  <c r="M56" i="1"/>
  <c r="M57" i="1" s="1"/>
  <c r="M54" i="1"/>
  <c r="M55" i="1" s="1"/>
  <c r="I58" i="1"/>
  <c r="I56" i="1"/>
  <c r="I57" i="1" s="1"/>
  <c r="I54" i="1"/>
  <c r="I55" i="1" s="1"/>
  <c r="N58" i="1"/>
  <c r="N56" i="1"/>
  <c r="N57" i="1" s="1"/>
  <c r="N54" i="1"/>
  <c r="N55" i="1" s="1"/>
  <c r="J58" i="1"/>
  <c r="J56" i="1"/>
  <c r="J57" i="1" s="1"/>
  <c r="J54" i="1"/>
  <c r="J55" i="1" s="1"/>
  <c r="O58" i="1"/>
  <c r="O56" i="1"/>
  <c r="O57" i="1" s="1"/>
  <c r="O54" i="1"/>
  <c r="O65" i="1" s="1"/>
  <c r="K58" i="1"/>
  <c r="K56" i="1"/>
  <c r="K57" i="1" s="1"/>
  <c r="K54" i="1"/>
  <c r="K55" i="1" s="1"/>
  <c r="N65" i="1"/>
  <c r="O64" i="1"/>
  <c r="K64" i="1"/>
  <c r="L63" i="1"/>
  <c r="L58" i="1"/>
  <c r="L56" i="1"/>
  <c r="L57" i="1" s="1"/>
  <c r="L54" i="1"/>
  <c r="L55" i="1" s="1"/>
  <c r="H58" i="1"/>
  <c r="H56" i="1"/>
  <c r="H57" i="1" s="1"/>
  <c r="H54" i="1"/>
  <c r="M66" i="1" l="1"/>
  <c r="J65" i="1"/>
  <c r="I66" i="1"/>
  <c r="H63" i="1"/>
  <c r="H55" i="1"/>
  <c r="N79" i="1"/>
  <c r="H59" i="1"/>
  <c r="H76" i="1"/>
  <c r="L59" i="1"/>
  <c r="L76" i="1"/>
  <c r="K77" i="1"/>
  <c r="J78" i="1"/>
  <c r="I79" i="1"/>
  <c r="K63" i="1"/>
  <c r="O63" i="1"/>
  <c r="J77" i="1"/>
  <c r="N64" i="1"/>
  <c r="I78" i="1"/>
  <c r="M65" i="1"/>
  <c r="H79" i="1"/>
  <c r="L66" i="1"/>
  <c r="J63" i="1"/>
  <c r="N63" i="1"/>
  <c r="I77" i="1"/>
  <c r="M64" i="1"/>
  <c r="H78" i="1"/>
  <c r="L65" i="1"/>
  <c r="K66" i="1"/>
  <c r="O79" i="1"/>
  <c r="I59" i="1"/>
  <c r="I76" i="1"/>
  <c r="M59" i="1"/>
  <c r="M76" i="1"/>
  <c r="H64" i="1"/>
  <c r="L77" i="1"/>
  <c r="K78" i="1"/>
  <c r="J79" i="1"/>
  <c r="O77" i="1"/>
  <c r="N78" i="1"/>
  <c r="M79" i="1"/>
  <c r="K59" i="1"/>
  <c r="K76" i="1"/>
  <c r="O55" i="1"/>
  <c r="N66" i="1"/>
  <c r="O59" i="1"/>
  <c r="O76" i="1"/>
  <c r="J64" i="1"/>
  <c r="N77" i="1"/>
  <c r="I65" i="1"/>
  <c r="M78" i="1"/>
  <c r="H66" i="1"/>
  <c r="L79" i="1"/>
  <c r="J59" i="1"/>
  <c r="J76" i="1"/>
  <c r="N59" i="1"/>
  <c r="N76" i="1"/>
  <c r="I64" i="1"/>
  <c r="M77" i="1"/>
  <c r="H65" i="1"/>
  <c r="H72" i="1" s="1"/>
  <c r="L78" i="1"/>
  <c r="K79" i="1"/>
  <c r="O66" i="1"/>
  <c r="I63" i="1"/>
  <c r="M63" i="1"/>
  <c r="H77" i="1"/>
  <c r="L64" i="1"/>
  <c r="K65" i="1"/>
  <c r="O78" i="1"/>
  <c r="J66" i="1"/>
  <c r="L72" i="1" l="1"/>
  <c r="O84" i="1"/>
  <c r="O85" i="1"/>
  <c r="O83" i="1"/>
  <c r="K84" i="1"/>
  <c r="K85" i="1"/>
  <c r="K83" i="1"/>
  <c r="L71" i="1"/>
  <c r="H71" i="1"/>
  <c r="N72" i="1"/>
  <c r="N71" i="1"/>
  <c r="N70" i="1"/>
  <c r="J72" i="1"/>
  <c r="J71" i="1"/>
  <c r="J70" i="1"/>
  <c r="L85" i="1"/>
  <c r="L86" i="1" s="1"/>
  <c r="L83" i="1"/>
  <c r="L84" i="1"/>
  <c r="H85" i="1"/>
  <c r="H83" i="1"/>
  <c r="H84" i="1"/>
  <c r="M71" i="1"/>
  <c r="M72" i="1"/>
  <c r="M70" i="1"/>
  <c r="I71" i="1"/>
  <c r="I72" i="1"/>
  <c r="I70" i="1"/>
  <c r="N85" i="1"/>
  <c r="N83" i="1"/>
  <c r="N84" i="1"/>
  <c r="J85" i="1"/>
  <c r="J83" i="1"/>
  <c r="J84" i="1"/>
  <c r="L70" i="1"/>
  <c r="L73" i="1" s="1"/>
  <c r="H70" i="1"/>
  <c r="H73" i="1" s="1"/>
  <c r="M84" i="1"/>
  <c r="M85" i="1"/>
  <c r="M83" i="1"/>
  <c r="I84" i="1"/>
  <c r="I85" i="1"/>
  <c r="I86" i="1" s="1"/>
  <c r="I83" i="1"/>
  <c r="O71" i="1"/>
  <c r="O72" i="1"/>
  <c r="O70" i="1"/>
  <c r="K71" i="1"/>
  <c r="K72" i="1"/>
  <c r="K73" i="1" s="1"/>
  <c r="K70" i="1"/>
  <c r="N86" i="1" l="1"/>
  <c r="I73" i="1"/>
  <c r="O86" i="1"/>
  <c r="O73" i="1"/>
  <c r="M86" i="1"/>
  <c r="J86" i="1"/>
  <c r="M73" i="1"/>
  <c r="H86" i="1"/>
  <c r="J73" i="1"/>
  <c r="K86" i="1"/>
  <c r="N73" i="1"/>
</calcChain>
</file>

<file path=xl/sharedStrings.xml><?xml version="1.0" encoding="utf-8"?>
<sst xmlns="http://schemas.openxmlformats.org/spreadsheetml/2006/main" count="237" uniqueCount="62">
  <si>
    <t>version,4</t>
  </si>
  <si>
    <t>ProtocolHeader</t>
  </si>
  <si>
    <t>,Version,1.0,Label,MTT_005a_20191208,ReaderType,0,DateRead,12/23/2019 9:06:10 PM,InstrumentSN,SN: 512734004,</t>
  </si>
  <si>
    <t xml:space="preserve">,Result,0,Prefix,05A_2_BTZ,WellMap,0007FE7FE7FE7FE7FE7FE000,RefWellMap,000000000000000000000000,RunCount,1,Kinetics,False,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</si>
  <si>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</si>
  <si>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</si>
  <si>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</si>
  <si>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</si>
  <si>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</si>
  <si>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</si>
  <si>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,B,X,0.04767418,0.0513714,0.0516509,0.05139459,0.0528233,0.05243954,0.0529699,0.05347415,0.05398948,0.05274881,X</t>
  </si>
  <si>
    <t>,C,X,0.05055116,0.3121841,0.3356268,0.3226317,0.2016735,0.1966331,0.1933903,0.1912312,0.1419386,0.142599,X</t>
  </si>
  <si>
    <t>,D,X,0.05218967,0.3078822,0.3225148,0.3324367,0.1942322,0.1875758,0.1911144,0.186514,0.140793,0.1437738,X</t>
  </si>
  <si>
    <t>,E,X,0.05151867,0.2910826,0.3059024,0.3223113,0.1886577,0.186245,0.183781,0.1735402,0.1412007,0.1374621,X</t>
  </si>
  <si>
    <t>,F,X,0.05102944,0.2960874,0.3152476,0.333399,0.2250937,0.2140395,0.1967563,0.1780511,0.1467289,0.05449492,X</t>
  </si>
  <si>
    <t>,G,X,0.05035677,0.05131342,0.05120791,0.05318062,0.05489572,0.05428705,0.05435126,0.05334017,0.05485248,0.05463276,X</t>
  </si>
  <si>
    <t>,H,X,X,X,X,X,X,X,X,X,X,X,X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</si>
  <si>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</si>
  <si>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</si>
  <si>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</si>
  <si>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</si>
  <si>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</si>
  <si>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</si>
  <si>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</si>
  <si>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</si>
  <si>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</si>
  <si>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</si>
  <si>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</si>
  <si>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</si>
  <si>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</si>
  <si>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iPSC_DSN_005A_20191208_d13</t>
  </si>
  <si>
    <t>Differentiation started</t>
  </si>
  <si>
    <t>Age of cells</t>
  </si>
  <si>
    <t>13d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</si>
  <si>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</si>
  <si>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</si>
  <si>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</si>
  <si>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</si>
  <si>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</si>
  <si>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</si>
  <si>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</si>
  <si>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</si>
  <si>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</si>
  <si>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</si>
  <si>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</si>
  <si>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Bortezomib</t>
  </si>
  <si>
    <t>MTT</t>
  </si>
  <si>
    <t>,Version,1,Label,CytoTox-Fluor,ReaderType,2,DateRead,12/22/2019 8:26:25 PM,InstrumentSN,SN: 512734004,FluoOpticalKitID,PN:9300-046 SN:31000001DD35142D SIG:BLUE,</t>
  </si>
  <si>
    <t xml:space="preserve">,Result,0,Prefix,005A_2_BTZ,WellMap,0007FE7FE7FE7FE7FE7FE000,RunCount,1,Kinetics,False, </t>
  </si>
  <si>
    <t>,Read 1</t>
  </si>
  <si>
    <t>,B,X,581.906,584.15,581.156,582.094,582.181,582.912,580.441,581.419,580.35,581.436,X</t>
  </si>
  <si>
    <t>,C,X,582.01,5806.82,6043.61,5682.54,6116.73,6519.29,6391.12,5776.88,106410,2439.14,X</t>
  </si>
  <si>
    <t>,D,X,580.973,6315.51,5922.92,6078,6434.81,6567.6,6850.16,5967.29,92326.4,2617.09,X</t>
  </si>
  <si>
    <t>,E,X,581.178,6334.18,6239.38,5814.69,6453.62,6883.15,6569.01,6005.74,81303.3,2558.27,X</t>
  </si>
  <si>
    <t>,F,X,579.008,6216.16,5936.1,6103.02,6569.82,6521.38,6340.8,6017.01,111001,579.894,X</t>
  </si>
  <si>
    <t>,G,X,581.095,580.897,580.368,580.261,579.443,578.516,577.582,576.809,580.42,578.899,X</t>
  </si>
  <si>
    <t>Cytotox</t>
  </si>
  <si>
    <t>Cytotoxicity [% of full kill]</t>
  </si>
  <si>
    <t>Cytotoxicity [% of vehicle]</t>
  </si>
  <si>
    <t>Live/Dead</t>
  </si>
  <si>
    <t>% of Vehicle</t>
  </si>
  <si>
    <t>57) Exp_20191221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</si>
</sst>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0" fontId="23" fillId="0" borderId="0" xfId="0" applyFont="1"/>
    <xf numFmtId="0" fontId="0" fillId="0" borderId="0" xfId="0" applyBorder="1"/>
    <xf numFmtId="0" fontId="23" fillId="0" borderId="0" xfId="0" applyFont="1" applyBorder="1"/>
    <xf numFmtId="14" fontId="0" fillId="0" borderId="0" xfId="0" applyNumberFormat="1" applyAlignment="1">
      <alignment horizontal="left"/>
    </xf>
    <xf numFmtId="0" fontId="20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145677</xdr:colOff>
      <xdr:row>4</xdr:row>
      <xdr:rowOff>123263</xdr:rowOff>
    </xdr:from>
    <xdr:to>
      <xdr:col>16</xdr:col>
      <xdr:colOff>175560</xdr:colOff>
      <xdr:row>22</xdr:row>
      <xdr:rowOff>145676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5883" y="885263"/>
          <a:ext cx="4601883" cy="34514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627529</xdr:colOff>
      <xdr:row>4</xdr:row>
      <xdr:rowOff>89647</xdr:rowOff>
    </xdr:from>
    <xdr:to>
      <xdr:col>12</xdr:col>
      <xdr:colOff>398369</xdr:colOff>
      <xdr:row>21</xdr:row>
      <xdr:rowOff>112059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9529" y="851647"/>
          <a:ext cx="4342840" cy="32609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76200</xdr:colOff>
      <xdr:row>1</xdr:row>
      <xdr:rowOff>47625</xdr:rowOff>
    </xdr:from>
    <xdr:to>
      <xdr:col>10</xdr:col>
      <xdr:colOff>553776</xdr:colOff>
      <xdr:row>18</xdr:row>
      <xdr:rowOff>57150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ACF5BF63-9E54-4787-97E0-5E4E24FC74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86200" y="238125"/>
          <a:ext cx="4325676" cy="324802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618710</xdr:colOff>
          <xdr:row>1</xdr:row>
          <xdr:rowOff>66675</xdr:rowOff>
        </xdr:from>
        <xdr:to>
          <xdr:col>16</xdr:col>
          <xdr:colOff>117999</xdr:colOff>
          <xdr:row>18</xdr:row>
          <xdr:rowOff>28575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C985BA4-37AD-4F5F-958E-87DAE03D70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8"/>
  <sheetViews>
    <sheetView zoomScale="85" zoomScaleNormal="85" workbookViewId="0">
      <selection activeCell="D50" sqref="D50"/>
    </sheetView>
  </sheetViews>
  <sheetFormatPr baseColWidth="10" defaultRowHeight="15" x14ac:dyDescent="0.25"/>
  <cols>
    <col min="7" max="7" width="5.85546875" customWidth="1"/>
  </cols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24" x14ac:dyDescent="0.25">
      <c r="A17" t="s">
        <v>14</v>
      </c>
    </row>
    <row r="18" spans="1:24" x14ac:dyDescent="0.25">
      <c r="A18" t="s">
        <v>15</v>
      </c>
    </row>
    <row r="19" spans="1:24" x14ac:dyDescent="0.25">
      <c r="A19" t="s">
        <v>16</v>
      </c>
      <c r="R19" s="18"/>
      <c r="S19" s="18"/>
      <c r="T19" s="18"/>
      <c r="U19" s="18"/>
      <c r="V19" s="18"/>
      <c r="W19" s="18"/>
      <c r="X19" s="18"/>
    </row>
    <row r="20" spans="1:24" x14ac:dyDescent="0.25">
      <c r="R20" s="18"/>
      <c r="S20" s="18"/>
      <c r="T20" s="18"/>
      <c r="U20" s="18"/>
      <c r="V20" s="18"/>
      <c r="W20" s="18"/>
      <c r="X20" s="18"/>
    </row>
    <row r="21" spans="1:24" x14ac:dyDescent="0.25">
      <c r="R21" s="18"/>
      <c r="S21" s="18"/>
      <c r="T21" s="18"/>
      <c r="U21" s="18"/>
      <c r="V21" s="18"/>
      <c r="W21" s="18"/>
      <c r="X21" s="18"/>
    </row>
    <row r="22" spans="1:24" x14ac:dyDescent="0.25">
      <c r="A22" s="1"/>
      <c r="R22" s="18"/>
      <c r="S22" s="18"/>
      <c r="T22" s="18"/>
      <c r="U22" s="18"/>
      <c r="V22" s="18"/>
      <c r="W22" s="18"/>
      <c r="X22" s="18"/>
    </row>
    <row r="23" spans="1:24" x14ac:dyDescent="0.25">
      <c r="C23" s="2"/>
      <c r="R23" s="18"/>
      <c r="S23" s="18"/>
      <c r="T23" s="18"/>
      <c r="U23" s="18"/>
      <c r="V23" s="18"/>
      <c r="W23" s="18"/>
      <c r="X23" s="18"/>
    </row>
    <row r="24" spans="1:24" x14ac:dyDescent="0.25">
      <c r="C24" s="2"/>
      <c r="R24" s="18"/>
      <c r="S24" s="18"/>
      <c r="T24" s="18"/>
      <c r="U24" s="18"/>
      <c r="V24" s="18"/>
      <c r="W24" s="18"/>
      <c r="X24" s="18"/>
    </row>
    <row r="25" spans="1:24" x14ac:dyDescent="0.25">
      <c r="A25" s="1" t="s">
        <v>61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  <c r="R25" s="18"/>
      <c r="S25" s="18"/>
      <c r="T25" s="18"/>
      <c r="U25" s="18"/>
      <c r="V25" s="18"/>
      <c r="W25" s="18"/>
      <c r="X25" s="18"/>
    </row>
    <row r="26" spans="1:24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18"/>
      <c r="S26" s="18"/>
      <c r="T26" s="18"/>
      <c r="U26" s="18"/>
      <c r="V26" s="18"/>
      <c r="W26" s="18"/>
      <c r="X26" s="18"/>
    </row>
    <row r="27" spans="1:24" x14ac:dyDescent="0.25">
      <c r="A27" t="s">
        <v>31</v>
      </c>
      <c r="C27" s="2">
        <v>43807</v>
      </c>
      <c r="F27" s="5"/>
      <c r="G27" s="5">
        <v>4.7674179999999997E-2</v>
      </c>
      <c r="H27" s="5">
        <v>5.1371399999999998E-2</v>
      </c>
      <c r="I27" s="5">
        <v>5.16509E-2</v>
      </c>
      <c r="J27" s="5">
        <v>5.1394589999999997E-2</v>
      </c>
      <c r="K27" s="5">
        <v>5.2823299999999997E-2</v>
      </c>
      <c r="L27" s="5">
        <v>5.243954E-2</v>
      </c>
      <c r="M27" s="5">
        <v>5.29699E-2</v>
      </c>
      <c r="N27" s="5">
        <v>5.3474149999999998E-2</v>
      </c>
      <c r="O27" s="5">
        <v>5.3989479999999999E-2</v>
      </c>
      <c r="P27" s="5">
        <v>5.274881E-2</v>
      </c>
      <c r="Q27" s="5"/>
      <c r="R27" s="18"/>
      <c r="S27" s="18"/>
      <c r="T27" s="18"/>
      <c r="U27" s="18"/>
      <c r="V27" s="18"/>
      <c r="W27" s="18"/>
      <c r="X27" s="18"/>
    </row>
    <row r="28" spans="1:24" x14ac:dyDescent="0.25">
      <c r="A28" t="s">
        <v>32</v>
      </c>
      <c r="C28" t="s">
        <v>33</v>
      </c>
      <c r="F28" s="6"/>
      <c r="G28" s="6">
        <v>5.0551159999999998E-2</v>
      </c>
      <c r="H28" s="7">
        <v>0.31218410000000002</v>
      </c>
      <c r="I28" s="8">
        <v>0.3356268</v>
      </c>
      <c r="J28" s="8">
        <v>0.32263170000000002</v>
      </c>
      <c r="K28" s="8">
        <v>0.20167350000000001</v>
      </c>
      <c r="L28" s="8">
        <v>0.19663310000000001</v>
      </c>
      <c r="M28" s="8">
        <v>0.19339029999999999</v>
      </c>
      <c r="N28" s="8">
        <v>0.19123119999999999</v>
      </c>
      <c r="O28" s="8">
        <v>0.1419386</v>
      </c>
      <c r="P28" s="9">
        <v>0.142599</v>
      </c>
      <c r="Q28" s="6"/>
      <c r="R28" s="18"/>
      <c r="S28" s="18"/>
      <c r="T28" s="18"/>
      <c r="U28" s="18"/>
      <c r="V28" s="18"/>
      <c r="W28" s="18"/>
      <c r="X28" s="18"/>
    </row>
    <row r="29" spans="1:24" x14ac:dyDescent="0.25">
      <c r="A29" t="s">
        <v>34</v>
      </c>
      <c r="C29" t="s">
        <v>45</v>
      </c>
      <c r="F29" s="6"/>
      <c r="G29" s="6">
        <v>5.2189670000000001E-2</v>
      </c>
      <c r="H29" s="10">
        <v>0.30788219999999999</v>
      </c>
      <c r="I29" s="11">
        <v>0.32251479999999999</v>
      </c>
      <c r="J29" s="11">
        <v>0.33243669999999997</v>
      </c>
      <c r="K29" s="11">
        <v>0.19423219999999999</v>
      </c>
      <c r="L29" s="11">
        <v>0.18757579999999999</v>
      </c>
      <c r="M29" s="11">
        <v>0.19111439999999999</v>
      </c>
      <c r="N29" s="11">
        <v>0.18651400000000001</v>
      </c>
      <c r="O29" s="11">
        <v>0.140793</v>
      </c>
      <c r="P29" s="12">
        <v>0.14377380000000001</v>
      </c>
      <c r="Q29" s="6"/>
      <c r="R29" s="18"/>
      <c r="S29" s="18"/>
      <c r="T29" s="18"/>
      <c r="U29" s="18"/>
      <c r="V29" s="18"/>
      <c r="W29" s="18"/>
      <c r="X29" s="18"/>
    </row>
    <row r="30" spans="1:24" x14ac:dyDescent="0.25">
      <c r="A30" t="s">
        <v>17</v>
      </c>
      <c r="C30" s="2">
        <v>43820</v>
      </c>
      <c r="F30" s="6"/>
      <c r="G30" s="6">
        <v>5.1518670000000003E-2</v>
      </c>
      <c r="H30" s="10">
        <v>0.29108260000000002</v>
      </c>
      <c r="I30" s="11">
        <v>0.30590240000000002</v>
      </c>
      <c r="J30" s="11">
        <v>0.32231130000000002</v>
      </c>
      <c r="K30" s="11">
        <v>0.18865770000000001</v>
      </c>
      <c r="L30" s="11">
        <v>0.18624499999999999</v>
      </c>
      <c r="M30" s="11">
        <v>0.183781</v>
      </c>
      <c r="N30" s="11">
        <v>0.17354020000000001</v>
      </c>
      <c r="O30" s="11">
        <v>0.14120070000000001</v>
      </c>
      <c r="P30" s="12">
        <v>0.1374621</v>
      </c>
      <c r="Q30" s="6"/>
      <c r="R30" s="18"/>
      <c r="S30" s="18"/>
      <c r="T30" s="18"/>
      <c r="U30" s="18"/>
      <c r="V30" s="18"/>
      <c r="W30" s="18"/>
      <c r="X30" s="18"/>
    </row>
    <row r="31" spans="1:24" x14ac:dyDescent="0.25">
      <c r="A31" t="s">
        <v>18</v>
      </c>
      <c r="C31" t="s">
        <v>19</v>
      </c>
      <c r="F31" s="6"/>
      <c r="G31" s="6">
        <v>5.1029440000000002E-2</v>
      </c>
      <c r="H31" s="13">
        <v>0.2960874</v>
      </c>
      <c r="I31" s="14">
        <v>0.31524760000000002</v>
      </c>
      <c r="J31" s="14">
        <v>0.333399</v>
      </c>
      <c r="K31" s="14">
        <v>0.22509370000000001</v>
      </c>
      <c r="L31" s="14">
        <v>0.21403949999999999</v>
      </c>
      <c r="M31" s="14">
        <v>0.1967563</v>
      </c>
      <c r="N31" s="14">
        <v>0.17805109999999999</v>
      </c>
      <c r="O31" s="14">
        <v>0.1467289</v>
      </c>
      <c r="P31" s="15">
        <v>5.4494920000000002E-2</v>
      </c>
      <c r="Q31" s="6"/>
      <c r="R31" s="18"/>
      <c r="S31" s="18"/>
      <c r="T31" s="18"/>
      <c r="U31" s="18"/>
      <c r="V31" s="18"/>
      <c r="W31" s="18"/>
      <c r="X31" s="18"/>
    </row>
    <row r="32" spans="1:24" x14ac:dyDescent="0.25">
      <c r="A32" s="1" t="s">
        <v>35</v>
      </c>
      <c r="G32">
        <v>5.0356770000000002E-2</v>
      </c>
      <c r="H32">
        <v>5.1313419999999998E-2</v>
      </c>
      <c r="I32">
        <v>5.1207910000000002E-2</v>
      </c>
      <c r="J32">
        <v>5.3180619999999998E-2</v>
      </c>
      <c r="K32">
        <v>5.4895720000000002E-2</v>
      </c>
      <c r="L32">
        <v>5.4287050000000003E-2</v>
      </c>
      <c r="M32">
        <v>5.4351259999999998E-2</v>
      </c>
      <c r="N32">
        <v>5.3340169999999999E-2</v>
      </c>
      <c r="O32">
        <v>5.4852480000000002E-2</v>
      </c>
      <c r="P32">
        <v>5.4632760000000002E-2</v>
      </c>
      <c r="R32" s="18"/>
      <c r="S32" s="18"/>
      <c r="T32" s="18"/>
      <c r="U32" s="18"/>
      <c r="V32" s="18"/>
      <c r="W32" s="18"/>
      <c r="X32" s="18"/>
    </row>
    <row r="35" spans="3:17" x14ac:dyDescent="0.25">
      <c r="C35" s="16"/>
      <c r="F35" t="s">
        <v>36</v>
      </c>
      <c r="H35">
        <f>AVERAGE(H28:H31)</f>
        <v>0.30180907499999998</v>
      </c>
      <c r="I35">
        <f>AVERAGE(I28:I31)</f>
        <v>0.31982290000000002</v>
      </c>
      <c r="J35">
        <f>AVERAGE(J28:J31)</f>
        <v>0.32769467499999999</v>
      </c>
      <c r="K35">
        <f t="shared" ref="K35:M35" si="0">AVERAGE(K28:K31)</f>
        <v>0.20241427500000003</v>
      </c>
      <c r="L35">
        <f t="shared" si="0"/>
        <v>0.19612334999999997</v>
      </c>
      <c r="M35">
        <f t="shared" si="0"/>
        <v>0.1912605</v>
      </c>
      <c r="N35">
        <f>AVERAGE(N28:N31)</f>
        <v>0.18233412500000001</v>
      </c>
      <c r="O35">
        <f>AVERAGE(O28:O31)</f>
        <v>0.14266529999999999</v>
      </c>
      <c r="P35">
        <f>AVERAGE(P28:P30)</f>
        <v>0.1412783</v>
      </c>
    </row>
    <row r="36" spans="3:17" x14ac:dyDescent="0.25">
      <c r="F36" t="s">
        <v>37</v>
      </c>
      <c r="H36">
        <f>H35/1000</f>
        <v>3.0180907499999997E-4</v>
      </c>
      <c r="I36">
        <f t="shared" ref="I36:P36" si="1">I35/1000</f>
        <v>3.1982290000000002E-4</v>
      </c>
      <c r="J36">
        <f t="shared" si="1"/>
        <v>3.2769467499999997E-4</v>
      </c>
      <c r="K36">
        <f t="shared" si="1"/>
        <v>2.0241427500000003E-4</v>
      </c>
      <c r="L36">
        <f t="shared" si="1"/>
        <v>1.9612334999999996E-4</v>
      </c>
      <c r="M36">
        <f t="shared" si="1"/>
        <v>1.9126049999999999E-4</v>
      </c>
      <c r="N36">
        <f t="shared" si="1"/>
        <v>1.8233412500000002E-4</v>
      </c>
      <c r="O36">
        <f t="shared" si="1"/>
        <v>1.4266529999999998E-4</v>
      </c>
      <c r="P36">
        <f t="shared" si="1"/>
        <v>1.4127829999999999E-4</v>
      </c>
    </row>
    <row r="37" spans="3:17" x14ac:dyDescent="0.25">
      <c r="F37" t="s">
        <v>38</v>
      </c>
      <c r="H37">
        <f>MEDIAN(H28:H31)</f>
        <v>0.3019848</v>
      </c>
      <c r="I37">
        <f t="shared" ref="I37:O37" si="2">MEDIAN(I28:I31)</f>
        <v>0.31888119999999998</v>
      </c>
      <c r="J37">
        <f t="shared" si="2"/>
        <v>0.3275342</v>
      </c>
      <c r="K37">
        <f t="shared" si="2"/>
        <v>0.19795285000000001</v>
      </c>
      <c r="L37">
        <f t="shared" si="2"/>
        <v>0.19210444999999998</v>
      </c>
      <c r="M37">
        <f t="shared" si="2"/>
        <v>0.19225234999999999</v>
      </c>
      <c r="N37">
        <f t="shared" si="2"/>
        <v>0.18228254999999999</v>
      </c>
      <c r="O37">
        <f t="shared" si="2"/>
        <v>0.14156964999999999</v>
      </c>
      <c r="P37">
        <f>MEDIAN(P28:P30)</f>
        <v>0.142599</v>
      </c>
    </row>
    <row r="38" spans="3:17" x14ac:dyDescent="0.25">
      <c r="F38" t="s">
        <v>39</v>
      </c>
      <c r="H38">
        <f>H37/1000</f>
        <v>3.0198479999999999E-4</v>
      </c>
      <c r="I38">
        <f t="shared" ref="I38:P38" si="3">I37/1000</f>
        <v>3.1888119999999999E-4</v>
      </c>
      <c r="J38">
        <f t="shared" si="3"/>
        <v>3.275342E-4</v>
      </c>
      <c r="K38">
        <f t="shared" si="3"/>
        <v>1.9795285000000001E-4</v>
      </c>
      <c r="L38">
        <f t="shared" si="3"/>
        <v>1.9210444999999998E-4</v>
      </c>
      <c r="M38">
        <f t="shared" si="3"/>
        <v>1.9225235E-4</v>
      </c>
      <c r="N38">
        <f t="shared" si="3"/>
        <v>1.8228255E-4</v>
      </c>
      <c r="O38">
        <f t="shared" si="3"/>
        <v>1.4156965E-4</v>
      </c>
      <c r="P38">
        <f t="shared" si="3"/>
        <v>1.4259900000000001E-4</v>
      </c>
    </row>
    <row r="39" spans="3:17" x14ac:dyDescent="0.25">
      <c r="F39" t="s">
        <v>40</v>
      </c>
      <c r="H39">
        <f>STDEV(H28:H31)</f>
        <v>9.871150249548764E-3</v>
      </c>
      <c r="I39">
        <f t="shared" ref="I39:O39" si="4">STDEV(I28:I31)</f>
        <v>1.2539580949404426E-2</v>
      </c>
      <c r="J39">
        <f t="shared" si="4"/>
        <v>6.0453995469695607E-3</v>
      </c>
      <c r="K39">
        <f t="shared" si="4"/>
        <v>1.6032204807485673E-2</v>
      </c>
      <c r="L39">
        <f t="shared" si="4"/>
        <v>1.2804825725873822E-2</v>
      </c>
      <c r="M39">
        <f t="shared" si="4"/>
        <v>5.4986098588643258E-3</v>
      </c>
      <c r="N39">
        <f t="shared" si="4"/>
        <v>8.0063874214591924E-3</v>
      </c>
      <c r="O39">
        <f t="shared" si="4"/>
        <v>2.750242310536772E-3</v>
      </c>
      <c r="P39">
        <f>STDEV(P28:P30)</f>
        <v>3.3567209580184065E-3</v>
      </c>
    </row>
    <row r="40" spans="3:17" x14ac:dyDescent="0.25">
      <c r="F40" t="s">
        <v>41</v>
      </c>
      <c r="H40">
        <f>H39/H35*100</f>
        <v>3.2706605159400075</v>
      </c>
      <c r="I40">
        <f t="shared" ref="I40:O40" si="5">I39/I35*100</f>
        <v>3.920788958328008</v>
      </c>
      <c r="J40">
        <f t="shared" si="5"/>
        <v>1.8448269099794072</v>
      </c>
      <c r="K40">
        <f t="shared" si="5"/>
        <v>7.920491184470893</v>
      </c>
      <c r="L40">
        <f t="shared" si="5"/>
        <v>6.5289654321496267</v>
      </c>
      <c r="M40">
        <f t="shared" si="5"/>
        <v>2.8749322828625492</v>
      </c>
      <c r="N40">
        <f t="shared" si="5"/>
        <v>4.3910526465954698</v>
      </c>
      <c r="O40">
        <f t="shared" si="5"/>
        <v>1.9277584041366556</v>
      </c>
      <c r="P40">
        <f>P39/P35*100</f>
        <v>2.3759635825306549</v>
      </c>
    </row>
    <row r="43" spans="3:17" x14ac:dyDescent="0.25">
      <c r="D43" t="s">
        <v>42</v>
      </c>
    </row>
    <row r="44" spans="3:17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3:17" x14ac:dyDescent="0.25">
      <c r="H47">
        <f>H28-$P$35</f>
        <v>0.17090580000000002</v>
      </c>
      <c r="I47">
        <f t="shared" ref="H47:O50" si="6">I28-$P$35</f>
        <v>0.19434850000000001</v>
      </c>
      <c r="J47">
        <f t="shared" si="6"/>
        <v>0.18135340000000003</v>
      </c>
      <c r="K47">
        <f t="shared" si="6"/>
        <v>6.039520000000001E-2</v>
      </c>
      <c r="L47">
        <f t="shared" si="6"/>
        <v>5.535480000000001E-2</v>
      </c>
      <c r="M47">
        <f t="shared" si="6"/>
        <v>5.2111999999999992E-2</v>
      </c>
      <c r="N47">
        <f t="shared" si="6"/>
        <v>4.9952899999999995E-2</v>
      </c>
      <c r="O47">
        <f t="shared" si="6"/>
        <v>6.6030000000000255E-4</v>
      </c>
    </row>
    <row r="48" spans="3:17" x14ac:dyDescent="0.25">
      <c r="H48">
        <f t="shared" si="6"/>
        <v>0.1666039</v>
      </c>
      <c r="I48">
        <f t="shared" si="6"/>
        <v>0.18123649999999999</v>
      </c>
      <c r="J48">
        <f t="shared" si="6"/>
        <v>0.19115839999999998</v>
      </c>
      <c r="K48">
        <f t="shared" si="6"/>
        <v>5.2953899999999998E-2</v>
      </c>
      <c r="L48">
        <f t="shared" si="6"/>
        <v>4.6297499999999991E-2</v>
      </c>
      <c r="M48">
        <f t="shared" si="6"/>
        <v>4.9836099999999994E-2</v>
      </c>
      <c r="N48">
        <f t="shared" si="6"/>
        <v>4.5235700000000018E-2</v>
      </c>
      <c r="O48">
        <f t="shared" si="6"/>
        <v>-4.8529999999999407E-4</v>
      </c>
    </row>
    <row r="49" spans="4:17" x14ac:dyDescent="0.25">
      <c r="H49">
        <f t="shared" si="6"/>
        <v>0.14980430000000003</v>
      </c>
      <c r="I49">
        <f t="shared" si="6"/>
        <v>0.16462410000000002</v>
      </c>
      <c r="J49">
        <f t="shared" si="6"/>
        <v>0.18103300000000003</v>
      </c>
      <c r="K49">
        <f t="shared" si="6"/>
        <v>4.7379400000000016E-2</v>
      </c>
      <c r="L49">
        <f t="shared" si="6"/>
        <v>4.4966699999999998E-2</v>
      </c>
      <c r="M49">
        <f t="shared" si="6"/>
        <v>4.2502700000000004E-2</v>
      </c>
      <c r="N49">
        <f t="shared" si="6"/>
        <v>3.226190000000001E-2</v>
      </c>
      <c r="O49">
        <f t="shared" si="6"/>
        <v>-7.7599999999983238E-5</v>
      </c>
    </row>
    <row r="50" spans="4:17" x14ac:dyDescent="0.25">
      <c r="H50">
        <f t="shared" si="6"/>
        <v>0.15480910000000001</v>
      </c>
      <c r="I50">
        <f t="shared" si="6"/>
        <v>0.17396930000000002</v>
      </c>
      <c r="J50">
        <f t="shared" si="6"/>
        <v>0.19212070000000001</v>
      </c>
      <c r="K50">
        <f t="shared" si="6"/>
        <v>8.3815400000000012E-2</v>
      </c>
      <c r="L50">
        <f t="shared" si="6"/>
        <v>7.2761199999999998E-2</v>
      </c>
      <c r="M50">
        <f t="shared" si="6"/>
        <v>5.5478E-2</v>
      </c>
      <c r="N50">
        <f t="shared" si="6"/>
        <v>3.6772799999999994E-2</v>
      </c>
      <c r="O50">
        <f t="shared" si="6"/>
        <v>5.4505999999999999E-3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/>
      <c r="Q53" s="3"/>
    </row>
    <row r="54" spans="4:17" x14ac:dyDescent="0.25">
      <c r="F54" t="s">
        <v>36</v>
      </c>
      <c r="H54">
        <f>AVERAGE(H47:H50)</f>
        <v>0.16053077500000001</v>
      </c>
      <c r="I54">
        <f>AVERAGE(I47:I50)</f>
        <v>0.1785446</v>
      </c>
      <c r="J54">
        <f t="shared" ref="J54:N54" si="7">AVERAGE(J47:J50)</f>
        <v>0.18641637500000002</v>
      </c>
      <c r="K54">
        <f t="shared" si="7"/>
        <v>6.1135975000000009E-2</v>
      </c>
      <c r="L54">
        <f t="shared" si="7"/>
        <v>5.4845049999999999E-2</v>
      </c>
      <c r="M54">
        <f t="shared" si="7"/>
        <v>4.9982199999999997E-2</v>
      </c>
      <c r="N54">
        <f t="shared" si="7"/>
        <v>4.1055825000000004E-2</v>
      </c>
      <c r="O54">
        <f>AVERAGE(O47:O50)</f>
        <v>1.3870000000000063E-3</v>
      </c>
    </row>
    <row r="55" spans="4:17" x14ac:dyDescent="0.25">
      <c r="F55" t="s">
        <v>37</v>
      </c>
      <c r="H55">
        <f>H54/1000</f>
        <v>1.60530775E-4</v>
      </c>
      <c r="I55">
        <f t="shared" ref="I55:O55" si="8">I54/1000</f>
        <v>1.785446E-4</v>
      </c>
      <c r="J55">
        <f t="shared" si="8"/>
        <v>1.8641637500000003E-4</v>
      </c>
      <c r="K55">
        <f t="shared" si="8"/>
        <v>6.1135975000000011E-5</v>
      </c>
      <c r="L55">
        <f t="shared" si="8"/>
        <v>5.4845049999999998E-5</v>
      </c>
      <c r="M55">
        <f t="shared" si="8"/>
        <v>4.9982199999999997E-5</v>
      </c>
      <c r="N55">
        <f t="shared" si="8"/>
        <v>4.1055825000000003E-5</v>
      </c>
      <c r="O55">
        <f t="shared" si="8"/>
        <v>1.3870000000000064E-6</v>
      </c>
    </row>
    <row r="56" spans="4:17" x14ac:dyDescent="0.25">
      <c r="F56" t="s">
        <v>38</v>
      </c>
      <c r="H56">
        <f>MEDIAN(H47:H50)</f>
        <v>0.1607065</v>
      </c>
      <c r="I56">
        <f t="shared" ref="I56:N56" si="9">MEDIAN(I47:I50)</f>
        <v>0.17760290000000001</v>
      </c>
      <c r="J56">
        <f>MEDIAN(J47:J50)</f>
        <v>0.1862559</v>
      </c>
      <c r="K56">
        <f t="shared" si="9"/>
        <v>5.6674550000000004E-2</v>
      </c>
      <c r="L56">
        <f t="shared" si="9"/>
        <v>5.082615E-2</v>
      </c>
      <c r="M56">
        <f t="shared" si="9"/>
        <v>5.0974049999999993E-2</v>
      </c>
      <c r="N56">
        <f t="shared" si="9"/>
        <v>4.1004250000000006E-2</v>
      </c>
      <c r="O56">
        <f>MEDIAN(O47:O50)</f>
        <v>2.9135000000000966E-4</v>
      </c>
    </row>
    <row r="57" spans="4:17" x14ac:dyDescent="0.25">
      <c r="F57" t="s">
        <v>39</v>
      </c>
      <c r="H57">
        <f>H56/1000</f>
        <v>1.607065E-4</v>
      </c>
      <c r="I57">
        <f t="shared" ref="I57:O57" si="10">I56/1000</f>
        <v>1.7760290000000002E-4</v>
      </c>
      <c r="J57">
        <f t="shared" si="10"/>
        <v>1.8625590000000001E-4</v>
      </c>
      <c r="K57">
        <f t="shared" si="10"/>
        <v>5.6674550000000004E-5</v>
      </c>
      <c r="L57">
        <f t="shared" si="10"/>
        <v>5.0826150000000001E-5</v>
      </c>
      <c r="M57">
        <f t="shared" si="10"/>
        <v>5.0974049999999994E-5</v>
      </c>
      <c r="N57">
        <f t="shared" si="10"/>
        <v>4.1004250000000006E-5</v>
      </c>
      <c r="O57">
        <f t="shared" si="10"/>
        <v>2.9135000000000966E-7</v>
      </c>
    </row>
    <row r="58" spans="4:17" x14ac:dyDescent="0.25">
      <c r="F58" t="s">
        <v>40</v>
      </c>
      <c r="H58">
        <f>STDEV(H47:H50)</f>
        <v>9.8711502495487623E-3</v>
      </c>
      <c r="I58">
        <f t="shared" ref="I58:O58" si="11">STDEV(I47:I50)</f>
        <v>1.2539580949404428E-2</v>
      </c>
      <c r="J58">
        <f t="shared" si="11"/>
        <v>6.0453995469695607E-3</v>
      </c>
      <c r="K58">
        <f t="shared" si="11"/>
        <v>1.6032204807485659E-2</v>
      </c>
      <c r="L58">
        <f t="shared" si="11"/>
        <v>1.2804825725873811E-2</v>
      </c>
      <c r="M58">
        <f t="shared" si="11"/>
        <v>5.4986098588643258E-3</v>
      </c>
      <c r="N58">
        <f t="shared" si="11"/>
        <v>8.0063874214591959E-3</v>
      </c>
      <c r="O58">
        <f t="shared" si="11"/>
        <v>2.750242310536772E-3</v>
      </c>
    </row>
    <row r="59" spans="4:17" x14ac:dyDescent="0.25">
      <c r="F59" t="s">
        <v>41</v>
      </c>
      <c r="H59">
        <f>H58/H54*100</f>
        <v>6.1490703259538622</v>
      </c>
      <c r="I59">
        <f t="shared" ref="I59:O59" si="12">I58/I54*100</f>
        <v>7.0232205003144479</v>
      </c>
      <c r="J59">
        <f t="shared" si="12"/>
        <v>3.2429552108657624</v>
      </c>
      <c r="K59">
        <f t="shared" si="12"/>
        <v>26.223847427779891</v>
      </c>
      <c r="L59">
        <f t="shared" si="12"/>
        <v>23.347276966424154</v>
      </c>
      <c r="M59">
        <f t="shared" si="12"/>
        <v>11.001136122188152</v>
      </c>
      <c r="N59">
        <f t="shared" si="12"/>
        <v>19.501221620705941</v>
      </c>
      <c r="O59">
        <f t="shared" si="12"/>
        <v>198.28711683754577</v>
      </c>
    </row>
    <row r="62" spans="4:17" x14ac:dyDescent="0.25">
      <c r="D62" t="s">
        <v>43</v>
      </c>
    </row>
    <row r="63" spans="4:17" x14ac:dyDescent="0.25">
      <c r="H63">
        <f t="shared" ref="H63:O64" si="13">H47/$O$54*100</f>
        <v>12321.975486661806</v>
      </c>
      <c r="I63">
        <f t="shared" si="13"/>
        <v>14012.148521989842</v>
      </c>
      <c r="J63">
        <f t="shared" si="13"/>
        <v>13075.227108868003</v>
      </c>
      <c r="K63">
        <f t="shared" si="13"/>
        <v>4354.3763518384812</v>
      </c>
      <c r="L63">
        <f t="shared" si="13"/>
        <v>3990.9733237202422</v>
      </c>
      <c r="M63">
        <f t="shared" si="13"/>
        <v>3757.1737563085621</v>
      </c>
      <c r="N63">
        <f t="shared" si="13"/>
        <v>3601.5068493150516</v>
      </c>
      <c r="O63">
        <f t="shared" si="13"/>
        <v>47.606344628694991</v>
      </c>
    </row>
    <row r="64" spans="4:17" x14ac:dyDescent="0.25">
      <c r="H64">
        <f>H48/$O$54*100</f>
        <v>12011.816870944431</v>
      </c>
      <c r="I64">
        <f t="shared" si="13"/>
        <v>13066.798846431087</v>
      </c>
      <c r="J64">
        <f t="shared" si="13"/>
        <v>13782.148521989842</v>
      </c>
      <c r="K64">
        <f t="shared" si="13"/>
        <v>3817.8731074260822</v>
      </c>
      <c r="L64">
        <f t="shared" si="13"/>
        <v>3337.9596250901068</v>
      </c>
      <c r="M64">
        <f t="shared" si="13"/>
        <v>3593.0857966834728</v>
      </c>
      <c r="N64">
        <f t="shared" si="13"/>
        <v>3261.4059120403617</v>
      </c>
      <c r="O64">
        <f t="shared" si="13"/>
        <v>-34.989185291996527</v>
      </c>
    </row>
    <row r="65" spans="4:17" x14ac:dyDescent="0.25">
      <c r="H65">
        <f t="shared" ref="H65:O66" si="14">H49/$O$54*100</f>
        <v>10800.598413842779</v>
      </c>
      <c r="I65">
        <f t="shared" si="14"/>
        <v>11869.077144917035</v>
      </c>
      <c r="J65">
        <f t="shared" si="14"/>
        <v>13052.126892573844</v>
      </c>
      <c r="K65">
        <f t="shared" si="14"/>
        <v>3415.9625090122427</v>
      </c>
      <c r="L65">
        <f t="shared" si="14"/>
        <v>3242.0115356885217</v>
      </c>
      <c r="M65">
        <f t="shared" si="14"/>
        <v>3064.3619322278164</v>
      </c>
      <c r="N65">
        <f t="shared" si="14"/>
        <v>2326.0201874549289</v>
      </c>
      <c r="O65">
        <f t="shared" si="14"/>
        <v>-5.5948089401573817</v>
      </c>
    </row>
    <row r="66" spans="4:17" x14ac:dyDescent="0.25">
      <c r="H66">
        <f t="shared" si="14"/>
        <v>11161.434751261666</v>
      </c>
      <c r="I66">
        <f t="shared" si="14"/>
        <v>12542.84787310737</v>
      </c>
      <c r="J66">
        <f t="shared" si="14"/>
        <v>13851.528478731012</v>
      </c>
      <c r="K66">
        <f t="shared" si="14"/>
        <v>6042.9271809660877</v>
      </c>
      <c r="L66">
        <f t="shared" si="14"/>
        <v>5245.9408795962272</v>
      </c>
      <c r="M66">
        <f t="shared" si="14"/>
        <v>3999.8558038932765</v>
      </c>
      <c r="N66">
        <f t="shared" si="14"/>
        <v>2651.2472963229866</v>
      </c>
      <c r="O66">
        <f t="shared" si="14"/>
        <v>392.97764960345893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/>
      <c r="Q69" s="3"/>
    </row>
    <row r="70" spans="4:17" x14ac:dyDescent="0.25">
      <c r="F70" t="s">
        <v>36</v>
      </c>
      <c r="H70">
        <f>AVERAGE(H63:H66)</f>
        <v>11573.956380677671</v>
      </c>
      <c r="I70">
        <f>AVERAGE(I63:I66)</f>
        <v>12872.718096611334</v>
      </c>
      <c r="J70">
        <f t="shared" ref="J70:N70" si="15">AVERAGE(J63:J66)</f>
        <v>13440.257750540673</v>
      </c>
      <c r="K70">
        <f t="shared" si="15"/>
        <v>4407.7847873107239</v>
      </c>
      <c r="L70">
        <f t="shared" si="15"/>
        <v>3954.2213410237746</v>
      </c>
      <c r="M70">
        <f t="shared" si="15"/>
        <v>3603.6193222782817</v>
      </c>
      <c r="N70">
        <f t="shared" si="15"/>
        <v>2960.0450612833324</v>
      </c>
      <c r="O70">
        <f>AVERAGE(O63:O66)</f>
        <v>100</v>
      </c>
    </row>
    <row r="71" spans="4:17" x14ac:dyDescent="0.25">
      <c r="F71" t="s">
        <v>38</v>
      </c>
      <c r="H71">
        <f>MEDIAN(H63:H66)</f>
        <v>11586.625811103047</v>
      </c>
      <c r="I71">
        <f>MEDIAN(I63:I66)</f>
        <v>12804.823359769229</v>
      </c>
      <c r="J71">
        <f t="shared" ref="J71:O71" si="16">MEDIAN(J63:J66)</f>
        <v>13428.687815428922</v>
      </c>
      <c r="K71">
        <f t="shared" si="16"/>
        <v>4086.1247296322817</v>
      </c>
      <c r="L71">
        <f t="shared" si="16"/>
        <v>3664.4664744051743</v>
      </c>
      <c r="M71">
        <f t="shared" si="16"/>
        <v>3675.1297764960173</v>
      </c>
      <c r="N71">
        <f t="shared" si="16"/>
        <v>2956.3266041816742</v>
      </c>
      <c r="O71">
        <f t="shared" si="16"/>
        <v>21.005767844268806</v>
      </c>
    </row>
    <row r="72" spans="4:17" x14ac:dyDescent="0.25">
      <c r="F72" t="s">
        <v>40</v>
      </c>
      <c r="H72">
        <f>STDEV(H63:H66)</f>
        <v>711.69071734309432</v>
      </c>
      <c r="I72">
        <f t="shared" ref="I72:O72" si="17">STDEV(I63:I66)</f>
        <v>904.07937630889444</v>
      </c>
      <c r="J72">
        <f t="shared" si="17"/>
        <v>435.86153907494827</v>
      </c>
      <c r="K72">
        <f t="shared" si="17"/>
        <v>1155.8907575692565</v>
      </c>
      <c r="L72">
        <f t="shared" si="17"/>
        <v>923.20300835427145</v>
      </c>
      <c r="M72">
        <f t="shared" si="17"/>
        <v>396.43906696930782</v>
      </c>
      <c r="N72">
        <f t="shared" si="17"/>
        <v>577.24494747362121</v>
      </c>
      <c r="O72">
        <f t="shared" si="17"/>
        <v>198.28711683754574</v>
      </c>
    </row>
    <row r="73" spans="4:17" x14ac:dyDescent="0.25">
      <c r="F73" t="s">
        <v>41</v>
      </c>
      <c r="H73">
        <f t="shared" ref="H73:O73" si="18">H72/H70*100</f>
        <v>6.1490703259538622</v>
      </c>
      <c r="I73">
        <f t="shared" si="18"/>
        <v>7.0232205003144434</v>
      </c>
      <c r="J73">
        <f t="shared" si="18"/>
        <v>3.2429552108657624</v>
      </c>
      <c r="K73">
        <f t="shared" si="18"/>
        <v>26.223847427779891</v>
      </c>
      <c r="L73">
        <f t="shared" si="18"/>
        <v>23.34727696642414</v>
      </c>
      <c r="M73">
        <f t="shared" si="18"/>
        <v>11.001136122188148</v>
      </c>
      <c r="N73">
        <f t="shared" si="18"/>
        <v>19.501221620705859</v>
      </c>
      <c r="O73">
        <f t="shared" si="18"/>
        <v>198.28711683754574</v>
      </c>
    </row>
    <row r="76" spans="4:17" x14ac:dyDescent="0.25">
      <c r="D76" t="s">
        <v>44</v>
      </c>
      <c r="H76">
        <f>H47/$H$54*100</f>
        <v>106.46295079557176</v>
      </c>
      <c r="I76">
        <f>I47/$H$54*100</f>
        <v>121.06619431694638</v>
      </c>
      <c r="J76">
        <f t="shared" ref="H76:O79" si="19">J47/$H$54*100</f>
        <v>112.97111099102337</v>
      </c>
      <c r="K76">
        <f t="shared" si="19"/>
        <v>37.622194249046643</v>
      </c>
      <c r="L76">
        <f t="shared" si="19"/>
        <v>34.482360158044465</v>
      </c>
      <c r="M76">
        <f t="shared" si="19"/>
        <v>32.462311354318189</v>
      </c>
      <c r="N76">
        <f t="shared" si="19"/>
        <v>31.117335601226614</v>
      </c>
      <c r="O76">
        <f t="shared" si="19"/>
        <v>0.41132300021600376</v>
      </c>
    </row>
    <row r="77" spans="4:17" x14ac:dyDescent="0.25">
      <c r="H77">
        <f t="shared" si="19"/>
        <v>103.78315310568954</v>
      </c>
      <c r="I77">
        <f t="shared" si="19"/>
        <v>112.89829006307357</v>
      </c>
      <c r="J77">
        <f t="shared" si="19"/>
        <v>119.07897410948148</v>
      </c>
      <c r="K77">
        <f t="shared" si="19"/>
        <v>32.986759080930113</v>
      </c>
      <c r="L77">
        <f t="shared" si="19"/>
        <v>28.840264429047942</v>
      </c>
      <c r="M77">
        <f t="shared" si="19"/>
        <v>31.044576966628355</v>
      </c>
      <c r="N77">
        <f t="shared" si="19"/>
        <v>28.17883362240045</v>
      </c>
      <c r="O77">
        <f t="shared" si="19"/>
        <v>-0.30230963502169228</v>
      </c>
    </row>
    <row r="78" spans="4:17" x14ac:dyDescent="0.25">
      <c r="H78">
        <f t="shared" si="19"/>
        <v>93.318119220442313</v>
      </c>
      <c r="I78">
        <f t="shared" si="19"/>
        <v>102.54986933190848</v>
      </c>
      <c r="J78">
        <f t="shared" si="19"/>
        <v>112.7715230926905</v>
      </c>
      <c r="K78">
        <f t="shared" si="19"/>
        <v>29.51421619935493</v>
      </c>
      <c r="L78">
        <f t="shared" si="19"/>
        <v>28.011264506758906</v>
      </c>
      <c r="M78">
        <f t="shared" si="19"/>
        <v>26.476356324823076</v>
      </c>
      <c r="N78">
        <f t="shared" si="19"/>
        <v>20.097018780355359</v>
      </c>
      <c r="O78">
        <f t="shared" si="19"/>
        <v>-4.8339640794721903E-2</v>
      </c>
    </row>
    <row r="79" spans="4:17" x14ac:dyDescent="0.25">
      <c r="H79">
        <f t="shared" si="19"/>
        <v>96.43577687829638</v>
      </c>
      <c r="I79">
        <f t="shared" si="19"/>
        <v>108.3713076199875</v>
      </c>
      <c r="J79">
        <f t="shared" si="19"/>
        <v>119.67842303134711</v>
      </c>
      <c r="K79">
        <f t="shared" si="19"/>
        <v>52.211421766324875</v>
      </c>
      <c r="L79">
        <f t="shared" si="19"/>
        <v>45.325390100434007</v>
      </c>
      <c r="M79">
        <f t="shared" si="19"/>
        <v>34.559105567141252</v>
      </c>
      <c r="N79">
        <f t="shared" si="19"/>
        <v>22.907009574955325</v>
      </c>
      <c r="O79">
        <f t="shared" si="19"/>
        <v>3.3953614190176307</v>
      </c>
    </row>
    <row r="82" spans="6:17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/>
      <c r="Q82" s="3"/>
    </row>
    <row r="83" spans="6:17" x14ac:dyDescent="0.25">
      <c r="F83" t="s">
        <v>36</v>
      </c>
      <c r="H83">
        <f>AVERAGE(H76:H79)</f>
        <v>100</v>
      </c>
      <c r="I83">
        <f t="shared" ref="I83:N83" si="20">AVERAGE(I76:I79)</f>
        <v>111.22141533297898</v>
      </c>
      <c r="J83">
        <f t="shared" si="20"/>
        <v>116.12500780613561</v>
      </c>
      <c r="K83">
        <f t="shared" si="20"/>
        <v>38.083647823914141</v>
      </c>
      <c r="L83">
        <f t="shared" si="20"/>
        <v>34.16481979857133</v>
      </c>
      <c r="M83">
        <f t="shared" si="20"/>
        <v>31.135587553227715</v>
      </c>
      <c r="N83">
        <f t="shared" si="20"/>
        <v>25.575049394734435</v>
      </c>
      <c r="O83">
        <f>AVERAGE(O76:O79)</f>
        <v>0.86400878585430507</v>
      </c>
    </row>
    <row r="84" spans="6:17" x14ac:dyDescent="0.25">
      <c r="F84" t="s">
        <v>38</v>
      </c>
      <c r="H84">
        <f>MEDIAN(H76:H79)</f>
        <v>100.10946499199295</v>
      </c>
      <c r="I84">
        <f>MEDIAN(I76:I79)</f>
        <v>110.63479884153054</v>
      </c>
      <c r="J84">
        <f t="shared" ref="J84:O84" si="21">MEDIAN(J76:J79)</f>
        <v>116.02504255025242</v>
      </c>
      <c r="K84">
        <f t="shared" si="21"/>
        <v>35.304476664988378</v>
      </c>
      <c r="L84">
        <f t="shared" si="21"/>
        <v>31.661312293546203</v>
      </c>
      <c r="M84">
        <f t="shared" si="21"/>
        <v>31.753444160473272</v>
      </c>
      <c r="N84">
        <f t="shared" si="21"/>
        <v>25.542921598677886</v>
      </c>
      <c r="O84">
        <f t="shared" si="21"/>
        <v>0.18149167971064095</v>
      </c>
    </row>
    <row r="85" spans="6:17" x14ac:dyDescent="0.25">
      <c r="F85" t="s">
        <v>40</v>
      </c>
      <c r="H85">
        <f>STDEV(H76:H79)</f>
        <v>6.1490703259538648</v>
      </c>
      <c r="I85">
        <f t="shared" ref="I85:O85" si="22">STDEV(I76:I79)</f>
        <v>7.8113252424056538</v>
      </c>
      <c r="J85">
        <f t="shared" si="22"/>
        <v>3.7658819917673521</v>
      </c>
      <c r="K85">
        <f t="shared" si="22"/>
        <v>9.986997700276282</v>
      </c>
      <c r="L85">
        <f t="shared" si="22"/>
        <v>7.9765551034521618</v>
      </c>
      <c r="M85">
        <f t="shared" si="22"/>
        <v>3.4252683691736525</v>
      </c>
      <c r="N85">
        <f t="shared" si="22"/>
        <v>4.987447062072186</v>
      </c>
      <c r="O85">
        <f t="shared" si="22"/>
        <v>1.7132181106935864</v>
      </c>
    </row>
    <row r="86" spans="6:17" x14ac:dyDescent="0.25">
      <c r="F86" t="s">
        <v>41</v>
      </c>
      <c r="H86">
        <f t="shared" ref="H86:O86" si="23">H85/H83*100</f>
        <v>6.1490703259538648</v>
      </c>
      <c r="I86">
        <f t="shared" si="23"/>
        <v>7.0232205003144461</v>
      </c>
      <c r="J86">
        <f t="shared" si="23"/>
        <v>3.242955210865766</v>
      </c>
      <c r="K86">
        <f t="shared" si="23"/>
        <v>26.223847427779944</v>
      </c>
      <c r="L86">
        <f t="shared" si="23"/>
        <v>23.34727696642415</v>
      </c>
      <c r="M86">
        <f t="shared" si="23"/>
        <v>11.001136122188154</v>
      </c>
      <c r="N86">
        <f t="shared" si="23"/>
        <v>19.501221620705984</v>
      </c>
      <c r="O86">
        <f t="shared" si="23"/>
        <v>198.28711683754577</v>
      </c>
    </row>
    <row r="94" spans="6:17" x14ac:dyDescent="0.25">
      <c r="F94" s="18"/>
      <c r="G94" s="18"/>
      <c r="H94" s="19"/>
      <c r="I94" s="18"/>
      <c r="J94" s="18"/>
      <c r="K94" s="18"/>
      <c r="L94" s="18"/>
      <c r="M94" s="18"/>
      <c r="N94" s="18"/>
      <c r="O94" s="18"/>
      <c r="P94" s="18"/>
      <c r="Q94" s="18"/>
    </row>
    <row r="95" spans="6:17" x14ac:dyDescent="0.25">
      <c r="H95" s="17"/>
    </row>
    <row r="96" spans="6:17" x14ac:dyDescent="0.25">
      <c r="H96" s="17"/>
    </row>
    <row r="97" spans="8:8" x14ac:dyDescent="0.25">
      <c r="H97" s="17"/>
    </row>
    <row r="98" spans="8:8" x14ac:dyDescent="0.25">
      <c r="H98" s="17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59986-AEBA-42A8-A109-3679DDC00017}">
  <dimension ref="A1:Y86"/>
  <sheetViews>
    <sheetView topLeftCell="A19" workbookViewId="0">
      <selection activeCell="A25" sqref="A25:D32"/>
    </sheetView>
  </sheetViews>
  <sheetFormatPr baseColWidth="10" defaultRowHeight="15" x14ac:dyDescent="0.25"/>
  <sheetData>
    <row r="1" spans="1:25" x14ac:dyDescent="0.25">
      <c r="B1" t="s">
        <v>0</v>
      </c>
    </row>
    <row r="2" spans="1:25" x14ac:dyDescent="0.25">
      <c r="A2" t="s">
        <v>1</v>
      </c>
    </row>
    <row r="3" spans="1:25" x14ac:dyDescent="0.25">
      <c r="A3" t="s">
        <v>47</v>
      </c>
    </row>
    <row r="4" spans="1:25" x14ac:dyDescent="0.25">
      <c r="A4" t="s">
        <v>48</v>
      </c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</row>
    <row r="5" spans="1:25" x14ac:dyDescent="0.25"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</row>
    <row r="6" spans="1:25" x14ac:dyDescent="0.25">
      <c r="A6" t="s">
        <v>4</v>
      </c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</row>
    <row r="7" spans="1:25" x14ac:dyDescent="0.25">
      <c r="A7" t="s">
        <v>5</v>
      </c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25"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</row>
    <row r="9" spans="1:25" x14ac:dyDescent="0.25">
      <c r="A9" t="s">
        <v>6</v>
      </c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</row>
    <row r="10" spans="1:25" x14ac:dyDescent="0.25">
      <c r="A10" t="s">
        <v>49</v>
      </c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</row>
    <row r="11" spans="1:25" x14ac:dyDescent="0.25">
      <c r="A11" t="s">
        <v>8</v>
      </c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</row>
    <row r="12" spans="1:25" x14ac:dyDescent="0.25">
      <c r="A12" t="s">
        <v>9</v>
      </c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25" x14ac:dyDescent="0.25">
      <c r="A13" t="s">
        <v>50</v>
      </c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</row>
    <row r="14" spans="1:25" x14ac:dyDescent="0.25">
      <c r="A14" t="s">
        <v>51</v>
      </c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</row>
    <row r="15" spans="1:25" x14ac:dyDescent="0.25">
      <c r="A15" t="s">
        <v>52</v>
      </c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</row>
    <row r="16" spans="1:25" x14ac:dyDescent="0.25">
      <c r="A16" t="s">
        <v>53</v>
      </c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</row>
    <row r="17" spans="1:17" x14ac:dyDescent="0.25">
      <c r="A17" t="s">
        <v>54</v>
      </c>
    </row>
    <row r="18" spans="1:17" x14ac:dyDescent="0.25">
      <c r="A18" t="s">
        <v>55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0"/>
    </row>
    <row r="24" spans="1:17" x14ac:dyDescent="0.25">
      <c r="C24" s="2"/>
    </row>
    <row r="25" spans="1:17" x14ac:dyDescent="0.25">
      <c r="A25" s="1" t="s">
        <v>61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43807</v>
      </c>
      <c r="F27" s="5"/>
      <c r="G27" s="5">
        <v>581.90599999999995</v>
      </c>
      <c r="H27" s="5">
        <v>584.15</v>
      </c>
      <c r="I27" s="5">
        <v>581.15599999999995</v>
      </c>
      <c r="J27" s="5">
        <v>582.09400000000005</v>
      </c>
      <c r="K27" s="5">
        <v>582.18100000000004</v>
      </c>
      <c r="L27" s="5">
        <v>582.91200000000003</v>
      </c>
      <c r="M27" s="5">
        <v>580.44100000000003</v>
      </c>
      <c r="N27" s="5">
        <v>581.41899999999998</v>
      </c>
      <c r="O27" s="5">
        <v>580.35</v>
      </c>
      <c r="P27" s="5">
        <v>581.43600000000004</v>
      </c>
      <c r="Q27" s="5"/>
    </row>
    <row r="28" spans="1:17" x14ac:dyDescent="0.25">
      <c r="A28" t="s">
        <v>32</v>
      </c>
      <c r="C28" t="s">
        <v>33</v>
      </c>
      <c r="F28" s="6"/>
      <c r="G28" s="6">
        <v>582.01</v>
      </c>
      <c r="H28" s="7">
        <v>5806.82</v>
      </c>
      <c r="I28" s="8">
        <v>6043.61</v>
      </c>
      <c r="J28" s="8">
        <v>5682.54</v>
      </c>
      <c r="K28" s="8">
        <v>6116.73</v>
      </c>
      <c r="L28" s="8">
        <v>6519.29</v>
      </c>
      <c r="M28" s="8">
        <v>6391.12</v>
      </c>
      <c r="N28" s="8">
        <v>5776.88</v>
      </c>
      <c r="O28" s="8">
        <v>106410</v>
      </c>
      <c r="P28" s="9">
        <v>2439.14</v>
      </c>
      <c r="Q28" s="6"/>
    </row>
    <row r="29" spans="1:17" x14ac:dyDescent="0.25">
      <c r="A29" t="s">
        <v>34</v>
      </c>
      <c r="C29" t="s">
        <v>45</v>
      </c>
      <c r="F29" s="6"/>
      <c r="G29" s="6">
        <v>580.97299999999996</v>
      </c>
      <c r="H29" s="10">
        <v>6315.51</v>
      </c>
      <c r="I29" s="4">
        <v>5922.92</v>
      </c>
      <c r="J29" s="4">
        <v>6078</v>
      </c>
      <c r="K29" s="4">
        <v>6434.81</v>
      </c>
      <c r="L29" s="4">
        <v>6567.6</v>
      </c>
      <c r="M29" s="4">
        <v>6850.16</v>
      </c>
      <c r="N29" s="4">
        <v>5967.29</v>
      </c>
      <c r="O29" s="4">
        <v>92326.399999999994</v>
      </c>
      <c r="P29" s="12">
        <v>2617.09</v>
      </c>
      <c r="Q29" s="6"/>
    </row>
    <row r="30" spans="1:17" x14ac:dyDescent="0.25">
      <c r="A30" t="s">
        <v>17</v>
      </c>
      <c r="C30" s="2">
        <v>43820</v>
      </c>
      <c r="F30" s="6"/>
      <c r="G30" s="6">
        <v>581.178</v>
      </c>
      <c r="H30" s="10">
        <v>6334.18</v>
      </c>
      <c r="I30" s="4">
        <v>6239.38</v>
      </c>
      <c r="J30" s="4">
        <v>5814.69</v>
      </c>
      <c r="K30" s="4">
        <v>6453.62</v>
      </c>
      <c r="L30" s="4">
        <v>6883.15</v>
      </c>
      <c r="M30" s="4">
        <v>6569.01</v>
      </c>
      <c r="N30" s="4">
        <v>6005.74</v>
      </c>
      <c r="O30" s="4">
        <v>81303.3</v>
      </c>
      <c r="P30" s="12">
        <v>2558.27</v>
      </c>
      <c r="Q30" s="6"/>
    </row>
    <row r="31" spans="1:17" x14ac:dyDescent="0.25">
      <c r="A31" t="s">
        <v>18</v>
      </c>
      <c r="C31" t="s">
        <v>19</v>
      </c>
      <c r="F31" s="6"/>
      <c r="G31" s="6">
        <v>579.00800000000004</v>
      </c>
      <c r="H31" s="13">
        <v>6216.16</v>
      </c>
      <c r="I31" s="14">
        <v>5936.1</v>
      </c>
      <c r="J31" s="14">
        <v>6103.02</v>
      </c>
      <c r="K31" s="14">
        <v>6569.82</v>
      </c>
      <c r="L31" s="14">
        <v>6521.38</v>
      </c>
      <c r="M31" s="14">
        <v>6340.8</v>
      </c>
      <c r="N31" s="14">
        <v>6017.01</v>
      </c>
      <c r="O31" s="14">
        <v>111001</v>
      </c>
      <c r="P31" s="15">
        <v>579.89400000000001</v>
      </c>
      <c r="Q31" s="6"/>
    </row>
    <row r="32" spans="1:17" x14ac:dyDescent="0.25">
      <c r="A32" s="1" t="s">
        <v>35</v>
      </c>
      <c r="G32" s="21">
        <v>581.09500000000003</v>
      </c>
      <c r="H32" s="21">
        <v>580.89700000000005</v>
      </c>
      <c r="I32" s="21">
        <v>580.36800000000005</v>
      </c>
      <c r="J32" s="21">
        <v>580.26099999999997</v>
      </c>
      <c r="K32" s="21">
        <v>579.44299999999998</v>
      </c>
      <c r="L32" s="21">
        <v>578.51599999999996</v>
      </c>
      <c r="M32" s="21">
        <v>577.58199999999999</v>
      </c>
      <c r="N32" s="21">
        <v>576.80899999999997</v>
      </c>
      <c r="O32" s="21">
        <v>580.41999999999996</v>
      </c>
      <c r="P32" s="21">
        <v>578.899</v>
      </c>
    </row>
    <row r="35" spans="1:17" x14ac:dyDescent="0.25">
      <c r="A35" s="1"/>
      <c r="C35" s="16"/>
      <c r="F35" t="s">
        <v>36</v>
      </c>
      <c r="H35">
        <f>AVERAGE(H28:H31)</f>
        <v>6168.1675000000005</v>
      </c>
      <c r="I35">
        <f>AVERAGE(I28:I31)</f>
        <v>6035.5025000000005</v>
      </c>
      <c r="J35">
        <f>AVERAGE(J28:J31)</f>
        <v>5919.5625</v>
      </c>
      <c r="K35">
        <f t="shared" ref="K35:M35" si="0">AVERAGE(K28:K31)</f>
        <v>6393.7449999999999</v>
      </c>
      <c r="L35">
        <f t="shared" si="0"/>
        <v>6622.8550000000005</v>
      </c>
      <c r="M35">
        <f t="shared" si="0"/>
        <v>6537.7725</v>
      </c>
      <c r="N35">
        <f>AVERAGE(N28:N31)</f>
        <v>5941.73</v>
      </c>
      <c r="O35">
        <f>AVERAGE(O28:O31)</f>
        <v>97760.175000000003</v>
      </c>
      <c r="P35">
        <f>AVERAGE(P28:P30)</f>
        <v>2538.1666666666665</v>
      </c>
    </row>
    <row r="36" spans="1:17" x14ac:dyDescent="0.25">
      <c r="F36" t="s">
        <v>37</v>
      </c>
      <c r="H36">
        <f>H35/1000</f>
        <v>6.1681675000000009</v>
      </c>
      <c r="I36">
        <f t="shared" ref="I36:P36" si="1">I35/1000</f>
        <v>6.0355025000000007</v>
      </c>
      <c r="J36">
        <f t="shared" si="1"/>
        <v>5.9195624999999996</v>
      </c>
      <c r="K36">
        <f t="shared" si="1"/>
        <v>6.393745</v>
      </c>
      <c r="L36">
        <f t="shared" si="1"/>
        <v>6.6228550000000004</v>
      </c>
      <c r="M36">
        <f t="shared" si="1"/>
        <v>6.5377725</v>
      </c>
      <c r="N36">
        <f t="shared" si="1"/>
        <v>5.9417299999999997</v>
      </c>
      <c r="O36">
        <f t="shared" si="1"/>
        <v>97.760175000000004</v>
      </c>
      <c r="P36">
        <f t="shared" si="1"/>
        <v>2.5381666666666667</v>
      </c>
    </row>
    <row r="37" spans="1:17" x14ac:dyDescent="0.25">
      <c r="F37" t="s">
        <v>38</v>
      </c>
      <c r="H37">
        <f>MEDIAN(H28:H31)</f>
        <v>6265.835</v>
      </c>
      <c r="I37">
        <f t="shared" ref="I37:O37" si="2">MEDIAN(I28:I31)</f>
        <v>5989.8549999999996</v>
      </c>
      <c r="J37">
        <f t="shared" si="2"/>
        <v>5946.3449999999993</v>
      </c>
      <c r="K37">
        <f t="shared" si="2"/>
        <v>6444.2150000000001</v>
      </c>
      <c r="L37">
        <f t="shared" si="2"/>
        <v>6544.49</v>
      </c>
      <c r="M37">
        <f t="shared" si="2"/>
        <v>6480.0650000000005</v>
      </c>
      <c r="N37">
        <f t="shared" si="2"/>
        <v>5986.5149999999994</v>
      </c>
      <c r="O37">
        <f t="shared" si="2"/>
        <v>99368.2</v>
      </c>
      <c r="P37">
        <f>MEDIAN(P28:P30)</f>
        <v>2558.27</v>
      </c>
    </row>
    <row r="38" spans="1:17" x14ac:dyDescent="0.25">
      <c r="F38" t="s">
        <v>39</v>
      </c>
      <c r="H38">
        <f>H37/1000</f>
        <v>6.265835</v>
      </c>
      <c r="I38">
        <f t="shared" ref="I38:P38" si="3">I37/1000</f>
        <v>5.9898549999999995</v>
      </c>
      <c r="J38">
        <f t="shared" si="3"/>
        <v>5.9463449999999991</v>
      </c>
      <c r="K38">
        <f t="shared" si="3"/>
        <v>6.4442149999999998</v>
      </c>
      <c r="L38">
        <f t="shared" si="3"/>
        <v>6.5444899999999997</v>
      </c>
      <c r="M38">
        <f t="shared" si="3"/>
        <v>6.4800650000000006</v>
      </c>
      <c r="N38">
        <f t="shared" si="3"/>
        <v>5.9865149999999998</v>
      </c>
      <c r="O38">
        <f t="shared" si="3"/>
        <v>99.368200000000002</v>
      </c>
      <c r="P38">
        <f t="shared" si="3"/>
        <v>2.5582699999999998</v>
      </c>
    </row>
    <row r="39" spans="1:17" x14ac:dyDescent="0.25">
      <c r="F39" t="s">
        <v>40</v>
      </c>
      <c r="H39">
        <f>STDEV(H28:H31)</f>
        <v>246.404314271619</v>
      </c>
      <c r="I39">
        <f t="shared" ref="I39:O39" si="4">STDEV(I28:I31)</f>
        <v>146.27308122708925</v>
      </c>
      <c r="J39">
        <f t="shared" si="4"/>
        <v>204.88777617271384</v>
      </c>
      <c r="K39">
        <f t="shared" si="4"/>
        <v>194.0885242185467</v>
      </c>
      <c r="L39">
        <f t="shared" si="4"/>
        <v>174.95664882097674</v>
      </c>
      <c r="M39">
        <f t="shared" si="4"/>
        <v>230.12087626216493</v>
      </c>
      <c r="N39">
        <f t="shared" si="4"/>
        <v>111.94223897469023</v>
      </c>
      <c r="O39">
        <f t="shared" si="4"/>
        <v>13546.138007165158</v>
      </c>
      <c r="P39">
        <f>STDEV(P28:P30)</f>
        <v>90.662333045942276</v>
      </c>
    </row>
    <row r="40" spans="1:17" x14ac:dyDescent="0.25">
      <c r="F40" t="s">
        <v>41</v>
      </c>
      <c r="H40">
        <f>H39/H35*100</f>
        <v>3.9947733953661113</v>
      </c>
      <c r="I40">
        <f t="shared" ref="I40:O40" si="5">I39/I35*100</f>
        <v>2.4235443731004875</v>
      </c>
      <c r="J40">
        <f t="shared" si="5"/>
        <v>3.461197954624414</v>
      </c>
      <c r="K40">
        <f t="shared" si="5"/>
        <v>3.0356000156175558</v>
      </c>
      <c r="L40">
        <f t="shared" si="5"/>
        <v>2.6417103925871355</v>
      </c>
      <c r="M40">
        <f t="shared" si="5"/>
        <v>3.5198666864312722</v>
      </c>
      <c r="N40">
        <f t="shared" si="5"/>
        <v>1.884000770393307</v>
      </c>
      <c r="O40">
        <f t="shared" si="5"/>
        <v>13.85649934358767</v>
      </c>
      <c r="P40">
        <f>P39/P35*100</f>
        <v>3.5719613781315496</v>
      </c>
    </row>
    <row r="43" spans="1:17" x14ac:dyDescent="0.25">
      <c r="D43" t="s">
        <v>42</v>
      </c>
    </row>
    <row r="44" spans="1:17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1:17" x14ac:dyDescent="0.25">
      <c r="H47">
        <f>H28-$P$35</f>
        <v>3268.6533333333332</v>
      </c>
      <c r="I47">
        <f t="shared" ref="H47:O50" si="6">I28-$P$35</f>
        <v>3505.4433333333332</v>
      </c>
      <c r="J47">
        <f t="shared" si="6"/>
        <v>3144.3733333333334</v>
      </c>
      <c r="K47">
        <f t="shared" si="6"/>
        <v>3578.563333333333</v>
      </c>
      <c r="L47">
        <f t="shared" si="6"/>
        <v>3981.1233333333334</v>
      </c>
      <c r="M47">
        <f t="shared" si="6"/>
        <v>3852.9533333333334</v>
      </c>
      <c r="N47">
        <f t="shared" si="6"/>
        <v>3238.7133333333336</v>
      </c>
      <c r="O47">
        <f t="shared" si="6"/>
        <v>103871.83333333333</v>
      </c>
    </row>
    <row r="48" spans="1:17" x14ac:dyDescent="0.25">
      <c r="H48">
        <f t="shared" si="6"/>
        <v>3777.3433333333337</v>
      </c>
      <c r="I48">
        <f t="shared" si="6"/>
        <v>3384.7533333333336</v>
      </c>
      <c r="J48">
        <f t="shared" si="6"/>
        <v>3539.8333333333335</v>
      </c>
      <c r="K48">
        <f t="shared" si="6"/>
        <v>3896.6433333333339</v>
      </c>
      <c r="L48">
        <f t="shared" si="6"/>
        <v>4029.4333333333338</v>
      </c>
      <c r="M48">
        <f t="shared" si="6"/>
        <v>4311.9933333333338</v>
      </c>
      <c r="N48">
        <f t="shared" si="6"/>
        <v>3429.1233333333334</v>
      </c>
      <c r="O48">
        <f t="shared" si="6"/>
        <v>89788.233333333323</v>
      </c>
    </row>
    <row r="49" spans="4:17" x14ac:dyDescent="0.25">
      <c r="H49">
        <f t="shared" si="6"/>
        <v>3796.0133333333338</v>
      </c>
      <c r="I49">
        <f t="shared" si="6"/>
        <v>3701.2133333333336</v>
      </c>
      <c r="J49">
        <f t="shared" si="6"/>
        <v>3276.5233333333331</v>
      </c>
      <c r="K49">
        <f t="shared" si="6"/>
        <v>3915.4533333333334</v>
      </c>
      <c r="L49">
        <f t="shared" si="6"/>
        <v>4344.9833333333336</v>
      </c>
      <c r="M49">
        <f t="shared" si="6"/>
        <v>4030.8433333333337</v>
      </c>
      <c r="N49">
        <f t="shared" si="6"/>
        <v>3467.5733333333333</v>
      </c>
      <c r="O49">
        <f t="shared" si="6"/>
        <v>78765.133333333331</v>
      </c>
    </row>
    <row r="50" spans="4:17" x14ac:dyDescent="0.25">
      <c r="H50">
        <f t="shared" si="6"/>
        <v>3677.9933333333333</v>
      </c>
      <c r="I50">
        <f t="shared" si="6"/>
        <v>3397.9333333333338</v>
      </c>
      <c r="J50">
        <f t="shared" si="6"/>
        <v>3564.8533333333339</v>
      </c>
      <c r="K50">
        <f t="shared" si="6"/>
        <v>4031.6533333333332</v>
      </c>
      <c r="L50">
        <f t="shared" si="6"/>
        <v>3983.2133333333336</v>
      </c>
      <c r="M50">
        <f t="shared" si="6"/>
        <v>3802.6333333333337</v>
      </c>
      <c r="N50">
        <f t="shared" si="6"/>
        <v>3478.8433333333337</v>
      </c>
      <c r="O50">
        <f t="shared" si="6"/>
        <v>108462.83333333333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/>
      <c r="Q53" s="3"/>
    </row>
    <row r="54" spans="4:17" x14ac:dyDescent="0.25">
      <c r="F54" t="s">
        <v>36</v>
      </c>
      <c r="H54">
        <f>AVERAGE(H47:H50)</f>
        <v>3630.0008333333335</v>
      </c>
      <c r="I54">
        <f>AVERAGE(I47:I50)</f>
        <v>3497.3358333333335</v>
      </c>
      <c r="J54">
        <f t="shared" ref="J54:N54" si="7">AVERAGE(J47:J50)</f>
        <v>3381.3958333333335</v>
      </c>
      <c r="K54">
        <f t="shared" si="7"/>
        <v>3855.5783333333334</v>
      </c>
      <c r="L54">
        <f t="shared" si="7"/>
        <v>4084.6883333333335</v>
      </c>
      <c r="M54">
        <f t="shared" si="7"/>
        <v>3999.6058333333335</v>
      </c>
      <c r="N54">
        <f t="shared" si="7"/>
        <v>3403.5633333333335</v>
      </c>
      <c r="O54">
        <f>AVERAGE(O47:O50)</f>
        <v>95222.008333333317</v>
      </c>
    </row>
    <row r="55" spans="4:17" x14ac:dyDescent="0.25">
      <c r="F55" t="s">
        <v>37</v>
      </c>
      <c r="H55">
        <f>H54/1000</f>
        <v>3.6300008333333333</v>
      </c>
      <c r="I55">
        <f t="shared" ref="I55:O55" si="8">I54/1000</f>
        <v>3.4973358333333335</v>
      </c>
      <c r="J55">
        <f t="shared" si="8"/>
        <v>3.3813958333333334</v>
      </c>
      <c r="K55">
        <f t="shared" si="8"/>
        <v>3.8555783333333333</v>
      </c>
      <c r="L55">
        <f t="shared" si="8"/>
        <v>4.0846883333333333</v>
      </c>
      <c r="M55">
        <f t="shared" si="8"/>
        <v>3.9996058333333333</v>
      </c>
      <c r="N55">
        <f t="shared" si="8"/>
        <v>3.4035633333333335</v>
      </c>
      <c r="O55">
        <f t="shared" si="8"/>
        <v>95.222008333333321</v>
      </c>
    </row>
    <row r="56" spans="4:17" x14ac:dyDescent="0.25">
      <c r="F56" t="s">
        <v>38</v>
      </c>
      <c r="H56">
        <f>MEDIAN(H47:H50)</f>
        <v>3727.6683333333335</v>
      </c>
      <c r="I56">
        <f t="shared" ref="I56:N56" si="9">MEDIAN(I47:I50)</f>
        <v>3451.6883333333335</v>
      </c>
      <c r="J56">
        <f>MEDIAN(J47:J50)</f>
        <v>3408.1783333333333</v>
      </c>
      <c r="K56">
        <f t="shared" si="9"/>
        <v>3906.0483333333336</v>
      </c>
      <c r="L56">
        <f t="shared" si="9"/>
        <v>4006.3233333333337</v>
      </c>
      <c r="M56">
        <f t="shared" si="9"/>
        <v>3941.8983333333335</v>
      </c>
      <c r="N56">
        <f t="shared" si="9"/>
        <v>3448.3483333333334</v>
      </c>
      <c r="O56">
        <f>MEDIAN(O47:O50)</f>
        <v>96830.033333333326</v>
      </c>
    </row>
    <row r="57" spans="4:17" x14ac:dyDescent="0.25">
      <c r="F57" t="s">
        <v>39</v>
      </c>
      <c r="H57">
        <f>H56/1000</f>
        <v>3.7276683333333334</v>
      </c>
      <c r="I57">
        <f t="shared" ref="I57:O57" si="10">I56/1000</f>
        <v>3.4516883333333337</v>
      </c>
      <c r="J57">
        <f t="shared" si="10"/>
        <v>3.4081783333333333</v>
      </c>
      <c r="K57">
        <f t="shared" si="10"/>
        <v>3.9060483333333336</v>
      </c>
      <c r="L57">
        <f t="shared" si="10"/>
        <v>4.0063233333333335</v>
      </c>
      <c r="M57">
        <f t="shared" si="10"/>
        <v>3.9418983333333335</v>
      </c>
      <c r="N57">
        <f t="shared" si="10"/>
        <v>3.4483483333333336</v>
      </c>
      <c r="O57">
        <f t="shared" si="10"/>
        <v>96.830033333333319</v>
      </c>
    </row>
    <row r="58" spans="4:17" x14ac:dyDescent="0.25">
      <c r="F58" t="s">
        <v>40</v>
      </c>
      <c r="H58">
        <f>STDEV(H47:H50)</f>
        <v>246.404314271619</v>
      </c>
      <c r="I58">
        <f t="shared" ref="I58:O58" si="11">STDEV(I47:I50)</f>
        <v>146.27308122708925</v>
      </c>
      <c r="J58">
        <f t="shared" si="11"/>
        <v>204.88777617271384</v>
      </c>
      <c r="K58">
        <f t="shared" si="11"/>
        <v>194.0885242185467</v>
      </c>
      <c r="L58">
        <f t="shared" si="11"/>
        <v>174.95664882097697</v>
      </c>
      <c r="M58">
        <f t="shared" si="11"/>
        <v>230.12087626216515</v>
      </c>
      <c r="N58">
        <f t="shared" si="11"/>
        <v>111.94223897469023</v>
      </c>
      <c r="O58">
        <f t="shared" si="11"/>
        <v>13546.138007165346</v>
      </c>
    </row>
    <row r="59" spans="4:17" x14ac:dyDescent="0.25">
      <c r="F59" t="s">
        <v>41</v>
      </c>
      <c r="H59">
        <f>H58/H54*100</f>
        <v>6.7879960800271348</v>
      </c>
      <c r="I59">
        <f t="shared" ref="I59:O59" si="12">I58/I54*100</f>
        <v>4.1824145062922202</v>
      </c>
      <c r="J59">
        <f t="shared" si="12"/>
        <v>6.0592662400822288</v>
      </c>
      <c r="K59">
        <f t="shared" si="12"/>
        <v>5.0339665658082424</v>
      </c>
      <c r="L59">
        <f t="shared" si="12"/>
        <v>4.283231290701746</v>
      </c>
      <c r="M59">
        <f t="shared" si="12"/>
        <v>5.7535888747911645</v>
      </c>
      <c r="N59">
        <f t="shared" si="12"/>
        <v>3.2889718219245778</v>
      </c>
      <c r="O59">
        <f t="shared" si="12"/>
        <v>14.225847831045376</v>
      </c>
    </row>
    <row r="62" spans="4:17" x14ac:dyDescent="0.25">
      <c r="D62" t="s">
        <v>57</v>
      </c>
    </row>
    <row r="63" spans="4:17" x14ac:dyDescent="0.25">
      <c r="H63">
        <f t="shared" ref="H63:O64" si="13">H47/$O$54*100</f>
        <v>3.432665820165349</v>
      </c>
      <c r="I63">
        <f t="shared" si="13"/>
        <v>3.6813373238907223</v>
      </c>
      <c r="J63">
        <f t="shared" si="13"/>
        <v>3.3021497743737647</v>
      </c>
      <c r="K63">
        <f t="shared" si="13"/>
        <v>3.7581262945077216</v>
      </c>
      <c r="L63">
        <f t="shared" si="13"/>
        <v>4.180885703856454</v>
      </c>
      <c r="M63">
        <f t="shared" si="13"/>
        <v>4.0462844680252061</v>
      </c>
      <c r="N63">
        <f t="shared" si="13"/>
        <v>3.4012235091659933</v>
      </c>
      <c r="O63">
        <f t="shared" si="13"/>
        <v>109.08385062591886</v>
      </c>
    </row>
    <row r="64" spans="4:17" x14ac:dyDescent="0.25">
      <c r="H64">
        <f>H48/$O$54*100</f>
        <v>3.9668805557118678</v>
      </c>
      <c r="I64">
        <f t="shared" si="13"/>
        <v>3.5545914149223741</v>
      </c>
      <c r="J64">
        <f t="shared" si="13"/>
        <v>3.7174529242670706</v>
      </c>
      <c r="K64">
        <f t="shared" si="13"/>
        <v>4.0921667181107741</v>
      </c>
      <c r="L64">
        <f t="shared" si="13"/>
        <v>4.2316197734749883</v>
      </c>
      <c r="M64">
        <f t="shared" si="13"/>
        <v>4.5283578962531523</v>
      </c>
      <c r="N64">
        <f t="shared" si="13"/>
        <v>3.6011877856318408</v>
      </c>
      <c r="O64">
        <f t="shared" si="13"/>
        <v>94.293572363041775</v>
      </c>
    </row>
    <row r="65" spans="4:17" x14ac:dyDescent="0.25">
      <c r="H65">
        <f t="shared" ref="H65:O66" si="14">H49/$O$54*100</f>
        <v>3.9864873675474719</v>
      </c>
      <c r="I65">
        <f t="shared" si="14"/>
        <v>3.8869305511567234</v>
      </c>
      <c r="J65">
        <f t="shared" si="14"/>
        <v>3.4409307162096026</v>
      </c>
      <c r="K65">
        <f t="shared" si="14"/>
        <v>4.1119205547807107</v>
      </c>
      <c r="L65">
        <f t="shared" si="14"/>
        <v>4.5630032482861775</v>
      </c>
      <c r="M65">
        <f t="shared" si="14"/>
        <v>4.2331005235921921</v>
      </c>
      <c r="N65">
        <f t="shared" si="14"/>
        <v>3.6415671062038273</v>
      </c>
      <c r="O65">
        <f t="shared" si="14"/>
        <v>82.717361996408229</v>
      </c>
    </row>
    <row r="66" spans="4:17" x14ac:dyDescent="0.25">
      <c r="H66">
        <f t="shared" si="14"/>
        <v>3.8625454322053181</v>
      </c>
      <c r="I66">
        <f t="shared" si="14"/>
        <v>3.5684327528973747</v>
      </c>
      <c r="J66">
        <f t="shared" si="14"/>
        <v>3.743728362517035</v>
      </c>
      <c r="K66">
        <f t="shared" si="14"/>
        <v>4.2339511672765431</v>
      </c>
      <c r="L66">
        <f t="shared" si="14"/>
        <v>4.1830805745975574</v>
      </c>
      <c r="M66">
        <f t="shared" si="14"/>
        <v>3.9934395418566151</v>
      </c>
      <c r="N66">
        <f t="shared" si="14"/>
        <v>3.6534026053675803</v>
      </c>
      <c r="O66">
        <f t="shared" si="14"/>
        <v>113.90521501463118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/>
      <c r="Q69" s="3"/>
    </row>
    <row r="70" spans="4:17" x14ac:dyDescent="0.25">
      <c r="F70" t="s">
        <v>36</v>
      </c>
      <c r="H70">
        <f>AVERAGE(H63:H66)</f>
        <v>3.8121447939075015</v>
      </c>
      <c r="I70">
        <f>AVERAGE(I63:I66)</f>
        <v>3.6728230107167987</v>
      </c>
      <c r="J70">
        <f t="shared" ref="J70:N70" si="15">AVERAGE(J63:J66)</f>
        <v>3.5510654443418685</v>
      </c>
      <c r="K70">
        <f t="shared" si="15"/>
        <v>4.0490411836689377</v>
      </c>
      <c r="L70">
        <f t="shared" si="15"/>
        <v>4.2896473250537941</v>
      </c>
      <c r="M70">
        <f t="shared" si="15"/>
        <v>4.2002956074317908</v>
      </c>
      <c r="N70">
        <f t="shared" si="15"/>
        <v>3.5743452515923102</v>
      </c>
      <c r="O70">
        <f>AVERAGE(O63:O66)</f>
        <v>100</v>
      </c>
    </row>
    <row r="71" spans="4:17" x14ac:dyDescent="0.25">
      <c r="F71" t="s">
        <v>38</v>
      </c>
      <c r="H71">
        <f>MEDIAN(H63:H66)</f>
        <v>3.914712993958593</v>
      </c>
      <c r="I71">
        <f>MEDIAN(I63:I66)</f>
        <v>3.6248850383940487</v>
      </c>
      <c r="J71">
        <f t="shared" ref="J71:O71" si="16">MEDIAN(J63:J66)</f>
        <v>3.5791918202383366</v>
      </c>
      <c r="K71">
        <f t="shared" si="16"/>
        <v>4.1020436364457424</v>
      </c>
      <c r="L71">
        <f t="shared" si="16"/>
        <v>4.2073501740362733</v>
      </c>
      <c r="M71">
        <f t="shared" si="16"/>
        <v>4.1396924958086991</v>
      </c>
      <c r="N71">
        <f t="shared" si="16"/>
        <v>3.6213774459178341</v>
      </c>
      <c r="O71">
        <f t="shared" si="16"/>
        <v>101.68871149448032</v>
      </c>
    </row>
    <row r="72" spans="4:17" x14ac:dyDescent="0.25">
      <c r="F72" t="s">
        <v>40</v>
      </c>
      <c r="H72">
        <f>STDEV(H63:H66)</f>
        <v>0.25876823917539976</v>
      </c>
      <c r="I72">
        <f t="shared" ref="I72:O72" si="17">STDEV(I63:I66)</f>
        <v>0.15361268239065815</v>
      </c>
      <c r="J72">
        <f t="shared" si="17"/>
        <v>0.21516850963223264</v>
      </c>
      <c r="K72">
        <f t="shared" si="17"/>
        <v>0.20382737942170054</v>
      </c>
      <c r="L72">
        <f t="shared" si="17"/>
        <v>0.1837355164874547</v>
      </c>
      <c r="M72">
        <f t="shared" si="17"/>
        <v>0.24166774077753753</v>
      </c>
      <c r="N72">
        <f t="shared" si="17"/>
        <v>0.11755920814317006</v>
      </c>
      <c r="O72">
        <f t="shared" si="17"/>
        <v>14.225847831045396</v>
      </c>
    </row>
    <row r="73" spans="4:17" x14ac:dyDescent="0.25">
      <c r="F73" t="s">
        <v>41</v>
      </c>
      <c r="H73">
        <f t="shared" ref="H73:O73" si="18">H72/H70*100</f>
        <v>6.7879960800271366</v>
      </c>
      <c r="I73">
        <f t="shared" si="18"/>
        <v>4.182414506292222</v>
      </c>
      <c r="J73">
        <f t="shared" si="18"/>
        <v>6.0592662400822235</v>
      </c>
      <c r="K73">
        <f t="shared" si="18"/>
        <v>5.0339665658082398</v>
      </c>
      <c r="L73">
        <f t="shared" si="18"/>
        <v>4.2832312907017496</v>
      </c>
      <c r="M73">
        <f t="shared" si="18"/>
        <v>5.7535888747911654</v>
      </c>
      <c r="N73">
        <f t="shared" si="18"/>
        <v>3.2889718219245725</v>
      </c>
      <c r="O73">
        <f t="shared" si="18"/>
        <v>14.225847831045396</v>
      </c>
    </row>
    <row r="76" spans="4:17" x14ac:dyDescent="0.25">
      <c r="D76" t="s">
        <v>58</v>
      </c>
      <c r="H76">
        <f>H47/$H$54*100</f>
        <v>90.045525701210806</v>
      </c>
      <c r="I76">
        <f>I47/$H$54*100</f>
        <v>96.568664699571912</v>
      </c>
      <c r="J76">
        <f t="shared" ref="H76:O79" si="19">J47/$H$54*100</f>
        <v>86.621835027126949</v>
      </c>
      <c r="K76">
        <f t="shared" si="19"/>
        <v>98.582989306017126</v>
      </c>
      <c r="L76">
        <f t="shared" si="19"/>
        <v>109.67279392268274</v>
      </c>
      <c r="M76">
        <f t="shared" si="19"/>
        <v>106.14194073876475</v>
      </c>
      <c r="N76">
        <f t="shared" si="19"/>
        <v>89.220732502127532</v>
      </c>
      <c r="O76">
        <f t="shared" si="19"/>
        <v>2861.4823550315987</v>
      </c>
    </row>
    <row r="77" spans="4:17" x14ac:dyDescent="0.25">
      <c r="H77">
        <f t="shared" si="19"/>
        <v>104.05902110674448</v>
      </c>
      <c r="I77">
        <f t="shared" si="19"/>
        <v>93.243872074409538</v>
      </c>
      <c r="J77">
        <f t="shared" si="19"/>
        <v>97.516047402192967</v>
      </c>
      <c r="K77">
        <f t="shared" si="19"/>
        <v>107.34552172967821</v>
      </c>
      <c r="L77">
        <f t="shared" si="19"/>
        <v>111.00364761165116</v>
      </c>
      <c r="M77">
        <f t="shared" si="19"/>
        <v>118.78766786325347</v>
      </c>
      <c r="N77">
        <f t="shared" si="19"/>
        <v>94.466185843391685</v>
      </c>
      <c r="O77">
        <f t="shared" si="19"/>
        <v>2473.5044826665553</v>
      </c>
    </row>
    <row r="78" spans="4:17" x14ac:dyDescent="0.25">
      <c r="H78">
        <f t="shared" si="19"/>
        <v>104.57334605754222</v>
      </c>
      <c r="I78">
        <f t="shared" si="19"/>
        <v>101.96177640914223</v>
      </c>
      <c r="J78">
        <f t="shared" si="19"/>
        <v>90.262330059152873</v>
      </c>
      <c r="K78">
        <f t="shared" si="19"/>
        <v>107.86370342890189</v>
      </c>
      <c r="L78">
        <f t="shared" si="19"/>
        <v>119.69648308161544</v>
      </c>
      <c r="M78">
        <f t="shared" si="19"/>
        <v>111.04249057794064</v>
      </c>
      <c r="N78">
        <f t="shared" si="19"/>
        <v>95.525414250364022</v>
      </c>
      <c r="O78">
        <f t="shared" si="19"/>
        <v>2169.8378857121475</v>
      </c>
    </row>
    <row r="79" spans="4:17" x14ac:dyDescent="0.25">
      <c r="H79">
        <f t="shared" si="19"/>
        <v>101.32210713450249</v>
      </c>
      <c r="I79">
        <f t="shared" si="19"/>
        <v>93.60695739050567</v>
      </c>
      <c r="J79">
        <f t="shared" si="19"/>
        <v>98.205303442308676</v>
      </c>
      <c r="K79">
        <f t="shared" si="19"/>
        <v>111.06480462240481</v>
      </c>
      <c r="L79">
        <f t="shared" si="19"/>
        <v>109.73036966704095</v>
      </c>
      <c r="M79">
        <f t="shared" si="19"/>
        <v>104.75571516168156</v>
      </c>
      <c r="N79">
        <f t="shared" si="19"/>
        <v>95.835882498649568</v>
      </c>
      <c r="O79">
        <f t="shared" si="19"/>
        <v>2987.9561551983111</v>
      </c>
    </row>
    <row r="82" spans="6:17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/>
      <c r="Q82" s="3"/>
    </row>
    <row r="83" spans="6:17" x14ac:dyDescent="0.25">
      <c r="F83" t="s">
        <v>36</v>
      </c>
      <c r="H83">
        <f>AVERAGE(H76:H79)</f>
        <v>100</v>
      </c>
      <c r="I83">
        <f t="shared" ref="I83:N83" si="20">AVERAGE(I76:I79)</f>
        <v>96.345317643407341</v>
      </c>
      <c r="J83">
        <f t="shared" si="20"/>
        <v>93.151378982695363</v>
      </c>
      <c r="K83">
        <f t="shared" si="20"/>
        <v>106.21425477175052</v>
      </c>
      <c r="L83">
        <f t="shared" si="20"/>
        <v>112.52582357074758</v>
      </c>
      <c r="M83">
        <f t="shared" si="20"/>
        <v>110.1819535854101</v>
      </c>
      <c r="N83">
        <f t="shared" si="20"/>
        <v>93.762053773633198</v>
      </c>
      <c r="O83">
        <f>AVERAGE(O76:O79)</f>
        <v>2623.1952196521534</v>
      </c>
    </row>
    <row r="84" spans="6:17" x14ac:dyDescent="0.25">
      <c r="F84" t="s">
        <v>38</v>
      </c>
      <c r="H84">
        <f>MEDIAN(H76:H79)</f>
        <v>102.69056412062349</v>
      </c>
      <c r="I84">
        <f>MEDIAN(I76:I79)</f>
        <v>95.087811045038791</v>
      </c>
      <c r="J84">
        <f t="shared" ref="J84:O84" si="21">MEDIAN(J76:J79)</f>
        <v>93.889188730672913</v>
      </c>
      <c r="K84">
        <f t="shared" si="21"/>
        <v>107.60461257929005</v>
      </c>
      <c r="L84">
        <f t="shared" si="21"/>
        <v>110.36700863934605</v>
      </c>
      <c r="M84">
        <f t="shared" si="21"/>
        <v>108.5922156583527</v>
      </c>
      <c r="N84">
        <f t="shared" si="21"/>
        <v>94.995800046877861</v>
      </c>
      <c r="O84">
        <f t="shared" si="21"/>
        <v>2667.493418849077</v>
      </c>
    </row>
    <row r="85" spans="6:17" x14ac:dyDescent="0.25">
      <c r="F85" t="s">
        <v>40</v>
      </c>
      <c r="H85">
        <f>STDEV(H76:H79)</f>
        <v>6.7879960800271331</v>
      </c>
      <c r="I85">
        <f t="shared" ref="I85:O85" si="22">STDEV(I76:I79)</f>
        <v>4.029560541251179</v>
      </c>
      <c r="J85">
        <f t="shared" si="22"/>
        <v>5.6442900588695082</v>
      </c>
      <c r="K85">
        <f t="shared" si="22"/>
        <v>5.3467900733323122</v>
      </c>
      <c r="L85">
        <f t="shared" si="22"/>
        <v>4.8197412853020936</v>
      </c>
      <c r="M85">
        <f t="shared" si="22"/>
        <v>6.3394166235177156</v>
      </c>
      <c r="N85">
        <f t="shared" si="22"/>
        <v>3.0838075282725619</v>
      </c>
      <c r="O85">
        <f t="shared" si="22"/>
        <v>373.17176025896725</v>
      </c>
    </row>
    <row r="86" spans="6:17" x14ac:dyDescent="0.25">
      <c r="F86" t="s">
        <v>41</v>
      </c>
      <c r="H86">
        <f t="shared" ref="H86:O86" si="23">H85/H83*100</f>
        <v>6.7879960800271322</v>
      </c>
      <c r="I86">
        <f t="shared" si="23"/>
        <v>4.1824145062922122</v>
      </c>
      <c r="J86">
        <f t="shared" si="23"/>
        <v>6.0592662400822235</v>
      </c>
      <c r="K86">
        <f t="shared" si="23"/>
        <v>5.0339665658082478</v>
      </c>
      <c r="L86">
        <f t="shared" si="23"/>
        <v>4.2832312907017398</v>
      </c>
      <c r="M86">
        <f t="shared" si="23"/>
        <v>5.753588874791161</v>
      </c>
      <c r="N86">
        <f t="shared" si="23"/>
        <v>3.2889718219245729</v>
      </c>
      <c r="O86">
        <f t="shared" si="23"/>
        <v>14.225847831045202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5DA60-5264-4BC4-82E8-E61D5856A400}">
  <dimension ref="A1:P56"/>
  <sheetViews>
    <sheetView tabSelected="1" workbookViewId="0">
      <selection activeCell="C22" sqref="C22"/>
    </sheetView>
  </sheetViews>
  <sheetFormatPr baseColWidth="10" defaultRowHeight="15" x14ac:dyDescent="0.25"/>
  <cols>
    <col min="7" max="7" width="12" bestFit="1" customWidth="1"/>
    <col min="16" max="16" width="12" bestFit="1" customWidth="1"/>
  </cols>
  <sheetData>
    <row r="1" spans="1:3" x14ac:dyDescent="0.25">
      <c r="A1" s="1" t="s">
        <v>61</v>
      </c>
    </row>
    <row r="2" spans="1:3" x14ac:dyDescent="0.25">
      <c r="A2" t="s">
        <v>29</v>
      </c>
      <c r="C2" t="s">
        <v>30</v>
      </c>
    </row>
    <row r="3" spans="1:3" x14ac:dyDescent="0.25">
      <c r="A3" t="s">
        <v>31</v>
      </c>
      <c r="C3" s="2">
        <v>43807</v>
      </c>
    </row>
    <row r="4" spans="1:3" x14ac:dyDescent="0.25">
      <c r="A4" t="s">
        <v>32</v>
      </c>
      <c r="C4" t="s">
        <v>33</v>
      </c>
    </row>
    <row r="5" spans="1:3" x14ac:dyDescent="0.25">
      <c r="A5" t="s">
        <v>34</v>
      </c>
      <c r="C5" t="s">
        <v>45</v>
      </c>
    </row>
    <row r="6" spans="1:3" x14ac:dyDescent="0.25">
      <c r="A6" t="s">
        <v>17</v>
      </c>
      <c r="C6" s="2">
        <v>43820</v>
      </c>
    </row>
    <row r="7" spans="1:3" x14ac:dyDescent="0.25">
      <c r="A7" t="s">
        <v>18</v>
      </c>
      <c r="C7" t="s">
        <v>19</v>
      </c>
    </row>
    <row r="8" spans="1:3" x14ac:dyDescent="0.25">
      <c r="A8" s="1" t="s">
        <v>35</v>
      </c>
    </row>
    <row r="9" spans="1:3" x14ac:dyDescent="0.25">
      <c r="C9" s="2"/>
    </row>
    <row r="14" spans="1:3" x14ac:dyDescent="0.25">
      <c r="A14" s="1"/>
      <c r="C14" s="16"/>
    </row>
    <row r="20" spans="3:15" x14ac:dyDescent="0.25">
      <c r="C20" s="1" t="s">
        <v>46</v>
      </c>
    </row>
    <row r="21" spans="3:15" x14ac:dyDescent="0.25">
      <c r="C21" s="1" t="s">
        <v>42</v>
      </c>
    </row>
    <row r="22" spans="3:15" x14ac:dyDescent="0.25">
      <c r="G22" t="s">
        <v>20</v>
      </c>
      <c r="H22" t="s">
        <v>21</v>
      </c>
      <c r="I22" t="s">
        <v>22</v>
      </c>
      <c r="J22" t="s">
        <v>23</v>
      </c>
      <c r="K22" t="s">
        <v>24</v>
      </c>
      <c r="L22" t="s">
        <v>25</v>
      </c>
      <c r="M22" t="s">
        <v>26</v>
      </c>
      <c r="N22" t="s">
        <v>27</v>
      </c>
      <c r="O22" t="s">
        <v>28</v>
      </c>
    </row>
    <row r="25" spans="3:15" x14ac:dyDescent="0.25">
      <c r="G25">
        <v>0.17090580000000002</v>
      </c>
      <c r="H25">
        <v>0.19434850000000001</v>
      </c>
      <c r="I25">
        <v>0.18135340000000003</v>
      </c>
      <c r="J25">
        <v>6.039520000000001E-2</v>
      </c>
      <c r="K25">
        <v>5.535480000000001E-2</v>
      </c>
      <c r="L25">
        <v>5.2111999999999992E-2</v>
      </c>
      <c r="M25">
        <v>4.9952899999999995E-2</v>
      </c>
      <c r="N25">
        <v>6.6030000000000255E-4</v>
      </c>
    </row>
    <row r="26" spans="3:15" x14ac:dyDescent="0.25">
      <c r="G26">
        <v>0.1666039</v>
      </c>
      <c r="H26">
        <v>0.18123649999999999</v>
      </c>
      <c r="I26">
        <v>0.19115839999999998</v>
      </c>
      <c r="J26">
        <v>5.2953899999999998E-2</v>
      </c>
      <c r="K26">
        <v>4.6297499999999991E-2</v>
      </c>
      <c r="L26">
        <v>4.9836099999999994E-2</v>
      </c>
      <c r="M26">
        <v>4.5235700000000018E-2</v>
      </c>
      <c r="N26">
        <v>-4.8529999999999407E-4</v>
      </c>
    </row>
    <row r="27" spans="3:15" x14ac:dyDescent="0.25">
      <c r="G27">
        <v>0.14980430000000003</v>
      </c>
      <c r="H27">
        <v>0.16462410000000002</v>
      </c>
      <c r="I27">
        <v>0.18103300000000003</v>
      </c>
      <c r="J27">
        <v>4.7379400000000016E-2</v>
      </c>
      <c r="K27">
        <v>4.4966699999999998E-2</v>
      </c>
      <c r="L27">
        <v>4.2502700000000004E-2</v>
      </c>
      <c r="M27">
        <v>3.226190000000001E-2</v>
      </c>
      <c r="N27">
        <v>-7.7599999999983238E-5</v>
      </c>
    </row>
    <row r="28" spans="3:15" x14ac:dyDescent="0.25">
      <c r="G28">
        <v>0.15480910000000001</v>
      </c>
      <c r="H28">
        <v>0.17396930000000002</v>
      </c>
      <c r="I28">
        <v>0.19212070000000001</v>
      </c>
      <c r="J28">
        <v>8.3815400000000012E-2</v>
      </c>
      <c r="K28">
        <v>7.2761199999999998E-2</v>
      </c>
      <c r="L28">
        <v>5.5478E-2</v>
      </c>
      <c r="M28">
        <v>3.6772799999999994E-2</v>
      </c>
      <c r="N28">
        <v>5.4505999999999999E-3</v>
      </c>
    </row>
    <row r="29" spans="3:15" x14ac:dyDescent="0.25">
      <c r="C29" s="1" t="s">
        <v>56</v>
      </c>
    </row>
    <row r="30" spans="3:15" x14ac:dyDescent="0.25">
      <c r="C30" s="1" t="s">
        <v>42</v>
      </c>
    </row>
    <row r="31" spans="3:15" x14ac:dyDescent="0.25">
      <c r="G31" t="s">
        <v>20</v>
      </c>
      <c r="H31" t="s">
        <v>21</v>
      </c>
      <c r="I31" t="s">
        <v>22</v>
      </c>
      <c r="J31" t="s">
        <v>23</v>
      </c>
      <c r="K31" t="s">
        <v>24</v>
      </c>
      <c r="L31" t="s">
        <v>25</v>
      </c>
      <c r="M31" t="s">
        <v>26</v>
      </c>
      <c r="N31" t="s">
        <v>27</v>
      </c>
      <c r="O31" t="s">
        <v>28</v>
      </c>
    </row>
    <row r="34" spans="3:16" x14ac:dyDescent="0.25">
      <c r="G34">
        <v>3268.6533333333332</v>
      </c>
      <c r="H34">
        <v>3505.4433333333332</v>
      </c>
      <c r="I34">
        <v>3144.3733333333334</v>
      </c>
      <c r="J34">
        <v>3578.563333333333</v>
      </c>
      <c r="K34">
        <v>3981.1233333333334</v>
      </c>
      <c r="L34">
        <v>3852.9533333333334</v>
      </c>
      <c r="M34">
        <v>3238.7133333333336</v>
      </c>
      <c r="N34">
        <v>103871.83333333333</v>
      </c>
    </row>
    <row r="35" spans="3:16" x14ac:dyDescent="0.25">
      <c r="G35">
        <v>3777.3433333333337</v>
      </c>
      <c r="H35">
        <v>3384.7533333333336</v>
      </c>
      <c r="I35">
        <v>3539.8333333333335</v>
      </c>
      <c r="J35">
        <v>3896.6433333333339</v>
      </c>
      <c r="K35">
        <v>4029.4333333333338</v>
      </c>
      <c r="L35">
        <v>4311.9933333333338</v>
      </c>
      <c r="M35">
        <v>3429.1233333333334</v>
      </c>
      <c r="N35">
        <v>89788.233333333323</v>
      </c>
    </row>
    <row r="36" spans="3:16" x14ac:dyDescent="0.25">
      <c r="G36">
        <v>3796.0133333333338</v>
      </c>
      <c r="H36">
        <v>3701.2133333333336</v>
      </c>
      <c r="I36">
        <v>3276.5233333333331</v>
      </c>
      <c r="J36">
        <v>3915.4533333333334</v>
      </c>
      <c r="K36">
        <v>4344.9833333333336</v>
      </c>
      <c r="L36">
        <v>4030.8433333333337</v>
      </c>
      <c r="M36">
        <v>3467.5733333333333</v>
      </c>
      <c r="N36">
        <v>78765.133333333331</v>
      </c>
    </row>
    <row r="37" spans="3:16" x14ac:dyDescent="0.25">
      <c r="G37">
        <v>3677.9933333333333</v>
      </c>
      <c r="H37">
        <v>3397.9333333333338</v>
      </c>
      <c r="I37">
        <v>3564.8533333333339</v>
      </c>
      <c r="J37">
        <v>4031.6533333333332</v>
      </c>
      <c r="K37">
        <v>3983.2133333333336</v>
      </c>
      <c r="L37">
        <v>3802.6333333333337</v>
      </c>
      <c r="M37">
        <v>3478.8433333333337</v>
      </c>
      <c r="N37">
        <v>108462.83333333333</v>
      </c>
    </row>
    <row r="39" spans="3:16" x14ac:dyDescent="0.25">
      <c r="C39" s="1" t="s">
        <v>59</v>
      </c>
    </row>
    <row r="40" spans="3:16" x14ac:dyDescent="0.25">
      <c r="G40">
        <f>G25/G34</f>
        <v>5.228630343179047E-5</v>
      </c>
      <c r="H40">
        <f t="shared" ref="H40:N40" si="0">H25/H34</f>
        <v>5.5441917475012677E-5</v>
      </c>
      <c r="I40">
        <f t="shared" si="0"/>
        <v>5.7675530471360488E-5</v>
      </c>
      <c r="J40">
        <f t="shared" si="0"/>
        <v>1.6876940373650882E-5</v>
      </c>
      <c r="K40">
        <f t="shared" si="0"/>
        <v>1.3904316788310169E-5</v>
      </c>
      <c r="L40">
        <f t="shared" si="0"/>
        <v>1.3525209233436514E-5</v>
      </c>
      <c r="M40">
        <f t="shared" si="0"/>
        <v>1.542368677273073E-5</v>
      </c>
      <c r="N40">
        <f t="shared" si="0"/>
        <v>6.3568724919011013E-9</v>
      </c>
      <c r="P40" s="1" t="s">
        <v>20</v>
      </c>
    </row>
    <row r="41" spans="3:16" x14ac:dyDescent="0.25">
      <c r="G41">
        <f t="shared" ref="G41:N41" si="1">G26/G35</f>
        <v>4.4106104554964995E-5</v>
      </c>
      <c r="H41">
        <f t="shared" si="1"/>
        <v>5.3544965364290453E-5</v>
      </c>
      <c r="I41">
        <f t="shared" si="1"/>
        <v>5.4002090493902718E-5</v>
      </c>
      <c r="J41">
        <f t="shared" si="1"/>
        <v>1.3589619441690411E-5</v>
      </c>
      <c r="K41">
        <f t="shared" si="1"/>
        <v>1.1489829008214552E-5</v>
      </c>
      <c r="L41">
        <f t="shared" si="1"/>
        <v>1.1557554974574788E-5</v>
      </c>
      <c r="M41">
        <f t="shared" si="1"/>
        <v>1.3191622348569173E-5</v>
      </c>
      <c r="N41">
        <f t="shared" si="1"/>
        <v>-5.4049398454956509E-9</v>
      </c>
      <c r="P41">
        <f>AVERAGE(G40:G43)</f>
        <v>4.4486659040786388E-5</v>
      </c>
    </row>
    <row r="42" spans="3:16" x14ac:dyDescent="0.25">
      <c r="G42">
        <f t="shared" ref="G42:N42" si="2">G27/G36</f>
        <v>3.9463586359022275E-5</v>
      </c>
      <c r="H42">
        <f t="shared" si="2"/>
        <v>4.4478414285765751E-5</v>
      </c>
      <c r="I42">
        <f t="shared" si="2"/>
        <v>5.5251552204216472E-5</v>
      </c>
      <c r="J42">
        <f t="shared" si="2"/>
        <v>1.210061670168461E-5</v>
      </c>
      <c r="K42">
        <f t="shared" si="2"/>
        <v>1.0349107591513583E-5</v>
      </c>
      <c r="L42">
        <f t="shared" si="2"/>
        <v>1.0544369127056125E-5</v>
      </c>
      <c r="M42">
        <f t="shared" si="2"/>
        <v>9.3038839841887531E-6</v>
      </c>
      <c r="N42">
        <f t="shared" si="2"/>
        <v>-9.8520749874923383E-10</v>
      </c>
    </row>
    <row r="43" spans="3:16" x14ac:dyDescent="0.25">
      <c r="G43">
        <f t="shared" ref="G43:N43" si="3">G28/G37</f>
        <v>4.2090641817367806E-5</v>
      </c>
      <c r="H43">
        <f t="shared" si="3"/>
        <v>5.1198561870941158E-5</v>
      </c>
      <c r="I43">
        <f t="shared" si="3"/>
        <v>5.3893016636495554E-5</v>
      </c>
      <c r="J43">
        <f t="shared" si="3"/>
        <v>2.0789337046174607E-5</v>
      </c>
      <c r="K43">
        <f t="shared" si="3"/>
        <v>1.8266960343575202E-5</v>
      </c>
      <c r="L43">
        <f t="shared" si="3"/>
        <v>1.4589363511250974E-5</v>
      </c>
      <c r="M43">
        <f t="shared" si="3"/>
        <v>1.0570409896776034E-5</v>
      </c>
      <c r="N43">
        <f t="shared" si="3"/>
        <v>5.0253158916187884E-8</v>
      </c>
    </row>
    <row r="45" spans="3:16" x14ac:dyDescent="0.25">
      <c r="C45" s="1" t="s">
        <v>60</v>
      </c>
    </row>
    <row r="46" spans="3:16" x14ac:dyDescent="0.25">
      <c r="G46">
        <f>G40/$P$41*100</f>
        <v>117.53254696841404</v>
      </c>
      <c r="H46">
        <f t="shared" ref="H46:N46" si="4">H40/$P$41*100</f>
        <v>124.62594105837945</v>
      </c>
      <c r="I46">
        <f t="shared" si="4"/>
        <v>129.64680134438112</v>
      </c>
      <c r="J46">
        <f t="shared" si="4"/>
        <v>37.937082122030596</v>
      </c>
      <c r="K46">
        <f t="shared" si="4"/>
        <v>31.255025861938456</v>
      </c>
      <c r="L46">
        <f t="shared" si="4"/>
        <v>30.402843290695962</v>
      </c>
      <c r="M46">
        <f t="shared" si="4"/>
        <v>34.670364341340942</v>
      </c>
      <c r="N46">
        <f t="shared" si="4"/>
        <v>1.4289390637478475E-2</v>
      </c>
    </row>
    <row r="47" spans="3:16" x14ac:dyDescent="0.25">
      <c r="G47">
        <f t="shared" ref="G47:N47" si="5">G41/$P$41*100</f>
        <v>99.144564923447064</v>
      </c>
      <c r="H47">
        <f t="shared" si="5"/>
        <v>120.36184896510032</v>
      </c>
      <c r="I47">
        <f t="shared" si="5"/>
        <v>121.3894045052751</v>
      </c>
      <c r="J47">
        <f t="shared" si="5"/>
        <v>30.547628737934971</v>
      </c>
      <c r="K47">
        <f t="shared" si="5"/>
        <v>25.827583495718148</v>
      </c>
      <c r="L47">
        <f t="shared" si="5"/>
        <v>25.979822319267797</v>
      </c>
      <c r="M47">
        <f t="shared" si="5"/>
        <v>29.652985036423594</v>
      </c>
      <c r="N47">
        <f t="shared" si="5"/>
        <v>-1.2149574641108199E-2</v>
      </c>
    </row>
    <row r="48" spans="3:16" x14ac:dyDescent="0.25">
      <c r="G48">
        <f t="shared" ref="G48:N48" si="6">G42/$P$41*100</f>
        <v>88.70881115806236</v>
      </c>
      <c r="H48">
        <f t="shared" si="6"/>
        <v>99.981466904464384</v>
      </c>
      <c r="I48">
        <f t="shared" si="6"/>
        <v>124.19802564530768</v>
      </c>
      <c r="J48">
        <f t="shared" si="6"/>
        <v>27.20055172178807</v>
      </c>
      <c r="K48">
        <f t="shared" si="6"/>
        <v>23.263395846438556</v>
      </c>
      <c r="L48">
        <f t="shared" si="6"/>
        <v>23.702317401243384</v>
      </c>
      <c r="M48">
        <f t="shared" si="6"/>
        <v>20.913874372221883</v>
      </c>
      <c r="N48">
        <f t="shared" si="6"/>
        <v>-2.2146133694732461E-3</v>
      </c>
    </row>
    <row r="49" spans="5:14" x14ac:dyDescent="0.25">
      <c r="G49">
        <f t="shared" ref="G49:N49" si="7">G43/$P$41*100</f>
        <v>94.614076950076523</v>
      </c>
      <c r="H49">
        <f t="shared" si="7"/>
        <v>115.08745087825352</v>
      </c>
      <c r="I49">
        <f t="shared" si="7"/>
        <v>121.1442212081721</v>
      </c>
      <c r="J49">
        <f t="shared" si="7"/>
        <v>46.731621331946883</v>
      </c>
      <c r="K49">
        <f t="shared" si="7"/>
        <v>41.06165924221829</v>
      </c>
      <c r="L49">
        <f t="shared" si="7"/>
        <v>32.794918354905256</v>
      </c>
      <c r="M49">
        <f t="shared" si="7"/>
        <v>23.760853533830982</v>
      </c>
      <c r="N49">
        <f t="shared" si="7"/>
        <v>0.11296231274664757</v>
      </c>
    </row>
    <row r="52" spans="5:14" x14ac:dyDescent="0.25">
      <c r="E52" s="3"/>
      <c r="F52" s="3"/>
      <c r="G52" s="3" t="s">
        <v>20</v>
      </c>
      <c r="H52" s="3" t="s">
        <v>21</v>
      </c>
      <c r="I52" s="3" t="s">
        <v>22</v>
      </c>
      <c r="J52" s="3" t="s">
        <v>23</v>
      </c>
      <c r="K52" s="3" t="s">
        <v>24</v>
      </c>
      <c r="L52" s="3" t="s">
        <v>25</v>
      </c>
      <c r="M52" s="3" t="s">
        <v>26</v>
      </c>
      <c r="N52" s="3" t="s">
        <v>27</v>
      </c>
    </row>
    <row r="53" spans="5:14" x14ac:dyDescent="0.25">
      <c r="E53" t="s">
        <v>36</v>
      </c>
      <c r="G53">
        <f>AVERAGE(G46:G49)</f>
        <v>100</v>
      </c>
      <c r="H53">
        <f t="shared" ref="H53:M53" si="8">AVERAGE(H46:H49)</f>
        <v>115.01417695154942</v>
      </c>
      <c r="I53">
        <f t="shared" si="8"/>
        <v>124.09461317578399</v>
      </c>
      <c r="J53">
        <f t="shared" si="8"/>
        <v>35.604220978425133</v>
      </c>
      <c r="K53">
        <f t="shared" si="8"/>
        <v>30.351916111578362</v>
      </c>
      <c r="L53">
        <f t="shared" si="8"/>
        <v>28.219975341528098</v>
      </c>
      <c r="M53">
        <f t="shared" si="8"/>
        <v>27.249519320954352</v>
      </c>
      <c r="N53">
        <f>AVERAGE(N46:N49)</f>
        <v>2.8221878843386151E-2</v>
      </c>
    </row>
    <row r="54" spans="5:14" x14ac:dyDescent="0.25">
      <c r="E54" t="s">
        <v>38</v>
      </c>
      <c r="G54">
        <f>MEDIAN(G46:G49)</f>
        <v>96.879320936761786</v>
      </c>
      <c r="H54">
        <f>MEDIAN(H46:H49)</f>
        <v>117.72464992167693</v>
      </c>
      <c r="I54">
        <f t="shared" ref="I54:N54" si="9">MEDIAN(I46:I49)</f>
        <v>122.79371507529139</v>
      </c>
      <c r="J54">
        <f t="shared" si="9"/>
        <v>34.24235542998278</v>
      </c>
      <c r="K54">
        <f t="shared" si="9"/>
        <v>28.541304678828304</v>
      </c>
      <c r="L54">
        <f t="shared" si="9"/>
        <v>28.191332804981879</v>
      </c>
      <c r="M54">
        <f t="shared" si="9"/>
        <v>26.706919285127288</v>
      </c>
      <c r="N54">
        <f t="shared" si="9"/>
        <v>6.0373886340026137E-3</v>
      </c>
    </row>
    <row r="55" spans="5:14" x14ac:dyDescent="0.25">
      <c r="E55" t="s">
        <v>40</v>
      </c>
      <c r="G55">
        <f>STDEV(G46:G49)</f>
        <v>12.444826032449942</v>
      </c>
      <c r="H55">
        <f t="shared" ref="H55:N55" si="10">STDEV(H46:H49)</f>
        <v>10.754399807178574</v>
      </c>
      <c r="I55">
        <f t="shared" si="10"/>
        <v>3.9522337275650501</v>
      </c>
      <c r="J55">
        <f t="shared" si="10"/>
        <v>8.6689496058140687</v>
      </c>
      <c r="K55">
        <f t="shared" si="10"/>
        <v>7.8788939645468652</v>
      </c>
      <c r="L55">
        <f t="shared" si="10"/>
        <v>4.1280558332671324</v>
      </c>
      <c r="M55">
        <f t="shared" si="10"/>
        <v>6.1415734724546622</v>
      </c>
      <c r="N55">
        <f t="shared" si="10"/>
        <v>5.7536335419150313E-2</v>
      </c>
    </row>
    <row r="56" spans="5:14" x14ac:dyDescent="0.25">
      <c r="E56" t="s">
        <v>41</v>
      </c>
      <c r="G56">
        <f t="shared" ref="G56:N56" si="11">G55/G53*100</f>
        <v>12.444826032449942</v>
      </c>
      <c r="H56">
        <f t="shared" si="11"/>
        <v>9.3504992968901099</v>
      </c>
      <c r="I56">
        <f t="shared" si="11"/>
        <v>3.1848551894566</v>
      </c>
      <c r="J56">
        <f t="shared" si="11"/>
        <v>24.348095162837964</v>
      </c>
      <c r="K56">
        <f t="shared" si="11"/>
        <v>25.958473051858821</v>
      </c>
      <c r="L56">
        <f t="shared" si="11"/>
        <v>14.628134090508388</v>
      </c>
      <c r="M56">
        <f t="shared" si="11"/>
        <v>22.538281868817815</v>
      </c>
      <c r="N56">
        <f t="shared" si="11"/>
        <v>203.87138552483032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3074" r:id="rId4">
          <objectPr defaultSize="0" autoPict="0" r:id="rId5">
            <anchor moveWithCells="1">
              <from>
                <xdr:col>10</xdr:col>
                <xdr:colOff>619125</xdr:colOff>
                <xdr:row>1</xdr:row>
                <xdr:rowOff>66675</xdr:rowOff>
              </from>
              <to>
                <xdr:col>16</xdr:col>
                <xdr:colOff>114300</xdr:colOff>
                <xdr:row>18</xdr:row>
                <xdr:rowOff>28575</xdr:rowOff>
              </to>
            </anchor>
          </objectPr>
        </oleObject>
      </mc:Choice>
      <mc:Fallback>
        <oleObject progId="Prism9.Document" shapeId="307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Schinke, Christian</cp:lastModifiedBy>
  <dcterms:created xsi:type="dcterms:W3CDTF">2019-12-31T16:17:23Z</dcterms:created>
  <dcterms:modified xsi:type="dcterms:W3CDTF">2021-07-17T11:19:34Z</dcterms:modified>
</cp:coreProperties>
</file>