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jp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embeddings/oleObject1.bin" ContentType="application/vnd.openxmlformats-officedocument.oleObject"/>
  <Override PartName="/xl/drawings/drawing4.xml" ContentType="application/vnd.openxmlformats-officedocument.drawing+xml"/>
  <Override PartName="/xl/embeddings/oleObject2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127"/>
  <workbookPr/>
  <mc:AlternateContent xmlns:mc="http://schemas.openxmlformats.org/markup-compatibility/2006">
    <mc:Choice Requires="x15">
      <x15ac:absPath xmlns:x15ac="http://schemas.microsoft.com/office/spreadsheetml/2010/11/ac" url="https://charitede-my.sharepoint.com/personal/christian_schinke_charite_de/Documents/iPSC-DSN/Manuscript/00_Resubmission_20210227/Data_in_Brief/20210705_Data_in_Brief_Resubmission/All_Assays_numbered/"/>
    </mc:Choice>
  </mc:AlternateContent>
  <xr:revisionPtr revIDLastSave="1" documentId="13_ncr:1_{851309DF-C862-4CD5-9C81-530D732ABC5F}" xr6:coauthVersionLast="45" xr6:coauthVersionMax="45" xr10:uidLastSave="{73684093-7EAF-4068-8FBF-4DB3F5C7FF03}"/>
  <bookViews>
    <workbookView xWindow="-120" yWindow="-120" windowWidth="29040" windowHeight="15840" activeTab="3" xr2:uid="{00000000-000D-0000-FFFF-FFFF00000000}"/>
  </bookViews>
  <sheets>
    <sheet name="MTT" sheetId="1" r:id="rId1"/>
    <sheet name="Cytotox" sheetId="2" r:id="rId2"/>
    <sheet name="MTT_Cytotox" sheetId="3" r:id="rId3"/>
    <sheet name="Combined_corrected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44" i="4" l="1"/>
  <c r="I38" i="4"/>
  <c r="N40" i="4" l="1"/>
  <c r="M40" i="4"/>
  <c r="L40" i="4"/>
  <c r="K40" i="4"/>
  <c r="J40" i="4"/>
  <c r="I40" i="4"/>
  <c r="H40" i="4"/>
  <c r="G40" i="4"/>
  <c r="N39" i="4"/>
  <c r="M39" i="4"/>
  <c r="L39" i="4"/>
  <c r="K39" i="4"/>
  <c r="J39" i="4"/>
  <c r="I39" i="4"/>
  <c r="H39" i="4"/>
  <c r="G39" i="4"/>
  <c r="N38" i="4"/>
  <c r="M38" i="4"/>
  <c r="L38" i="4"/>
  <c r="K38" i="4"/>
  <c r="H38" i="4"/>
  <c r="G38" i="4"/>
  <c r="N37" i="4"/>
  <c r="M37" i="4"/>
  <c r="L37" i="4"/>
  <c r="K37" i="4"/>
  <c r="J37" i="4"/>
  <c r="I37" i="4"/>
  <c r="H37" i="4"/>
  <c r="G37" i="4"/>
  <c r="P38" i="4" s="1"/>
  <c r="N46" i="4" l="1"/>
  <c r="L46" i="4"/>
  <c r="J46" i="4"/>
  <c r="H46" i="4"/>
  <c r="N45" i="4"/>
  <c r="L45" i="4"/>
  <c r="J45" i="4"/>
  <c r="H45" i="4"/>
  <c r="I43" i="4"/>
  <c r="K43" i="4"/>
  <c r="M43" i="4"/>
  <c r="G44" i="4"/>
  <c r="L44" i="4"/>
  <c r="N44" i="4"/>
  <c r="H43" i="4"/>
  <c r="J43" i="4"/>
  <c r="L43" i="4"/>
  <c r="N43" i="4"/>
  <c r="K44" i="4"/>
  <c r="M44" i="4"/>
  <c r="G45" i="4"/>
  <c r="I45" i="4"/>
  <c r="K45" i="4"/>
  <c r="M45" i="4"/>
  <c r="G46" i="4"/>
  <c r="I46" i="4"/>
  <c r="K46" i="4"/>
  <c r="M46" i="4"/>
  <c r="G43" i="4"/>
  <c r="G52" i="4" l="1"/>
  <c r="G51" i="4"/>
  <c r="G50" i="4"/>
  <c r="N52" i="4"/>
  <c r="N51" i="4"/>
  <c r="N50" i="4"/>
  <c r="J52" i="4"/>
  <c r="J51" i="4"/>
  <c r="J50" i="4"/>
  <c r="M52" i="4"/>
  <c r="M51" i="4"/>
  <c r="M50" i="4"/>
  <c r="I52" i="4"/>
  <c r="I51" i="4"/>
  <c r="I50" i="4"/>
  <c r="L52" i="4"/>
  <c r="L51" i="4"/>
  <c r="L50" i="4"/>
  <c r="H52" i="4"/>
  <c r="H51" i="4"/>
  <c r="H50" i="4"/>
  <c r="K52" i="4"/>
  <c r="K51" i="4"/>
  <c r="K50" i="4"/>
  <c r="F37" i="3"/>
  <c r="L39" i="3"/>
  <c r="K39" i="3"/>
  <c r="J39" i="3"/>
  <c r="I39" i="3"/>
  <c r="H39" i="3"/>
  <c r="G39" i="3"/>
  <c r="F39" i="3"/>
  <c r="E39" i="3"/>
  <c r="L38" i="3"/>
  <c r="K38" i="3"/>
  <c r="J38" i="3"/>
  <c r="I38" i="3"/>
  <c r="H38" i="3"/>
  <c r="G38" i="3"/>
  <c r="F38" i="3"/>
  <c r="E38" i="3"/>
  <c r="L37" i="3"/>
  <c r="K37" i="3"/>
  <c r="J37" i="3"/>
  <c r="I37" i="3"/>
  <c r="G37" i="3"/>
  <c r="E37" i="3"/>
  <c r="L36" i="3"/>
  <c r="K36" i="3"/>
  <c r="J36" i="3"/>
  <c r="I36" i="3"/>
  <c r="H36" i="3"/>
  <c r="G36" i="3"/>
  <c r="F36" i="3"/>
  <c r="E36" i="3"/>
  <c r="P35" i="2"/>
  <c r="N50" i="2" s="1"/>
  <c r="P39" i="2"/>
  <c r="O39" i="2"/>
  <c r="N39" i="2"/>
  <c r="M39" i="2"/>
  <c r="L39" i="2"/>
  <c r="K39" i="2"/>
  <c r="J39" i="2"/>
  <c r="I39" i="2"/>
  <c r="H39" i="2"/>
  <c r="P37" i="2"/>
  <c r="P38" i="2" s="1"/>
  <c r="O37" i="2"/>
  <c r="O38" i="2" s="1"/>
  <c r="N37" i="2"/>
  <c r="N38" i="2" s="1"/>
  <c r="M37" i="2"/>
  <c r="M38" i="2" s="1"/>
  <c r="L37" i="2"/>
  <c r="L38" i="2" s="1"/>
  <c r="K37" i="2"/>
  <c r="K38" i="2" s="1"/>
  <c r="J37" i="2"/>
  <c r="J38" i="2" s="1"/>
  <c r="I37" i="2"/>
  <c r="I38" i="2" s="1"/>
  <c r="H37" i="2"/>
  <c r="H38" i="2" s="1"/>
  <c r="O35" i="2"/>
  <c r="O36" i="2" s="1"/>
  <c r="N35" i="2"/>
  <c r="N36" i="2" s="1"/>
  <c r="M35" i="2"/>
  <c r="M36" i="2" s="1"/>
  <c r="L35" i="2"/>
  <c r="L36" i="2" s="1"/>
  <c r="K35" i="2"/>
  <c r="K36" i="2" s="1"/>
  <c r="J35" i="2"/>
  <c r="J36" i="2" s="1"/>
  <c r="I35" i="2"/>
  <c r="I36" i="2" s="1"/>
  <c r="H35" i="2"/>
  <c r="H36" i="2" s="1"/>
  <c r="J44" i="3" l="1"/>
  <c r="J42" i="3"/>
  <c r="F43" i="3"/>
  <c r="N37" i="3"/>
  <c r="K45" i="3" s="1"/>
  <c r="G43" i="3"/>
  <c r="H45" i="3"/>
  <c r="H53" i="4"/>
  <c r="I53" i="4"/>
  <c r="J53" i="4"/>
  <c r="G53" i="4"/>
  <c r="K53" i="4"/>
  <c r="L53" i="4"/>
  <c r="M53" i="4"/>
  <c r="N53" i="4"/>
  <c r="H40" i="2"/>
  <c r="L40" i="2"/>
  <c r="P40" i="2"/>
  <c r="J40" i="2"/>
  <c r="N40" i="2"/>
  <c r="K47" i="2"/>
  <c r="K49" i="2"/>
  <c r="K50" i="2"/>
  <c r="P36" i="2"/>
  <c r="O47" i="2"/>
  <c r="O54" i="2" s="1"/>
  <c r="O63" i="2" s="1"/>
  <c r="O48" i="2"/>
  <c r="O49" i="2"/>
  <c r="O58" i="2" s="1"/>
  <c r="O50" i="2"/>
  <c r="I47" i="2"/>
  <c r="M47" i="2"/>
  <c r="I48" i="2"/>
  <c r="M48" i="2"/>
  <c r="I49" i="2"/>
  <c r="M49" i="2"/>
  <c r="M65" i="2" s="1"/>
  <c r="I50" i="2"/>
  <c r="M50" i="2"/>
  <c r="I40" i="2"/>
  <c r="K40" i="2"/>
  <c r="M40" i="2"/>
  <c r="O40" i="2"/>
  <c r="K54" i="2"/>
  <c r="K55" i="2" s="1"/>
  <c r="H47" i="2"/>
  <c r="J47" i="2"/>
  <c r="L47" i="2"/>
  <c r="N47" i="2"/>
  <c r="H48" i="2"/>
  <c r="J48" i="2"/>
  <c r="L48" i="2"/>
  <c r="N48" i="2"/>
  <c r="H49" i="2"/>
  <c r="J49" i="2"/>
  <c r="L49" i="2"/>
  <c r="N49" i="2"/>
  <c r="H50" i="2"/>
  <c r="J50" i="2"/>
  <c r="L50" i="2"/>
  <c r="P39" i="1"/>
  <c r="O39" i="1"/>
  <c r="N39" i="1"/>
  <c r="M39" i="1"/>
  <c r="L39" i="1"/>
  <c r="K39" i="1"/>
  <c r="J39" i="1"/>
  <c r="I39" i="1"/>
  <c r="H39" i="1"/>
  <c r="P37" i="1"/>
  <c r="P38" i="1" s="1"/>
  <c r="O37" i="1"/>
  <c r="O38" i="1" s="1"/>
  <c r="N37" i="1"/>
  <c r="N38" i="1" s="1"/>
  <c r="M37" i="1"/>
  <c r="M38" i="1" s="1"/>
  <c r="L37" i="1"/>
  <c r="L38" i="1" s="1"/>
  <c r="K37" i="1"/>
  <c r="K38" i="1" s="1"/>
  <c r="J37" i="1"/>
  <c r="J38" i="1" s="1"/>
  <c r="I37" i="1"/>
  <c r="I38" i="1" s="1"/>
  <c r="H37" i="1"/>
  <c r="H38" i="1" s="1"/>
  <c r="P35" i="1"/>
  <c r="O50" i="1" s="1"/>
  <c r="O35" i="1"/>
  <c r="O36" i="1" s="1"/>
  <c r="N35" i="1"/>
  <c r="N36" i="1" s="1"/>
  <c r="M35" i="1"/>
  <c r="M36" i="1" s="1"/>
  <c r="L35" i="1"/>
  <c r="L36" i="1" s="1"/>
  <c r="K35" i="1"/>
  <c r="K36" i="1" s="1"/>
  <c r="J35" i="1"/>
  <c r="J36" i="1" s="1"/>
  <c r="I35" i="1"/>
  <c r="I36" i="1" s="1"/>
  <c r="H35" i="1"/>
  <c r="H36" i="1" s="1"/>
  <c r="E45" i="3" l="1"/>
  <c r="G42" i="3"/>
  <c r="J43" i="3"/>
  <c r="J51" i="3" s="1"/>
  <c r="E44" i="3"/>
  <c r="K44" i="3"/>
  <c r="H42" i="3"/>
  <c r="H50" i="3" s="1"/>
  <c r="K42" i="3"/>
  <c r="K43" i="3"/>
  <c r="E43" i="3"/>
  <c r="F45" i="3"/>
  <c r="I45" i="3"/>
  <c r="I42" i="3"/>
  <c r="H44" i="3"/>
  <c r="F44" i="3"/>
  <c r="L45" i="3"/>
  <c r="I43" i="3"/>
  <c r="F42" i="3"/>
  <c r="L42" i="3"/>
  <c r="L44" i="3"/>
  <c r="E42" i="3"/>
  <c r="G45" i="3"/>
  <c r="I44" i="3"/>
  <c r="L43" i="3"/>
  <c r="J45" i="3"/>
  <c r="J50" i="3" s="1"/>
  <c r="G44" i="3"/>
  <c r="G51" i="3" s="1"/>
  <c r="O56" i="2"/>
  <c r="O57" i="2" s="1"/>
  <c r="H51" i="3"/>
  <c r="M56" i="2"/>
  <c r="M57" i="2" s="1"/>
  <c r="G50" i="3"/>
  <c r="K58" i="2"/>
  <c r="L54" i="2"/>
  <c r="H54" i="2"/>
  <c r="O65" i="2"/>
  <c r="K56" i="2"/>
  <c r="K57" i="2" s="1"/>
  <c r="M63" i="2"/>
  <c r="N66" i="2"/>
  <c r="O66" i="2"/>
  <c r="O64" i="2"/>
  <c r="O72" i="2" s="1"/>
  <c r="M66" i="2"/>
  <c r="M64" i="2"/>
  <c r="M54" i="2"/>
  <c r="M55" i="2" s="1"/>
  <c r="K63" i="2"/>
  <c r="M58" i="2"/>
  <c r="M59" i="2" s="1"/>
  <c r="K66" i="2"/>
  <c r="K71" i="2" s="1"/>
  <c r="K65" i="2"/>
  <c r="I54" i="2"/>
  <c r="I55" i="2" s="1"/>
  <c r="I56" i="2"/>
  <c r="I57" i="2" s="1"/>
  <c r="I58" i="2"/>
  <c r="J66" i="2"/>
  <c r="N65" i="2"/>
  <c r="J65" i="2"/>
  <c r="N64" i="2"/>
  <c r="J64" i="2"/>
  <c r="N63" i="2"/>
  <c r="N58" i="2"/>
  <c r="N56" i="2"/>
  <c r="N57" i="2" s="1"/>
  <c r="N54" i="2"/>
  <c r="N55" i="2" s="1"/>
  <c r="J63" i="2"/>
  <c r="J58" i="2"/>
  <c r="J56" i="2"/>
  <c r="J57" i="2" s="1"/>
  <c r="J54" i="2"/>
  <c r="J55" i="2" s="1"/>
  <c r="O71" i="2"/>
  <c r="L66" i="2"/>
  <c r="H66" i="2"/>
  <c r="L65" i="2"/>
  <c r="H65" i="2"/>
  <c r="L64" i="2"/>
  <c r="H64" i="2"/>
  <c r="L63" i="2"/>
  <c r="L58" i="2"/>
  <c r="L56" i="2"/>
  <c r="L57" i="2" s="1"/>
  <c r="L55" i="2"/>
  <c r="H63" i="2"/>
  <c r="H58" i="2"/>
  <c r="H56" i="2"/>
  <c r="H57" i="2" s="1"/>
  <c r="J79" i="2"/>
  <c r="M71" i="2"/>
  <c r="O55" i="2"/>
  <c r="I66" i="2"/>
  <c r="I65" i="2"/>
  <c r="I64" i="2"/>
  <c r="I63" i="2"/>
  <c r="O59" i="2"/>
  <c r="K59" i="2"/>
  <c r="O40" i="1"/>
  <c r="K40" i="1"/>
  <c r="I40" i="1"/>
  <c r="M40" i="1"/>
  <c r="H40" i="1"/>
  <c r="J40" i="1"/>
  <c r="L40" i="1"/>
  <c r="N40" i="1"/>
  <c r="P40" i="1"/>
  <c r="H47" i="1"/>
  <c r="J47" i="1"/>
  <c r="L47" i="1"/>
  <c r="N47" i="1"/>
  <c r="H48" i="1"/>
  <c r="J48" i="1"/>
  <c r="L48" i="1"/>
  <c r="N48" i="1"/>
  <c r="H49" i="1"/>
  <c r="J49" i="1"/>
  <c r="L49" i="1"/>
  <c r="N49" i="1"/>
  <c r="H50" i="1"/>
  <c r="J50" i="1"/>
  <c r="L50" i="1"/>
  <c r="N50" i="1"/>
  <c r="P36" i="1"/>
  <c r="I47" i="1"/>
  <c r="K47" i="1"/>
  <c r="M47" i="1"/>
  <c r="O47" i="1"/>
  <c r="I48" i="1"/>
  <c r="K48" i="1"/>
  <c r="M48" i="1"/>
  <c r="O48" i="1"/>
  <c r="I49" i="1"/>
  <c r="K49" i="1"/>
  <c r="M49" i="1"/>
  <c r="O49" i="1"/>
  <c r="I50" i="1"/>
  <c r="K50" i="1"/>
  <c r="M50" i="1"/>
  <c r="I50" i="3" l="1"/>
  <c r="I49" i="3"/>
  <c r="I51" i="3"/>
  <c r="I52" i="3" s="1"/>
  <c r="L49" i="3"/>
  <c r="L51" i="3"/>
  <c r="L52" i="3" s="1"/>
  <c r="L50" i="3"/>
  <c r="H52" i="3"/>
  <c r="F51" i="3"/>
  <c r="F50" i="3"/>
  <c r="F49" i="3"/>
  <c r="E51" i="3"/>
  <c r="E50" i="3"/>
  <c r="E49" i="3"/>
  <c r="H49" i="3"/>
  <c r="G49" i="3"/>
  <c r="G52" i="3" s="1"/>
  <c r="K51" i="3"/>
  <c r="K50" i="3"/>
  <c r="K49" i="3"/>
  <c r="J49" i="3"/>
  <c r="J52" i="3" s="1"/>
  <c r="I59" i="2"/>
  <c r="M72" i="2"/>
  <c r="M70" i="2"/>
  <c r="O70" i="2"/>
  <c r="O73" i="2" s="1"/>
  <c r="K72" i="2"/>
  <c r="K70" i="2"/>
  <c r="K73" i="2" s="1"/>
  <c r="L76" i="2"/>
  <c r="H77" i="2"/>
  <c r="L77" i="2"/>
  <c r="H78" i="2"/>
  <c r="L78" i="2"/>
  <c r="H79" i="2"/>
  <c r="L79" i="2"/>
  <c r="N76" i="2"/>
  <c r="J77" i="2"/>
  <c r="N77" i="2"/>
  <c r="J78" i="2"/>
  <c r="N78" i="2"/>
  <c r="M73" i="2"/>
  <c r="H72" i="2"/>
  <c r="H71" i="2"/>
  <c r="H70" i="2"/>
  <c r="L59" i="2"/>
  <c r="L84" i="2"/>
  <c r="J72" i="2"/>
  <c r="J71" i="2"/>
  <c r="J70" i="2"/>
  <c r="N59" i="2"/>
  <c r="I72" i="2"/>
  <c r="I71" i="2"/>
  <c r="I70" i="2"/>
  <c r="H55" i="2"/>
  <c r="I78" i="2"/>
  <c r="I77" i="2"/>
  <c r="I76" i="2"/>
  <c r="M77" i="2"/>
  <c r="K76" i="2"/>
  <c r="O76" i="2"/>
  <c r="N79" i="2"/>
  <c r="M78" i="2"/>
  <c r="M79" i="2"/>
  <c r="M76" i="2"/>
  <c r="O77" i="2"/>
  <c r="K78" i="2"/>
  <c r="O78" i="2"/>
  <c r="K79" i="2"/>
  <c r="O79" i="2"/>
  <c r="I79" i="2"/>
  <c r="H59" i="2"/>
  <c r="H76" i="2"/>
  <c r="H83" i="2" s="1"/>
  <c r="L72" i="2"/>
  <c r="L71" i="2"/>
  <c r="L70" i="2"/>
  <c r="J59" i="2"/>
  <c r="J76" i="2"/>
  <c r="N72" i="2"/>
  <c r="N71" i="2"/>
  <c r="N70" i="2"/>
  <c r="O58" i="1"/>
  <c r="O56" i="1"/>
  <c r="O57" i="1" s="1"/>
  <c r="O54" i="1"/>
  <c r="H63" i="1" s="1"/>
  <c r="K54" i="1"/>
  <c r="K55" i="1" s="1"/>
  <c r="K58" i="1"/>
  <c r="K56" i="1"/>
  <c r="K57" i="1" s="1"/>
  <c r="L58" i="1"/>
  <c r="L56" i="1"/>
  <c r="L57" i="1" s="1"/>
  <c r="L54" i="1"/>
  <c r="L55" i="1" s="1"/>
  <c r="H58" i="1"/>
  <c r="H56" i="1"/>
  <c r="H57" i="1" s="1"/>
  <c r="H54" i="1"/>
  <c r="K79" i="1" s="1"/>
  <c r="I77" i="1"/>
  <c r="M58" i="1"/>
  <c r="M56" i="1"/>
  <c r="M57" i="1" s="1"/>
  <c r="M54" i="1"/>
  <c r="M55" i="1" s="1"/>
  <c r="I58" i="1"/>
  <c r="I56" i="1"/>
  <c r="I57" i="1" s="1"/>
  <c r="I54" i="1"/>
  <c r="I55" i="1" s="1"/>
  <c r="N79" i="1"/>
  <c r="N58" i="1"/>
  <c r="N56" i="1"/>
  <c r="N57" i="1" s="1"/>
  <c r="N54" i="1"/>
  <c r="N55" i="1" s="1"/>
  <c r="J58" i="1"/>
  <c r="J56" i="1"/>
  <c r="J57" i="1" s="1"/>
  <c r="J54" i="1"/>
  <c r="J55" i="1" s="1"/>
  <c r="E52" i="3" l="1"/>
  <c r="K52" i="3"/>
  <c r="F52" i="3"/>
  <c r="N84" i="2"/>
  <c r="I63" i="1"/>
  <c r="N77" i="1"/>
  <c r="N83" i="2"/>
  <c r="L85" i="2"/>
  <c r="L86" i="2" s="1"/>
  <c r="N85" i="2"/>
  <c r="L83" i="2"/>
  <c r="N73" i="2"/>
  <c r="L73" i="2"/>
  <c r="M85" i="2"/>
  <c r="M84" i="2"/>
  <c r="M83" i="2"/>
  <c r="O85" i="2"/>
  <c r="O84" i="2"/>
  <c r="O83" i="2"/>
  <c r="N86" i="2"/>
  <c r="J73" i="2"/>
  <c r="H73" i="2"/>
  <c r="J85" i="2"/>
  <c r="J84" i="2"/>
  <c r="J83" i="2"/>
  <c r="H85" i="2"/>
  <c r="H84" i="2"/>
  <c r="K85" i="2"/>
  <c r="K84" i="2"/>
  <c r="K83" i="2"/>
  <c r="I85" i="2"/>
  <c r="I84" i="2"/>
  <c r="I83" i="2"/>
  <c r="I73" i="2"/>
  <c r="J76" i="1"/>
  <c r="N76" i="1"/>
  <c r="N84" i="1" s="1"/>
  <c r="N78" i="1"/>
  <c r="I78" i="1"/>
  <c r="K59" i="1"/>
  <c r="I79" i="1"/>
  <c r="J63" i="1"/>
  <c r="J77" i="1"/>
  <c r="J78" i="1"/>
  <c r="J79" i="1"/>
  <c r="J85" i="1" s="1"/>
  <c r="I76" i="1"/>
  <c r="M76" i="1"/>
  <c r="M77" i="1"/>
  <c r="M78" i="1"/>
  <c r="M79" i="1"/>
  <c r="L76" i="1"/>
  <c r="L77" i="1"/>
  <c r="L78" i="1"/>
  <c r="L79" i="1"/>
  <c r="O76" i="1"/>
  <c r="O77" i="1"/>
  <c r="O78" i="1"/>
  <c r="H77" i="1"/>
  <c r="H78" i="1"/>
  <c r="H79" i="1"/>
  <c r="K76" i="1"/>
  <c r="K85" i="1" s="1"/>
  <c r="K77" i="1"/>
  <c r="K78" i="1"/>
  <c r="N59" i="1"/>
  <c r="M59" i="1"/>
  <c r="L59" i="1"/>
  <c r="O55" i="1"/>
  <c r="O66" i="1"/>
  <c r="O59" i="1"/>
  <c r="J59" i="1"/>
  <c r="N63" i="1"/>
  <c r="J64" i="1"/>
  <c r="N64" i="1"/>
  <c r="J65" i="1"/>
  <c r="N65" i="1"/>
  <c r="J66" i="1"/>
  <c r="N66" i="1"/>
  <c r="I59" i="1"/>
  <c r="I84" i="1"/>
  <c r="M63" i="1"/>
  <c r="I64" i="1"/>
  <c r="M64" i="1"/>
  <c r="I65" i="1"/>
  <c r="M65" i="1"/>
  <c r="I66" i="1"/>
  <c r="M66" i="1"/>
  <c r="H55" i="1"/>
  <c r="O79" i="1"/>
  <c r="H59" i="1"/>
  <c r="H76" i="1"/>
  <c r="L63" i="1"/>
  <c r="H64" i="1"/>
  <c r="L64" i="1"/>
  <c r="H65" i="1"/>
  <c r="L65" i="1"/>
  <c r="H66" i="1"/>
  <c r="L66" i="1"/>
  <c r="K63" i="1"/>
  <c r="O63" i="1"/>
  <c r="K64" i="1"/>
  <c r="O64" i="1"/>
  <c r="K65" i="1"/>
  <c r="O65" i="1"/>
  <c r="K66" i="1"/>
  <c r="J83" i="1" l="1"/>
  <c r="J86" i="1" s="1"/>
  <c r="N83" i="1"/>
  <c r="N85" i="1"/>
  <c r="I86" i="2"/>
  <c r="H86" i="2"/>
  <c r="O86" i="2"/>
  <c r="K86" i="2"/>
  <c r="J86" i="2"/>
  <c r="M86" i="2"/>
  <c r="O85" i="1"/>
  <c r="K84" i="1"/>
  <c r="I85" i="1"/>
  <c r="J84" i="1"/>
  <c r="L85" i="1"/>
  <c r="M85" i="1"/>
  <c r="J70" i="1"/>
  <c r="K83" i="1"/>
  <c r="K86" i="1" s="1"/>
  <c r="L84" i="1"/>
  <c r="M84" i="1"/>
  <c r="H71" i="1"/>
  <c r="J71" i="1"/>
  <c r="O84" i="1"/>
  <c r="H72" i="1"/>
  <c r="J72" i="1"/>
  <c r="J73" i="1" s="1"/>
  <c r="I72" i="1"/>
  <c r="I83" i="1"/>
  <c r="L83" i="1"/>
  <c r="H70" i="1"/>
  <c r="M83" i="1"/>
  <c r="O72" i="1"/>
  <c r="O71" i="1"/>
  <c r="O70" i="1"/>
  <c r="L72" i="1"/>
  <c r="L71" i="1"/>
  <c r="L70" i="1"/>
  <c r="I86" i="1"/>
  <c r="N72" i="1"/>
  <c r="N71" i="1"/>
  <c r="N70" i="1"/>
  <c r="I71" i="1"/>
  <c r="N86" i="1"/>
  <c r="K72" i="1"/>
  <c r="K71" i="1"/>
  <c r="K70" i="1"/>
  <c r="H85" i="1"/>
  <c r="H84" i="1"/>
  <c r="H83" i="1"/>
  <c r="M72" i="1"/>
  <c r="M71" i="1"/>
  <c r="M70" i="1"/>
  <c r="O83" i="1"/>
  <c r="O86" i="1" s="1"/>
  <c r="I70" i="1"/>
  <c r="I73" i="1" l="1"/>
  <c r="M86" i="1"/>
  <c r="L86" i="1"/>
  <c r="H73" i="1"/>
  <c r="H86" i="1"/>
  <c r="O73" i="1"/>
  <c r="M73" i="1"/>
  <c r="K73" i="1"/>
  <c r="N73" i="1"/>
  <c r="L73" i="1"/>
</calcChain>
</file>

<file path=xl/sharedStrings.xml><?xml version="1.0" encoding="utf-8"?>
<sst xmlns="http://schemas.openxmlformats.org/spreadsheetml/2006/main" count="294" uniqueCount="66">
  <si>
    <t>version,4</t>
  </si>
  <si>
    <t>ProtocolHeader</t>
  </si>
  <si>
    <t>,Version,1.0,Label,MTT,ReaderType,0,DateRead,12/22/2019 9:04:23 PM,InstrumentSN,SN: 512734004,</t>
  </si>
  <si>
    <t xml:space="preserve">,Result,0,Prefix,004B_4_Cis,WellMap,0007FE7FE7FE7FE7FE7FE000,RefWellMap,000000000000000000000000,RunCount,1,Kinetics,False, </t>
  </si>
  <si>
    <t>Steps</t>
  </si>
  <si>
    <t xml:space="preserve">,Injector,0,1,Inject,False,False,Read,True,False,WavelengthCount,1,1, </t>
  </si>
  <si>
    <t>PlateResults</t>
  </si>
  <si>
    <t>,Read 1,560,nm</t>
  </si>
  <si>
    <t>,,1,2,3,4,5,6,7,8,9,10,11,12</t>
  </si>
  <si>
    <t>,A,X,X,X,X,X,X,X,X,X,X,X,X</t>
  </si>
  <si>
    <t>,B,X,0.0557541,0.0573846,0.05708098,0.05343311,0.05894237,0.05477386,0.05783749,0.05699897,0.05528592,0.05779875,X</t>
  </si>
  <si>
    <t>,C,X,0.05557308,0.1609264,0.1905479,0.1971096,0.1949972,0.2151512,0.2088863,0.1973701,0.1694973,0.1326194,X</t>
  </si>
  <si>
    <t>,D,X,0.05517036,0.1515372,0.2070154,0.206845,0.2255011,0.2276288,0.2294079,0.1982922,0.181576,0.1322723,X</t>
  </si>
  <si>
    <t>,E,X,0.05594578,0.1526324,0.1918021,0.2008105,0.2015388,0.2137504,0.2305036,0.2143341,0.181267,0.1323224,X</t>
  </si>
  <si>
    <t>,F,X,0.05509803,0.1534436,0.157521,0.1981267,0.1812514,0.1750569,0.1931305,0.2269213,0.1825261,0.05535707,X</t>
  </si>
  <si>
    <t>,G,X,0.05576932,0.05985066,0.05383538,0.05338665,0.053968,0.05658438,0.05384122,0.05355052,0.05555672,0.05708918,X</t>
  </si>
  <si>
    <t>,H,X,X,X,X,X,X,X,X,X,X,X,X</t>
  </si>
  <si>
    <t>Cytotox</t>
  </si>
  <si>
    <t>Date of intoxication:</t>
  </si>
  <si>
    <t>Reader:</t>
  </si>
  <si>
    <t>Promega GloMax</t>
  </si>
  <si>
    <t>Vehicle</t>
  </si>
  <si>
    <t>100pM</t>
  </si>
  <si>
    <t>1nM</t>
  </si>
  <si>
    <t>10nM</t>
  </si>
  <si>
    <t>100nM</t>
  </si>
  <si>
    <t>1uM</t>
  </si>
  <si>
    <t>10uM</t>
  </si>
  <si>
    <t>Full kill</t>
  </si>
  <si>
    <t>Empty value</t>
  </si>
  <si>
    <t>Cells</t>
  </si>
  <si>
    <t>Differentiation started</t>
  </si>
  <si>
    <t>Age of cells</t>
  </si>
  <si>
    <t>Agent</t>
  </si>
  <si>
    <t>Remarks:</t>
  </si>
  <si>
    <t>Mean</t>
  </si>
  <si>
    <t>Mean/1000</t>
  </si>
  <si>
    <t>Median</t>
  </si>
  <si>
    <t>Median/1000</t>
  </si>
  <si>
    <t>SD</t>
  </si>
  <si>
    <t>SD [% of Mean]</t>
  </si>
  <si>
    <t>Minus Empty Value</t>
  </si>
  <si>
    <t>Viability [% of full kill]</t>
  </si>
  <si>
    <t>Viability [% of vehicle]</t>
  </si>
  <si>
    <t>,Version,1,Label,CytoTox-Fluor,ReaderType,2,DateRead,12/19/2019 9:56:50 PM,InstrumentSN,SN: 512734004,FluoOpticalKitID,PN:9300-046 SN:31000001DD35142D SIG:BLUE,</t>
  </si>
  <si>
    <t xml:space="preserve">,Result,0,Prefix,004b_4_Cisp,WellMap,0007FE7FE7FE7FE7FE7FE000,RunCount,1,Kinetics,False, </t>
  </si>
  <si>
    <t>,Read 1</t>
  </si>
  <si>
    <t>,B,X,579.68,580.058,578.778,577.93,578.868,579.101,579.298,578.865,576.877,577.457,X</t>
  </si>
  <si>
    <t>,C,X,578.793,105797,3019.05,3049.77,2902.62,3175.86,3205.33,3000.98,3036.31,2242.07,X</t>
  </si>
  <si>
    <t>,D,X,579.964,9135.2,3267.02,2993.28,2763.2,3928.5,3044.7,3047.93,2923.6,2236.12,X</t>
  </si>
  <si>
    <t>,E,X,577.286,13892.3,2936.3,3087.56,2899.18,3053.01,3031.73,3347.49,2878.93,2249.26,X</t>
  </si>
  <si>
    <t>,F,X,577.609,7950.1,2703.43,2935.54,2680.72,3403.04,3373.28,3281.8,3079.39,578.138,X</t>
  </si>
  <si>
    <t>,G,X,578.882,577.851,576.628,574.986,577.388,577.809,578.202,575.051,576.809,579.465,X</t>
  </si>
  <si>
    <t>MTT</t>
  </si>
  <si>
    <t>Live/Dead</t>
  </si>
  <si>
    <t>% Vehicle</t>
  </si>
  <si>
    <t>Proteases [% of full kill]</t>
  </si>
  <si>
    <t>Proteases [% of vehicle]</t>
  </si>
  <si>
    <t>35) Exp_20191218</t>
  </si>
  <si>
    <t>iPSC_DSN_004B_20190620_d39_Thawed</t>
  </si>
  <si>
    <t>Cisplatin in 0.9% NaCl</t>
  </si>
  <si>
    <t>39d</t>
  </si>
  <si>
    <t>One well contaminated, marked</t>
  </si>
  <si>
    <t>with a square on the plate.</t>
  </si>
  <si>
    <t xml:space="preserve">One outlier, marked red in the table. </t>
  </si>
  <si>
    <t>One outlier excluded.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</si>
</sst>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theme="0" tint="-0.249977111117893"/>
      <name val="Calibri"/>
      <family val="2"/>
      <scheme val="minor"/>
    </font>
    <font>
      <sz val="11"/>
      <color theme="0" tint="-0.34998626667073579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C0000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2">
    <xf numFmtId="0" fontId="0" fillId="0" borderId="0" xfId="0"/>
    <xf numFmtId="0" fontId="0" fillId="0" borderId="0" xfId="0" applyAlignment="1">
      <alignment vertical="center"/>
    </xf>
    <xf numFmtId="0" fontId="16" fillId="0" borderId="0" xfId="0" applyFont="1"/>
    <xf numFmtId="14" fontId="0" fillId="0" borderId="0" xfId="0" applyNumberFormat="1"/>
    <xf numFmtId="0" fontId="0" fillId="0" borderId="10" xfId="0" applyBorder="1"/>
    <xf numFmtId="0" fontId="1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20" fillId="0" borderId="0" xfId="0" applyFont="1" applyAlignment="1">
      <alignment vertical="center"/>
    </xf>
    <xf numFmtId="0" fontId="18" fillId="0" borderId="11" xfId="0" applyFont="1" applyBorder="1" applyAlignment="1">
      <alignment vertical="center"/>
    </xf>
    <xf numFmtId="0" fontId="18" fillId="0" borderId="12" xfId="0" applyFont="1" applyBorder="1" applyAlignment="1">
      <alignment vertical="center"/>
    </xf>
    <xf numFmtId="0" fontId="21" fillId="0" borderId="13" xfId="0" applyFont="1" applyBorder="1" applyAlignment="1">
      <alignment vertical="center"/>
    </xf>
    <xf numFmtId="0" fontId="18" fillId="0" borderId="14" xfId="0" applyFont="1" applyBorder="1" applyAlignment="1">
      <alignment vertical="center"/>
    </xf>
    <xf numFmtId="0" fontId="18" fillId="0" borderId="0" xfId="0" applyFont="1" applyBorder="1" applyAlignment="1">
      <alignment vertical="center"/>
    </xf>
    <xf numFmtId="0" fontId="18" fillId="0" borderId="15" xfId="0" applyFont="1" applyBorder="1" applyAlignment="1">
      <alignment vertical="center"/>
    </xf>
    <xf numFmtId="0" fontId="18" fillId="0" borderId="16" xfId="0" applyFont="1" applyBorder="1" applyAlignment="1">
      <alignment vertical="center"/>
    </xf>
    <xf numFmtId="0" fontId="18" fillId="0" borderId="10" xfId="0" applyFont="1" applyBorder="1" applyAlignment="1">
      <alignment vertical="center"/>
    </xf>
    <xf numFmtId="0" fontId="20" fillId="0" borderId="17" xfId="0" applyFont="1" applyBorder="1" applyAlignment="1">
      <alignment vertical="center"/>
    </xf>
    <xf numFmtId="0" fontId="22" fillId="0" borderId="0" xfId="0" applyFont="1"/>
    <xf numFmtId="0" fontId="0" fillId="0" borderId="0" xfId="0" applyBorder="1"/>
    <xf numFmtId="0" fontId="0" fillId="0" borderId="0" xfId="0" applyBorder="1" applyAlignment="1">
      <alignment vertical="center"/>
    </xf>
    <xf numFmtId="0" fontId="21" fillId="0" borderId="0" xfId="0" applyFont="1"/>
    <xf numFmtId="0" fontId="23" fillId="0" borderId="0" xfId="0" applyFont="1"/>
  </cellXfs>
  <cellStyles count="42">
    <cellStyle name="20 % - Akzent1" xfId="19" builtinId="30" customBuiltin="1"/>
    <cellStyle name="20 % - Akzent2" xfId="23" builtinId="34" customBuiltin="1"/>
    <cellStyle name="20 % - Akzent3" xfId="27" builtinId="38" customBuiltin="1"/>
    <cellStyle name="20 % - Akzent4" xfId="31" builtinId="42" customBuiltin="1"/>
    <cellStyle name="20 % - Akzent5" xfId="35" builtinId="46" customBuiltin="1"/>
    <cellStyle name="20 % - Akzent6" xfId="39" builtinId="50" customBuiltin="1"/>
    <cellStyle name="40 % - Akzent1" xfId="20" builtinId="31" customBuiltin="1"/>
    <cellStyle name="40 % - Akzent2" xfId="24" builtinId="35" customBuiltin="1"/>
    <cellStyle name="40 % - Akzent3" xfId="28" builtinId="39" customBuiltin="1"/>
    <cellStyle name="40 % - Akzent4" xfId="32" builtinId="43" customBuiltin="1"/>
    <cellStyle name="40 % - Akzent5" xfId="36" builtinId="47" customBuiltin="1"/>
    <cellStyle name="40 % - Akzent6" xfId="40" builtinId="51" customBuiltin="1"/>
    <cellStyle name="60 % - Akzent1" xfId="21" builtinId="32" customBuiltin="1"/>
    <cellStyle name="60 % - Akzent2" xfId="25" builtinId="36" customBuiltin="1"/>
    <cellStyle name="60 % - Akzent3" xfId="29" builtinId="40" customBuiltin="1"/>
    <cellStyle name="60 % - Akzent4" xfId="33" builtinId="44" customBuiltin="1"/>
    <cellStyle name="60 % - Akzent5" xfId="37" builtinId="48" customBuiltin="1"/>
    <cellStyle name="60 % - Akzent6" xfId="41" builtinId="52" customBuiltin="1"/>
    <cellStyle name="Akzent1" xfId="18" builtinId="29" customBuiltin="1"/>
    <cellStyle name="Akzent2" xfId="22" builtinId="33" customBuiltin="1"/>
    <cellStyle name="Akzent3" xfId="26" builtinId="37" customBuiltin="1"/>
    <cellStyle name="Akzent4" xfId="30" builtinId="41" customBuiltin="1"/>
    <cellStyle name="Akzent5" xfId="34" builtinId="45" customBuiltin="1"/>
    <cellStyle name="Akzent6" xfId="38" builtinId="49" customBuiltin="1"/>
    <cellStyle name="Ausgabe" xfId="10" builtinId="21" customBuiltin="1"/>
    <cellStyle name="Berechnung" xfId="11" builtinId="22" customBuiltin="1"/>
    <cellStyle name="Eingabe" xfId="9" builtinId="20" customBuiltin="1"/>
    <cellStyle name="Ergebnis" xfId="17" builtinId="25" customBuiltin="1"/>
    <cellStyle name="Erklärender Text" xfId="16" builtinId="53" customBuiltin="1"/>
    <cellStyle name="Gut" xfId="6" builtinId="26" customBuiltin="1"/>
    <cellStyle name="Neutral" xfId="8" builtinId="28" customBuiltin="1"/>
    <cellStyle name="Notiz" xfId="15" builtinId="10" customBuiltin="1"/>
    <cellStyle name="Schlecht" xfId="7" builtinId="27" customBuiltin="1"/>
    <cellStyle name="Standard" xfId="0" builtinId="0"/>
    <cellStyle name="Überschrift" xfId="1" builtinId="15" customBuiltin="1"/>
    <cellStyle name="Überschrift 1" xfId="2" builtinId="16" customBuiltin="1"/>
    <cellStyle name="Überschrift 2" xfId="3" builtinId="17" customBuiltin="1"/>
    <cellStyle name="Überschrift 3" xfId="4" builtinId="18" customBuiltin="1"/>
    <cellStyle name="Überschrift 4" xfId="5" builtinId="19" customBuiltin="1"/>
    <cellStyle name="Verknüpfte Zelle" xfId="12" builtinId="24" customBuiltin="1"/>
    <cellStyle name="Warnender Text" xfId="14" builtinId="11" customBuiltin="1"/>
    <cellStyle name="Zelle überprüfen" xfId="13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495300</xdr:colOff>
      <xdr:row>4</xdr:row>
      <xdr:rowOff>152399</xdr:rowOff>
    </xdr:from>
    <xdr:to>
      <xdr:col>15</xdr:col>
      <xdr:colOff>330200</xdr:colOff>
      <xdr:row>22</xdr:row>
      <xdr:rowOff>28574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353300" y="914399"/>
          <a:ext cx="4406900" cy="330517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0</xdr:colOff>
      <xdr:row>4</xdr:row>
      <xdr:rowOff>0</xdr:rowOff>
    </xdr:from>
    <xdr:to>
      <xdr:col>12</xdr:col>
      <xdr:colOff>304800</xdr:colOff>
      <xdr:row>20</xdr:row>
      <xdr:rowOff>38100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34000" y="762000"/>
          <a:ext cx="4114800" cy="30861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361950</xdr:colOff>
      <xdr:row>0</xdr:row>
      <xdr:rowOff>142875</xdr:rowOff>
    </xdr:from>
    <xdr:to>
      <xdr:col>10</xdr:col>
      <xdr:colOff>57150</xdr:colOff>
      <xdr:row>14</xdr:row>
      <xdr:rowOff>161925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F4F93D24-A457-42FD-847B-B49C48F03EF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171950" y="142875"/>
          <a:ext cx="3581400" cy="2686050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155574</xdr:colOff>
          <xdr:row>0</xdr:row>
          <xdr:rowOff>161925</xdr:rowOff>
        </xdr:from>
        <xdr:to>
          <xdr:col>14</xdr:col>
          <xdr:colOff>526049</xdr:colOff>
          <xdr:row>14</xdr:row>
          <xdr:rowOff>161925</xdr:rowOff>
        </xdr:to>
        <xdr:sp macro="" textlink="">
          <xdr:nvSpPr>
            <xdr:cNvPr id="4098" name="Object 2" hidden="1">
              <a:extLst>
                <a:ext uri="{63B3BB69-23CF-44E3-9099-C40C66FF867C}">
                  <a14:compatExt spid="_x0000_s4098"/>
                </a:ext>
                <a:ext uri="{FF2B5EF4-FFF2-40B4-BE49-F238E27FC236}">
                  <a16:creationId xmlns:a16="http://schemas.microsoft.com/office/drawing/2014/main" id="{4CB08CF4-B3D1-48A8-B82B-AD6153A9290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314325</xdr:colOff>
      <xdr:row>0</xdr:row>
      <xdr:rowOff>123824</xdr:rowOff>
    </xdr:from>
    <xdr:to>
      <xdr:col>10</xdr:col>
      <xdr:colOff>504825</xdr:colOff>
      <xdr:row>16</xdr:row>
      <xdr:rowOff>133349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63AD64B8-41C1-4F26-A597-608976FF082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124325" y="123824"/>
          <a:ext cx="4076700" cy="3057525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612774</xdr:colOff>
          <xdr:row>0</xdr:row>
          <xdr:rowOff>133350</xdr:rowOff>
        </xdr:from>
        <xdr:to>
          <xdr:col>15</xdr:col>
          <xdr:colOff>685185</xdr:colOff>
          <xdr:row>16</xdr:row>
          <xdr:rowOff>114300</xdr:rowOff>
        </xdr:to>
        <xdr:sp macro="" textlink="">
          <xdr:nvSpPr>
            <xdr:cNvPr id="3074" name="Object 2" hidden="1">
              <a:extLst>
                <a:ext uri="{63B3BB69-23CF-44E3-9099-C40C66FF867C}">
                  <a14:compatExt spid="_x0000_s3074"/>
                </a:ext>
                <a:ext uri="{FF2B5EF4-FFF2-40B4-BE49-F238E27FC236}">
                  <a16:creationId xmlns:a16="http://schemas.microsoft.com/office/drawing/2014/main" id="{FC8FB1A0-7CDF-4396-B3A1-BD8247279AF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2.emf"/><Relationship Id="rId4" Type="http://schemas.openxmlformats.org/officeDocument/2006/relationships/oleObject" Target="../embeddings/oleObject1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2.bin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4.xml"/><Relationship Id="rId4" Type="http://schemas.openxmlformats.org/officeDocument/2006/relationships/image" Target="../media/image2.emf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86"/>
  <sheetViews>
    <sheetView topLeftCell="A22" workbookViewId="0">
      <selection activeCell="A25" sqref="A25:D33"/>
    </sheetView>
  </sheetViews>
  <sheetFormatPr baseColWidth="10" defaultRowHeight="15" x14ac:dyDescent="0.25"/>
  <cols>
    <col min="5" max="5" width="14.140625" customWidth="1"/>
  </cols>
  <sheetData>
    <row r="1" spans="1:26" x14ac:dyDescent="0.25">
      <c r="B1" t="s">
        <v>0</v>
      </c>
    </row>
    <row r="2" spans="1:26" x14ac:dyDescent="0.25">
      <c r="A2" t="s">
        <v>1</v>
      </c>
    </row>
    <row r="3" spans="1:26" x14ac:dyDescent="0.25">
      <c r="A3" t="s">
        <v>2</v>
      </c>
    </row>
    <row r="4" spans="1:26" x14ac:dyDescent="0.25">
      <c r="A4" t="s">
        <v>3</v>
      </c>
    </row>
    <row r="6" spans="1:26" x14ac:dyDescent="0.25">
      <c r="A6" t="s">
        <v>4</v>
      </c>
    </row>
    <row r="7" spans="1:26" x14ac:dyDescent="0.25">
      <c r="A7" t="s">
        <v>5</v>
      </c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</row>
    <row r="8" spans="1:26" x14ac:dyDescent="0.25">
      <c r="P8" s="19"/>
      <c r="Q8" s="19"/>
      <c r="R8" s="19"/>
      <c r="S8" s="19"/>
      <c r="T8" s="19"/>
      <c r="U8" s="19"/>
      <c r="V8" s="19"/>
      <c r="W8" s="19"/>
      <c r="X8" s="19"/>
      <c r="Y8" s="19"/>
      <c r="Z8" s="18"/>
    </row>
    <row r="9" spans="1:26" x14ac:dyDescent="0.25">
      <c r="A9" t="s">
        <v>6</v>
      </c>
      <c r="P9" s="19"/>
      <c r="Q9" s="19"/>
      <c r="R9" s="19"/>
      <c r="S9" s="19"/>
      <c r="T9" s="19"/>
      <c r="U9" s="19"/>
      <c r="V9" s="19"/>
      <c r="W9" s="19"/>
      <c r="X9" s="19"/>
      <c r="Y9" s="19"/>
      <c r="Z9" s="18"/>
    </row>
    <row r="10" spans="1:26" x14ac:dyDescent="0.25">
      <c r="A10" t="s">
        <v>7</v>
      </c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8"/>
    </row>
    <row r="11" spans="1:26" x14ac:dyDescent="0.25">
      <c r="A11" t="s">
        <v>8</v>
      </c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8"/>
    </row>
    <row r="12" spans="1:26" x14ac:dyDescent="0.25">
      <c r="A12" t="s">
        <v>9</v>
      </c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8"/>
    </row>
    <row r="13" spans="1:26" x14ac:dyDescent="0.25">
      <c r="A13" t="s">
        <v>10</v>
      </c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8"/>
    </row>
    <row r="14" spans="1:26" x14ac:dyDescent="0.25">
      <c r="A14" t="s">
        <v>11</v>
      </c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</row>
    <row r="15" spans="1:26" x14ac:dyDescent="0.25">
      <c r="A15" t="s">
        <v>12</v>
      </c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</row>
    <row r="16" spans="1:26" x14ac:dyDescent="0.25">
      <c r="A16" t="s">
        <v>13</v>
      </c>
      <c r="P16" s="1"/>
      <c r="Q16" s="1"/>
      <c r="R16" s="1"/>
      <c r="S16" s="1"/>
      <c r="T16" s="1"/>
      <c r="U16" s="1"/>
      <c r="V16" s="1"/>
      <c r="W16" s="1"/>
      <c r="X16" s="1"/>
      <c r="Y16" s="1"/>
    </row>
    <row r="17" spans="1:25" x14ac:dyDescent="0.25">
      <c r="A17" t="s">
        <v>14</v>
      </c>
      <c r="P17" s="1"/>
      <c r="Q17" s="1"/>
      <c r="R17" s="1"/>
      <c r="S17" s="1"/>
      <c r="T17" s="1"/>
      <c r="U17" s="1"/>
      <c r="V17" s="1"/>
      <c r="W17" s="1"/>
      <c r="X17" s="1"/>
      <c r="Y17" s="1"/>
    </row>
    <row r="18" spans="1:25" x14ac:dyDescent="0.25">
      <c r="A18" t="s">
        <v>15</v>
      </c>
      <c r="P18" s="1"/>
      <c r="Q18" s="1"/>
      <c r="R18" s="1"/>
      <c r="S18" s="1"/>
      <c r="T18" s="1"/>
      <c r="U18" s="1"/>
      <c r="V18" s="1"/>
      <c r="W18" s="1"/>
      <c r="X18" s="1"/>
      <c r="Y18" s="1"/>
    </row>
    <row r="19" spans="1:25" x14ac:dyDescent="0.25">
      <c r="A19" t="s">
        <v>16</v>
      </c>
      <c r="P19" s="1"/>
      <c r="Q19" s="1"/>
      <c r="R19" s="1"/>
      <c r="S19" s="1"/>
      <c r="T19" s="1"/>
      <c r="U19" s="1"/>
      <c r="V19" s="1"/>
      <c r="W19" s="1"/>
      <c r="X19" s="1"/>
      <c r="Y19" s="1"/>
    </row>
    <row r="20" spans="1:25" x14ac:dyDescent="0.25">
      <c r="P20" s="1"/>
      <c r="Q20" s="1"/>
      <c r="R20" s="1"/>
      <c r="S20" s="1"/>
      <c r="T20" s="1"/>
      <c r="U20" s="1"/>
      <c r="V20" s="1"/>
      <c r="W20" s="1"/>
      <c r="X20" s="1"/>
      <c r="Y20" s="1"/>
    </row>
    <row r="21" spans="1:25" x14ac:dyDescent="0.25">
      <c r="P21" s="1"/>
      <c r="Q21" s="1"/>
      <c r="R21" s="1"/>
      <c r="S21" s="1"/>
      <c r="T21" s="1"/>
      <c r="U21" s="1"/>
      <c r="V21" s="1"/>
      <c r="W21" s="1"/>
      <c r="X21" s="1"/>
      <c r="Y21" s="1"/>
    </row>
    <row r="22" spans="1:25" x14ac:dyDescent="0.25">
      <c r="A22" s="2"/>
    </row>
    <row r="23" spans="1:25" x14ac:dyDescent="0.25">
      <c r="C23" s="3"/>
    </row>
    <row r="24" spans="1:25" x14ac:dyDescent="0.25">
      <c r="C24" s="3"/>
    </row>
    <row r="25" spans="1:25" x14ac:dyDescent="0.25">
      <c r="A25" s="2" t="s">
        <v>58</v>
      </c>
      <c r="F25" s="4"/>
      <c r="G25" s="4"/>
      <c r="H25" s="4" t="s">
        <v>21</v>
      </c>
      <c r="I25" s="4" t="s">
        <v>22</v>
      </c>
      <c r="J25" s="4" t="s">
        <v>23</v>
      </c>
      <c r="K25" s="4" t="s">
        <v>24</v>
      </c>
      <c r="L25" s="4" t="s">
        <v>25</v>
      </c>
      <c r="M25" s="4" t="s">
        <v>26</v>
      </c>
      <c r="N25" s="4" t="s">
        <v>27</v>
      </c>
      <c r="O25" s="4" t="s">
        <v>28</v>
      </c>
      <c r="P25" s="4" t="s">
        <v>29</v>
      </c>
      <c r="Q25" s="4"/>
    </row>
    <row r="26" spans="1:25" x14ac:dyDescent="0.25">
      <c r="A26" t="s">
        <v>30</v>
      </c>
      <c r="C26" t="s">
        <v>59</v>
      </c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</row>
    <row r="27" spans="1:25" x14ac:dyDescent="0.25">
      <c r="A27" t="s">
        <v>31</v>
      </c>
      <c r="C27" s="3">
        <v>43636</v>
      </c>
      <c r="F27" s="6"/>
      <c r="G27" s="6">
        <v>5.5754100000000001E-2</v>
      </c>
      <c r="H27" s="6">
        <v>5.7080980000000003E-2</v>
      </c>
      <c r="I27" s="6">
        <v>5.3433109999999999E-2</v>
      </c>
      <c r="J27" s="6">
        <v>5.8942370000000001E-2</v>
      </c>
      <c r="K27" s="6">
        <v>5.4773860000000001E-2</v>
      </c>
      <c r="L27" s="6">
        <v>5.7837489999999998E-2</v>
      </c>
      <c r="M27" s="6">
        <v>5.6998970000000003E-2</v>
      </c>
      <c r="N27" s="6">
        <v>5.5285920000000002E-2</v>
      </c>
      <c r="O27" s="6">
        <v>5.7384600000000001E-2</v>
      </c>
      <c r="P27" s="6">
        <v>5.7798750000000003E-2</v>
      </c>
      <c r="Q27" s="6"/>
    </row>
    <row r="28" spans="1:25" x14ac:dyDescent="0.25">
      <c r="A28" t="s">
        <v>32</v>
      </c>
      <c r="C28" t="s">
        <v>61</v>
      </c>
      <c r="F28" s="7"/>
      <c r="G28" s="7">
        <v>5.5573079999999997E-2</v>
      </c>
      <c r="H28" s="8">
        <v>0.19054789999999999</v>
      </c>
      <c r="I28" s="9">
        <v>0.1971096</v>
      </c>
      <c r="J28" s="9">
        <v>0.19499720000000001</v>
      </c>
      <c r="K28" s="9">
        <v>0.21515119999999999</v>
      </c>
      <c r="L28" s="9">
        <v>0.2088863</v>
      </c>
      <c r="M28" s="9">
        <v>0.19737009999999999</v>
      </c>
      <c r="N28" s="9">
        <v>0.16949729999999999</v>
      </c>
      <c r="O28" s="9">
        <v>0.1609264</v>
      </c>
      <c r="P28" s="10">
        <v>0.1326194</v>
      </c>
      <c r="Q28" s="7"/>
    </row>
    <row r="29" spans="1:25" x14ac:dyDescent="0.25">
      <c r="A29" t="s">
        <v>33</v>
      </c>
      <c r="C29" t="s">
        <v>60</v>
      </c>
      <c r="F29" s="7"/>
      <c r="G29" s="7">
        <v>5.5170360000000002E-2</v>
      </c>
      <c r="H29" s="11">
        <v>0.20701539999999999</v>
      </c>
      <c r="I29" s="12">
        <v>0.206845</v>
      </c>
      <c r="J29" s="12">
        <v>0.22550110000000001</v>
      </c>
      <c r="K29" s="12">
        <v>0.22762879999999999</v>
      </c>
      <c r="L29" s="12">
        <v>0.2294079</v>
      </c>
      <c r="M29" s="12">
        <v>0.1982922</v>
      </c>
      <c r="N29" s="12">
        <v>0.18157599999999999</v>
      </c>
      <c r="O29" s="12">
        <v>0.15153720000000001</v>
      </c>
      <c r="P29" s="13">
        <v>0.13227230000000001</v>
      </c>
      <c r="Q29" s="7"/>
    </row>
    <row r="30" spans="1:25" x14ac:dyDescent="0.25">
      <c r="A30" t="s">
        <v>18</v>
      </c>
      <c r="C30" s="3">
        <v>43817</v>
      </c>
      <c r="F30" s="7"/>
      <c r="G30" s="7">
        <v>5.5945780000000001E-2</v>
      </c>
      <c r="H30" s="11">
        <v>0.1918021</v>
      </c>
      <c r="I30" s="12">
        <v>0.2008105</v>
      </c>
      <c r="J30" s="12">
        <v>0.20153879999999999</v>
      </c>
      <c r="K30" s="12">
        <v>0.21375040000000001</v>
      </c>
      <c r="L30" s="12">
        <v>0.2305036</v>
      </c>
      <c r="M30" s="12">
        <v>0.2143341</v>
      </c>
      <c r="N30" s="12">
        <v>0.18126700000000001</v>
      </c>
      <c r="O30" s="12">
        <v>0.1526324</v>
      </c>
      <c r="P30" s="13">
        <v>0.13232240000000001</v>
      </c>
      <c r="Q30" s="7"/>
    </row>
    <row r="31" spans="1:25" x14ac:dyDescent="0.25">
      <c r="A31" t="s">
        <v>19</v>
      </c>
      <c r="C31" t="s">
        <v>20</v>
      </c>
      <c r="F31" s="7"/>
      <c r="G31" s="7">
        <v>5.5098029999999999E-2</v>
      </c>
      <c r="H31" s="14">
        <v>0.15752099999999999</v>
      </c>
      <c r="I31" s="15">
        <v>0.19812669999999999</v>
      </c>
      <c r="J31" s="15">
        <v>0.18125140000000001</v>
      </c>
      <c r="K31" s="15">
        <v>0.17505689999999999</v>
      </c>
      <c r="L31" s="15">
        <v>0.19313050000000001</v>
      </c>
      <c r="M31" s="15">
        <v>0.22692129999999999</v>
      </c>
      <c r="N31" s="15">
        <v>0.1825261</v>
      </c>
      <c r="O31" s="15">
        <v>0.15344360000000001</v>
      </c>
      <c r="P31" s="16">
        <v>5.5357070000000001E-2</v>
      </c>
      <c r="Q31" s="7"/>
    </row>
    <row r="32" spans="1:25" x14ac:dyDescent="0.25">
      <c r="A32" s="2" t="s">
        <v>34</v>
      </c>
      <c r="C32" t="s">
        <v>62</v>
      </c>
      <c r="G32">
        <v>5.5769319999999997E-2</v>
      </c>
      <c r="H32">
        <v>5.3835380000000002E-2</v>
      </c>
      <c r="I32">
        <v>5.3386650000000001E-2</v>
      </c>
      <c r="J32">
        <v>5.3968000000000002E-2</v>
      </c>
      <c r="K32">
        <v>5.6584379999999997E-2</v>
      </c>
      <c r="L32">
        <v>5.3841220000000002E-2</v>
      </c>
      <c r="M32">
        <v>5.3550519999999997E-2</v>
      </c>
      <c r="N32">
        <v>5.5556719999999997E-2</v>
      </c>
      <c r="O32">
        <v>5.985066E-2</v>
      </c>
      <c r="P32">
        <v>5.7089180000000003E-2</v>
      </c>
    </row>
    <row r="33" spans="1:17" x14ac:dyDescent="0.25">
      <c r="C33" s="20" t="s">
        <v>63</v>
      </c>
    </row>
    <row r="34" spans="1:17" x14ac:dyDescent="0.25">
      <c r="A34" s="2"/>
    </row>
    <row r="35" spans="1:17" x14ac:dyDescent="0.25">
      <c r="C35" s="20"/>
      <c r="F35" t="s">
        <v>35</v>
      </c>
      <c r="H35">
        <f>AVERAGE(H28:H31)</f>
        <v>0.18672159999999999</v>
      </c>
      <c r="I35">
        <f>AVERAGE(I28:I31)</f>
        <v>0.20072295000000001</v>
      </c>
      <c r="J35">
        <f>AVERAGE(J28:J31)</f>
        <v>0.20082212500000002</v>
      </c>
      <c r="K35">
        <f t="shared" ref="K35:M35" si="0">AVERAGE(K28:K31)</f>
        <v>0.20789682499999998</v>
      </c>
      <c r="L35">
        <f t="shared" si="0"/>
        <v>0.215482075</v>
      </c>
      <c r="M35">
        <f t="shared" si="0"/>
        <v>0.209229425</v>
      </c>
      <c r="N35">
        <f>AVERAGE(N28:N31)</f>
        <v>0.1787166</v>
      </c>
      <c r="O35">
        <f>AVERAGE(O28:O31)</f>
        <v>0.15463490000000002</v>
      </c>
      <c r="P35">
        <f>AVERAGE(P28:P30)</f>
        <v>0.13240470000000001</v>
      </c>
    </row>
    <row r="36" spans="1:17" x14ac:dyDescent="0.25">
      <c r="F36" t="s">
        <v>36</v>
      </c>
      <c r="H36">
        <f>H35/1000</f>
        <v>1.8672159999999998E-4</v>
      </c>
      <c r="I36">
        <f t="shared" ref="I36:P36" si="1">I35/1000</f>
        <v>2.0072295000000002E-4</v>
      </c>
      <c r="J36">
        <f t="shared" si="1"/>
        <v>2.0082212500000001E-4</v>
      </c>
      <c r="K36">
        <f t="shared" si="1"/>
        <v>2.0789682499999999E-4</v>
      </c>
      <c r="L36">
        <f t="shared" si="1"/>
        <v>2.1548207499999999E-4</v>
      </c>
      <c r="M36">
        <f t="shared" si="1"/>
        <v>2.0922942499999999E-4</v>
      </c>
      <c r="N36">
        <f t="shared" si="1"/>
        <v>1.787166E-4</v>
      </c>
      <c r="O36">
        <f t="shared" si="1"/>
        <v>1.5463490000000002E-4</v>
      </c>
      <c r="P36">
        <f t="shared" si="1"/>
        <v>1.3240470000000002E-4</v>
      </c>
    </row>
    <row r="37" spans="1:17" x14ac:dyDescent="0.25">
      <c r="F37" t="s">
        <v>37</v>
      </c>
      <c r="H37">
        <f>MEDIAN(H28:H31)</f>
        <v>0.19117499999999998</v>
      </c>
      <c r="I37">
        <f t="shared" ref="I37:O37" si="2">MEDIAN(I28:I31)</f>
        <v>0.1994686</v>
      </c>
      <c r="J37">
        <f t="shared" si="2"/>
        <v>0.198268</v>
      </c>
      <c r="K37">
        <f t="shared" si="2"/>
        <v>0.2144508</v>
      </c>
      <c r="L37">
        <f t="shared" si="2"/>
        <v>0.21914709999999998</v>
      </c>
      <c r="M37">
        <f t="shared" si="2"/>
        <v>0.20631315</v>
      </c>
      <c r="N37">
        <f t="shared" si="2"/>
        <v>0.18142150000000001</v>
      </c>
      <c r="O37">
        <f t="shared" si="2"/>
        <v>0.15303800000000001</v>
      </c>
      <c r="P37">
        <f>MEDIAN(P28:P30)</f>
        <v>0.13232240000000001</v>
      </c>
    </row>
    <row r="38" spans="1:17" x14ac:dyDescent="0.25">
      <c r="F38" t="s">
        <v>38</v>
      </c>
      <c r="H38">
        <f>H37/1000</f>
        <v>1.9117499999999997E-4</v>
      </c>
      <c r="I38">
        <f t="shared" ref="I38:P38" si="3">I37/1000</f>
        <v>1.994686E-4</v>
      </c>
      <c r="J38">
        <f t="shared" si="3"/>
        <v>1.9826800000000001E-4</v>
      </c>
      <c r="K38">
        <f t="shared" si="3"/>
        <v>2.1445080000000001E-4</v>
      </c>
      <c r="L38">
        <f t="shared" si="3"/>
        <v>2.1914709999999997E-4</v>
      </c>
      <c r="M38">
        <f t="shared" si="3"/>
        <v>2.0631315000000001E-4</v>
      </c>
      <c r="N38">
        <f t="shared" si="3"/>
        <v>1.814215E-4</v>
      </c>
      <c r="O38">
        <f t="shared" si="3"/>
        <v>1.5303800000000001E-4</v>
      </c>
      <c r="P38">
        <f t="shared" si="3"/>
        <v>1.3232240000000001E-4</v>
      </c>
    </row>
    <row r="39" spans="1:17" x14ac:dyDescent="0.25">
      <c r="F39" t="s">
        <v>39</v>
      </c>
      <c r="H39">
        <f>STDEV(H28:H31)</f>
        <v>2.0856377208102721E-2</v>
      </c>
      <c r="I39">
        <f t="shared" ref="I39:O39" si="4">STDEV(I28:I31)</f>
        <v>4.3697434512794953E-3</v>
      </c>
      <c r="J39">
        <f t="shared" si="4"/>
        <v>1.8497823821443611E-2</v>
      </c>
      <c r="K39">
        <f t="shared" si="4"/>
        <v>2.276475205463848E-2</v>
      </c>
      <c r="L39">
        <f t="shared" si="4"/>
        <v>1.7913421114604731E-2</v>
      </c>
      <c r="M39">
        <f t="shared" si="4"/>
        <v>1.4134197631129731E-2</v>
      </c>
      <c r="N39">
        <f t="shared" si="4"/>
        <v>6.1695081181565884E-3</v>
      </c>
      <c r="O39">
        <f t="shared" si="4"/>
        <v>4.2664551827795664E-3</v>
      </c>
      <c r="P39">
        <f>STDEV(P28:P30)</f>
        <v>1.8761548443558138E-4</v>
      </c>
    </row>
    <row r="40" spans="1:17" x14ac:dyDescent="0.25">
      <c r="F40" t="s">
        <v>40</v>
      </c>
      <c r="H40">
        <f>H39/H35*100</f>
        <v>11.169772114261404</v>
      </c>
      <c r="I40">
        <f t="shared" ref="I40:O40" si="5">I39/I35*100</f>
        <v>2.1770024061919653</v>
      </c>
      <c r="J40">
        <f t="shared" si="5"/>
        <v>9.2110487434806352</v>
      </c>
      <c r="K40">
        <f t="shared" si="5"/>
        <v>10.950023914332737</v>
      </c>
      <c r="L40">
        <f t="shared" si="5"/>
        <v>8.3131838760160122</v>
      </c>
      <c r="M40">
        <f t="shared" si="5"/>
        <v>6.755358444984366</v>
      </c>
      <c r="N40">
        <f t="shared" si="5"/>
        <v>3.4521181122271734</v>
      </c>
      <c r="O40">
        <f t="shared" si="5"/>
        <v>2.7590506300838724</v>
      </c>
      <c r="P40">
        <f>P39/P35*100</f>
        <v>0.14169850801035111</v>
      </c>
    </row>
    <row r="43" spans="1:17" x14ac:dyDescent="0.25">
      <c r="D43" t="s">
        <v>41</v>
      </c>
    </row>
    <row r="44" spans="1:17" x14ac:dyDescent="0.25">
      <c r="F44" s="4"/>
      <c r="G44" s="4"/>
      <c r="H44" s="4" t="s">
        <v>21</v>
      </c>
      <c r="I44" s="4" t="s">
        <v>22</v>
      </c>
      <c r="J44" s="4" t="s">
        <v>23</v>
      </c>
      <c r="K44" s="4" t="s">
        <v>24</v>
      </c>
      <c r="L44" s="4" t="s">
        <v>25</v>
      </c>
      <c r="M44" s="4" t="s">
        <v>26</v>
      </c>
      <c r="N44" s="4" t="s">
        <v>27</v>
      </c>
      <c r="O44" s="4" t="s">
        <v>28</v>
      </c>
      <c r="P44" s="4" t="s">
        <v>29</v>
      </c>
      <c r="Q44" s="4"/>
    </row>
    <row r="47" spans="1:17" x14ac:dyDescent="0.25">
      <c r="H47">
        <f t="shared" ref="H47:O50" si="6">H28-$P$35</f>
        <v>5.8143199999999978E-2</v>
      </c>
      <c r="I47">
        <f t="shared" si="6"/>
        <v>6.4704899999999982E-2</v>
      </c>
      <c r="J47">
        <f t="shared" si="6"/>
        <v>6.2592499999999995E-2</v>
      </c>
      <c r="K47">
        <f t="shared" si="6"/>
        <v>8.2746499999999973E-2</v>
      </c>
      <c r="L47">
        <f t="shared" si="6"/>
        <v>7.6481599999999983E-2</v>
      </c>
      <c r="M47">
        <f t="shared" si="6"/>
        <v>6.4965399999999979E-2</v>
      </c>
      <c r="N47">
        <f t="shared" si="6"/>
        <v>3.7092599999999976E-2</v>
      </c>
      <c r="O47">
        <f t="shared" si="6"/>
        <v>2.8521699999999983E-2</v>
      </c>
    </row>
    <row r="48" spans="1:17" x14ac:dyDescent="0.25">
      <c r="H48">
        <f t="shared" si="6"/>
        <v>7.4610699999999974E-2</v>
      </c>
      <c r="I48">
        <f t="shared" si="6"/>
        <v>7.4440299999999987E-2</v>
      </c>
      <c r="J48">
        <f t="shared" si="6"/>
        <v>9.3096399999999996E-2</v>
      </c>
      <c r="K48">
        <f t="shared" si="6"/>
        <v>9.5224099999999978E-2</v>
      </c>
      <c r="L48">
        <f t="shared" si="6"/>
        <v>9.7003199999999984E-2</v>
      </c>
      <c r="M48">
        <f t="shared" si="6"/>
        <v>6.5887499999999988E-2</v>
      </c>
      <c r="N48">
        <f t="shared" si="6"/>
        <v>4.9171299999999973E-2</v>
      </c>
      <c r="O48">
        <f>O29-$P$35</f>
        <v>1.9132499999999997E-2</v>
      </c>
    </row>
    <row r="49" spans="4:17" x14ac:dyDescent="0.25">
      <c r="H49">
        <f t="shared" si="6"/>
        <v>5.9397399999999989E-2</v>
      </c>
      <c r="I49">
        <f t="shared" si="6"/>
        <v>6.8405799999999989E-2</v>
      </c>
      <c r="J49">
        <f t="shared" si="6"/>
        <v>6.9134099999999976E-2</v>
      </c>
      <c r="K49">
        <f t="shared" si="6"/>
        <v>8.1345699999999993E-2</v>
      </c>
      <c r="L49">
        <f t="shared" si="6"/>
        <v>9.8098899999999989E-2</v>
      </c>
      <c r="M49">
        <f t="shared" si="6"/>
        <v>8.1929399999999986E-2</v>
      </c>
      <c r="N49">
        <f t="shared" si="6"/>
        <v>4.8862299999999997E-2</v>
      </c>
      <c r="O49">
        <f t="shared" si="6"/>
        <v>2.0227699999999987E-2</v>
      </c>
    </row>
    <row r="50" spans="4:17" x14ac:dyDescent="0.25">
      <c r="H50">
        <f t="shared" si="6"/>
        <v>2.511629999999998E-2</v>
      </c>
      <c r="I50">
        <f t="shared" si="6"/>
        <v>6.5721999999999975E-2</v>
      </c>
      <c r="J50">
        <f t="shared" si="6"/>
        <v>4.8846699999999993E-2</v>
      </c>
      <c r="K50">
        <f t="shared" si="6"/>
        <v>4.2652199999999973E-2</v>
      </c>
      <c r="L50">
        <f t="shared" si="6"/>
        <v>6.0725799999999996E-2</v>
      </c>
      <c r="M50">
        <f t="shared" si="6"/>
        <v>9.4516599999999978E-2</v>
      </c>
      <c r="N50">
        <f t="shared" si="6"/>
        <v>5.0121399999999983E-2</v>
      </c>
      <c r="O50">
        <f t="shared" si="6"/>
        <v>2.1038899999999999E-2</v>
      </c>
    </row>
    <row r="53" spans="4:17" x14ac:dyDescent="0.25">
      <c r="F53" s="4"/>
      <c r="G53" s="4"/>
      <c r="H53" s="4" t="s">
        <v>21</v>
      </c>
      <c r="I53" s="4" t="s">
        <v>22</v>
      </c>
      <c r="J53" s="4" t="s">
        <v>23</v>
      </c>
      <c r="K53" s="4" t="s">
        <v>24</v>
      </c>
      <c r="L53" s="4" t="s">
        <v>25</v>
      </c>
      <c r="M53" s="4" t="s">
        <v>26</v>
      </c>
      <c r="N53" s="4" t="s">
        <v>27</v>
      </c>
      <c r="O53" s="4" t="s">
        <v>28</v>
      </c>
      <c r="P53" s="4"/>
      <c r="Q53" s="4"/>
    </row>
    <row r="54" spans="4:17" x14ac:dyDescent="0.25">
      <c r="F54" t="s">
        <v>35</v>
      </c>
      <c r="H54">
        <f>AVERAGE(H47:H50)</f>
        <v>5.431689999999998E-2</v>
      </c>
      <c r="I54">
        <f>AVERAGE(I47:I50)</f>
        <v>6.8318249999999983E-2</v>
      </c>
      <c r="J54">
        <f t="shared" ref="J54:N54" si="7">AVERAGE(J47:J50)</f>
        <v>6.841742499999999E-2</v>
      </c>
      <c r="K54">
        <f t="shared" si="7"/>
        <v>7.5492124999999979E-2</v>
      </c>
      <c r="L54">
        <f t="shared" si="7"/>
        <v>8.3077374999999995E-2</v>
      </c>
      <c r="M54">
        <f t="shared" si="7"/>
        <v>7.6824724999999983E-2</v>
      </c>
      <c r="N54">
        <f t="shared" si="7"/>
        <v>4.6311899999999982E-2</v>
      </c>
      <c r="O54">
        <f>AVERAGE(O47:O50)</f>
        <v>2.2230199999999992E-2</v>
      </c>
    </row>
    <row r="55" spans="4:17" x14ac:dyDescent="0.25">
      <c r="F55" t="s">
        <v>36</v>
      </c>
      <c r="H55">
        <f>H54/1000</f>
        <v>5.4316899999999981E-5</v>
      </c>
      <c r="I55">
        <f t="shared" ref="I55:O55" si="8">I54/1000</f>
        <v>6.8318249999999982E-5</v>
      </c>
      <c r="J55">
        <f t="shared" si="8"/>
        <v>6.8417424999999988E-5</v>
      </c>
      <c r="K55">
        <f t="shared" si="8"/>
        <v>7.5492124999999976E-5</v>
      </c>
      <c r="L55">
        <f t="shared" si="8"/>
        <v>8.3077374999999997E-5</v>
      </c>
      <c r="M55">
        <f t="shared" si="8"/>
        <v>7.6824724999999985E-5</v>
      </c>
      <c r="N55">
        <f t="shared" si="8"/>
        <v>4.6311899999999979E-5</v>
      </c>
      <c r="O55">
        <f t="shared" si="8"/>
        <v>2.2230199999999993E-5</v>
      </c>
    </row>
    <row r="56" spans="4:17" x14ac:dyDescent="0.25">
      <c r="F56" t="s">
        <v>37</v>
      </c>
      <c r="H56">
        <f>MEDIAN(H47:H50)</f>
        <v>5.8770299999999984E-2</v>
      </c>
      <c r="I56">
        <f t="shared" ref="I56:N56" si="9">MEDIAN(I47:I50)</f>
        <v>6.7063899999999982E-2</v>
      </c>
      <c r="J56">
        <f>MEDIAN(J47:J50)</f>
        <v>6.5863299999999986E-2</v>
      </c>
      <c r="K56">
        <f t="shared" si="9"/>
        <v>8.2046099999999983E-2</v>
      </c>
      <c r="L56">
        <f t="shared" si="9"/>
        <v>8.6742399999999983E-2</v>
      </c>
      <c r="M56">
        <f t="shared" si="9"/>
        <v>7.3908449999999987E-2</v>
      </c>
      <c r="N56">
        <f t="shared" si="9"/>
        <v>4.9016799999999985E-2</v>
      </c>
      <c r="O56">
        <f>MEDIAN(O47:O50)</f>
        <v>2.0633299999999993E-2</v>
      </c>
    </row>
    <row r="57" spans="4:17" x14ac:dyDescent="0.25">
      <c r="F57" t="s">
        <v>38</v>
      </c>
      <c r="H57">
        <f>H56/1000</f>
        <v>5.8770299999999982E-5</v>
      </c>
      <c r="I57">
        <f t="shared" ref="I57:O57" si="10">I56/1000</f>
        <v>6.7063899999999987E-5</v>
      </c>
      <c r="J57">
        <f t="shared" si="10"/>
        <v>6.5863299999999983E-5</v>
      </c>
      <c r="K57">
        <f t="shared" si="10"/>
        <v>8.2046099999999987E-5</v>
      </c>
      <c r="L57">
        <f t="shared" si="10"/>
        <v>8.6742399999999978E-5</v>
      </c>
      <c r="M57">
        <f t="shared" si="10"/>
        <v>7.3908449999999989E-5</v>
      </c>
      <c r="N57">
        <f t="shared" si="10"/>
        <v>4.9016799999999988E-5</v>
      </c>
      <c r="O57">
        <f t="shared" si="10"/>
        <v>2.0633299999999994E-5</v>
      </c>
    </row>
    <row r="58" spans="4:17" x14ac:dyDescent="0.25">
      <c r="F58" t="s">
        <v>39</v>
      </c>
      <c r="H58">
        <f>STDEV(H47:H50)</f>
        <v>2.0856377208102714E-2</v>
      </c>
      <c r="I58">
        <f t="shared" ref="I58:O58" si="11">STDEV(I47:I50)</f>
        <v>4.3697434512794953E-3</v>
      </c>
      <c r="J58">
        <f t="shared" si="11"/>
        <v>1.8497823821443615E-2</v>
      </c>
      <c r="K58">
        <f t="shared" si="11"/>
        <v>2.2764752054638456E-2</v>
      </c>
      <c r="L58">
        <f t="shared" si="11"/>
        <v>1.7913421114604644E-2</v>
      </c>
      <c r="M58">
        <f t="shared" si="11"/>
        <v>1.4134197631129717E-2</v>
      </c>
      <c r="N58">
        <f t="shared" si="11"/>
        <v>6.1695081181565884E-3</v>
      </c>
      <c r="O58">
        <f t="shared" si="11"/>
        <v>4.2664551827795664E-3</v>
      </c>
    </row>
    <row r="59" spans="4:17" x14ac:dyDescent="0.25">
      <c r="F59" t="s">
        <v>40</v>
      </c>
      <c r="H59">
        <f>H58/H54*100</f>
        <v>38.397583824008223</v>
      </c>
      <c r="I59">
        <f t="shared" ref="I59:O59" si="12">I58/I54*100</f>
        <v>6.3961583490202045</v>
      </c>
      <c r="J59">
        <f t="shared" si="12"/>
        <v>27.036714435604114</v>
      </c>
      <c r="K59">
        <f t="shared" si="12"/>
        <v>30.155134796693645</v>
      </c>
      <c r="L59">
        <f t="shared" si="12"/>
        <v>21.562334046549552</v>
      </c>
      <c r="M59">
        <f t="shared" si="12"/>
        <v>18.397980117897877</v>
      </c>
      <c r="N59">
        <f t="shared" si="12"/>
        <v>13.321647607108735</v>
      </c>
      <c r="O59">
        <f t="shared" si="12"/>
        <v>19.192158337664832</v>
      </c>
    </row>
    <row r="62" spans="4:17" x14ac:dyDescent="0.25">
      <c r="D62" t="s">
        <v>42</v>
      </c>
    </row>
    <row r="63" spans="4:17" x14ac:dyDescent="0.25">
      <c r="H63">
        <f t="shared" ref="H63:O64" si="13">H47/$O$54*100</f>
        <v>261.55050336929042</v>
      </c>
      <c r="I63">
        <f t="shared" si="13"/>
        <v>291.06755674712781</v>
      </c>
      <c r="J63">
        <f t="shared" si="13"/>
        <v>281.56516810465052</v>
      </c>
      <c r="K63">
        <f t="shared" si="13"/>
        <v>372.22562100206028</v>
      </c>
      <c r="L63">
        <f t="shared" si="13"/>
        <v>344.04368831589466</v>
      </c>
      <c r="M63">
        <f t="shared" si="13"/>
        <v>292.23938606040434</v>
      </c>
      <c r="N63">
        <f t="shared" si="13"/>
        <v>166.85679840937101</v>
      </c>
      <c r="O63">
        <f t="shared" si="13"/>
        <v>128.30158972928714</v>
      </c>
    </row>
    <row r="64" spans="4:17" x14ac:dyDescent="0.25">
      <c r="H64">
        <f>H48/$O$54*100</f>
        <v>335.62765967017845</v>
      </c>
      <c r="I64">
        <f t="shared" si="13"/>
        <v>334.86113485258795</v>
      </c>
      <c r="J64">
        <f t="shared" si="13"/>
        <v>418.78345673903084</v>
      </c>
      <c r="K64">
        <f t="shared" si="13"/>
        <v>428.35467067322838</v>
      </c>
      <c r="L64">
        <f t="shared" si="13"/>
        <v>436.35774756862293</v>
      </c>
      <c r="M64">
        <f t="shared" si="13"/>
        <v>296.38734694244772</v>
      </c>
      <c r="N64">
        <f t="shared" si="13"/>
        <v>221.19144227222424</v>
      </c>
      <c r="O64">
        <f t="shared" si="13"/>
        <v>86.065352538438717</v>
      </c>
    </row>
    <row r="65" spans="4:17" x14ac:dyDescent="0.25">
      <c r="H65">
        <f t="shared" ref="H65:O66" si="14">H49/$O$54*100</f>
        <v>267.1923779363209</v>
      </c>
      <c r="I65">
        <f t="shared" si="14"/>
        <v>307.71563008879821</v>
      </c>
      <c r="J65">
        <f t="shared" si="14"/>
        <v>310.99180394238471</v>
      </c>
      <c r="K65">
        <f t="shared" si="14"/>
        <v>365.9242831823376</v>
      </c>
      <c r="L65">
        <f t="shared" si="14"/>
        <v>441.28662810051208</v>
      </c>
      <c r="M65">
        <f t="shared" si="14"/>
        <v>368.54999055339141</v>
      </c>
      <c r="N65">
        <f t="shared" si="14"/>
        <v>219.80144128257965</v>
      </c>
      <c r="O65">
        <f t="shared" si="14"/>
        <v>90.991983877787845</v>
      </c>
    </row>
    <row r="66" spans="4:17" x14ac:dyDescent="0.25">
      <c r="H66">
        <f t="shared" si="14"/>
        <v>112.98278917868481</v>
      </c>
      <c r="I66">
        <f t="shared" si="14"/>
        <v>295.64286421174802</v>
      </c>
      <c r="J66">
        <f t="shared" si="14"/>
        <v>219.73126647533539</v>
      </c>
      <c r="K66">
        <f t="shared" si="14"/>
        <v>191.86602009878447</v>
      </c>
      <c r="L66">
        <f t="shared" si="14"/>
        <v>273.16803267626932</v>
      </c>
      <c r="M66">
        <f t="shared" si="14"/>
        <v>425.1720632293007</v>
      </c>
      <c r="N66">
        <f t="shared" si="14"/>
        <v>225.46535793650082</v>
      </c>
      <c r="O66">
        <f t="shared" si="14"/>
        <v>94.641073854486265</v>
      </c>
    </row>
    <row r="69" spans="4:17" x14ac:dyDescent="0.25">
      <c r="F69" s="4"/>
      <c r="G69" s="4"/>
      <c r="H69" s="4" t="s">
        <v>21</v>
      </c>
      <c r="I69" s="4" t="s">
        <v>22</v>
      </c>
      <c r="J69" s="4" t="s">
        <v>23</v>
      </c>
      <c r="K69" s="4" t="s">
        <v>24</v>
      </c>
      <c r="L69" s="4" t="s">
        <v>25</v>
      </c>
      <c r="M69" s="4" t="s">
        <v>26</v>
      </c>
      <c r="N69" s="4" t="s">
        <v>27</v>
      </c>
      <c r="O69" s="4" t="s">
        <v>28</v>
      </c>
      <c r="P69" s="4"/>
      <c r="Q69" s="4"/>
    </row>
    <row r="70" spans="4:17" x14ac:dyDescent="0.25">
      <c r="F70" t="s">
        <v>35</v>
      </c>
      <c r="H70">
        <f>AVERAGE(H63:H66)</f>
        <v>244.33833253861866</v>
      </c>
      <c r="I70">
        <f>AVERAGE(I63:I66)</f>
        <v>307.32179647506553</v>
      </c>
      <c r="J70">
        <f t="shared" ref="J70:N70" si="15">AVERAGE(J63:J66)</f>
        <v>307.76792381535034</v>
      </c>
      <c r="K70">
        <f t="shared" si="15"/>
        <v>339.59264873910269</v>
      </c>
      <c r="L70">
        <f t="shared" si="15"/>
        <v>373.71402416532476</v>
      </c>
      <c r="M70">
        <f t="shared" si="15"/>
        <v>345.587196696386</v>
      </c>
      <c r="N70">
        <f t="shared" si="15"/>
        <v>208.32875997516894</v>
      </c>
      <c r="O70">
        <f>AVERAGE(O63:O66)</f>
        <v>99.999999999999986</v>
      </c>
    </row>
    <row r="71" spans="4:17" x14ac:dyDescent="0.25">
      <c r="F71" t="s">
        <v>37</v>
      </c>
      <c r="H71">
        <f>MEDIAN(H63:H66)</f>
        <v>264.37144065280563</v>
      </c>
      <c r="I71">
        <f>MEDIAN(I63:I66)</f>
        <v>301.67924715027311</v>
      </c>
      <c r="J71">
        <f t="shared" ref="J71:O71" si="16">MEDIAN(J63:J66)</f>
        <v>296.27848602351764</v>
      </c>
      <c r="K71">
        <f t="shared" si="16"/>
        <v>369.07495209219894</v>
      </c>
      <c r="L71">
        <f t="shared" si="16"/>
        <v>390.20071794225879</v>
      </c>
      <c r="M71">
        <f t="shared" si="16"/>
        <v>332.46866874791954</v>
      </c>
      <c r="N71">
        <f t="shared" si="16"/>
        <v>220.49644177740194</v>
      </c>
      <c r="O71">
        <f t="shared" si="16"/>
        <v>92.816528866137048</v>
      </c>
    </row>
    <row r="72" spans="4:17" x14ac:dyDescent="0.25">
      <c r="F72" t="s">
        <v>39</v>
      </c>
      <c r="H72">
        <f>STDEV(H63:H66)</f>
        <v>93.820016050700019</v>
      </c>
      <c r="I72">
        <f t="shared" ref="I72:O72" si="17">STDEV(I63:I66)</f>
        <v>19.65678874359876</v>
      </c>
      <c r="J72">
        <f t="shared" si="17"/>
        <v>83.210334686344027</v>
      </c>
      <c r="K72">
        <f t="shared" si="17"/>
        <v>102.40462098693897</v>
      </c>
      <c r="L72">
        <f t="shared" si="17"/>
        <v>80.581466269330718</v>
      </c>
      <c r="M72">
        <f t="shared" si="17"/>
        <v>63.581063738202118</v>
      </c>
      <c r="N72">
        <f t="shared" si="17"/>
        <v>27.752823268151246</v>
      </c>
      <c r="O72">
        <f t="shared" si="17"/>
        <v>19.192158337664907</v>
      </c>
    </row>
    <row r="73" spans="4:17" x14ac:dyDescent="0.25">
      <c r="F73" t="s">
        <v>40</v>
      </c>
      <c r="H73">
        <f t="shared" ref="H73:O73" si="18">H72/H70*100</f>
        <v>38.397583824008208</v>
      </c>
      <c r="I73">
        <f t="shared" si="18"/>
        <v>6.3961583490201965</v>
      </c>
      <c r="J73">
        <f t="shared" si="18"/>
        <v>27.036714435604154</v>
      </c>
      <c r="K73">
        <f t="shared" si="18"/>
        <v>30.155134796693702</v>
      </c>
      <c r="L73">
        <f t="shared" si="18"/>
        <v>21.56233404654968</v>
      </c>
      <c r="M73">
        <f t="shared" si="18"/>
        <v>18.39798011789799</v>
      </c>
      <c r="N73">
        <f t="shared" si="18"/>
        <v>13.321647607108664</v>
      </c>
      <c r="O73">
        <f t="shared" si="18"/>
        <v>19.19215833766491</v>
      </c>
    </row>
    <row r="76" spans="4:17" x14ac:dyDescent="0.25">
      <c r="D76" t="s">
        <v>43</v>
      </c>
      <c r="H76">
        <f t="shared" ref="H76:O79" si="19">H47/$H$54*100</f>
        <v>107.04440054568651</v>
      </c>
      <c r="I76">
        <f>I47/$H$54*100</f>
        <v>119.12480277777266</v>
      </c>
      <c r="J76">
        <f t="shared" si="19"/>
        <v>115.23577376470311</v>
      </c>
      <c r="K76">
        <f t="shared" si="19"/>
        <v>152.34024769454811</v>
      </c>
      <c r="L76">
        <f t="shared" si="19"/>
        <v>140.80626839896976</v>
      </c>
      <c r="M76">
        <f t="shared" si="19"/>
        <v>119.60439568532078</v>
      </c>
      <c r="N76">
        <f t="shared" si="19"/>
        <v>68.289243311013678</v>
      </c>
      <c r="O76">
        <f t="shared" si="19"/>
        <v>52.509808181247443</v>
      </c>
    </row>
    <row r="77" spans="4:17" x14ac:dyDescent="0.25">
      <c r="H77">
        <f t="shared" si="19"/>
        <v>137.36185238848316</v>
      </c>
      <c r="I77">
        <f t="shared" si="19"/>
        <v>137.04813787237492</v>
      </c>
      <c r="J77">
        <f t="shared" si="19"/>
        <v>171.39490655762762</v>
      </c>
      <c r="K77">
        <f t="shared" si="19"/>
        <v>175.31210359943225</v>
      </c>
      <c r="L77">
        <f t="shared" si="19"/>
        <v>178.58751143750845</v>
      </c>
      <c r="M77">
        <f t="shared" si="19"/>
        <v>121.30202570470703</v>
      </c>
      <c r="N77">
        <f t="shared" si="19"/>
        <v>90.526705316393219</v>
      </c>
      <c r="O77">
        <f t="shared" si="19"/>
        <v>35.223843776062338</v>
      </c>
    </row>
    <row r="78" spans="4:17" x14ac:dyDescent="0.25">
      <c r="H78">
        <f t="shared" si="19"/>
        <v>109.35344248291049</v>
      </c>
      <c r="I78">
        <f t="shared" si="19"/>
        <v>125.93833595068939</v>
      </c>
      <c r="J78">
        <f t="shared" si="19"/>
        <v>127.27917093943137</v>
      </c>
      <c r="K78">
        <f t="shared" si="19"/>
        <v>149.76130817480384</v>
      </c>
      <c r="L78">
        <f t="shared" si="19"/>
        <v>180.60474732541809</v>
      </c>
      <c r="M78">
        <f t="shared" si="19"/>
        <v>150.83592767628494</v>
      </c>
      <c r="N78">
        <f t="shared" si="19"/>
        <v>89.95782159880261</v>
      </c>
      <c r="O78">
        <f t="shared" si="19"/>
        <v>37.240159140157104</v>
      </c>
    </row>
    <row r="79" spans="4:17" x14ac:dyDescent="0.25">
      <c r="H79">
        <f t="shared" si="19"/>
        <v>46.240304582919848</v>
      </c>
      <c r="I79">
        <f t="shared" si="19"/>
        <v>120.9973323219845</v>
      </c>
      <c r="J79">
        <f t="shared" si="19"/>
        <v>89.929101255778605</v>
      </c>
      <c r="K79">
        <f t="shared" si="19"/>
        <v>78.524731713334134</v>
      </c>
      <c r="L79">
        <f t="shared" si="19"/>
        <v>111.79909015426142</v>
      </c>
      <c r="M79">
        <f t="shared" si="19"/>
        <v>174.00956240138891</v>
      </c>
      <c r="N79">
        <f t="shared" si="19"/>
        <v>92.275884669412278</v>
      </c>
      <c r="O79">
        <f t="shared" si="19"/>
        <v>38.733616977404836</v>
      </c>
    </row>
    <row r="82" spans="6:17" x14ac:dyDescent="0.25">
      <c r="F82" s="4"/>
      <c r="G82" s="4"/>
      <c r="H82" s="4" t="s">
        <v>21</v>
      </c>
      <c r="I82" s="4" t="s">
        <v>22</v>
      </c>
      <c r="J82" s="4" t="s">
        <v>23</v>
      </c>
      <c r="K82" s="4" t="s">
        <v>24</v>
      </c>
      <c r="L82" s="4" t="s">
        <v>25</v>
      </c>
      <c r="M82" s="4" t="s">
        <v>26</v>
      </c>
      <c r="N82" s="4" t="s">
        <v>27</v>
      </c>
      <c r="O82" s="4" t="s">
        <v>28</v>
      </c>
      <c r="P82" s="4"/>
      <c r="Q82" s="4"/>
    </row>
    <row r="83" spans="6:17" x14ac:dyDescent="0.25">
      <c r="F83" t="s">
        <v>35</v>
      </c>
      <c r="H83">
        <f>AVERAGE(H76:H79)</f>
        <v>100.00000000000001</v>
      </c>
      <c r="I83">
        <f t="shared" ref="I83:N83" si="20">AVERAGE(I76:I79)</f>
        <v>125.77715223070537</v>
      </c>
      <c r="J83">
        <f t="shared" si="20"/>
        <v>125.95973812938517</v>
      </c>
      <c r="K83">
        <f t="shared" si="20"/>
        <v>138.9845977955296</v>
      </c>
      <c r="L83">
        <f t="shared" si="20"/>
        <v>152.94940432903942</v>
      </c>
      <c r="M83">
        <f t="shared" si="20"/>
        <v>141.43797786692539</v>
      </c>
      <c r="N83">
        <f t="shared" si="20"/>
        <v>85.262413723905439</v>
      </c>
      <c r="O83">
        <f>AVERAGE(O76:O79)</f>
        <v>40.926857018717925</v>
      </c>
    </row>
    <row r="84" spans="6:17" x14ac:dyDescent="0.25">
      <c r="F84" t="s">
        <v>37</v>
      </c>
      <c r="H84">
        <f>MEDIAN(H76:H79)</f>
        <v>108.1989215142985</v>
      </c>
      <c r="I84">
        <f>MEDIAN(I76:I79)</f>
        <v>123.46783413633695</v>
      </c>
      <c r="J84">
        <f t="shared" ref="J84:O84" si="21">MEDIAN(J76:J79)</f>
        <v>121.25747235206724</v>
      </c>
      <c r="K84">
        <f t="shared" si="21"/>
        <v>151.05077793467598</v>
      </c>
      <c r="L84">
        <f t="shared" si="21"/>
        <v>159.69688991823909</v>
      </c>
      <c r="M84">
        <f t="shared" si="21"/>
        <v>136.06897669049599</v>
      </c>
      <c r="N84">
        <f t="shared" si="21"/>
        <v>90.242263457597915</v>
      </c>
      <c r="O84">
        <f t="shared" si="21"/>
        <v>37.98688805878097</v>
      </c>
    </row>
    <row r="85" spans="6:17" x14ac:dyDescent="0.25">
      <c r="F85" t="s">
        <v>39</v>
      </c>
      <c r="H85">
        <f>STDEV(H76:H79)</f>
        <v>38.397583824008187</v>
      </c>
      <c r="I85">
        <f t="shared" ref="I85:O85" si="22">STDEV(I76:I79)</f>
        <v>8.04490582356412</v>
      </c>
      <c r="J85">
        <f t="shared" si="22"/>
        <v>34.055374701876687</v>
      </c>
      <c r="K85">
        <f t="shared" si="22"/>
        <v>41.910992811884455</v>
      </c>
      <c r="L85">
        <f t="shared" si="22"/>
        <v>32.979461483635347</v>
      </c>
      <c r="M85">
        <f t="shared" si="22"/>
        <v>26.021731047113953</v>
      </c>
      <c r="N85">
        <f t="shared" si="22"/>
        <v>11.358358297613851</v>
      </c>
      <c r="O85">
        <f t="shared" si="22"/>
        <v>7.8547472016620663</v>
      </c>
    </row>
    <row r="86" spans="6:17" x14ac:dyDescent="0.25">
      <c r="F86" t="s">
        <v>40</v>
      </c>
      <c r="H86">
        <f t="shared" ref="H86:O86" si="23">H85/H83*100</f>
        <v>38.39758382400818</v>
      </c>
      <c r="I86">
        <f t="shared" si="23"/>
        <v>6.396158349020209</v>
      </c>
      <c r="J86">
        <f t="shared" si="23"/>
        <v>27.036714435604164</v>
      </c>
      <c r="K86">
        <f t="shared" si="23"/>
        <v>30.155134796693645</v>
      </c>
      <c r="L86">
        <f t="shared" si="23"/>
        <v>21.562334046549648</v>
      </c>
      <c r="M86">
        <f t="shared" si="23"/>
        <v>18.397980117898033</v>
      </c>
      <c r="N86">
        <f t="shared" si="23"/>
        <v>13.321647607108797</v>
      </c>
      <c r="O86">
        <f t="shared" si="23"/>
        <v>19.192158337664907</v>
      </c>
    </row>
  </sheetData>
  <pageMargins left="0.7" right="0.7" top="0.78740157499999996" bottom="0.78740157499999996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FFF2B1-9FD0-46F4-BB4E-4CE749E0C8A3}">
  <dimension ref="A1:AA86"/>
  <sheetViews>
    <sheetView topLeftCell="A16" zoomScaleNormal="100" workbookViewId="0">
      <selection activeCell="A25" sqref="A25:D33"/>
    </sheetView>
  </sheetViews>
  <sheetFormatPr baseColWidth="10" defaultRowHeight="15" x14ac:dyDescent="0.25"/>
  <cols>
    <col min="5" max="5" width="15" customWidth="1"/>
  </cols>
  <sheetData>
    <row r="1" spans="1:27" x14ac:dyDescent="0.25">
      <c r="A1" t="s">
        <v>1</v>
      </c>
    </row>
    <row r="2" spans="1:27" x14ac:dyDescent="0.25">
      <c r="A2" t="s">
        <v>44</v>
      </c>
    </row>
    <row r="3" spans="1:27" x14ac:dyDescent="0.25">
      <c r="A3" t="s">
        <v>45</v>
      </c>
    </row>
    <row r="5" spans="1:27" x14ac:dyDescent="0.25">
      <c r="A5" t="s">
        <v>4</v>
      </c>
    </row>
    <row r="6" spans="1:27" x14ac:dyDescent="0.25">
      <c r="A6" t="s">
        <v>5</v>
      </c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  <c r="AA6" s="18"/>
    </row>
    <row r="7" spans="1:27" x14ac:dyDescent="0.25"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</row>
    <row r="8" spans="1:27" x14ac:dyDescent="0.25">
      <c r="A8" t="s">
        <v>6</v>
      </c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</row>
    <row r="9" spans="1:27" x14ac:dyDescent="0.25">
      <c r="A9" t="s">
        <v>46</v>
      </c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</row>
    <row r="10" spans="1:27" x14ac:dyDescent="0.25">
      <c r="A10" t="s">
        <v>8</v>
      </c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</row>
    <row r="11" spans="1:27" x14ac:dyDescent="0.25">
      <c r="A11" t="s">
        <v>9</v>
      </c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</row>
    <row r="12" spans="1:27" x14ac:dyDescent="0.25">
      <c r="A12" t="s">
        <v>47</v>
      </c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  <c r="AA12" s="18"/>
    </row>
    <row r="13" spans="1:27" x14ac:dyDescent="0.25">
      <c r="A13" t="s">
        <v>48</v>
      </c>
    </row>
    <row r="14" spans="1:27" x14ac:dyDescent="0.25">
      <c r="A14" t="s">
        <v>49</v>
      </c>
    </row>
    <row r="15" spans="1:27" x14ac:dyDescent="0.25">
      <c r="A15" t="s">
        <v>50</v>
      </c>
      <c r="S15" s="18"/>
      <c r="T15" s="18"/>
      <c r="U15" s="18"/>
      <c r="V15" s="18"/>
      <c r="W15" s="18"/>
      <c r="X15" s="18"/>
      <c r="Y15" s="18"/>
      <c r="Z15" s="18"/>
    </row>
    <row r="16" spans="1:27" x14ac:dyDescent="0.25">
      <c r="A16" t="s">
        <v>51</v>
      </c>
      <c r="S16" s="18"/>
      <c r="T16" s="18"/>
      <c r="U16" s="18"/>
      <c r="V16" s="18"/>
      <c r="W16" s="18"/>
      <c r="X16" s="18"/>
      <c r="Y16" s="18"/>
      <c r="Z16" s="18"/>
    </row>
    <row r="17" spans="1:26" x14ac:dyDescent="0.25">
      <c r="A17" t="s">
        <v>52</v>
      </c>
      <c r="S17" s="18"/>
      <c r="T17" s="18"/>
      <c r="U17" s="18"/>
      <c r="V17" s="18"/>
      <c r="W17" s="18"/>
      <c r="X17" s="18"/>
      <c r="Y17" s="18"/>
      <c r="Z17" s="18"/>
    </row>
    <row r="18" spans="1:26" x14ac:dyDescent="0.25">
      <c r="A18" t="s">
        <v>16</v>
      </c>
      <c r="S18" s="18"/>
      <c r="T18" s="18"/>
      <c r="U18" s="18"/>
      <c r="V18" s="18"/>
      <c r="W18" s="18"/>
      <c r="X18" s="18"/>
      <c r="Y18" s="18"/>
      <c r="Z18" s="18"/>
    </row>
    <row r="19" spans="1:26" x14ac:dyDescent="0.25">
      <c r="S19" s="18"/>
      <c r="T19" s="18"/>
      <c r="U19" s="18"/>
      <c r="V19" s="18"/>
      <c r="W19" s="18"/>
      <c r="X19" s="18"/>
      <c r="Y19" s="18"/>
      <c r="Z19" s="18"/>
    </row>
    <row r="20" spans="1:26" x14ac:dyDescent="0.25">
      <c r="S20" s="18"/>
      <c r="T20" s="18"/>
      <c r="U20" s="18"/>
      <c r="V20" s="18"/>
      <c r="W20" s="18"/>
      <c r="X20" s="18"/>
      <c r="Y20" s="18"/>
      <c r="Z20" s="18"/>
    </row>
    <row r="21" spans="1:26" x14ac:dyDescent="0.25">
      <c r="S21" s="18"/>
      <c r="T21" s="18"/>
      <c r="U21" s="18"/>
      <c r="V21" s="18"/>
      <c r="W21" s="18"/>
      <c r="X21" s="18"/>
      <c r="Y21" s="18"/>
      <c r="Z21" s="18"/>
    </row>
    <row r="22" spans="1:26" x14ac:dyDescent="0.25">
      <c r="A22" s="2"/>
    </row>
    <row r="23" spans="1:26" x14ac:dyDescent="0.25">
      <c r="C23" s="3"/>
    </row>
    <row r="24" spans="1:26" x14ac:dyDescent="0.25">
      <c r="C24" s="3"/>
    </row>
    <row r="25" spans="1:26" x14ac:dyDescent="0.25">
      <c r="A25" s="2" t="s">
        <v>58</v>
      </c>
      <c r="F25" s="4"/>
      <c r="G25" s="4"/>
      <c r="H25" s="4" t="s">
        <v>21</v>
      </c>
      <c r="I25" s="4" t="s">
        <v>22</v>
      </c>
      <c r="J25" s="4" t="s">
        <v>23</v>
      </c>
      <c r="K25" s="4" t="s">
        <v>24</v>
      </c>
      <c r="L25" s="4" t="s">
        <v>25</v>
      </c>
      <c r="M25" s="4" t="s">
        <v>26</v>
      </c>
      <c r="N25" s="4" t="s">
        <v>27</v>
      </c>
      <c r="O25" s="4" t="s">
        <v>28</v>
      </c>
      <c r="P25" s="4" t="s">
        <v>29</v>
      </c>
      <c r="Q25" s="4"/>
    </row>
    <row r="26" spans="1:26" x14ac:dyDescent="0.25">
      <c r="A26" t="s">
        <v>30</v>
      </c>
      <c r="C26" t="s">
        <v>59</v>
      </c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</row>
    <row r="27" spans="1:26" x14ac:dyDescent="0.25">
      <c r="A27" t="s">
        <v>31</v>
      </c>
      <c r="C27" s="3">
        <v>43636</v>
      </c>
      <c r="F27" s="6"/>
      <c r="G27" s="6">
        <v>579.67999999999995</v>
      </c>
      <c r="H27" s="6">
        <v>578.77800000000002</v>
      </c>
      <c r="I27" s="6">
        <v>577.92999999999995</v>
      </c>
      <c r="J27" s="6">
        <v>578.86800000000005</v>
      </c>
      <c r="K27" s="6">
        <v>579.101</v>
      </c>
      <c r="L27" s="6">
        <v>579.298</v>
      </c>
      <c r="M27" s="6">
        <v>578.86500000000001</v>
      </c>
      <c r="N27" s="6">
        <v>576.87699999999995</v>
      </c>
      <c r="O27" s="6">
        <v>580.05799999999999</v>
      </c>
      <c r="P27" s="6">
        <v>577.45699999999999</v>
      </c>
      <c r="Q27" s="6"/>
    </row>
    <row r="28" spans="1:26" x14ac:dyDescent="0.25">
      <c r="A28" t="s">
        <v>32</v>
      </c>
      <c r="C28" t="s">
        <v>61</v>
      </c>
      <c r="F28" s="7"/>
      <c r="G28" s="7">
        <v>578.79300000000001</v>
      </c>
      <c r="H28" s="8">
        <v>3019.05</v>
      </c>
      <c r="I28" s="9">
        <v>3049.77</v>
      </c>
      <c r="J28" s="9">
        <v>2902.62</v>
      </c>
      <c r="K28" s="9">
        <v>3175.86</v>
      </c>
      <c r="L28" s="9">
        <v>3205.33</v>
      </c>
      <c r="M28" s="9">
        <v>3000.98</v>
      </c>
      <c r="N28" s="9">
        <v>3036.31</v>
      </c>
      <c r="O28" s="9">
        <v>105797</v>
      </c>
      <c r="P28" s="10">
        <v>2242.0700000000002</v>
      </c>
      <c r="Q28" s="7"/>
    </row>
    <row r="29" spans="1:26" x14ac:dyDescent="0.25">
      <c r="A29" t="s">
        <v>33</v>
      </c>
      <c r="C29" t="s">
        <v>60</v>
      </c>
      <c r="F29" s="7"/>
      <c r="G29" s="7">
        <v>579.96400000000006</v>
      </c>
      <c r="H29" s="11">
        <v>3267.02</v>
      </c>
      <c r="I29" s="12">
        <v>2993.28</v>
      </c>
      <c r="J29" s="12">
        <v>2763.2</v>
      </c>
      <c r="K29" s="12">
        <v>3928.5</v>
      </c>
      <c r="L29" s="12">
        <v>3044.7</v>
      </c>
      <c r="M29" s="12">
        <v>3047.93</v>
      </c>
      <c r="N29" s="12">
        <v>2923.6</v>
      </c>
      <c r="O29" s="12">
        <v>9135.2000000000007</v>
      </c>
      <c r="P29" s="13">
        <v>2236.12</v>
      </c>
      <c r="Q29" s="7"/>
    </row>
    <row r="30" spans="1:26" x14ac:dyDescent="0.25">
      <c r="A30" t="s">
        <v>18</v>
      </c>
      <c r="C30" s="3">
        <v>43817</v>
      </c>
      <c r="F30" s="7"/>
      <c r="G30" s="7">
        <v>577.28599999999994</v>
      </c>
      <c r="H30" s="11">
        <v>2936.3</v>
      </c>
      <c r="I30" s="12">
        <v>3087.56</v>
      </c>
      <c r="J30" s="12">
        <v>2899.18</v>
      </c>
      <c r="K30" s="12">
        <v>3053.01</v>
      </c>
      <c r="L30" s="12">
        <v>3031.73</v>
      </c>
      <c r="M30" s="12">
        <v>3347.49</v>
      </c>
      <c r="N30" s="12">
        <v>2878.93</v>
      </c>
      <c r="O30" s="12">
        <v>13892.3</v>
      </c>
      <c r="P30" s="13">
        <v>2249.2600000000002</v>
      </c>
      <c r="Q30" s="7"/>
    </row>
    <row r="31" spans="1:26" x14ac:dyDescent="0.25">
      <c r="A31" t="s">
        <v>19</v>
      </c>
      <c r="C31" t="s">
        <v>20</v>
      </c>
      <c r="F31" s="7"/>
      <c r="G31" s="7">
        <v>577.60900000000004</v>
      </c>
      <c r="H31" s="14">
        <v>2703.43</v>
      </c>
      <c r="I31" s="15">
        <v>2935.54</v>
      </c>
      <c r="J31" s="15">
        <v>2680.72</v>
      </c>
      <c r="K31" s="15">
        <v>3403.04</v>
      </c>
      <c r="L31" s="15">
        <v>3373.28</v>
      </c>
      <c r="M31" s="15">
        <v>3281.8</v>
      </c>
      <c r="N31" s="15">
        <v>3079.39</v>
      </c>
      <c r="O31" s="15">
        <v>7950.1</v>
      </c>
      <c r="P31" s="16">
        <v>578.13800000000003</v>
      </c>
      <c r="Q31" s="7"/>
    </row>
    <row r="32" spans="1:26" x14ac:dyDescent="0.25">
      <c r="A32" s="2" t="s">
        <v>34</v>
      </c>
      <c r="C32" t="s">
        <v>62</v>
      </c>
      <c r="G32">
        <v>578.88199999999995</v>
      </c>
      <c r="H32">
        <v>576.62800000000004</v>
      </c>
      <c r="I32">
        <v>574.98599999999999</v>
      </c>
      <c r="J32">
        <v>577.38800000000003</v>
      </c>
      <c r="K32">
        <v>577.80899999999997</v>
      </c>
      <c r="L32">
        <v>578.202</v>
      </c>
      <c r="M32">
        <v>575.05100000000004</v>
      </c>
      <c r="N32">
        <v>576.80899999999997</v>
      </c>
      <c r="O32">
        <v>577.851</v>
      </c>
      <c r="P32">
        <v>579.46500000000003</v>
      </c>
    </row>
    <row r="33" spans="1:17" x14ac:dyDescent="0.25">
      <c r="C33" s="20" t="s">
        <v>63</v>
      </c>
    </row>
    <row r="35" spans="1:17" x14ac:dyDescent="0.25">
      <c r="A35" s="2"/>
      <c r="C35" s="17"/>
      <c r="F35" t="s">
        <v>35</v>
      </c>
      <c r="H35">
        <f>AVERAGE(H28:H31)</f>
        <v>2981.45</v>
      </c>
      <c r="I35">
        <f>AVERAGE(I28:I31)</f>
        <v>3016.5375000000004</v>
      </c>
      <c r="J35">
        <f>AVERAGE(J28:J31)</f>
        <v>2811.43</v>
      </c>
      <c r="K35">
        <f t="shared" ref="K35:M35" si="0">AVERAGE(K28:K31)</f>
        <v>3390.1025</v>
      </c>
      <c r="L35">
        <f t="shared" si="0"/>
        <v>3163.76</v>
      </c>
      <c r="M35">
        <f t="shared" si="0"/>
        <v>3169.55</v>
      </c>
      <c r="N35">
        <f>AVERAGE(N28:N31)</f>
        <v>2979.5574999999999</v>
      </c>
      <c r="O35">
        <f>AVERAGE(O28:O31)</f>
        <v>34193.65</v>
      </c>
      <c r="P35">
        <f>AVERAGE(P28:P30)</f>
        <v>2242.4833333333336</v>
      </c>
    </row>
    <row r="36" spans="1:17" x14ac:dyDescent="0.25">
      <c r="F36" t="s">
        <v>36</v>
      </c>
      <c r="H36">
        <f>H35/1000</f>
        <v>2.9814499999999997</v>
      </c>
      <c r="I36">
        <f t="shared" ref="I36:P36" si="1">I35/1000</f>
        <v>3.0165375000000005</v>
      </c>
      <c r="J36">
        <f t="shared" si="1"/>
        <v>2.8114299999999997</v>
      </c>
      <c r="K36">
        <f t="shared" si="1"/>
        <v>3.3901024999999998</v>
      </c>
      <c r="L36">
        <f t="shared" si="1"/>
        <v>3.1637600000000003</v>
      </c>
      <c r="M36">
        <f t="shared" si="1"/>
        <v>3.1695500000000001</v>
      </c>
      <c r="N36">
        <f t="shared" si="1"/>
        <v>2.9795574999999999</v>
      </c>
      <c r="O36">
        <f t="shared" si="1"/>
        <v>34.193649999999998</v>
      </c>
      <c r="P36">
        <f t="shared" si="1"/>
        <v>2.2424833333333334</v>
      </c>
    </row>
    <row r="37" spans="1:17" x14ac:dyDescent="0.25">
      <c r="F37" t="s">
        <v>37</v>
      </c>
      <c r="H37">
        <f>MEDIAN(H28:H31)</f>
        <v>2977.6750000000002</v>
      </c>
      <c r="I37">
        <f t="shared" ref="I37:O37" si="2">MEDIAN(I28:I31)</f>
        <v>3021.5250000000001</v>
      </c>
      <c r="J37">
        <f t="shared" si="2"/>
        <v>2831.1899999999996</v>
      </c>
      <c r="K37">
        <f t="shared" si="2"/>
        <v>3289.45</v>
      </c>
      <c r="L37">
        <f t="shared" si="2"/>
        <v>3125.0149999999999</v>
      </c>
      <c r="M37">
        <f t="shared" si="2"/>
        <v>3164.8649999999998</v>
      </c>
      <c r="N37">
        <f t="shared" si="2"/>
        <v>2979.9549999999999</v>
      </c>
      <c r="O37">
        <f t="shared" si="2"/>
        <v>11513.75</v>
      </c>
      <c r="P37">
        <f>MEDIAN(P28:P30)</f>
        <v>2242.0700000000002</v>
      </c>
    </row>
    <row r="38" spans="1:17" x14ac:dyDescent="0.25">
      <c r="F38" t="s">
        <v>38</v>
      </c>
      <c r="H38">
        <f>H37/1000</f>
        <v>2.9776750000000001</v>
      </c>
      <c r="I38">
        <f t="shared" ref="I38:P38" si="3">I37/1000</f>
        <v>3.021525</v>
      </c>
      <c r="J38">
        <f t="shared" si="3"/>
        <v>2.8311899999999994</v>
      </c>
      <c r="K38">
        <f t="shared" si="3"/>
        <v>3.28945</v>
      </c>
      <c r="L38">
        <f t="shared" si="3"/>
        <v>3.1250149999999999</v>
      </c>
      <c r="M38">
        <f t="shared" si="3"/>
        <v>3.1648649999999998</v>
      </c>
      <c r="N38">
        <f t="shared" si="3"/>
        <v>2.9799549999999999</v>
      </c>
      <c r="O38">
        <f t="shared" si="3"/>
        <v>11.51375</v>
      </c>
      <c r="P38">
        <f t="shared" si="3"/>
        <v>2.24207</v>
      </c>
    </row>
    <row r="39" spans="1:17" x14ac:dyDescent="0.25">
      <c r="F39" t="s">
        <v>39</v>
      </c>
      <c r="H39">
        <f>STDEV(H28:H31)</f>
        <v>232.59236717198331</v>
      </c>
      <c r="I39">
        <f t="shared" ref="I39:O39" si="4">STDEV(I28:I31)</f>
        <v>66.458259770074207</v>
      </c>
      <c r="J39">
        <f t="shared" si="4"/>
        <v>108.66909342893533</v>
      </c>
      <c r="K39">
        <f t="shared" si="4"/>
        <v>387.1134412869178</v>
      </c>
      <c r="L39">
        <f t="shared" si="4"/>
        <v>160.45134236480138</v>
      </c>
      <c r="M39">
        <f t="shared" si="4"/>
        <v>170.75320924265716</v>
      </c>
      <c r="N39">
        <f t="shared" si="4"/>
        <v>93.887361369888353</v>
      </c>
      <c r="O39">
        <f t="shared" si="4"/>
        <v>47804.582681475222</v>
      </c>
      <c r="P39">
        <f>STDEV(P28:P30)</f>
        <v>6.5797441692922565</v>
      </c>
    </row>
    <row r="40" spans="1:17" x14ac:dyDescent="0.25">
      <c r="F40" t="s">
        <v>40</v>
      </c>
      <c r="H40">
        <f>H39/H35*100</f>
        <v>7.8013170494887829</v>
      </c>
      <c r="I40">
        <f t="shared" ref="I40:O40" si="5">I39/I35*100</f>
        <v>2.2031305684107756</v>
      </c>
      <c r="J40">
        <f t="shared" si="5"/>
        <v>3.8652605054700042</v>
      </c>
      <c r="K40">
        <f t="shared" si="5"/>
        <v>11.418930291544807</v>
      </c>
      <c r="L40">
        <f t="shared" si="5"/>
        <v>5.0715396352694695</v>
      </c>
      <c r="M40">
        <f t="shared" si="5"/>
        <v>5.3873013280325965</v>
      </c>
      <c r="N40">
        <f t="shared" si="5"/>
        <v>3.1510504955815875</v>
      </c>
      <c r="O40">
        <f t="shared" si="5"/>
        <v>139.80543955230056</v>
      </c>
      <c r="P40">
        <f>P39/P35*100</f>
        <v>0.29341329192898891</v>
      </c>
    </row>
    <row r="43" spans="1:17" x14ac:dyDescent="0.25">
      <c r="D43" t="s">
        <v>41</v>
      </c>
    </row>
    <row r="44" spans="1:17" x14ac:dyDescent="0.25">
      <c r="F44" s="4"/>
      <c r="G44" s="4"/>
      <c r="H44" s="4" t="s">
        <v>21</v>
      </c>
      <c r="I44" s="4" t="s">
        <v>22</v>
      </c>
      <c r="J44" s="4" t="s">
        <v>23</v>
      </c>
      <c r="K44" s="4" t="s">
        <v>24</v>
      </c>
      <c r="L44" s="4" t="s">
        <v>25</v>
      </c>
      <c r="M44" s="4" t="s">
        <v>26</v>
      </c>
      <c r="N44" s="4" t="s">
        <v>27</v>
      </c>
      <c r="O44" s="4" t="s">
        <v>28</v>
      </c>
      <c r="P44" s="4" t="s">
        <v>29</v>
      </c>
      <c r="Q44" s="4"/>
    </row>
    <row r="47" spans="1:17" x14ac:dyDescent="0.25">
      <c r="H47">
        <f t="shared" ref="H47:O50" si="6">H28-$P$35</f>
        <v>776.56666666666661</v>
      </c>
      <c r="I47">
        <f t="shared" si="6"/>
        <v>807.28666666666641</v>
      </c>
      <c r="J47">
        <f t="shared" si="6"/>
        <v>660.13666666666631</v>
      </c>
      <c r="K47">
        <f t="shared" si="6"/>
        <v>933.37666666666655</v>
      </c>
      <c r="L47">
        <f t="shared" si="6"/>
        <v>962.84666666666635</v>
      </c>
      <c r="M47">
        <f t="shared" si="6"/>
        <v>758.49666666666644</v>
      </c>
      <c r="N47">
        <f t="shared" si="6"/>
        <v>793.82666666666637</v>
      </c>
      <c r="O47">
        <f t="shared" si="6"/>
        <v>103554.51666666666</v>
      </c>
    </row>
    <row r="48" spans="1:17" x14ac:dyDescent="0.25">
      <c r="H48">
        <f t="shared" si="6"/>
        <v>1024.5366666666664</v>
      </c>
      <c r="I48">
        <f t="shared" si="6"/>
        <v>750.79666666666662</v>
      </c>
      <c r="J48">
        <f t="shared" si="6"/>
        <v>520.71666666666624</v>
      </c>
      <c r="L48">
        <f t="shared" si="6"/>
        <v>802.21666666666624</v>
      </c>
      <c r="M48">
        <f t="shared" si="6"/>
        <v>805.44666666666626</v>
      </c>
      <c r="N48">
        <f t="shared" si="6"/>
        <v>681.11666666666633</v>
      </c>
      <c r="O48">
        <f>O29-$P$35</f>
        <v>6892.7166666666672</v>
      </c>
    </row>
    <row r="49" spans="4:17" x14ac:dyDescent="0.25">
      <c r="H49">
        <f t="shared" si="6"/>
        <v>693.81666666666661</v>
      </c>
      <c r="I49">
        <f t="shared" si="6"/>
        <v>845.07666666666637</v>
      </c>
      <c r="J49">
        <f t="shared" si="6"/>
        <v>656.69666666666626</v>
      </c>
      <c r="K49">
        <f t="shared" si="6"/>
        <v>810.52666666666664</v>
      </c>
      <c r="L49">
        <f t="shared" si="6"/>
        <v>789.24666666666644</v>
      </c>
      <c r="M49">
        <f t="shared" si="6"/>
        <v>1105.0066666666662</v>
      </c>
      <c r="N49">
        <f t="shared" si="6"/>
        <v>636.44666666666626</v>
      </c>
      <c r="O49">
        <f t="shared" si="6"/>
        <v>11649.816666666666</v>
      </c>
    </row>
    <row r="50" spans="4:17" x14ac:dyDescent="0.25">
      <c r="H50">
        <f t="shared" si="6"/>
        <v>460.94666666666626</v>
      </c>
      <c r="I50">
        <f t="shared" si="6"/>
        <v>693.05666666666639</v>
      </c>
      <c r="J50">
        <f t="shared" si="6"/>
        <v>438.23666666666622</v>
      </c>
      <c r="K50">
        <f t="shared" si="6"/>
        <v>1160.5566666666664</v>
      </c>
      <c r="L50">
        <f t="shared" si="6"/>
        <v>1130.7966666666666</v>
      </c>
      <c r="M50">
        <f t="shared" si="6"/>
        <v>1039.3166666666666</v>
      </c>
      <c r="N50">
        <f t="shared" si="6"/>
        <v>836.9066666666663</v>
      </c>
      <c r="O50">
        <f t="shared" si="6"/>
        <v>5707.6166666666668</v>
      </c>
    </row>
    <row r="53" spans="4:17" x14ac:dyDescent="0.25">
      <c r="F53" s="4"/>
      <c r="G53" s="4"/>
      <c r="H53" s="4" t="s">
        <v>21</v>
      </c>
      <c r="I53" s="4" t="s">
        <v>22</v>
      </c>
      <c r="J53" s="4" t="s">
        <v>23</v>
      </c>
      <c r="K53" s="4" t="s">
        <v>24</v>
      </c>
      <c r="L53" s="4" t="s">
        <v>25</v>
      </c>
      <c r="M53" s="4" t="s">
        <v>26</v>
      </c>
      <c r="N53" s="4" t="s">
        <v>27</v>
      </c>
      <c r="O53" s="4" t="s">
        <v>28</v>
      </c>
      <c r="P53" s="4"/>
      <c r="Q53" s="4"/>
    </row>
    <row r="54" spans="4:17" x14ac:dyDescent="0.25">
      <c r="F54" t="s">
        <v>35</v>
      </c>
      <c r="H54">
        <f>AVERAGE(H47:H50)</f>
        <v>738.96666666666647</v>
      </c>
      <c r="I54">
        <f>AVERAGE(I47:I50)</f>
        <v>774.05416666666645</v>
      </c>
      <c r="J54">
        <f t="shared" ref="J54:N54" si="7">AVERAGE(J47:J50)</f>
        <v>568.94666666666626</v>
      </c>
      <c r="K54">
        <f t="shared" si="7"/>
        <v>968.15333333333319</v>
      </c>
      <c r="L54">
        <f>AVERAGE(L47:L50)</f>
        <v>921.27666666666642</v>
      </c>
      <c r="M54">
        <f t="shared" si="7"/>
        <v>927.06666666666638</v>
      </c>
      <c r="N54">
        <f t="shared" si="7"/>
        <v>737.07416666666631</v>
      </c>
      <c r="O54">
        <f>AVERAGE(O47:O50)</f>
        <v>31951.166666666668</v>
      </c>
    </row>
    <row r="55" spans="4:17" x14ac:dyDescent="0.25">
      <c r="F55" t="s">
        <v>36</v>
      </c>
      <c r="H55">
        <f>H54/1000</f>
        <v>0.73896666666666644</v>
      </c>
      <c r="I55">
        <f t="shared" ref="I55:O55" si="8">I54/1000</f>
        <v>0.77405416666666649</v>
      </c>
      <c r="J55">
        <f t="shared" si="8"/>
        <v>0.56894666666666627</v>
      </c>
      <c r="K55">
        <f t="shared" si="8"/>
        <v>0.9681533333333332</v>
      </c>
      <c r="L55">
        <f t="shared" si="8"/>
        <v>0.92127666666666641</v>
      </c>
      <c r="M55">
        <f t="shared" si="8"/>
        <v>0.92706666666666637</v>
      </c>
      <c r="N55">
        <f t="shared" si="8"/>
        <v>0.73707416666666636</v>
      </c>
      <c r="O55">
        <f t="shared" si="8"/>
        <v>31.951166666666669</v>
      </c>
    </row>
    <row r="56" spans="4:17" x14ac:dyDescent="0.25">
      <c r="F56" t="s">
        <v>37</v>
      </c>
      <c r="H56">
        <f>MEDIAN(H47:H50)</f>
        <v>735.19166666666661</v>
      </c>
      <c r="I56">
        <f t="shared" ref="I56:N56" si="9">MEDIAN(I47:I50)</f>
        <v>779.04166666666652</v>
      </c>
      <c r="J56">
        <f>MEDIAN(J47:J50)</f>
        <v>588.70666666666625</v>
      </c>
      <c r="K56">
        <f t="shared" si="9"/>
        <v>933.37666666666655</v>
      </c>
      <c r="L56">
        <f t="shared" si="9"/>
        <v>882.5316666666663</v>
      </c>
      <c r="M56">
        <f t="shared" si="9"/>
        <v>922.38166666666643</v>
      </c>
      <c r="N56">
        <f t="shared" si="9"/>
        <v>737.47166666666635</v>
      </c>
      <c r="O56">
        <f>MEDIAN(O47:O50)</f>
        <v>9271.2666666666664</v>
      </c>
    </row>
    <row r="57" spans="4:17" x14ac:dyDescent="0.25">
      <c r="F57" t="s">
        <v>38</v>
      </c>
      <c r="H57">
        <f>H56/1000</f>
        <v>0.73519166666666658</v>
      </c>
      <c r="I57">
        <f t="shared" ref="I57:O57" si="10">I56/1000</f>
        <v>0.77904166666666652</v>
      </c>
      <c r="J57">
        <f t="shared" si="10"/>
        <v>0.58870666666666627</v>
      </c>
      <c r="K57">
        <f t="shared" si="10"/>
        <v>0.93337666666666652</v>
      </c>
      <c r="L57">
        <f t="shared" si="10"/>
        <v>0.88253166666666627</v>
      </c>
      <c r="M57">
        <f t="shared" si="10"/>
        <v>0.92238166666666643</v>
      </c>
      <c r="N57">
        <f t="shared" si="10"/>
        <v>0.7374716666666663</v>
      </c>
      <c r="O57">
        <f t="shared" si="10"/>
        <v>9.2712666666666657</v>
      </c>
    </row>
    <row r="58" spans="4:17" x14ac:dyDescent="0.25">
      <c r="F58" t="s">
        <v>39</v>
      </c>
      <c r="H58">
        <f>STDEV(H47:H50)</f>
        <v>232.59236717198317</v>
      </c>
      <c r="I58">
        <f t="shared" ref="I58:O58" si="11">STDEV(I47:I50)</f>
        <v>66.458259770074207</v>
      </c>
      <c r="J58">
        <f t="shared" si="11"/>
        <v>108.66909342893521</v>
      </c>
      <c r="K58">
        <f t="shared" si="11"/>
        <v>177.58747881912527</v>
      </c>
      <c r="L58">
        <f t="shared" si="11"/>
        <v>160.45134236480152</v>
      </c>
      <c r="M58">
        <f t="shared" si="11"/>
        <v>170.75320924265708</v>
      </c>
      <c r="N58">
        <f t="shared" si="11"/>
        <v>93.88736136988831</v>
      </c>
      <c r="O58">
        <f t="shared" si="11"/>
        <v>47804.582681475214</v>
      </c>
    </row>
    <row r="59" spans="4:17" x14ac:dyDescent="0.25">
      <c r="F59" t="s">
        <v>40</v>
      </c>
      <c r="H59">
        <f>H58/H54*100</f>
        <v>31.475353038745528</v>
      </c>
      <c r="I59">
        <f t="shared" ref="I59:O59" si="12">I58/I54*100</f>
        <v>8.585737617855024</v>
      </c>
      <c r="J59">
        <f t="shared" si="12"/>
        <v>19.100049230555051</v>
      </c>
      <c r="K59">
        <f t="shared" si="12"/>
        <v>18.342908370484562</v>
      </c>
      <c r="L59">
        <f t="shared" si="12"/>
        <v>17.416195174609317</v>
      </c>
      <c r="M59">
        <f t="shared" si="12"/>
        <v>18.418654815474305</v>
      </c>
      <c r="N59">
        <f t="shared" si="12"/>
        <v>12.737844523093678</v>
      </c>
      <c r="O59">
        <f t="shared" si="12"/>
        <v>149.61764363786992</v>
      </c>
    </row>
    <row r="62" spans="4:17" x14ac:dyDescent="0.25">
      <c r="D62" t="s">
        <v>56</v>
      </c>
    </row>
    <row r="63" spans="4:17" x14ac:dyDescent="0.25">
      <c r="H63">
        <f t="shared" ref="H63:O64" si="13">H47/$O$54*100</f>
        <v>2.4304798468496194</v>
      </c>
      <c r="I63">
        <f t="shared" si="13"/>
        <v>2.5266265707564139</v>
      </c>
      <c r="J63">
        <f t="shared" si="13"/>
        <v>2.0660800075114616</v>
      </c>
      <c r="K63">
        <f t="shared" si="13"/>
        <v>2.9212600478855748</v>
      </c>
      <c r="L63">
        <f t="shared" si="13"/>
        <v>3.0134945515813185</v>
      </c>
      <c r="M63">
        <f t="shared" si="13"/>
        <v>2.3739247914786619</v>
      </c>
      <c r="N63">
        <f t="shared" si="13"/>
        <v>2.4844997835238138</v>
      </c>
      <c r="O63">
        <f t="shared" si="13"/>
        <v>324.10245843918062</v>
      </c>
    </row>
    <row r="64" spans="4:17" x14ac:dyDescent="0.25">
      <c r="H64">
        <f>H48/$O$54*100</f>
        <v>3.2065704434371192</v>
      </c>
      <c r="I64">
        <f t="shared" si="13"/>
        <v>2.3498255149785869</v>
      </c>
      <c r="J64">
        <f t="shared" si="13"/>
        <v>1.6297266140516502</v>
      </c>
      <c r="L64">
        <f t="shared" si="13"/>
        <v>2.5107586055803894</v>
      </c>
      <c r="M64">
        <f t="shared" si="13"/>
        <v>2.520867782605746</v>
      </c>
      <c r="N64">
        <f t="shared" si="13"/>
        <v>2.1317427115337457</v>
      </c>
      <c r="O64">
        <f t="shared" si="13"/>
        <v>21.572660361906451</v>
      </c>
    </row>
    <row r="65" spans="4:17" x14ac:dyDescent="0.25">
      <c r="H65">
        <f t="shared" ref="H65:O66" si="14">H49/$O$54*100</f>
        <v>2.1714908688780272</v>
      </c>
      <c r="I65">
        <f t="shared" si="14"/>
        <v>2.6449008121769149</v>
      </c>
      <c r="J65">
        <f t="shared" si="14"/>
        <v>2.0553135774906481</v>
      </c>
      <c r="K65">
        <f t="shared" si="14"/>
        <v>2.5367670455434594</v>
      </c>
      <c r="L65">
        <f t="shared" si="14"/>
        <v>2.4701654086705225</v>
      </c>
      <c r="M65">
        <f t="shared" si="14"/>
        <v>3.4584235317437533</v>
      </c>
      <c r="N65">
        <f t="shared" si="14"/>
        <v>1.9919356100716183</v>
      </c>
      <c r="O65">
        <f t="shared" si="14"/>
        <v>36.461318574699931</v>
      </c>
    </row>
    <row r="66" spans="4:17" x14ac:dyDescent="0.25">
      <c r="H66">
        <f t="shared" si="14"/>
        <v>1.4426598924400242</v>
      </c>
      <c r="I66">
        <f t="shared" si="14"/>
        <v>2.1691122389897073</v>
      </c>
      <c r="J66">
        <f t="shared" si="14"/>
        <v>1.3715826756456453</v>
      </c>
      <c r="K66">
        <f t="shared" si="14"/>
        <v>3.6322825979228708</v>
      </c>
      <c r="L66">
        <f t="shared" si="14"/>
        <v>3.5391404591381641</v>
      </c>
      <c r="M66">
        <f t="shared" si="14"/>
        <v>3.2528285352125894</v>
      </c>
      <c r="N66">
        <f t="shared" si="14"/>
        <v>2.6193305408774838</v>
      </c>
      <c r="O66">
        <f t="shared" si="14"/>
        <v>17.863562624212992</v>
      </c>
    </row>
    <row r="69" spans="4:17" x14ac:dyDescent="0.25">
      <c r="F69" s="4"/>
      <c r="G69" s="4"/>
      <c r="H69" s="4" t="s">
        <v>21</v>
      </c>
      <c r="I69" s="4" t="s">
        <v>22</v>
      </c>
      <c r="J69" s="4" t="s">
        <v>23</v>
      </c>
      <c r="K69" s="4" t="s">
        <v>24</v>
      </c>
      <c r="L69" s="4" t="s">
        <v>25</v>
      </c>
      <c r="M69" s="4" t="s">
        <v>26</v>
      </c>
      <c r="N69" s="4" t="s">
        <v>27</v>
      </c>
      <c r="O69" s="4" t="s">
        <v>28</v>
      </c>
      <c r="P69" s="4"/>
      <c r="Q69" s="4"/>
    </row>
    <row r="70" spans="4:17" x14ac:dyDescent="0.25">
      <c r="F70" t="s">
        <v>35</v>
      </c>
      <c r="H70">
        <f>AVERAGE(H63:H66)</f>
        <v>2.3128002629011979</v>
      </c>
      <c r="I70">
        <f>AVERAGE(I63:I66)</f>
        <v>2.4226162842254055</v>
      </c>
      <c r="J70">
        <f t="shared" ref="J70:N70" si="15">AVERAGE(J63:J66)</f>
        <v>1.7806757186748514</v>
      </c>
      <c r="K70">
        <f t="shared" si="15"/>
        <v>3.030103230450635</v>
      </c>
      <c r="L70">
        <f t="shared" si="15"/>
        <v>2.8833897562425985</v>
      </c>
      <c r="M70">
        <f t="shared" si="15"/>
        <v>2.9015111602601875</v>
      </c>
      <c r="N70">
        <f t="shared" si="15"/>
        <v>2.3068771615016654</v>
      </c>
      <c r="O70">
        <f>AVERAGE(O63:O66)</f>
        <v>100</v>
      </c>
    </row>
    <row r="71" spans="4:17" x14ac:dyDescent="0.25">
      <c r="F71" t="s">
        <v>37</v>
      </c>
      <c r="H71">
        <f>MEDIAN(H63:H66)</f>
        <v>2.3009853578638233</v>
      </c>
      <c r="I71">
        <f>MEDIAN(I63:I66)</f>
        <v>2.4382260428675004</v>
      </c>
      <c r="J71">
        <f t="shared" ref="J71:O71" si="16">MEDIAN(J63:J66)</f>
        <v>1.8425200957711492</v>
      </c>
      <c r="K71">
        <f t="shared" si="16"/>
        <v>2.9212600478855748</v>
      </c>
      <c r="L71">
        <f t="shared" si="16"/>
        <v>2.7621265785808538</v>
      </c>
      <c r="M71">
        <f t="shared" si="16"/>
        <v>2.8868481589091677</v>
      </c>
      <c r="N71">
        <f t="shared" si="16"/>
        <v>2.3081212475287796</v>
      </c>
      <c r="O71">
        <f t="shared" si="16"/>
        <v>29.016989468303191</v>
      </c>
    </row>
    <row r="72" spans="4:17" x14ac:dyDescent="0.25">
      <c r="F72" t="s">
        <v>39</v>
      </c>
      <c r="H72">
        <f>STDEV(H63:H66)</f>
        <v>0.72796204782918494</v>
      </c>
      <c r="I72">
        <f t="shared" ref="I72:O72" si="17">STDEV(I63:I66)</f>
        <v>0.20799947765102225</v>
      </c>
      <c r="J72">
        <f t="shared" si="17"/>
        <v>0.34010993890343594</v>
      </c>
      <c r="K72">
        <f t="shared" si="17"/>
        <v>0.5558090590926521</v>
      </c>
      <c r="L72">
        <f t="shared" si="17"/>
        <v>0.50217678759190365</v>
      </c>
      <c r="M72">
        <f t="shared" si="17"/>
        <v>0.53441932504079004</v>
      </c>
      <c r="N72">
        <f t="shared" si="17"/>
        <v>0.29384642617083712</v>
      </c>
      <c r="O72">
        <f t="shared" si="17"/>
        <v>149.61764363786992</v>
      </c>
    </row>
    <row r="73" spans="4:17" x14ac:dyDescent="0.25">
      <c r="F73" t="s">
        <v>40</v>
      </c>
      <c r="H73">
        <f t="shared" ref="H73:O73" si="18">H72/H70*100</f>
        <v>31.475353038745453</v>
      </c>
      <c r="I73">
        <f t="shared" si="18"/>
        <v>8.585737617855024</v>
      </c>
      <c r="J73">
        <f t="shared" si="18"/>
        <v>19.100049230555012</v>
      </c>
      <c r="K73">
        <f t="shared" si="18"/>
        <v>18.342908370484544</v>
      </c>
      <c r="L73">
        <f t="shared" si="18"/>
        <v>17.416195174609346</v>
      </c>
      <c r="M73">
        <f t="shared" si="18"/>
        <v>18.418654815474394</v>
      </c>
      <c r="N73">
        <f t="shared" si="18"/>
        <v>12.737844523093605</v>
      </c>
      <c r="O73">
        <f t="shared" si="18"/>
        <v>149.61764363786992</v>
      </c>
    </row>
    <row r="76" spans="4:17" x14ac:dyDescent="0.25">
      <c r="D76" t="s">
        <v>57</v>
      </c>
      <c r="H76">
        <f t="shared" ref="H76:O79" si="19">H47/$H$54*100</f>
        <v>105.0881862059633</v>
      </c>
      <c r="I76">
        <f>I47/$H$54*100</f>
        <v>109.24534259551626</v>
      </c>
      <c r="J76">
        <f t="shared" si="19"/>
        <v>89.332401100635991</v>
      </c>
      <c r="K76">
        <f t="shared" si="19"/>
        <v>126.30835851865218</v>
      </c>
      <c r="L76">
        <f t="shared" si="19"/>
        <v>130.2963597816771</v>
      </c>
      <c r="M76">
        <f t="shared" si="19"/>
        <v>102.642879696874</v>
      </c>
      <c r="N76">
        <f t="shared" si="19"/>
        <v>107.42388019306237</v>
      </c>
      <c r="O76">
        <f t="shared" si="19"/>
        <v>14013.42189543958</v>
      </c>
    </row>
    <row r="77" spans="4:17" x14ac:dyDescent="0.25">
      <c r="H77">
        <f t="shared" si="19"/>
        <v>138.64450358608869</v>
      </c>
      <c r="I77">
        <f t="shared" si="19"/>
        <v>101.60088411746133</v>
      </c>
      <c r="J77">
        <f t="shared" si="19"/>
        <v>70.465514908205122</v>
      </c>
      <c r="L77">
        <f t="shared" si="19"/>
        <v>108.55924940231851</v>
      </c>
      <c r="M77">
        <f t="shared" si="19"/>
        <v>108.99634624926698</v>
      </c>
      <c r="N77">
        <f t="shared" si="19"/>
        <v>92.171500744282525</v>
      </c>
      <c r="O77">
        <f t="shared" si="19"/>
        <v>932.75068789751481</v>
      </c>
    </row>
    <row r="78" spans="4:17" x14ac:dyDescent="0.25">
      <c r="H78">
        <f t="shared" si="19"/>
        <v>93.890116829807397</v>
      </c>
      <c r="I78">
        <f t="shared" si="19"/>
        <v>114.3592403807118</v>
      </c>
      <c r="J78">
        <f t="shared" si="19"/>
        <v>88.86688619243084</v>
      </c>
      <c r="K78">
        <f t="shared" si="19"/>
        <v>109.68379268347694</v>
      </c>
      <c r="L78">
        <f t="shared" si="19"/>
        <v>106.80409580946366</v>
      </c>
      <c r="M78">
        <f t="shared" si="19"/>
        <v>149.53403401145741</v>
      </c>
      <c r="N78">
        <f t="shared" si="19"/>
        <v>86.126573142676676</v>
      </c>
      <c r="O78">
        <f t="shared" si="19"/>
        <v>1576.5009698227257</v>
      </c>
    </row>
    <row r="79" spans="4:17" x14ac:dyDescent="0.25">
      <c r="H79">
        <f t="shared" si="19"/>
        <v>62.377193378140603</v>
      </c>
      <c r="I79">
        <f t="shared" si="19"/>
        <v>93.787270512878322</v>
      </c>
      <c r="J79">
        <f t="shared" si="19"/>
        <v>59.303983039379268</v>
      </c>
      <c r="K79">
        <f t="shared" si="19"/>
        <v>157.05128783436331</v>
      </c>
      <c r="L79">
        <f t="shared" si="19"/>
        <v>153.02404258198388</v>
      </c>
      <c r="M79">
        <f t="shared" si="19"/>
        <v>140.64459380215618</v>
      </c>
      <c r="N79">
        <f t="shared" si="19"/>
        <v>113.25364247372455</v>
      </c>
      <c r="O79">
        <f t="shared" si="19"/>
        <v>772.37809553881561</v>
      </c>
    </row>
    <row r="82" spans="6:17" x14ac:dyDescent="0.25">
      <c r="F82" s="4"/>
      <c r="G82" s="4"/>
      <c r="H82" s="4" t="s">
        <v>21</v>
      </c>
      <c r="I82" s="4" t="s">
        <v>22</v>
      </c>
      <c r="J82" s="4" t="s">
        <v>23</v>
      </c>
      <c r="K82" s="4" t="s">
        <v>24</v>
      </c>
      <c r="L82" s="4" t="s">
        <v>25</v>
      </c>
      <c r="M82" s="4" t="s">
        <v>26</v>
      </c>
      <c r="N82" s="4" t="s">
        <v>27</v>
      </c>
      <c r="O82" s="4" t="s">
        <v>28</v>
      </c>
      <c r="P82" s="4"/>
      <c r="Q82" s="4"/>
    </row>
    <row r="83" spans="6:17" x14ac:dyDescent="0.25">
      <c r="F83" t="s">
        <v>35</v>
      </c>
      <c r="H83">
        <f>AVERAGE(H76:H79)</f>
        <v>99.999999999999986</v>
      </c>
      <c r="I83">
        <f t="shared" ref="I83:N83" si="20">AVERAGE(I76:I79)</f>
        <v>104.74818440164192</v>
      </c>
      <c r="J83">
        <f t="shared" si="20"/>
        <v>76.992196310162811</v>
      </c>
      <c r="K83">
        <f t="shared" si="20"/>
        <v>131.01447967883081</v>
      </c>
      <c r="L83">
        <f t="shared" si="20"/>
        <v>124.67093689386078</v>
      </c>
      <c r="M83">
        <f t="shared" si="20"/>
        <v>125.45446343993864</v>
      </c>
      <c r="N83">
        <f t="shared" si="20"/>
        <v>99.743899138436518</v>
      </c>
      <c r="O83">
        <f>AVERAGE(O76:O79)</f>
        <v>4323.7629121746595</v>
      </c>
    </row>
    <row r="84" spans="6:17" x14ac:dyDescent="0.25">
      <c r="F84" t="s">
        <v>37</v>
      </c>
      <c r="H84">
        <f>MEDIAN(H76:H79)</f>
        <v>99.489151517885347</v>
      </c>
      <c r="I84">
        <f>MEDIAN(I76:I79)</f>
        <v>105.4231133564888</v>
      </c>
      <c r="J84">
        <f t="shared" ref="J84:O84" si="21">MEDIAN(J76:J79)</f>
        <v>79.666200550317981</v>
      </c>
      <c r="K84">
        <f t="shared" si="21"/>
        <v>126.30835851865218</v>
      </c>
      <c r="L84">
        <f t="shared" si="21"/>
        <v>119.42780459199781</v>
      </c>
      <c r="M84">
        <f t="shared" si="21"/>
        <v>124.82047002571159</v>
      </c>
      <c r="N84">
        <f t="shared" si="21"/>
        <v>99.797690468672442</v>
      </c>
      <c r="O84">
        <f t="shared" si="21"/>
        <v>1254.6258288601202</v>
      </c>
    </row>
    <row r="85" spans="6:17" x14ac:dyDescent="0.25">
      <c r="F85" t="s">
        <v>39</v>
      </c>
      <c r="H85">
        <f>STDEV(H76:H79)</f>
        <v>31.475353038745606</v>
      </c>
      <c r="I85">
        <f t="shared" ref="I85:O85" si="22">STDEV(I76:I79)</f>
        <v>8.9934042721919241</v>
      </c>
      <c r="J85">
        <f t="shared" si="22"/>
        <v>14.705547398926655</v>
      </c>
      <c r="K85">
        <f t="shared" si="22"/>
        <v>24.031865959555113</v>
      </c>
      <c r="L85">
        <f t="shared" si="22"/>
        <v>21.712933695448786</v>
      </c>
      <c r="M85">
        <f t="shared" si="22"/>
        <v>23.107024571607774</v>
      </c>
      <c r="N85">
        <f t="shared" si="22"/>
        <v>12.705222793525589</v>
      </c>
      <c r="O85">
        <f t="shared" si="22"/>
        <v>6469.1121856838672</v>
      </c>
    </row>
    <row r="86" spans="6:17" x14ac:dyDescent="0.25">
      <c r="F86" t="s">
        <v>40</v>
      </c>
      <c r="H86">
        <f t="shared" ref="H86:O86" si="23">H85/H83*100</f>
        <v>31.475353038745613</v>
      </c>
      <c r="I86">
        <f t="shared" si="23"/>
        <v>8.5857376178550293</v>
      </c>
      <c r="J86">
        <f t="shared" si="23"/>
        <v>19.100049230555012</v>
      </c>
      <c r="K86">
        <f t="shared" si="23"/>
        <v>18.342908370484608</v>
      </c>
      <c r="L86">
        <f t="shared" si="23"/>
        <v>17.4161951746093</v>
      </c>
      <c r="M86">
        <f t="shared" si="23"/>
        <v>18.418654815474355</v>
      </c>
      <c r="N86">
        <f t="shared" si="23"/>
        <v>12.73784452309385</v>
      </c>
      <c r="O86">
        <f t="shared" si="23"/>
        <v>149.61764363786989</v>
      </c>
    </row>
  </sheetData>
  <pageMargins left="0.7" right="0.7" top="0.78740157499999996" bottom="0.78740157499999996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1EDCCC-F8BD-45AB-B2CC-7C4043DF86E1}">
  <dimension ref="A1:N52"/>
  <sheetViews>
    <sheetView workbookViewId="0">
      <selection activeCell="C11" sqref="C11"/>
    </sheetView>
  </sheetViews>
  <sheetFormatPr baseColWidth="10" defaultRowHeight="15" x14ac:dyDescent="0.25"/>
  <cols>
    <col min="7" max="8" width="12" bestFit="1" customWidth="1"/>
    <col min="16" max="16" width="12" bestFit="1" customWidth="1"/>
  </cols>
  <sheetData>
    <row r="1" spans="1:3" x14ac:dyDescent="0.25">
      <c r="A1" s="2" t="s">
        <v>58</v>
      </c>
    </row>
    <row r="2" spans="1:3" x14ac:dyDescent="0.25">
      <c r="A2" t="s">
        <v>30</v>
      </c>
      <c r="C2" t="s">
        <v>59</v>
      </c>
    </row>
    <row r="3" spans="1:3" x14ac:dyDescent="0.25">
      <c r="A3" t="s">
        <v>31</v>
      </c>
      <c r="C3" s="3">
        <v>43636</v>
      </c>
    </row>
    <row r="4" spans="1:3" x14ac:dyDescent="0.25">
      <c r="A4" t="s">
        <v>32</v>
      </c>
      <c r="C4" t="s">
        <v>61</v>
      </c>
    </row>
    <row r="5" spans="1:3" x14ac:dyDescent="0.25">
      <c r="A5" t="s">
        <v>33</v>
      </c>
      <c r="C5" t="s">
        <v>60</v>
      </c>
    </row>
    <row r="6" spans="1:3" x14ac:dyDescent="0.25">
      <c r="A6" t="s">
        <v>18</v>
      </c>
      <c r="C6" s="3">
        <v>43817</v>
      </c>
    </row>
    <row r="7" spans="1:3" x14ac:dyDescent="0.25">
      <c r="A7" t="s">
        <v>19</v>
      </c>
      <c r="C7" t="s">
        <v>20</v>
      </c>
    </row>
    <row r="8" spans="1:3" x14ac:dyDescent="0.25">
      <c r="A8" s="2" t="s">
        <v>34</v>
      </c>
      <c r="C8" t="s">
        <v>62</v>
      </c>
    </row>
    <row r="9" spans="1:3" x14ac:dyDescent="0.25">
      <c r="C9" s="20" t="s">
        <v>63</v>
      </c>
    </row>
    <row r="10" spans="1:3" x14ac:dyDescent="0.25">
      <c r="C10" t="s">
        <v>64</v>
      </c>
    </row>
    <row r="16" spans="1:3" x14ac:dyDescent="0.25">
      <c r="A16" s="2" t="s">
        <v>53</v>
      </c>
    </row>
    <row r="17" spans="1:13" x14ac:dyDescent="0.25">
      <c r="A17" s="2" t="s">
        <v>41</v>
      </c>
    </row>
    <row r="18" spans="1:13" x14ac:dyDescent="0.25">
      <c r="E18" t="s">
        <v>21</v>
      </c>
      <c r="F18" t="s">
        <v>22</v>
      </c>
      <c r="G18" t="s">
        <v>23</v>
      </c>
      <c r="H18" t="s">
        <v>24</v>
      </c>
      <c r="I18" t="s">
        <v>25</v>
      </c>
      <c r="J18" t="s">
        <v>26</v>
      </c>
      <c r="K18" t="s">
        <v>27</v>
      </c>
      <c r="L18" t="s">
        <v>28</v>
      </c>
      <c r="M18" t="s">
        <v>29</v>
      </c>
    </row>
    <row r="21" spans="1:13" x14ac:dyDescent="0.25">
      <c r="E21">
        <v>5.8143199999999978E-2</v>
      </c>
      <c r="F21">
        <v>6.4704899999999982E-2</v>
      </c>
      <c r="G21">
        <v>6.2592499999999995E-2</v>
      </c>
      <c r="H21">
        <v>8.2746499999999973E-2</v>
      </c>
      <c r="I21">
        <v>7.6481599999999983E-2</v>
      </c>
      <c r="J21">
        <v>6.4965399999999979E-2</v>
      </c>
      <c r="K21">
        <v>3.7092599999999976E-2</v>
      </c>
      <c r="L21">
        <v>2.8521699999999983E-2</v>
      </c>
    </row>
    <row r="22" spans="1:13" x14ac:dyDescent="0.25">
      <c r="E22">
        <v>7.4610699999999974E-2</v>
      </c>
      <c r="F22">
        <v>7.4440299999999987E-2</v>
      </c>
      <c r="G22">
        <v>9.3096399999999996E-2</v>
      </c>
      <c r="H22">
        <v>9.5224099999999978E-2</v>
      </c>
      <c r="I22">
        <v>9.7003199999999984E-2</v>
      </c>
      <c r="J22">
        <v>6.5887499999999988E-2</v>
      </c>
      <c r="K22">
        <v>4.9171299999999973E-2</v>
      </c>
      <c r="L22">
        <v>1.9132499999999997E-2</v>
      </c>
    </row>
    <row r="23" spans="1:13" x14ac:dyDescent="0.25">
      <c r="E23">
        <v>5.9397399999999989E-2</v>
      </c>
      <c r="F23">
        <v>6.8405799999999989E-2</v>
      </c>
      <c r="G23">
        <v>6.9134099999999976E-2</v>
      </c>
      <c r="H23">
        <v>8.1345699999999993E-2</v>
      </c>
      <c r="I23">
        <v>9.8098899999999989E-2</v>
      </c>
      <c r="J23">
        <v>8.1929399999999986E-2</v>
      </c>
      <c r="K23">
        <v>4.8862299999999997E-2</v>
      </c>
      <c r="L23">
        <v>2.0227699999999987E-2</v>
      </c>
    </row>
    <row r="24" spans="1:13" x14ac:dyDescent="0.25">
      <c r="E24">
        <v>2.511629999999998E-2</v>
      </c>
      <c r="F24">
        <v>6.5721999999999975E-2</v>
      </c>
      <c r="G24">
        <v>4.8846699999999993E-2</v>
      </c>
      <c r="H24">
        <v>4.2652199999999973E-2</v>
      </c>
      <c r="I24">
        <v>6.0725799999999996E-2</v>
      </c>
      <c r="J24">
        <v>9.4516599999999978E-2</v>
      </c>
      <c r="K24">
        <v>5.0121399999999983E-2</v>
      </c>
      <c r="L24">
        <v>2.1038899999999999E-2</v>
      </c>
    </row>
    <row r="25" spans="1:13" x14ac:dyDescent="0.25">
      <c r="A25" s="2" t="s">
        <v>17</v>
      </c>
    </row>
    <row r="26" spans="1:13" x14ac:dyDescent="0.25">
      <c r="A26" s="2" t="s">
        <v>41</v>
      </c>
    </row>
    <row r="27" spans="1:13" x14ac:dyDescent="0.25">
      <c r="E27" t="s">
        <v>21</v>
      </c>
      <c r="F27" t="s">
        <v>22</v>
      </c>
      <c r="G27" t="s">
        <v>23</v>
      </c>
      <c r="H27" t="s">
        <v>24</v>
      </c>
      <c r="I27" t="s">
        <v>25</v>
      </c>
      <c r="J27" t="s">
        <v>26</v>
      </c>
      <c r="K27" t="s">
        <v>27</v>
      </c>
      <c r="L27" t="s">
        <v>28</v>
      </c>
      <c r="M27" t="s">
        <v>29</v>
      </c>
    </row>
    <row r="30" spans="1:13" x14ac:dyDescent="0.25">
      <c r="E30">
        <v>776.56666666666661</v>
      </c>
      <c r="F30">
        <v>807.28666666666641</v>
      </c>
      <c r="G30">
        <v>660.13666666666631</v>
      </c>
      <c r="H30">
        <v>933.37666666666655</v>
      </c>
      <c r="I30">
        <v>962.84666666666635</v>
      </c>
      <c r="J30">
        <v>758.49666666666644</v>
      </c>
      <c r="K30">
        <v>793.82666666666637</v>
      </c>
      <c r="L30">
        <v>103554.51666666666</v>
      </c>
    </row>
    <row r="31" spans="1:13" x14ac:dyDescent="0.25">
      <c r="E31">
        <v>1024.5366666666664</v>
      </c>
      <c r="F31">
        <v>750.79666666666662</v>
      </c>
      <c r="G31">
        <v>520.71666666666624</v>
      </c>
      <c r="I31">
        <v>802.21666666666624</v>
      </c>
      <c r="J31">
        <v>805.44666666666626</v>
      </c>
      <c r="K31">
        <v>681.11666666666633</v>
      </c>
      <c r="L31">
        <v>6892.7166666666672</v>
      </c>
    </row>
    <row r="32" spans="1:13" x14ac:dyDescent="0.25">
      <c r="E32">
        <v>693.81666666666661</v>
      </c>
      <c r="F32">
        <v>845.07666666666637</v>
      </c>
      <c r="G32">
        <v>656.69666666666626</v>
      </c>
      <c r="H32">
        <v>810.52666666666664</v>
      </c>
      <c r="I32">
        <v>789.24666666666644</v>
      </c>
      <c r="J32">
        <v>1105.0066666666662</v>
      </c>
      <c r="K32">
        <v>636.44666666666626</v>
      </c>
      <c r="L32">
        <v>11649.816666666666</v>
      </c>
    </row>
    <row r="33" spans="1:14" x14ac:dyDescent="0.25">
      <c r="E33">
        <v>460.94666666666626</v>
      </c>
      <c r="F33">
        <v>693.05666666666639</v>
      </c>
      <c r="G33">
        <v>438.23666666666622</v>
      </c>
      <c r="H33">
        <v>1160.5566666666664</v>
      </c>
      <c r="I33">
        <v>1130.7966666666666</v>
      </c>
      <c r="J33">
        <v>1039.3166666666666</v>
      </c>
      <c r="K33">
        <v>836.9066666666663</v>
      </c>
      <c r="L33">
        <v>5707.6166666666668</v>
      </c>
    </row>
    <row r="35" spans="1:14" x14ac:dyDescent="0.25">
      <c r="A35" s="2" t="s">
        <v>54</v>
      </c>
    </row>
    <row r="36" spans="1:14" x14ac:dyDescent="0.25">
      <c r="E36">
        <f>E21/E30</f>
        <v>7.4872129458728565E-5</v>
      </c>
      <c r="F36">
        <f t="shared" ref="F36:L36" si="0">F21/F30</f>
        <v>8.0151082226057667E-5</v>
      </c>
      <c r="G36">
        <f t="shared" si="0"/>
        <v>9.4817487287985865E-5</v>
      </c>
      <c r="H36">
        <f t="shared" si="0"/>
        <v>8.8652848260616456E-5</v>
      </c>
      <c r="I36">
        <f t="shared" si="0"/>
        <v>7.9432793037312977E-5</v>
      </c>
      <c r="J36">
        <f t="shared" si="0"/>
        <v>8.5650211602775661E-5</v>
      </c>
      <c r="K36">
        <f t="shared" si="0"/>
        <v>4.6726321447167291E-5</v>
      </c>
      <c r="L36">
        <f t="shared" si="0"/>
        <v>2.7542690476562172E-7</v>
      </c>
      <c r="N36" s="2" t="s">
        <v>21</v>
      </c>
    </row>
    <row r="37" spans="1:14" x14ac:dyDescent="0.25">
      <c r="E37">
        <f t="shared" ref="E37:L37" si="1">E22/E31</f>
        <v>7.2823845575723648E-5</v>
      </c>
      <c r="F37">
        <f>F22/F31</f>
        <v>9.9148415682896816E-5</v>
      </c>
      <c r="G37">
        <f t="shared" si="1"/>
        <v>1.7878513587043512E-4</v>
      </c>
      <c r="I37">
        <f t="shared" si="1"/>
        <v>1.2091895373236661E-4</v>
      </c>
      <c r="J37">
        <f t="shared" si="1"/>
        <v>8.1802436743173582E-5</v>
      </c>
      <c r="K37">
        <f t="shared" si="1"/>
        <v>7.2192184403063595E-5</v>
      </c>
      <c r="L37">
        <f t="shared" si="1"/>
        <v>2.7757560516777366E-6</v>
      </c>
      <c r="N37">
        <f>AVERAGE(E36:E39)</f>
        <v>7.1948534635504091E-5</v>
      </c>
    </row>
    <row r="38" spans="1:14" x14ac:dyDescent="0.25">
      <c r="E38">
        <f t="shared" ref="E38:L38" si="2">E23/E32</f>
        <v>8.5609647120997372E-5</v>
      </c>
      <c r="F38">
        <f t="shared" si="2"/>
        <v>8.0946265230373587E-5</v>
      </c>
      <c r="G38">
        <f t="shared" si="2"/>
        <v>1.0527554578724833E-4</v>
      </c>
      <c r="H38">
        <f t="shared" si="2"/>
        <v>1.003615344755262E-4</v>
      </c>
      <c r="I38">
        <f t="shared" si="2"/>
        <v>1.2429434819701489E-4</v>
      </c>
      <c r="J38">
        <f t="shared" si="2"/>
        <v>7.4143806070551627E-5</v>
      </c>
      <c r="K38">
        <f t="shared" si="2"/>
        <v>7.6773597159227847E-5</v>
      </c>
      <c r="L38">
        <f t="shared" si="2"/>
        <v>1.7363105857173708E-6</v>
      </c>
    </row>
    <row r="39" spans="1:14" x14ac:dyDescent="0.25">
      <c r="E39">
        <f t="shared" ref="E39:L39" si="3">E24/E33</f>
        <v>5.4488516386566778E-5</v>
      </c>
      <c r="F39">
        <f t="shared" si="3"/>
        <v>9.4829186646594552E-5</v>
      </c>
      <c r="G39">
        <f t="shared" si="3"/>
        <v>1.1146191935864193E-4</v>
      </c>
      <c r="H39">
        <f t="shared" si="3"/>
        <v>3.6751501434656344E-5</v>
      </c>
      <c r="I39">
        <f t="shared" si="3"/>
        <v>5.3701785466883226E-5</v>
      </c>
      <c r="J39">
        <f t="shared" si="3"/>
        <v>9.0941099119613839E-5</v>
      </c>
      <c r="K39">
        <f t="shared" si="3"/>
        <v>5.9888876497578388E-5</v>
      </c>
      <c r="L39">
        <f t="shared" si="3"/>
        <v>3.6861094969587421E-6</v>
      </c>
    </row>
    <row r="41" spans="1:14" x14ac:dyDescent="0.25">
      <c r="A41" s="2" t="s">
        <v>55</v>
      </c>
    </row>
    <row r="42" spans="1:14" x14ac:dyDescent="0.25">
      <c r="E42">
        <f>E36/$N$37*100</f>
        <v>104.0634529084374</v>
      </c>
      <c r="F42">
        <f>F36/$N$37*100</f>
        <v>111.40057630375408</v>
      </c>
      <c r="G42">
        <f>G36/$N$37*100</f>
        <v>131.78515416378855</v>
      </c>
      <c r="H42">
        <f>H36/$N$37*100</f>
        <v>123.21703104828681</v>
      </c>
      <c r="I42">
        <f>I36/$N$37*100</f>
        <v>110.40223882213115</v>
      </c>
      <c r="J42">
        <f>J36/$N$37*100</f>
        <v>119.04371928724491</v>
      </c>
      <c r="K42">
        <f>K36/$N$37*100</f>
        <v>64.944090500085721</v>
      </c>
      <c r="L42">
        <f>L36/$N$37*100</f>
        <v>0.38281099978054056</v>
      </c>
    </row>
    <row r="43" spans="1:14" x14ac:dyDescent="0.25">
      <c r="E43">
        <f>E37/$N$37*100</f>
        <v>101.21657924605962</v>
      </c>
      <c r="F43">
        <f>F37/$N$37*100</f>
        <v>137.80463519540609</v>
      </c>
      <c r="G43" s="21">
        <f>G37/$N$37*100</f>
        <v>248.49030876886115</v>
      </c>
      <c r="I43">
        <f>I37/$N$37*100</f>
        <v>168.06312226503266</v>
      </c>
      <c r="J43">
        <f>J37/$N$37*100</f>
        <v>113.69576483744943</v>
      </c>
      <c r="K43">
        <f>K37/$N$37*100</f>
        <v>100.3386445169368</v>
      </c>
      <c r="L43">
        <f>L37/$N$37*100</f>
        <v>3.8579744059276471</v>
      </c>
    </row>
    <row r="44" spans="1:14" x14ac:dyDescent="0.25">
      <c r="E44">
        <f>E38/$N$37*100</f>
        <v>118.9873394290813</v>
      </c>
      <c r="F44">
        <f>F38/$N$37*100</f>
        <v>112.50578714417546</v>
      </c>
      <c r="G44">
        <f>G38/$N$37*100</f>
        <v>146.32062532000273</v>
      </c>
      <c r="H44">
        <f>H38/$N$37*100</f>
        <v>139.49072762074195</v>
      </c>
      <c r="I44">
        <f>I38/$N$37*100</f>
        <v>172.75452353087951</v>
      </c>
      <c r="J44">
        <f>J38/$N$37*100</f>
        <v>103.05116906990381</v>
      </c>
      <c r="K44">
        <f>K38/$N$37*100</f>
        <v>106.70626934678774</v>
      </c>
      <c r="L44">
        <f>L38/$N$37*100</f>
        <v>2.4132674758612276</v>
      </c>
    </row>
    <row r="45" spans="1:14" x14ac:dyDescent="0.25">
      <c r="E45">
        <f>E39/$N$37*100</f>
        <v>75.732628416421704</v>
      </c>
      <c r="F45">
        <f>F39/$N$37*100</f>
        <v>131.80141489608553</v>
      </c>
      <c r="G45">
        <f>G39/$N$37*100</f>
        <v>154.91895689511287</v>
      </c>
      <c r="H45">
        <f>H39/$N$37*100</f>
        <v>51.080263998206242</v>
      </c>
      <c r="I45">
        <f>I39/$N$37*100</f>
        <v>74.639164979439727</v>
      </c>
      <c r="J45">
        <f>J39/$N$37*100</f>
        <v>126.39743058052161</v>
      </c>
      <c r="K45">
        <f>K39/$N$37*100</f>
        <v>83.238493738585902</v>
      </c>
      <c r="L45">
        <f>L39/$N$37*100</f>
        <v>5.1232586120520871</v>
      </c>
    </row>
    <row r="48" spans="1:14" x14ac:dyDescent="0.25">
      <c r="C48" s="4"/>
      <c r="D48" s="4"/>
      <c r="E48" s="4" t="s">
        <v>21</v>
      </c>
      <c r="F48" s="4" t="s">
        <v>22</v>
      </c>
      <c r="G48" s="4" t="s">
        <v>23</v>
      </c>
      <c r="H48" s="4" t="s">
        <v>24</v>
      </c>
      <c r="I48" s="4" t="s">
        <v>25</v>
      </c>
      <c r="J48" s="4" t="s">
        <v>26</v>
      </c>
      <c r="K48" s="4" t="s">
        <v>27</v>
      </c>
      <c r="L48" s="4" t="s">
        <v>28</v>
      </c>
    </row>
    <row r="49" spans="3:12" x14ac:dyDescent="0.25">
      <c r="C49" t="s">
        <v>35</v>
      </c>
      <c r="E49">
        <f>AVERAGE(E42:E45)</f>
        <v>100</v>
      </c>
      <c r="F49">
        <f t="shared" ref="F49:K49" si="4">AVERAGE(F42:F45)</f>
        <v>123.37810338485529</v>
      </c>
      <c r="G49">
        <f t="shared" si="4"/>
        <v>170.37876128694131</v>
      </c>
      <c r="H49">
        <f t="shared" si="4"/>
        <v>104.596007555745</v>
      </c>
      <c r="I49">
        <f t="shared" si="4"/>
        <v>131.46476239937078</v>
      </c>
      <c r="J49">
        <f t="shared" si="4"/>
        <v>115.54702094377993</v>
      </c>
      <c r="K49">
        <f t="shared" si="4"/>
        <v>88.806874525599028</v>
      </c>
      <c r="L49">
        <f>AVERAGE(L42:L45)</f>
        <v>2.9443278734053755</v>
      </c>
    </row>
    <row r="50" spans="3:12" x14ac:dyDescent="0.25">
      <c r="C50" t="s">
        <v>37</v>
      </c>
      <c r="E50">
        <f>MEDIAN(E42:E45)</f>
        <v>102.6400160772485</v>
      </c>
      <c r="F50">
        <f>MEDIAN(F42:F45)</f>
        <v>122.15360102013049</v>
      </c>
      <c r="G50">
        <f t="shared" ref="G50:L50" si="5">MEDIAN(G42:G45)</f>
        <v>150.6197911075578</v>
      </c>
      <c r="H50">
        <f t="shared" si="5"/>
        <v>123.21703104828681</v>
      </c>
      <c r="I50">
        <f t="shared" si="5"/>
        <v>139.23268054358192</v>
      </c>
      <c r="J50">
        <f t="shared" si="5"/>
        <v>116.36974206234717</v>
      </c>
      <c r="K50">
        <f t="shared" si="5"/>
        <v>91.788569127761349</v>
      </c>
      <c r="L50">
        <f t="shared" si="5"/>
        <v>3.1356209408944373</v>
      </c>
    </row>
    <row r="51" spans="3:12" x14ac:dyDescent="0.25">
      <c r="C51" t="s">
        <v>39</v>
      </c>
      <c r="E51">
        <f>STDEV(E42:E45)</f>
        <v>17.957506292835181</v>
      </c>
      <c r="F51">
        <f t="shared" ref="F51:L51" si="6">STDEV(F42:F45)</f>
        <v>13.425664630499323</v>
      </c>
      <c r="G51">
        <f t="shared" si="6"/>
        <v>52.942358022141406</v>
      </c>
      <c r="H51">
        <f t="shared" si="6"/>
        <v>47.054855290610263</v>
      </c>
      <c r="I51">
        <f t="shared" si="6"/>
        <v>47.318293646070813</v>
      </c>
      <c r="J51">
        <f t="shared" si="6"/>
        <v>9.823980045707323</v>
      </c>
      <c r="K51">
        <f t="shared" si="6"/>
        <v>18.742192864722721</v>
      </c>
      <c r="L51">
        <f t="shared" si="6"/>
        <v>2.0351808265208255</v>
      </c>
    </row>
    <row r="52" spans="3:12" x14ac:dyDescent="0.25">
      <c r="C52" t="s">
        <v>40</v>
      </c>
      <c r="E52">
        <f t="shared" ref="E52:L52" si="7">E51/E49*100</f>
        <v>17.957506292835181</v>
      </c>
      <c r="F52">
        <f t="shared" si="7"/>
        <v>10.881723954387946</v>
      </c>
      <c r="G52">
        <f t="shared" si="7"/>
        <v>31.073331923677493</v>
      </c>
      <c r="H52">
        <f t="shared" si="7"/>
        <v>44.987238413982602</v>
      </c>
      <c r="I52">
        <f t="shared" si="7"/>
        <v>35.993138223857081</v>
      </c>
      <c r="J52">
        <f t="shared" si="7"/>
        <v>8.5021491384769128</v>
      </c>
      <c r="K52">
        <f t="shared" si="7"/>
        <v>21.104439228204335</v>
      </c>
      <c r="L52">
        <f t="shared" si="7"/>
        <v>69.122085379946469</v>
      </c>
    </row>
  </sheetData>
  <pageMargins left="0.7" right="0.7" top="0.78740157499999996" bottom="0.78740157499999996" header="0.3" footer="0.3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Prism9.Document" shapeId="4098" r:id="rId4">
          <objectPr defaultSize="0" autoPict="0" r:id="rId5">
            <anchor moveWithCells="1">
              <from>
                <xdr:col>10</xdr:col>
                <xdr:colOff>152400</xdr:colOff>
                <xdr:row>0</xdr:row>
                <xdr:rowOff>161925</xdr:rowOff>
              </from>
              <to>
                <xdr:col>14</xdr:col>
                <xdr:colOff>523875</xdr:colOff>
                <xdr:row>14</xdr:row>
                <xdr:rowOff>161925</xdr:rowOff>
              </to>
            </anchor>
          </objectPr>
        </oleObject>
      </mc:Choice>
      <mc:Fallback>
        <oleObject progId="Prism9.Document" shapeId="4098" r:id="rId4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716A97-7E67-44F5-A8AD-E12E205CF3A5}">
  <dimension ref="A1:P53"/>
  <sheetViews>
    <sheetView tabSelected="1" workbookViewId="0">
      <selection activeCell="C11" sqref="C11"/>
    </sheetView>
  </sheetViews>
  <sheetFormatPr baseColWidth="10" defaultRowHeight="15" x14ac:dyDescent="0.25"/>
  <cols>
    <col min="7" max="8" width="12" bestFit="1" customWidth="1"/>
    <col min="16" max="16" width="12" bestFit="1" customWidth="1"/>
  </cols>
  <sheetData>
    <row r="1" spans="1:3" x14ac:dyDescent="0.25">
      <c r="A1" s="2" t="s">
        <v>58</v>
      </c>
    </row>
    <row r="2" spans="1:3" x14ac:dyDescent="0.25">
      <c r="A2" t="s">
        <v>30</v>
      </c>
      <c r="C2" t="s">
        <v>59</v>
      </c>
    </row>
    <row r="3" spans="1:3" x14ac:dyDescent="0.25">
      <c r="A3" t="s">
        <v>31</v>
      </c>
      <c r="C3" s="3">
        <v>43636</v>
      </c>
    </row>
    <row r="4" spans="1:3" x14ac:dyDescent="0.25">
      <c r="A4" t="s">
        <v>32</v>
      </c>
      <c r="C4" t="s">
        <v>61</v>
      </c>
    </row>
    <row r="5" spans="1:3" x14ac:dyDescent="0.25">
      <c r="A5" t="s">
        <v>33</v>
      </c>
      <c r="C5" t="s">
        <v>60</v>
      </c>
    </row>
    <row r="6" spans="1:3" x14ac:dyDescent="0.25">
      <c r="A6" t="s">
        <v>18</v>
      </c>
      <c r="C6" s="3">
        <v>43817</v>
      </c>
    </row>
    <row r="7" spans="1:3" x14ac:dyDescent="0.25">
      <c r="A7" t="s">
        <v>19</v>
      </c>
      <c r="C7" t="s">
        <v>20</v>
      </c>
    </row>
    <row r="8" spans="1:3" x14ac:dyDescent="0.25">
      <c r="A8" s="2" t="s">
        <v>34</v>
      </c>
      <c r="C8" t="s">
        <v>62</v>
      </c>
    </row>
    <row r="9" spans="1:3" x14ac:dyDescent="0.25">
      <c r="C9" s="20" t="s">
        <v>63</v>
      </c>
    </row>
    <row r="10" spans="1:3" x14ac:dyDescent="0.25">
      <c r="C10" t="s">
        <v>65</v>
      </c>
    </row>
    <row r="14" spans="1:3" x14ac:dyDescent="0.25">
      <c r="A14" s="2"/>
      <c r="C14" s="17"/>
    </row>
    <row r="18" spans="3:15" x14ac:dyDescent="0.25">
      <c r="C18" s="2" t="s">
        <v>41</v>
      </c>
    </row>
    <row r="19" spans="3:15" x14ac:dyDescent="0.25">
      <c r="G19" t="s">
        <v>21</v>
      </c>
      <c r="H19" t="s">
        <v>22</v>
      </c>
      <c r="I19" t="s">
        <v>23</v>
      </c>
      <c r="J19" t="s">
        <v>24</v>
      </c>
      <c r="K19" t="s">
        <v>25</v>
      </c>
      <c r="L19" t="s">
        <v>26</v>
      </c>
      <c r="M19" t="s">
        <v>27</v>
      </c>
      <c r="N19" t="s">
        <v>28</v>
      </c>
      <c r="O19" t="s">
        <v>29</v>
      </c>
    </row>
    <row r="22" spans="3:15" x14ac:dyDescent="0.25">
      <c r="G22">
        <v>5.8143199999999978E-2</v>
      </c>
      <c r="H22">
        <v>6.4704899999999982E-2</v>
      </c>
      <c r="I22">
        <v>6.2592499999999995E-2</v>
      </c>
      <c r="J22">
        <v>8.2746499999999973E-2</v>
      </c>
      <c r="K22">
        <v>7.6481599999999983E-2</v>
      </c>
      <c r="L22">
        <v>6.4965399999999979E-2</v>
      </c>
      <c r="M22">
        <v>3.7092599999999976E-2</v>
      </c>
      <c r="N22">
        <v>2.8521699999999983E-2</v>
      </c>
    </row>
    <row r="23" spans="3:15" x14ac:dyDescent="0.25">
      <c r="G23">
        <v>7.4610699999999974E-2</v>
      </c>
      <c r="H23">
        <v>7.4440299999999987E-2</v>
      </c>
      <c r="I23">
        <v>9.3096399999999996E-2</v>
      </c>
      <c r="J23">
        <v>9.5224099999999978E-2</v>
      </c>
      <c r="K23">
        <v>9.7003199999999984E-2</v>
      </c>
      <c r="L23">
        <v>6.5887499999999988E-2</v>
      </c>
      <c r="M23">
        <v>4.9171299999999973E-2</v>
      </c>
      <c r="N23">
        <v>1.9132499999999997E-2</v>
      </c>
    </row>
    <row r="24" spans="3:15" x14ac:dyDescent="0.25">
      <c r="G24">
        <v>5.9397399999999989E-2</v>
      </c>
      <c r="H24">
        <v>6.8405799999999989E-2</v>
      </c>
      <c r="I24">
        <v>6.9134099999999976E-2</v>
      </c>
      <c r="J24">
        <v>8.1345699999999993E-2</v>
      </c>
      <c r="K24">
        <v>9.8098899999999989E-2</v>
      </c>
      <c r="L24">
        <v>8.1929399999999986E-2</v>
      </c>
      <c r="M24">
        <v>4.8862299999999997E-2</v>
      </c>
      <c r="N24">
        <v>2.0227699999999987E-2</v>
      </c>
    </row>
    <row r="25" spans="3:15" x14ac:dyDescent="0.25">
      <c r="G25">
        <v>2.511629999999998E-2</v>
      </c>
      <c r="H25">
        <v>6.5721999999999975E-2</v>
      </c>
      <c r="I25">
        <v>4.8846699999999993E-2</v>
      </c>
      <c r="J25">
        <v>4.2652199999999973E-2</v>
      </c>
      <c r="K25">
        <v>6.0725799999999996E-2</v>
      </c>
      <c r="L25">
        <v>9.4516599999999978E-2</v>
      </c>
      <c r="M25">
        <v>5.0121399999999983E-2</v>
      </c>
      <c r="N25">
        <v>2.1038899999999999E-2</v>
      </c>
    </row>
    <row r="26" spans="3:15" x14ac:dyDescent="0.25">
      <c r="C26" s="2" t="s">
        <v>17</v>
      </c>
    </row>
    <row r="27" spans="3:15" x14ac:dyDescent="0.25">
      <c r="C27" s="2" t="s">
        <v>41</v>
      </c>
    </row>
    <row r="28" spans="3:15" x14ac:dyDescent="0.25">
      <c r="G28" t="s">
        <v>21</v>
      </c>
      <c r="H28" t="s">
        <v>22</v>
      </c>
      <c r="I28" t="s">
        <v>23</v>
      </c>
      <c r="J28" t="s">
        <v>24</v>
      </c>
      <c r="K28" t="s">
        <v>25</v>
      </c>
      <c r="L28" t="s">
        <v>26</v>
      </c>
      <c r="M28" t="s">
        <v>27</v>
      </c>
      <c r="N28" t="s">
        <v>28</v>
      </c>
      <c r="O28" t="s">
        <v>29</v>
      </c>
    </row>
    <row r="31" spans="3:15" x14ac:dyDescent="0.25">
      <c r="G31">
        <v>776.56666666666661</v>
      </c>
      <c r="H31">
        <v>807.28666666666641</v>
      </c>
      <c r="I31">
        <v>660.13666666666631</v>
      </c>
      <c r="J31">
        <v>933.37666666666655</v>
      </c>
      <c r="K31">
        <v>962.84666666666635</v>
      </c>
      <c r="L31">
        <v>758.49666666666644</v>
      </c>
      <c r="M31">
        <v>793.82666666666637</v>
      </c>
      <c r="N31">
        <v>103554.51666666666</v>
      </c>
    </row>
    <row r="32" spans="3:15" x14ac:dyDescent="0.25">
      <c r="G32">
        <v>1024.5366666666664</v>
      </c>
      <c r="H32">
        <v>750.79666666666662</v>
      </c>
      <c r="I32">
        <v>520.71666666666624</v>
      </c>
      <c r="K32">
        <v>802.21666666666624</v>
      </c>
      <c r="L32">
        <v>805.44666666666626</v>
      </c>
      <c r="M32">
        <v>681.11666666666633</v>
      </c>
      <c r="N32">
        <v>6892.7166666666672</v>
      </c>
    </row>
    <row r="33" spans="3:16" x14ac:dyDescent="0.25">
      <c r="G33">
        <v>693.81666666666661</v>
      </c>
      <c r="H33">
        <v>845.07666666666637</v>
      </c>
      <c r="I33">
        <v>656.69666666666626</v>
      </c>
      <c r="J33">
        <v>810.52666666666664</v>
      </c>
      <c r="K33">
        <v>789.24666666666644</v>
      </c>
      <c r="L33">
        <v>1105.0066666666662</v>
      </c>
      <c r="M33">
        <v>636.44666666666626</v>
      </c>
      <c r="N33">
        <v>11649.816666666666</v>
      </c>
    </row>
    <row r="34" spans="3:16" x14ac:dyDescent="0.25">
      <c r="G34">
        <v>460.94666666666626</v>
      </c>
      <c r="H34">
        <v>693.05666666666639</v>
      </c>
      <c r="I34">
        <v>438.23666666666622</v>
      </c>
      <c r="J34">
        <v>1160.5566666666664</v>
      </c>
      <c r="K34">
        <v>1130.7966666666666</v>
      </c>
      <c r="L34">
        <v>1039.3166666666666</v>
      </c>
      <c r="M34">
        <v>836.9066666666663</v>
      </c>
      <c r="N34">
        <v>5707.6166666666668</v>
      </c>
    </row>
    <row r="36" spans="3:16" x14ac:dyDescent="0.25">
      <c r="C36" s="2" t="s">
        <v>54</v>
      </c>
    </row>
    <row r="37" spans="3:16" x14ac:dyDescent="0.25">
      <c r="G37">
        <f>G22/G31</f>
        <v>7.4872129458728565E-5</v>
      </c>
      <c r="H37">
        <f t="shared" ref="H37:N37" si="0">H22/H31</f>
        <v>8.0151082226057667E-5</v>
      </c>
      <c r="I37">
        <f t="shared" si="0"/>
        <v>9.4817487287985865E-5</v>
      </c>
      <c r="J37">
        <f t="shared" si="0"/>
        <v>8.8652848260616456E-5</v>
      </c>
      <c r="K37">
        <f t="shared" si="0"/>
        <v>7.9432793037312977E-5</v>
      </c>
      <c r="L37">
        <f t="shared" si="0"/>
        <v>8.5650211602775661E-5</v>
      </c>
      <c r="M37">
        <f t="shared" si="0"/>
        <v>4.6726321447167291E-5</v>
      </c>
      <c r="N37">
        <f t="shared" si="0"/>
        <v>2.7542690476562172E-7</v>
      </c>
      <c r="P37" s="2" t="s">
        <v>21</v>
      </c>
    </row>
    <row r="38" spans="3:16" x14ac:dyDescent="0.25">
      <c r="G38">
        <f t="shared" ref="G38:N40" si="1">G23/G32</f>
        <v>7.2823845575723648E-5</v>
      </c>
      <c r="H38">
        <f>H23/H32</f>
        <v>9.9148415682896816E-5</v>
      </c>
      <c r="I38">
        <f>I23/I32</f>
        <v>1.7878513587043512E-4</v>
      </c>
      <c r="K38">
        <f t="shared" si="1"/>
        <v>1.2091895373236661E-4</v>
      </c>
      <c r="L38">
        <f t="shared" si="1"/>
        <v>8.1802436743173582E-5</v>
      </c>
      <c r="M38">
        <f t="shared" si="1"/>
        <v>7.2192184403063595E-5</v>
      </c>
      <c r="N38">
        <f t="shared" si="1"/>
        <v>2.7757560516777366E-6</v>
      </c>
      <c r="P38">
        <f>AVERAGE(G37:G40)</f>
        <v>7.1948534635504091E-5</v>
      </c>
    </row>
    <row r="39" spans="3:16" x14ac:dyDescent="0.25">
      <c r="G39">
        <f t="shared" si="1"/>
        <v>8.5609647120997372E-5</v>
      </c>
      <c r="H39">
        <f t="shared" si="1"/>
        <v>8.0946265230373587E-5</v>
      </c>
      <c r="I39">
        <f t="shared" si="1"/>
        <v>1.0527554578724833E-4</v>
      </c>
      <c r="J39">
        <f t="shared" si="1"/>
        <v>1.003615344755262E-4</v>
      </c>
      <c r="K39">
        <f t="shared" si="1"/>
        <v>1.2429434819701489E-4</v>
      </c>
      <c r="L39">
        <f t="shared" si="1"/>
        <v>7.4143806070551627E-5</v>
      </c>
      <c r="M39">
        <f t="shared" si="1"/>
        <v>7.6773597159227847E-5</v>
      </c>
      <c r="N39">
        <f t="shared" si="1"/>
        <v>1.7363105857173708E-6</v>
      </c>
    </row>
    <row r="40" spans="3:16" x14ac:dyDescent="0.25">
      <c r="G40">
        <f t="shared" si="1"/>
        <v>5.4488516386566778E-5</v>
      </c>
      <c r="H40">
        <f t="shared" si="1"/>
        <v>9.4829186646594552E-5</v>
      </c>
      <c r="I40">
        <f t="shared" si="1"/>
        <v>1.1146191935864193E-4</v>
      </c>
      <c r="J40">
        <f t="shared" si="1"/>
        <v>3.6751501434656344E-5</v>
      </c>
      <c r="K40">
        <f t="shared" si="1"/>
        <v>5.3701785466883226E-5</v>
      </c>
      <c r="L40">
        <f t="shared" si="1"/>
        <v>9.0941099119613839E-5</v>
      </c>
      <c r="M40">
        <f t="shared" si="1"/>
        <v>5.9888876497578388E-5</v>
      </c>
      <c r="N40">
        <f t="shared" si="1"/>
        <v>3.6861094969587421E-6</v>
      </c>
    </row>
    <row r="42" spans="3:16" x14ac:dyDescent="0.25">
      <c r="C42" s="2" t="s">
        <v>55</v>
      </c>
    </row>
    <row r="43" spans="3:16" x14ac:dyDescent="0.25">
      <c r="G43">
        <f t="shared" ref="G43:N43" si="2">G37/$P$38*100</f>
        <v>104.0634529084374</v>
      </c>
      <c r="H43">
        <f t="shared" si="2"/>
        <v>111.40057630375408</v>
      </c>
      <c r="I43">
        <f t="shared" si="2"/>
        <v>131.78515416378855</v>
      </c>
      <c r="J43">
        <f t="shared" si="2"/>
        <v>123.21703104828681</v>
      </c>
      <c r="K43">
        <f t="shared" si="2"/>
        <v>110.40223882213115</v>
      </c>
      <c r="L43">
        <f t="shared" si="2"/>
        <v>119.04371928724491</v>
      </c>
      <c r="M43">
        <f t="shared" si="2"/>
        <v>64.944090500085721</v>
      </c>
      <c r="N43">
        <f t="shared" si="2"/>
        <v>0.38281099978054056</v>
      </c>
    </row>
    <row r="44" spans="3:16" x14ac:dyDescent="0.25">
      <c r="G44">
        <f t="shared" ref="G44:H46" si="3">G38/$P$38*100</f>
        <v>101.21657924605962</v>
      </c>
      <c r="H44">
        <f>H38/$P$38*100</f>
        <v>137.80463519540609</v>
      </c>
      <c r="K44">
        <f t="shared" ref="K44:N46" si="4">K38/$P$38*100</f>
        <v>168.06312226503266</v>
      </c>
      <c r="L44">
        <f t="shared" si="4"/>
        <v>113.69576483744943</v>
      </c>
      <c r="M44">
        <f t="shared" si="4"/>
        <v>100.3386445169368</v>
      </c>
      <c r="N44">
        <f t="shared" si="4"/>
        <v>3.8579744059276471</v>
      </c>
    </row>
    <row r="45" spans="3:16" x14ac:dyDescent="0.25">
      <c r="G45">
        <f t="shared" si="3"/>
        <v>118.9873394290813</v>
      </c>
      <c r="H45">
        <f t="shared" si="3"/>
        <v>112.50578714417546</v>
      </c>
      <c r="I45">
        <f>I39/$P$38*100</f>
        <v>146.32062532000273</v>
      </c>
      <c r="J45">
        <f>J39/$P$38*100</f>
        <v>139.49072762074195</v>
      </c>
      <c r="K45">
        <f t="shared" si="4"/>
        <v>172.75452353087951</v>
      </c>
      <c r="L45">
        <f t="shared" si="4"/>
        <v>103.05116906990381</v>
      </c>
      <c r="M45">
        <f t="shared" si="4"/>
        <v>106.70626934678774</v>
      </c>
      <c r="N45">
        <f t="shared" si="4"/>
        <v>2.4132674758612276</v>
      </c>
    </row>
    <row r="46" spans="3:16" x14ac:dyDescent="0.25">
      <c r="G46">
        <f t="shared" si="3"/>
        <v>75.732628416421704</v>
      </c>
      <c r="H46">
        <f t="shared" si="3"/>
        <v>131.80141489608553</v>
      </c>
      <c r="I46">
        <f>I40/$P$38*100</f>
        <v>154.91895689511287</v>
      </c>
      <c r="J46">
        <f>J40/$P$38*100</f>
        <v>51.080263998206242</v>
      </c>
      <c r="K46">
        <f t="shared" si="4"/>
        <v>74.639164979439727</v>
      </c>
      <c r="L46">
        <f t="shared" si="4"/>
        <v>126.39743058052161</v>
      </c>
      <c r="M46">
        <f t="shared" si="4"/>
        <v>83.238493738585902</v>
      </c>
      <c r="N46">
        <f t="shared" si="4"/>
        <v>5.1232586120520871</v>
      </c>
    </row>
    <row r="49" spans="5:14" x14ac:dyDescent="0.25">
      <c r="E49" s="4"/>
      <c r="F49" s="4"/>
      <c r="G49" s="4" t="s">
        <v>21</v>
      </c>
      <c r="H49" s="4" t="s">
        <v>22</v>
      </c>
      <c r="I49" s="4" t="s">
        <v>23</v>
      </c>
      <c r="J49" s="4" t="s">
        <v>24</v>
      </c>
      <c r="K49" s="4" t="s">
        <v>25</v>
      </c>
      <c r="L49" s="4" t="s">
        <v>26</v>
      </c>
      <c r="M49" s="4" t="s">
        <v>27</v>
      </c>
      <c r="N49" s="4" t="s">
        <v>28</v>
      </c>
    </row>
    <row r="50" spans="5:14" x14ac:dyDescent="0.25">
      <c r="E50" t="s">
        <v>35</v>
      </c>
      <c r="G50">
        <f>AVERAGE(G43:G46)</f>
        <v>100</v>
      </c>
      <c r="H50">
        <f t="shared" ref="H50:M50" si="5">AVERAGE(H43:H46)</f>
        <v>123.37810338485529</v>
      </c>
      <c r="I50">
        <f t="shared" si="5"/>
        <v>144.34157879296802</v>
      </c>
      <c r="J50">
        <f t="shared" si="5"/>
        <v>104.596007555745</v>
      </c>
      <c r="K50">
        <f t="shared" si="5"/>
        <v>131.46476239937078</v>
      </c>
      <c r="L50">
        <f t="shared" si="5"/>
        <v>115.54702094377993</v>
      </c>
      <c r="M50">
        <f t="shared" si="5"/>
        <v>88.806874525599028</v>
      </c>
      <c r="N50">
        <f>AVERAGE(N43:N46)</f>
        <v>2.9443278734053755</v>
      </c>
    </row>
    <row r="51" spans="5:14" x14ac:dyDescent="0.25">
      <c r="E51" t="s">
        <v>37</v>
      </c>
      <c r="G51">
        <f>MEDIAN(G43:G46)</f>
        <v>102.6400160772485</v>
      </c>
      <c r="H51">
        <f>MEDIAN(H43:H46)</f>
        <v>122.15360102013049</v>
      </c>
      <c r="I51">
        <f t="shared" ref="I51:N51" si="6">MEDIAN(I43:I46)</f>
        <v>146.32062532000273</v>
      </c>
      <c r="J51">
        <f t="shared" si="6"/>
        <v>123.21703104828681</v>
      </c>
      <c r="K51">
        <f t="shared" si="6"/>
        <v>139.23268054358192</v>
      </c>
      <c r="L51">
        <f t="shared" si="6"/>
        <v>116.36974206234717</v>
      </c>
      <c r="M51">
        <f t="shared" si="6"/>
        <v>91.788569127761349</v>
      </c>
      <c r="N51">
        <f t="shared" si="6"/>
        <v>3.1356209408944373</v>
      </c>
    </row>
    <row r="52" spans="5:14" x14ac:dyDescent="0.25">
      <c r="E52" t="s">
        <v>39</v>
      </c>
      <c r="G52">
        <f>STDEV(G43:G46)</f>
        <v>17.957506292835181</v>
      </c>
      <c r="H52">
        <f t="shared" ref="H52:N52" si="7">STDEV(H43:H46)</f>
        <v>13.425664630499323</v>
      </c>
      <c r="I52">
        <f t="shared" si="7"/>
        <v>11.693189302755822</v>
      </c>
      <c r="J52">
        <f t="shared" si="7"/>
        <v>47.054855290610263</v>
      </c>
      <c r="K52">
        <f t="shared" si="7"/>
        <v>47.318293646070813</v>
      </c>
      <c r="L52">
        <f t="shared" si="7"/>
        <v>9.823980045707323</v>
      </c>
      <c r="M52">
        <f t="shared" si="7"/>
        <v>18.742192864722721</v>
      </c>
      <c r="N52">
        <f t="shared" si="7"/>
        <v>2.0351808265208255</v>
      </c>
    </row>
    <row r="53" spans="5:14" x14ac:dyDescent="0.25">
      <c r="E53" t="s">
        <v>40</v>
      </c>
      <c r="G53">
        <f t="shared" ref="G53:N53" si="8">G52/G50*100</f>
        <v>17.957506292835181</v>
      </c>
      <c r="H53">
        <f t="shared" si="8"/>
        <v>10.881723954387946</v>
      </c>
      <c r="I53">
        <f t="shared" si="8"/>
        <v>8.1010540417654671</v>
      </c>
      <c r="J53">
        <f t="shared" si="8"/>
        <v>44.987238413982602</v>
      </c>
      <c r="K53">
        <f t="shared" si="8"/>
        <v>35.993138223857081</v>
      </c>
      <c r="L53">
        <f t="shared" si="8"/>
        <v>8.5021491384769128</v>
      </c>
      <c r="M53">
        <f t="shared" si="8"/>
        <v>21.104439228204335</v>
      </c>
      <c r="N53">
        <f t="shared" si="8"/>
        <v>69.122085379946469</v>
      </c>
    </row>
  </sheetData>
  <pageMargins left="0.7" right="0.7" top="0.78740157499999996" bottom="0.78740157499999996" header="0.3" footer="0.3"/>
  <drawing r:id="rId1"/>
  <legacyDrawing r:id="rId2"/>
  <oleObjects>
    <mc:AlternateContent xmlns:mc="http://schemas.openxmlformats.org/markup-compatibility/2006">
      <mc:Choice Requires="x14">
        <oleObject progId="Prism9.Document" shapeId="3074" r:id="rId3">
          <objectPr defaultSize="0" autoPict="0" r:id="rId4">
            <anchor moveWithCells="1">
              <from>
                <xdr:col>10</xdr:col>
                <xdr:colOff>609600</xdr:colOff>
                <xdr:row>0</xdr:row>
                <xdr:rowOff>133350</xdr:rowOff>
              </from>
              <to>
                <xdr:col>15</xdr:col>
                <xdr:colOff>685800</xdr:colOff>
                <xdr:row>16</xdr:row>
                <xdr:rowOff>114300</xdr:rowOff>
              </to>
            </anchor>
          </objectPr>
        </oleObject>
      </mc:Choice>
      <mc:Fallback>
        <oleObject progId="Prism9.Document" shapeId="3074" r:id="rId3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MTT</vt:lpstr>
      <vt:lpstr>Cytotox</vt:lpstr>
      <vt:lpstr>MTT_Cytotox</vt:lpstr>
      <vt:lpstr>Combined_corrected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Christian</dc:creator>
  <cp:lastModifiedBy>Schinke, Christian</cp:lastModifiedBy>
  <dcterms:created xsi:type="dcterms:W3CDTF">2019-12-31T12:36:14Z</dcterms:created>
  <dcterms:modified xsi:type="dcterms:W3CDTF">2021-07-17T06:47:03Z</dcterms:modified>
</cp:coreProperties>
</file>