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82133227-07B9-4D2C-A581-EC48DE5B6FDB}" xr6:coauthVersionLast="45" xr6:coauthVersionMax="45" xr10:uidLastSave="{644CFFD8-9715-4913-ACC9-90D730A36329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6" i="3" l="1"/>
  <c r="L46" i="3"/>
  <c r="K46" i="3"/>
  <c r="J46" i="3"/>
  <c r="I46" i="3"/>
  <c r="H46" i="3"/>
  <c r="G46" i="3"/>
  <c r="F46" i="3"/>
  <c r="M45" i="3"/>
  <c r="L45" i="3"/>
  <c r="K45" i="3"/>
  <c r="J45" i="3"/>
  <c r="I45" i="3"/>
  <c r="H45" i="3"/>
  <c r="G45" i="3"/>
  <c r="F45" i="3"/>
  <c r="M44" i="3"/>
  <c r="L44" i="3"/>
  <c r="K44" i="3"/>
  <c r="J44" i="3"/>
  <c r="I44" i="3"/>
  <c r="H44" i="3"/>
  <c r="G44" i="3"/>
  <c r="F44" i="3"/>
  <c r="M43" i="3"/>
  <c r="L43" i="3"/>
  <c r="K43" i="3"/>
  <c r="J43" i="3"/>
  <c r="I43" i="3"/>
  <c r="H43" i="3"/>
  <c r="G43" i="3"/>
  <c r="F43" i="3"/>
  <c r="O44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O40" i="1" l="1"/>
  <c r="G50" i="3"/>
  <c r="G51" i="3"/>
  <c r="G52" i="3"/>
  <c r="G53" i="3"/>
  <c r="H50" i="3"/>
  <c r="H51" i="3"/>
  <c r="H52" i="3"/>
  <c r="H53" i="3"/>
  <c r="F53" i="3"/>
  <c r="J53" i="3"/>
  <c r="F51" i="3"/>
  <c r="I53" i="3"/>
  <c r="K53" i="3"/>
  <c r="F52" i="3"/>
  <c r="I52" i="3"/>
  <c r="J52" i="3"/>
  <c r="K51" i="3"/>
  <c r="L50" i="3"/>
  <c r="L51" i="3"/>
  <c r="L52" i="3"/>
  <c r="L53" i="3"/>
  <c r="I50" i="3"/>
  <c r="F50" i="3"/>
  <c r="I51" i="3"/>
  <c r="J50" i="3"/>
  <c r="J51" i="3"/>
  <c r="K50" i="3"/>
  <c r="K52" i="3"/>
  <c r="M50" i="3"/>
  <c r="M51" i="3"/>
  <c r="M52" i="3"/>
  <c r="M53" i="3"/>
  <c r="J40" i="2"/>
  <c r="L40" i="2"/>
  <c r="H40" i="2"/>
  <c r="P40" i="2"/>
  <c r="O48" i="2"/>
  <c r="I40" i="2"/>
  <c r="K48" i="2"/>
  <c r="P36" i="2"/>
  <c r="K40" i="2"/>
  <c r="I49" i="2"/>
  <c r="K49" i="2"/>
  <c r="M40" i="2"/>
  <c r="I47" i="2"/>
  <c r="O49" i="2"/>
  <c r="N40" i="2"/>
  <c r="K47" i="2"/>
  <c r="I50" i="2"/>
  <c r="O40" i="2"/>
  <c r="O47" i="2"/>
  <c r="K50" i="2"/>
  <c r="I48" i="2"/>
  <c r="O50" i="2"/>
  <c r="J47" i="2"/>
  <c r="J48" i="2"/>
  <c r="J49" i="2"/>
  <c r="J50" i="2"/>
  <c r="L47" i="2"/>
  <c r="L48" i="2"/>
  <c r="L49" i="2"/>
  <c r="L50" i="2"/>
  <c r="M47" i="2"/>
  <c r="M48" i="2"/>
  <c r="M49" i="2"/>
  <c r="M50" i="2"/>
  <c r="N47" i="2"/>
  <c r="N48" i="2"/>
  <c r="N49" i="2"/>
  <c r="N50" i="2"/>
  <c r="H47" i="2"/>
  <c r="H48" i="2"/>
  <c r="H49" i="2"/>
  <c r="M40" i="1"/>
  <c r="I40" i="1"/>
  <c r="I47" i="1"/>
  <c r="H48" i="1"/>
  <c r="N40" i="1"/>
  <c r="I48" i="1"/>
  <c r="I56" i="1" s="1"/>
  <c r="I57" i="1" s="1"/>
  <c r="H49" i="1"/>
  <c r="H54" i="1" s="1"/>
  <c r="O66" i="1" s="1"/>
  <c r="H40" i="1"/>
  <c r="P40" i="1"/>
  <c r="I49" i="1"/>
  <c r="H50" i="1"/>
  <c r="J40" i="1"/>
  <c r="I50" i="1"/>
  <c r="L40" i="1"/>
  <c r="K40" i="1"/>
  <c r="H47" i="1"/>
  <c r="J47" i="1"/>
  <c r="J48" i="1"/>
  <c r="J49" i="1"/>
  <c r="J50" i="1"/>
  <c r="P36" i="1"/>
  <c r="K47" i="1"/>
  <c r="K48" i="1"/>
  <c r="K49" i="1"/>
  <c r="K50" i="1"/>
  <c r="L49" i="1"/>
  <c r="M47" i="1"/>
  <c r="M48" i="1"/>
  <c r="M49" i="1"/>
  <c r="M50" i="1"/>
  <c r="N47" i="1"/>
  <c r="N48" i="1"/>
  <c r="N49" i="1"/>
  <c r="O36" i="1"/>
  <c r="L47" i="1"/>
  <c r="L48" i="1"/>
  <c r="L50" i="1"/>
  <c r="N50" i="1"/>
  <c r="O47" i="1"/>
  <c r="O48" i="1"/>
  <c r="O49" i="1"/>
  <c r="I58" i="1" l="1"/>
  <c r="K58" i="2"/>
  <c r="K54" i="2"/>
  <c r="K55" i="2" s="1"/>
  <c r="F57" i="3"/>
  <c r="F59" i="3"/>
  <c r="F60" i="3" s="1"/>
  <c r="F58" i="3"/>
  <c r="I57" i="3"/>
  <c r="I59" i="3"/>
  <c r="I58" i="3"/>
  <c r="M57" i="3"/>
  <c r="M59" i="3"/>
  <c r="M58" i="3"/>
  <c r="K58" i="3"/>
  <c r="K57" i="3"/>
  <c r="K59" i="3"/>
  <c r="K60" i="3" s="1"/>
  <c r="L57" i="3"/>
  <c r="L59" i="3"/>
  <c r="L58" i="3"/>
  <c r="H58" i="3"/>
  <c r="H57" i="3"/>
  <c r="H59" i="3"/>
  <c r="H60" i="3" s="1"/>
  <c r="H58" i="1"/>
  <c r="J57" i="3"/>
  <c r="J59" i="3"/>
  <c r="J58" i="3"/>
  <c r="G59" i="3"/>
  <c r="G58" i="3"/>
  <c r="G57" i="3"/>
  <c r="K56" i="2"/>
  <c r="K57" i="2" s="1"/>
  <c r="I54" i="2"/>
  <c r="I55" i="2" s="1"/>
  <c r="O56" i="2"/>
  <c r="O57" i="2" s="1"/>
  <c r="O54" i="2"/>
  <c r="O55" i="2" s="1"/>
  <c r="K59" i="2"/>
  <c r="I58" i="2"/>
  <c r="O58" i="2"/>
  <c r="I56" i="2"/>
  <c r="I57" i="2" s="1"/>
  <c r="N56" i="2"/>
  <c r="N57" i="2" s="1"/>
  <c r="N58" i="2"/>
  <c r="N54" i="2"/>
  <c r="N55" i="2" s="1"/>
  <c r="L58" i="2"/>
  <c r="L56" i="2"/>
  <c r="L57" i="2" s="1"/>
  <c r="L54" i="2"/>
  <c r="L55" i="2" s="1"/>
  <c r="S54" i="2"/>
  <c r="L76" i="2" s="1"/>
  <c r="H54" i="2"/>
  <c r="L65" i="2" s="1"/>
  <c r="H56" i="2"/>
  <c r="H57" i="2" s="1"/>
  <c r="H58" i="2"/>
  <c r="J56" i="2"/>
  <c r="J57" i="2" s="1"/>
  <c r="J58" i="2"/>
  <c r="J54" i="2"/>
  <c r="J55" i="2" s="1"/>
  <c r="M58" i="2"/>
  <c r="M56" i="2"/>
  <c r="M57" i="2" s="1"/>
  <c r="M54" i="2"/>
  <c r="M55" i="2" s="1"/>
  <c r="I54" i="1"/>
  <c r="I55" i="1" s="1"/>
  <c r="I65" i="1"/>
  <c r="S54" i="1"/>
  <c r="N78" i="1" s="1"/>
  <c r="H56" i="1"/>
  <c r="H57" i="1" s="1"/>
  <c r="H63" i="1"/>
  <c r="I66" i="1"/>
  <c r="H59" i="1"/>
  <c r="I64" i="1"/>
  <c r="O63" i="1"/>
  <c r="O58" i="1"/>
  <c r="O56" i="1"/>
  <c r="O57" i="1" s="1"/>
  <c r="O54" i="1"/>
  <c r="O55" i="1" s="1"/>
  <c r="N65" i="1"/>
  <c r="K66" i="1"/>
  <c r="N66" i="1"/>
  <c r="N64" i="1"/>
  <c r="K65" i="1"/>
  <c r="I63" i="1"/>
  <c r="J64" i="1"/>
  <c r="J63" i="1"/>
  <c r="J58" i="1"/>
  <c r="J56" i="1"/>
  <c r="J57" i="1" s="1"/>
  <c r="J54" i="1"/>
  <c r="J55" i="1" s="1"/>
  <c r="L64" i="1"/>
  <c r="M66" i="1"/>
  <c r="K63" i="1"/>
  <c r="K58" i="1"/>
  <c r="K56" i="1"/>
  <c r="K57" i="1" s="1"/>
  <c r="K54" i="1"/>
  <c r="K55" i="1" s="1"/>
  <c r="M63" i="1"/>
  <c r="M58" i="1"/>
  <c r="M56" i="1"/>
  <c r="M57" i="1" s="1"/>
  <c r="M54" i="1"/>
  <c r="M55" i="1" s="1"/>
  <c r="O64" i="1"/>
  <c r="L66" i="1"/>
  <c r="K64" i="1"/>
  <c r="L54" i="1"/>
  <c r="L55" i="1" s="1"/>
  <c r="L63" i="1"/>
  <c r="L58" i="1"/>
  <c r="L56" i="1"/>
  <c r="L57" i="1" s="1"/>
  <c r="M65" i="1"/>
  <c r="J66" i="1"/>
  <c r="O65" i="1"/>
  <c r="L65" i="1"/>
  <c r="N76" i="1"/>
  <c r="N63" i="1"/>
  <c r="N58" i="1"/>
  <c r="N56" i="1"/>
  <c r="N57" i="1" s="1"/>
  <c r="N54" i="1"/>
  <c r="N55" i="1" s="1"/>
  <c r="H66" i="1"/>
  <c r="H65" i="1"/>
  <c r="H55" i="1"/>
  <c r="H64" i="1"/>
  <c r="M64" i="1"/>
  <c r="J65" i="1"/>
  <c r="L77" i="1" l="1"/>
  <c r="M76" i="1"/>
  <c r="N77" i="1"/>
  <c r="L79" i="1"/>
  <c r="O59" i="2"/>
  <c r="M78" i="1"/>
  <c r="I59" i="2"/>
  <c r="G60" i="3"/>
  <c r="O77" i="1"/>
  <c r="L60" i="3"/>
  <c r="L78" i="1"/>
  <c r="J60" i="3"/>
  <c r="I60" i="3"/>
  <c r="O78" i="1"/>
  <c r="L76" i="1"/>
  <c r="L85" i="1" s="1"/>
  <c r="K76" i="1"/>
  <c r="O76" i="1"/>
  <c r="J78" i="1"/>
  <c r="N79" i="1"/>
  <c r="J79" i="1"/>
  <c r="J76" i="1"/>
  <c r="M77" i="1"/>
  <c r="K77" i="1"/>
  <c r="M79" i="1"/>
  <c r="M85" i="1" s="1"/>
  <c r="H78" i="1"/>
  <c r="M60" i="3"/>
  <c r="M76" i="2"/>
  <c r="N76" i="2"/>
  <c r="J76" i="2"/>
  <c r="J79" i="2"/>
  <c r="H78" i="2"/>
  <c r="L66" i="2"/>
  <c r="K76" i="2"/>
  <c r="O76" i="2"/>
  <c r="O77" i="2"/>
  <c r="K79" i="2"/>
  <c r="I78" i="2"/>
  <c r="I77" i="2"/>
  <c r="K78" i="2"/>
  <c r="I79" i="2"/>
  <c r="O79" i="2"/>
  <c r="O78" i="2"/>
  <c r="K77" i="2"/>
  <c r="I76" i="2"/>
  <c r="H79" i="2"/>
  <c r="M59" i="2"/>
  <c r="M65" i="2"/>
  <c r="N64" i="2"/>
  <c r="M64" i="2"/>
  <c r="J77" i="2"/>
  <c r="N79" i="2"/>
  <c r="M63" i="2"/>
  <c r="M78" i="2"/>
  <c r="N77" i="2"/>
  <c r="M77" i="2"/>
  <c r="J64" i="2"/>
  <c r="J65" i="2"/>
  <c r="H64" i="2"/>
  <c r="J66" i="2"/>
  <c r="H59" i="2"/>
  <c r="J78" i="2"/>
  <c r="L59" i="2"/>
  <c r="N59" i="2"/>
  <c r="H55" i="2"/>
  <c r="K64" i="2"/>
  <c r="K65" i="2"/>
  <c r="O63" i="2"/>
  <c r="O64" i="2"/>
  <c r="I63" i="2"/>
  <c r="O65" i="2"/>
  <c r="I66" i="2"/>
  <c r="I64" i="2"/>
  <c r="O66" i="2"/>
  <c r="I65" i="2"/>
  <c r="K66" i="2"/>
  <c r="H66" i="2"/>
  <c r="K63" i="2"/>
  <c r="N65" i="2"/>
  <c r="H77" i="2"/>
  <c r="N78" i="2"/>
  <c r="N85" i="2" s="1"/>
  <c r="H76" i="2"/>
  <c r="J59" i="2"/>
  <c r="M66" i="2"/>
  <c r="L64" i="2"/>
  <c r="L78" i="2"/>
  <c r="J63" i="2"/>
  <c r="M79" i="2"/>
  <c r="M85" i="2" s="1"/>
  <c r="L77" i="2"/>
  <c r="H63" i="2"/>
  <c r="L63" i="2"/>
  <c r="N63" i="2"/>
  <c r="H65" i="2"/>
  <c r="L79" i="2"/>
  <c r="N66" i="2"/>
  <c r="H72" i="1"/>
  <c r="J77" i="1"/>
  <c r="J83" i="1" s="1"/>
  <c r="H76" i="1"/>
  <c r="K78" i="1"/>
  <c r="I59" i="1"/>
  <c r="O59" i="1"/>
  <c r="L59" i="1"/>
  <c r="O79" i="1"/>
  <c r="I79" i="1"/>
  <c r="H77" i="1"/>
  <c r="H83" i="1" s="1"/>
  <c r="I76" i="1"/>
  <c r="I77" i="1"/>
  <c r="I78" i="1"/>
  <c r="J59" i="1"/>
  <c r="K79" i="1"/>
  <c r="H79" i="1"/>
  <c r="M72" i="1"/>
  <c r="M71" i="1"/>
  <c r="M70" i="1"/>
  <c r="H70" i="1"/>
  <c r="H71" i="1"/>
  <c r="L72" i="1"/>
  <c r="L71" i="1"/>
  <c r="L70" i="1"/>
  <c r="K59" i="1"/>
  <c r="N85" i="1"/>
  <c r="N84" i="1"/>
  <c r="N83" i="1"/>
  <c r="L84" i="1"/>
  <c r="L83" i="1"/>
  <c r="I72" i="1"/>
  <c r="I71" i="1"/>
  <c r="I70" i="1"/>
  <c r="K70" i="1"/>
  <c r="K72" i="1"/>
  <c r="K71" i="1"/>
  <c r="J72" i="1"/>
  <c r="J71" i="1"/>
  <c r="J70" i="1"/>
  <c r="O72" i="1"/>
  <c r="O71" i="1"/>
  <c r="O70" i="1"/>
  <c r="N72" i="1"/>
  <c r="N71" i="1"/>
  <c r="N70" i="1"/>
  <c r="N59" i="1"/>
  <c r="M59" i="1"/>
  <c r="O85" i="1"/>
  <c r="O84" i="1"/>
  <c r="O83" i="1"/>
  <c r="H73" i="1" l="1"/>
  <c r="L85" i="2"/>
  <c r="L86" i="2" s="1"/>
  <c r="M83" i="1"/>
  <c r="M84" i="1"/>
  <c r="K85" i="1"/>
  <c r="J85" i="1"/>
  <c r="J84" i="1"/>
  <c r="H84" i="1"/>
  <c r="L83" i="2"/>
  <c r="K83" i="1"/>
  <c r="K84" i="1"/>
  <c r="J85" i="2"/>
  <c r="H85" i="1"/>
  <c r="H86" i="1" s="1"/>
  <c r="M84" i="2"/>
  <c r="N83" i="2"/>
  <c r="N86" i="2" s="1"/>
  <c r="N84" i="2"/>
  <c r="K72" i="2"/>
  <c r="K71" i="2"/>
  <c r="K70" i="2"/>
  <c r="H71" i="2"/>
  <c r="H72" i="2"/>
  <c r="H70" i="2"/>
  <c r="H85" i="2"/>
  <c r="H84" i="2"/>
  <c r="H83" i="2"/>
  <c r="O72" i="2"/>
  <c r="O71" i="2"/>
  <c r="O70" i="2"/>
  <c r="L84" i="2"/>
  <c r="J70" i="2"/>
  <c r="J72" i="2"/>
  <c r="J73" i="2" s="1"/>
  <c r="J71" i="2"/>
  <c r="I85" i="2"/>
  <c r="I84" i="2"/>
  <c r="I83" i="2"/>
  <c r="J84" i="2"/>
  <c r="M83" i="2"/>
  <c r="M86" i="2" s="1"/>
  <c r="I72" i="2"/>
  <c r="I71" i="2"/>
  <c r="I70" i="2"/>
  <c r="J83" i="2"/>
  <c r="J86" i="2" s="1"/>
  <c r="M72" i="2"/>
  <c r="M71" i="2"/>
  <c r="M70" i="2"/>
  <c r="O85" i="2"/>
  <c r="O84" i="2"/>
  <c r="O83" i="2"/>
  <c r="L72" i="2"/>
  <c r="L71" i="2"/>
  <c r="L70" i="2"/>
  <c r="N70" i="2"/>
  <c r="N72" i="2"/>
  <c r="N71" i="2"/>
  <c r="K85" i="2"/>
  <c r="K84" i="2"/>
  <c r="K83" i="2"/>
  <c r="I84" i="1"/>
  <c r="I85" i="1"/>
  <c r="I86" i="1" s="1"/>
  <c r="I83" i="1"/>
  <c r="O73" i="1"/>
  <c r="I73" i="1"/>
  <c r="N86" i="1"/>
  <c r="J86" i="1"/>
  <c r="M86" i="1"/>
  <c r="J73" i="1"/>
  <c r="O86" i="1"/>
  <c r="N73" i="1"/>
  <c r="K73" i="1"/>
  <c r="K86" i="1"/>
  <c r="L86" i="1"/>
  <c r="L73" i="1"/>
  <c r="M73" i="1"/>
  <c r="H73" i="2" l="1"/>
  <c r="N73" i="2"/>
  <c r="L73" i="2"/>
  <c r="K86" i="2"/>
  <c r="I73" i="2"/>
  <c r="O86" i="2"/>
  <c r="M73" i="2"/>
  <c r="O73" i="2"/>
  <c r="I86" i="2"/>
  <c r="K73" i="2"/>
  <c r="H86" i="2"/>
</calcChain>
</file>

<file path=xl/sharedStrings.xml><?xml version="1.0" encoding="utf-8"?>
<sst xmlns="http://schemas.openxmlformats.org/spreadsheetml/2006/main" count="246" uniqueCount="66">
  <si>
    <t>version,4</t>
  </si>
  <si>
    <t>ProtocolHeader</t>
  </si>
  <si>
    <t>,Version,1.0,Label,MTT_d43,ReaderType,0,DateRead,4/27/2020 11:28:29 PM,InstrumentSN,SN: 512734004,</t>
  </si>
  <si>
    <t xml:space="preserve">,Result,0,Prefix,4a_Cis,WellMap,0007FE7FE7FE7FE7FE7FE000,RefWellMap,000000000000000000000000,RunCount,1,Kinetics,False,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</si>
  <si>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</si>
  <si>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</si>
  <si>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</si>
  <si>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</si>
  <si>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</si>
  <si>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</si>
  <si>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,B,X,0.05336431,0.05385484,0.05546289,0.05514779,0.05547341,0.05755994,0.05556681,0.05637326,0.05630188,0.05498688,X</t>
  </si>
  <si>
    <t>,C,X,0.05371067,0.3467731,0.2997303,0.3193448,0.304667,0.3059786,0.30991,0.2492698,0.2023149,0.09265754,X</t>
  </si>
  <si>
    <t>,D,X,0.05397468,0.310317,0.3194627,0.2846996,0.3368418,0.2783012,0.2939788,0.2219674,0.2037464,0.08396725,X</t>
  </si>
  <si>
    <t>,E,X,0.05194235,0.271009,0.3107623,0.3295615,0.3274906,0.3210134,0.3037541,0.2697777,0.1968472,0.09360863,X</t>
  </si>
  <si>
    <t>,F,X,0.05136373,0.2832139,0.3243223,0.3053617,0.3132766,0.3125691,0.3085489,0.2587796,0.1881979,0.05220409,X</t>
  </si>
  <si>
    <t>,G,X,0.05197012,0.05195854,0.05182307,0.05373275,0.05518165,0.05324002,0.05335038,0.05330973,0.05358161,0.05348982,X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</si>
  <si>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</si>
  <si>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</si>
  <si>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</si>
  <si>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</si>
  <si>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</si>
  <si>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</si>
  <si>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</si>
  <si>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</si>
  <si>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</si>
  <si>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</si>
  <si>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</si>
  <si>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</si>
  <si>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</si>
  <si>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</si>
  <si>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</si>
  <si>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</si>
  <si>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iPSC_DSN_005a_2020313(1)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</si>
  <si>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</si>
  <si>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</si>
  <si>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</si>
  <si>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</si>
  <si>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</si>
  <si>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</si>
  <si>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</si>
  <si>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</si>
  <si>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</si>
  <si>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</si>
  <si>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</si>
  <si>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</si>
  <si>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</si>
  <si>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</si>
  <si>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</si>
  <si>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Cisplatin in 0.9% NaCl</t>
  </si>
  <si>
    <t>,Version,1,Label,CytoTox-Fluor,ReaderType,2,DateRead,4/27/2020 2:35:50 AM,InstrumentSN,SN: 512734004,FluoOpticalKitID,PN:9300-046 SN:31000001DD35142D SIG:BLUE,</t>
  </si>
  <si>
    <t xml:space="preserve">,Result,0,Prefix,4a_Cis5,WellMap,0000003FE3FE3FE3FE000000,RunCount,1,Kinetics,False, </t>
  </si>
  <si>
    <t>,Read 1</t>
  </si>
  <si>
    <t>,B,X,X,X,X,X,X,X,X,X,X,X,X</t>
  </si>
  <si>
    <t>,C,X,X,3864.98,4072.37,4226.19,4143.98,3543.49,3841.7,4042.18,4119.79,2128,X</t>
  </si>
  <si>
    <t>,D,X,X,4030.26,4047.01,4109.53,3971.27,4020.54,3464.62,4170.77,4323.4,2209.93,X</t>
  </si>
  <si>
    <t>,E,X,X,3981.78,4180.94,4088.52,4071.64,4118.46,4038.66,4531.32,4707.73,2317.5,X</t>
  </si>
  <si>
    <t>,F,X,X,4004.84,3933.2,3936.09,4046.09,4125.94,4104.5,4744.73,4887.65,539.731,X</t>
  </si>
  <si>
    <t>,G,X,X,X,X,X,X,X,X,X,X,X,X</t>
  </si>
  <si>
    <t>Cytotox</t>
  </si>
  <si>
    <t>Live/Dead</t>
  </si>
  <si>
    <t>% of Vehicle</t>
  </si>
  <si>
    <t>Vehicle combined</t>
  </si>
  <si>
    <t>1µM</t>
  </si>
  <si>
    <t>10µM</t>
  </si>
  <si>
    <t>100µM</t>
  </si>
  <si>
    <t>30) Exp_20200425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</si>
</sst>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533401</xdr:colOff>
      <xdr:row>4</xdr:row>
      <xdr:rowOff>104775</xdr:rowOff>
    </xdr:from>
    <xdr:to>
      <xdr:col>15</xdr:col>
      <xdr:colOff>619126</xdr:colOff>
      <xdr:row>22</xdr:row>
      <xdr:rowOff>169069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973617" y="284559"/>
          <a:ext cx="3493294" cy="4657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695326</xdr:colOff>
      <xdr:row>2</xdr:row>
      <xdr:rowOff>38100</xdr:rowOff>
    </xdr:from>
    <xdr:to>
      <xdr:col>13</xdr:col>
      <xdr:colOff>19051</xdr:colOff>
      <xdr:row>20</xdr:row>
      <xdr:rowOff>102394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849542" y="-163116"/>
          <a:ext cx="3493294" cy="4657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561975</xdr:colOff>
      <xdr:row>1</xdr:row>
      <xdr:rowOff>123824</xdr:rowOff>
    </xdr:from>
    <xdr:to>
      <xdr:col>10</xdr:col>
      <xdr:colOff>434973</xdr:colOff>
      <xdr:row>19</xdr:row>
      <xdr:rowOff>28574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1442394-DCB6-429F-8C73-A48CA536A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165599" y="-241300"/>
          <a:ext cx="3333750" cy="444499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581024</xdr:colOff>
          <xdr:row>1</xdr:row>
          <xdr:rowOff>142874</xdr:rowOff>
        </xdr:from>
        <xdr:to>
          <xdr:col>16</xdr:col>
          <xdr:colOff>247425</xdr:colOff>
          <xdr:row>19</xdr:row>
          <xdr:rowOff>19049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4AC84848-3FE6-4EA6-BE79-11048C5E0F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10" workbookViewId="0">
      <selection activeCell="A25" sqref="A25:D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3"/>
      <c r="T22" s="3"/>
    </row>
    <row r="23" spans="1:20" x14ac:dyDescent="0.25">
      <c r="C23" s="4"/>
      <c r="S23" s="23"/>
      <c r="T23" s="3"/>
    </row>
    <row r="24" spans="1:20" x14ac:dyDescent="0.25">
      <c r="C24" s="4"/>
      <c r="S24" s="23"/>
      <c r="T24" s="3"/>
    </row>
    <row r="25" spans="1:20" x14ac:dyDescent="0.25">
      <c r="A25" s="1" t="s">
        <v>65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3"/>
      <c r="T25" s="3"/>
    </row>
    <row r="26" spans="1:20" x14ac:dyDescent="0.25">
      <c r="A26" t="s">
        <v>31</v>
      </c>
      <c r="C26" t="s">
        <v>32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t="s">
        <v>33</v>
      </c>
      <c r="C27" s="4">
        <v>43855</v>
      </c>
      <c r="D27" s="3"/>
      <c r="E27" s="3"/>
      <c r="F27" s="5"/>
      <c r="G27" s="5">
        <v>5.3364309999999998E-2</v>
      </c>
      <c r="H27" s="5">
        <v>5.3854840000000001E-2</v>
      </c>
      <c r="I27" s="5">
        <v>5.5462890000000001E-2</v>
      </c>
      <c r="J27" s="5">
        <v>5.5147790000000002E-2</v>
      </c>
      <c r="K27" s="5">
        <v>5.5473410000000001E-2</v>
      </c>
      <c r="L27" s="5">
        <v>5.7559939999999997E-2</v>
      </c>
      <c r="M27" s="5">
        <v>5.5566810000000001E-2</v>
      </c>
      <c r="N27" s="5">
        <v>5.6373260000000001E-2</v>
      </c>
      <c r="O27" s="5">
        <v>5.6301879999999999E-2</v>
      </c>
      <c r="P27" s="5">
        <v>5.4986880000000002E-2</v>
      </c>
      <c r="Q27" s="5"/>
      <c r="R27" s="3"/>
      <c r="S27" s="23"/>
      <c r="T27" s="3"/>
    </row>
    <row r="28" spans="1:20" x14ac:dyDescent="0.25">
      <c r="A28" t="s">
        <v>34</v>
      </c>
      <c r="C28" t="s">
        <v>35</v>
      </c>
      <c r="D28" s="3"/>
      <c r="E28" s="3"/>
      <c r="F28" s="5"/>
      <c r="G28" s="5">
        <v>5.3710670000000002E-2</v>
      </c>
      <c r="H28" s="6">
        <v>0.3467731</v>
      </c>
      <c r="I28" s="7">
        <v>0.29973030000000001</v>
      </c>
      <c r="J28" s="7">
        <v>0.31934479999999998</v>
      </c>
      <c r="K28" s="7">
        <v>0.30466700000000002</v>
      </c>
      <c r="L28" s="7">
        <v>0.30597859999999999</v>
      </c>
      <c r="M28" s="7">
        <v>0.30991000000000002</v>
      </c>
      <c r="N28" s="7">
        <v>0.24926980000000001</v>
      </c>
      <c r="O28" s="7">
        <v>0.20231489999999999</v>
      </c>
      <c r="P28" s="8">
        <v>9.2657539999999997E-2</v>
      </c>
      <c r="Q28" s="5"/>
      <c r="R28" s="3"/>
    </row>
    <row r="29" spans="1:20" x14ac:dyDescent="0.25">
      <c r="A29" t="s">
        <v>36</v>
      </c>
      <c r="C29" t="s">
        <v>48</v>
      </c>
      <c r="D29" s="3"/>
      <c r="E29" s="3"/>
      <c r="F29" s="5"/>
      <c r="G29" s="5">
        <v>5.3974679999999997E-2</v>
      </c>
      <c r="H29" s="9">
        <v>0.31031700000000001</v>
      </c>
      <c r="I29" s="5">
        <v>0.31946269999999999</v>
      </c>
      <c r="J29" s="5">
        <v>0.2846996</v>
      </c>
      <c r="K29" s="5">
        <v>0.33684180000000002</v>
      </c>
      <c r="L29" s="5">
        <v>0.27830120000000003</v>
      </c>
      <c r="M29" s="5">
        <v>0.29397879999999998</v>
      </c>
      <c r="N29" s="5">
        <v>0.22196740000000001</v>
      </c>
      <c r="O29" s="5">
        <v>0.20374639999999999</v>
      </c>
      <c r="P29" s="10">
        <v>8.3967249999999993E-2</v>
      </c>
      <c r="Q29" s="5"/>
      <c r="R29" s="3"/>
    </row>
    <row r="30" spans="1:20" x14ac:dyDescent="0.25">
      <c r="A30" t="s">
        <v>19</v>
      </c>
      <c r="C30" s="4">
        <v>43946</v>
      </c>
      <c r="D30" s="3"/>
      <c r="E30" s="3"/>
      <c r="F30" s="5"/>
      <c r="G30" s="5">
        <v>5.1942349999999998E-2</v>
      </c>
      <c r="H30" s="9">
        <v>0.271009</v>
      </c>
      <c r="I30" s="5">
        <v>0.31076229999999999</v>
      </c>
      <c r="J30" s="5">
        <v>0.32956150000000001</v>
      </c>
      <c r="K30" s="5">
        <v>0.32749060000000002</v>
      </c>
      <c r="L30" s="5">
        <v>0.3210134</v>
      </c>
      <c r="M30" s="5">
        <v>0.30375410000000003</v>
      </c>
      <c r="N30" s="5">
        <v>0.26977770000000001</v>
      </c>
      <c r="O30" s="5">
        <v>0.1968472</v>
      </c>
      <c r="P30" s="10">
        <v>9.3608629999999998E-2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>
        <v>5.1363730000000003E-2</v>
      </c>
      <c r="H31" s="11">
        <v>0.28321390000000002</v>
      </c>
      <c r="I31" s="12">
        <v>0.32432230000000001</v>
      </c>
      <c r="J31" s="12">
        <v>0.30536170000000001</v>
      </c>
      <c r="K31" s="12">
        <v>0.31327660000000002</v>
      </c>
      <c r="L31" s="12">
        <v>0.31256909999999999</v>
      </c>
      <c r="M31" s="12">
        <v>0.30854890000000001</v>
      </c>
      <c r="N31" s="12">
        <v>0.2587796</v>
      </c>
      <c r="O31" s="12">
        <v>0.1881979</v>
      </c>
      <c r="P31" s="13">
        <v>5.2204090000000002E-2</v>
      </c>
      <c r="Q31" s="5"/>
      <c r="R31" s="3"/>
    </row>
    <row r="32" spans="1:20" x14ac:dyDescent="0.25">
      <c r="A32" s="1" t="s">
        <v>37</v>
      </c>
      <c r="E32" s="3"/>
      <c r="F32" s="3"/>
      <c r="G32" s="3">
        <v>5.1970120000000002E-2</v>
      </c>
      <c r="H32" s="3">
        <v>5.1958539999999998E-2</v>
      </c>
      <c r="I32" s="3">
        <v>5.1823069999999999E-2</v>
      </c>
      <c r="J32" s="3">
        <v>5.3732750000000003E-2</v>
      </c>
      <c r="K32" s="3">
        <v>5.5181649999999999E-2</v>
      </c>
      <c r="L32" s="3">
        <v>5.3240019999999999E-2</v>
      </c>
      <c r="M32" s="3">
        <v>5.3350380000000003E-2</v>
      </c>
      <c r="N32" s="3">
        <v>5.330973E-2</v>
      </c>
      <c r="O32" s="3">
        <v>5.3581610000000002E-2</v>
      </c>
      <c r="P32" s="3">
        <v>5.348982E-2</v>
      </c>
      <c r="Q32" s="3"/>
      <c r="R32" s="3"/>
    </row>
    <row r="33" spans="2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38</v>
      </c>
      <c r="G35" s="3"/>
      <c r="H35" s="16">
        <f t="shared" ref="H35:M35" si="0">AVERAGE(H28:H31)</f>
        <v>0.30282825000000002</v>
      </c>
      <c r="I35" s="3">
        <f t="shared" si="0"/>
        <v>0.3135694</v>
      </c>
      <c r="J35" s="3">
        <f t="shared" si="0"/>
        <v>0.30974190000000001</v>
      </c>
      <c r="K35" s="3">
        <f t="shared" si="0"/>
        <v>0.32056899999999999</v>
      </c>
      <c r="L35" s="3">
        <f t="shared" si="0"/>
        <v>0.30446557499999999</v>
      </c>
      <c r="M35" s="3">
        <f t="shared" si="0"/>
        <v>0.30404795000000001</v>
      </c>
      <c r="N35" s="3">
        <f>AVERAGE(N28:N31)</f>
        <v>0.24994862500000001</v>
      </c>
      <c r="O35" s="3">
        <f>AVERAGE(O28:O31)</f>
        <v>0.1977766</v>
      </c>
      <c r="P35" s="3">
        <f>AVERAGE(P28:P30)</f>
        <v>9.0077806666666649E-2</v>
      </c>
      <c r="Q35" s="3"/>
      <c r="R35" s="3"/>
    </row>
    <row r="36" spans="2:18" x14ac:dyDescent="0.25">
      <c r="B36" s="14"/>
      <c r="D36" s="3"/>
      <c r="E36" s="3"/>
      <c r="F36" s="3" t="s">
        <v>39</v>
      </c>
      <c r="G36" s="3"/>
      <c r="H36" s="3">
        <f>H35/1000</f>
        <v>3.0282825000000003E-4</v>
      </c>
      <c r="I36" s="3">
        <f t="shared" ref="I36:P36" si="1">I35/1000</f>
        <v>3.1356940000000001E-4</v>
      </c>
      <c r="J36" s="3">
        <f t="shared" si="1"/>
        <v>3.0974190000000002E-4</v>
      </c>
      <c r="K36" s="3">
        <f t="shared" si="1"/>
        <v>3.2056899999999999E-4</v>
      </c>
      <c r="L36" s="3">
        <f t="shared" si="1"/>
        <v>3.04465575E-4</v>
      </c>
      <c r="M36" s="3">
        <f t="shared" si="1"/>
        <v>3.0404795E-4</v>
      </c>
      <c r="N36" s="3">
        <f t="shared" si="1"/>
        <v>2.49948625E-4</v>
      </c>
      <c r="O36" s="3">
        <f t="shared" si="1"/>
        <v>1.977766E-4</v>
      </c>
      <c r="P36" s="3">
        <f t="shared" si="1"/>
        <v>9.0077806666666649E-5</v>
      </c>
      <c r="Q36" s="3"/>
      <c r="R36" s="3"/>
    </row>
    <row r="37" spans="2:18" x14ac:dyDescent="0.25">
      <c r="B37" s="14"/>
      <c r="D37" s="3"/>
      <c r="E37" s="3"/>
      <c r="F37" s="3" t="s">
        <v>40</v>
      </c>
      <c r="G37" s="3"/>
      <c r="H37" s="3">
        <f>MEDIAN(H28:H31)</f>
        <v>0.29676544999999999</v>
      </c>
      <c r="I37" s="3">
        <f t="shared" ref="I37:P37" si="2">MEDIAN(I28:I31)</f>
        <v>0.31511250000000002</v>
      </c>
      <c r="J37" s="3">
        <f t="shared" si="2"/>
        <v>0.31235325000000003</v>
      </c>
      <c r="K37" s="3">
        <f t="shared" si="2"/>
        <v>0.32038359999999999</v>
      </c>
      <c r="L37" s="3">
        <f t="shared" si="2"/>
        <v>0.30927384999999996</v>
      </c>
      <c r="M37" s="3">
        <f t="shared" si="2"/>
        <v>0.30615150000000002</v>
      </c>
      <c r="N37" s="3">
        <f t="shared" si="2"/>
        <v>0.25402469999999999</v>
      </c>
      <c r="O37" s="3">
        <f t="shared" si="2"/>
        <v>0.19958104999999998</v>
      </c>
      <c r="P37" s="3">
        <f t="shared" si="2"/>
        <v>8.8312394999999988E-2</v>
      </c>
      <c r="Q37" s="3"/>
      <c r="R37" s="3"/>
    </row>
    <row r="38" spans="2:18" x14ac:dyDescent="0.25">
      <c r="B38" s="17"/>
      <c r="D38" s="3"/>
      <c r="E38" s="3"/>
      <c r="F38" s="3" t="s">
        <v>41</v>
      </c>
      <c r="G38" s="3"/>
      <c r="H38" s="3">
        <f>H37/1000</f>
        <v>2.9676544999999999E-4</v>
      </c>
      <c r="I38" s="3">
        <f t="shared" ref="I38:P38" si="3">I37/1000</f>
        <v>3.151125E-4</v>
      </c>
      <c r="J38" s="3">
        <f t="shared" si="3"/>
        <v>3.1235325E-4</v>
      </c>
      <c r="K38" s="3">
        <f t="shared" si="3"/>
        <v>3.2038359999999997E-4</v>
      </c>
      <c r="L38" s="3">
        <f t="shared" si="3"/>
        <v>3.0927384999999996E-4</v>
      </c>
      <c r="M38" s="3">
        <f t="shared" si="3"/>
        <v>3.0615150000000001E-4</v>
      </c>
      <c r="N38" s="3">
        <f t="shared" si="3"/>
        <v>2.5402470000000001E-4</v>
      </c>
      <c r="O38" s="3">
        <f t="shared" si="3"/>
        <v>1.9958104999999999E-4</v>
      </c>
      <c r="P38" s="3">
        <f t="shared" si="3"/>
        <v>8.8312394999999984E-5</v>
      </c>
      <c r="Q38" s="3"/>
      <c r="R38" s="3"/>
    </row>
    <row r="39" spans="2:18" x14ac:dyDescent="0.25">
      <c r="B39" s="14"/>
      <c r="C39" s="14"/>
      <c r="D39" s="3"/>
      <c r="E39" s="3"/>
      <c r="F39" s="3" t="s">
        <v>42</v>
      </c>
      <c r="G39" s="3"/>
      <c r="H39" s="3">
        <f>STDEV(H28:H31)</f>
        <v>3.3587788527826595E-2</v>
      </c>
      <c r="I39" s="3">
        <f t="shared" ref="I39:P39" si="4">STDEV(I28:I31)</f>
        <v>1.0797474126232795E-2</v>
      </c>
      <c r="J39" s="3">
        <f t="shared" si="4"/>
        <v>1.9419364681506276E-2</v>
      </c>
      <c r="K39" s="3">
        <f t="shared" si="4"/>
        <v>1.436158380495225E-2</v>
      </c>
      <c r="L39" s="3">
        <f t="shared" si="4"/>
        <v>1.8496498708742135E-2</v>
      </c>
      <c r="M39" s="3">
        <f t="shared" si="4"/>
        <v>7.2133281881528325E-3</v>
      </c>
      <c r="N39" s="3">
        <f t="shared" si="4"/>
        <v>2.0449841814282246E-2</v>
      </c>
      <c r="O39" s="3">
        <f t="shared" si="4"/>
        <v>7.0439088812013044E-3</v>
      </c>
      <c r="P39" s="3">
        <f t="shared" si="4"/>
        <v>1.9427424352094678E-2</v>
      </c>
      <c r="Q39" s="3"/>
      <c r="R39" s="3"/>
    </row>
    <row r="40" spans="2:18" x14ac:dyDescent="0.25">
      <c r="D40" s="3"/>
      <c r="E40" s="3"/>
      <c r="F40" s="3" t="s">
        <v>43</v>
      </c>
      <c r="G40" s="3"/>
      <c r="H40" s="3">
        <f>H39/H35*100</f>
        <v>11.091365659520402</v>
      </c>
      <c r="I40" s="3">
        <f t="shared" ref="I40:P40" si="5">I39/I35*100</f>
        <v>3.4434081023954488</v>
      </c>
      <c r="J40" s="3">
        <f t="shared" si="5"/>
        <v>6.2695310778122932</v>
      </c>
      <c r="K40" s="3">
        <f t="shared" si="5"/>
        <v>4.4800288876816685</v>
      </c>
      <c r="L40" s="3">
        <f t="shared" si="5"/>
        <v>6.0750706245663855</v>
      </c>
      <c r="M40" s="3">
        <f t="shared" si="5"/>
        <v>2.3724311208652558</v>
      </c>
      <c r="N40" s="3">
        <f t="shared" si="5"/>
        <v>8.1816180482218073</v>
      </c>
      <c r="O40" s="3">
        <f t="shared" si="5"/>
        <v>3.5615481716246031</v>
      </c>
      <c r="P40" s="3">
        <f t="shared" si="5"/>
        <v>21.56738165704451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44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0.25669529333333335</v>
      </c>
      <c r="I47" s="3">
        <f t="shared" ref="I47:N47" si="6">I28-$P$35</f>
        <v>0.20965249333333336</v>
      </c>
      <c r="J47" s="3">
        <f t="shared" si="6"/>
        <v>0.22926699333333334</v>
      </c>
      <c r="K47" s="3">
        <f t="shared" si="6"/>
        <v>0.21458919333333337</v>
      </c>
      <c r="L47" s="3">
        <f t="shared" si="6"/>
        <v>0.21590079333333334</v>
      </c>
      <c r="M47" s="3">
        <f t="shared" si="6"/>
        <v>0.21983219333333337</v>
      </c>
      <c r="N47" s="3">
        <f t="shared" si="6"/>
        <v>0.15919199333333336</v>
      </c>
      <c r="O47" s="3">
        <f>O28-$P$35</f>
        <v>0.11223709333333334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0.22023919333333336</v>
      </c>
      <c r="I48" s="3">
        <f t="shared" si="7"/>
        <v>0.22938489333333334</v>
      </c>
      <c r="J48" s="3">
        <f t="shared" si="7"/>
        <v>0.19462179333333335</v>
      </c>
      <c r="K48" s="3">
        <f t="shared" si="7"/>
        <v>0.24676399333333338</v>
      </c>
      <c r="L48" s="3">
        <f t="shared" si="7"/>
        <v>0.18822339333333338</v>
      </c>
      <c r="M48" s="3">
        <f t="shared" si="7"/>
        <v>0.20390099333333334</v>
      </c>
      <c r="N48" s="3">
        <f t="shared" si="7"/>
        <v>0.13188959333333336</v>
      </c>
      <c r="O48" s="3">
        <f t="shared" si="7"/>
        <v>0.11366859333333335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0.18093119333333335</v>
      </c>
      <c r="I49" s="3">
        <f t="shared" si="7"/>
        <v>0.22068449333333334</v>
      </c>
      <c r="J49" s="3">
        <f t="shared" si="7"/>
        <v>0.23948369333333336</v>
      </c>
      <c r="K49" s="3">
        <f t="shared" si="7"/>
        <v>0.23741279333333337</v>
      </c>
      <c r="L49" s="3">
        <f>L30-$P$35</f>
        <v>0.23093559333333336</v>
      </c>
      <c r="M49" s="3">
        <f t="shared" si="7"/>
        <v>0.21367629333333338</v>
      </c>
      <c r="N49" s="3">
        <f t="shared" si="7"/>
        <v>0.17969989333333336</v>
      </c>
      <c r="O49" s="3">
        <f>O30-$P$35</f>
        <v>0.10676939333333335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0.19313609333333337</v>
      </c>
      <c r="I50" s="3">
        <f t="shared" si="7"/>
        <v>0.23424449333333336</v>
      </c>
      <c r="J50" s="3">
        <f t="shared" si="7"/>
        <v>0.21528389333333336</v>
      </c>
      <c r="K50" s="3">
        <f t="shared" si="7"/>
        <v>0.22319879333333337</v>
      </c>
      <c r="L50" s="3">
        <f t="shared" si="7"/>
        <v>0.22249129333333334</v>
      </c>
      <c r="M50" s="3">
        <f t="shared" si="7"/>
        <v>0.21847109333333337</v>
      </c>
      <c r="N50" s="3">
        <f t="shared" si="7"/>
        <v>0.16870179333333335</v>
      </c>
      <c r="O50" s="3">
        <f t="shared" si="7"/>
        <v>9.8120093333333352E-2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45</v>
      </c>
      <c r="T53" s="19"/>
    </row>
    <row r="54" spans="4:20" x14ac:dyDescent="0.25">
      <c r="D54" s="3"/>
      <c r="E54" s="3"/>
      <c r="F54" s="3" t="s">
        <v>38</v>
      </c>
      <c r="G54" s="3"/>
      <c r="H54" s="3">
        <f>AVERAGE(H47:H50)</f>
        <v>0.21275044333333334</v>
      </c>
      <c r="I54" s="3">
        <f>AVERAGE(I47:I50)</f>
        <v>0.22349159333333335</v>
      </c>
      <c r="J54" s="3">
        <f t="shared" ref="J54:N54" si="8">AVERAGE(J47:J50)</f>
        <v>0.21966409333333337</v>
      </c>
      <c r="K54" s="3">
        <f t="shared" si="8"/>
        <v>0.23049119333333337</v>
      </c>
      <c r="L54" s="3">
        <f t="shared" si="8"/>
        <v>0.21438776833333334</v>
      </c>
      <c r="M54" s="3">
        <f t="shared" si="8"/>
        <v>0.21397014333333336</v>
      </c>
      <c r="N54" s="3">
        <f t="shared" si="8"/>
        <v>0.15987081833333336</v>
      </c>
      <c r="O54" s="3">
        <f>AVERAGE(O47:O50)</f>
        <v>0.10769879333333335</v>
      </c>
      <c r="P54" s="3"/>
      <c r="Q54" s="3"/>
      <c r="R54" s="3"/>
      <c r="S54" s="20">
        <f>AVERAGE(H47:I50)</f>
        <v>0.21812101833333339</v>
      </c>
      <c r="T54" s="21"/>
    </row>
    <row r="55" spans="4:20" x14ac:dyDescent="0.25">
      <c r="D55" s="3"/>
      <c r="E55" s="3"/>
      <c r="F55" s="3" t="s">
        <v>39</v>
      </c>
      <c r="G55" s="3"/>
      <c r="H55" s="3">
        <f>H54/1000</f>
        <v>2.1275044333333334E-4</v>
      </c>
      <c r="I55" s="3">
        <f t="shared" ref="I55:O55" si="9">I54/1000</f>
        <v>2.2349159333333334E-4</v>
      </c>
      <c r="J55" s="3">
        <f t="shared" si="9"/>
        <v>2.1966409333333336E-4</v>
      </c>
      <c r="K55" s="3">
        <f t="shared" si="9"/>
        <v>2.3049119333333338E-4</v>
      </c>
      <c r="L55" s="3">
        <f t="shared" si="9"/>
        <v>2.1438776833333334E-4</v>
      </c>
      <c r="M55" s="3">
        <f t="shared" si="9"/>
        <v>2.1397014333333336E-4</v>
      </c>
      <c r="N55" s="3">
        <f t="shared" si="9"/>
        <v>1.5987081833333336E-4</v>
      </c>
      <c r="O55" s="3">
        <f t="shared" si="9"/>
        <v>1.0769879333333335E-4</v>
      </c>
      <c r="P55" s="3"/>
      <c r="Q55" s="3"/>
      <c r="R55" s="3"/>
    </row>
    <row r="56" spans="4:20" x14ac:dyDescent="0.25">
      <c r="D56" s="3"/>
      <c r="E56" s="3"/>
      <c r="F56" s="3" t="s">
        <v>40</v>
      </c>
      <c r="G56" s="3"/>
      <c r="H56" s="3">
        <f>MEDIAN(H47:H50)</f>
        <v>0.20668764333333337</v>
      </c>
      <c r="I56" s="3">
        <f t="shared" ref="I56:N56" si="10">MEDIAN(I47:I50)</f>
        <v>0.22503469333333334</v>
      </c>
      <c r="J56" s="3">
        <f>MEDIAN(J47:J50)</f>
        <v>0.22227544333333335</v>
      </c>
      <c r="K56" s="3">
        <f t="shared" si="10"/>
        <v>0.23030579333333337</v>
      </c>
      <c r="L56" s="3">
        <f t="shared" si="10"/>
        <v>0.21919604333333334</v>
      </c>
      <c r="M56" s="3">
        <f t="shared" si="10"/>
        <v>0.21607369333333337</v>
      </c>
      <c r="N56" s="3">
        <f t="shared" si="10"/>
        <v>0.16394689333333334</v>
      </c>
      <c r="O56" s="3">
        <f>MEDIAN(O47:O50)</f>
        <v>0.10950324333333335</v>
      </c>
      <c r="P56" s="3"/>
      <c r="Q56" s="3"/>
      <c r="R56" s="3"/>
    </row>
    <row r="57" spans="4:20" x14ac:dyDescent="0.25">
      <c r="D57" s="3"/>
      <c r="E57" s="3"/>
      <c r="F57" s="3" t="s">
        <v>41</v>
      </c>
      <c r="G57" s="3"/>
      <c r="H57" s="3">
        <f>H56/1000</f>
        <v>2.0668764333333338E-4</v>
      </c>
      <c r="I57" s="3">
        <f t="shared" ref="I57:O57" si="11">I56/1000</f>
        <v>2.2503469333333333E-4</v>
      </c>
      <c r="J57" s="3">
        <f t="shared" si="11"/>
        <v>2.2227544333333334E-4</v>
      </c>
      <c r="K57" s="3">
        <f t="shared" si="11"/>
        <v>2.3030579333333336E-4</v>
      </c>
      <c r="L57" s="3">
        <f t="shared" si="11"/>
        <v>2.1919604333333335E-4</v>
      </c>
      <c r="M57" s="3">
        <f t="shared" si="11"/>
        <v>2.1607369333333338E-4</v>
      </c>
      <c r="N57" s="3">
        <f t="shared" si="11"/>
        <v>1.6394689333333335E-4</v>
      </c>
      <c r="O57" s="3">
        <f t="shared" si="11"/>
        <v>1.0950324333333335E-4</v>
      </c>
      <c r="P57" s="3"/>
      <c r="Q57" s="3"/>
      <c r="R57" s="3"/>
    </row>
    <row r="58" spans="4:20" x14ac:dyDescent="0.25">
      <c r="D58" s="3"/>
      <c r="E58" s="3"/>
      <c r="F58" s="3" t="s">
        <v>42</v>
      </c>
      <c r="G58" s="3"/>
      <c r="H58" s="3">
        <f>STDEV(H47:H50)</f>
        <v>3.358778852782663E-2</v>
      </c>
      <c r="I58" s="3">
        <f t="shared" ref="I58:O58" si="12">STDEV(I47:I50)</f>
        <v>1.0797474126232795E-2</v>
      </c>
      <c r="J58" s="3">
        <f t="shared" si="12"/>
        <v>1.9419364681506276E-2</v>
      </c>
      <c r="K58" s="3">
        <f t="shared" si="12"/>
        <v>1.436158380495225E-2</v>
      </c>
      <c r="L58" s="3">
        <f t="shared" si="12"/>
        <v>1.8496498708742135E-2</v>
      </c>
      <c r="M58" s="3">
        <f t="shared" si="12"/>
        <v>7.2133281881528325E-3</v>
      </c>
      <c r="N58" s="3">
        <f t="shared" si="12"/>
        <v>2.0449841814282249E-2</v>
      </c>
      <c r="O58" s="3">
        <f t="shared" si="12"/>
        <v>7.0439088812013044E-3</v>
      </c>
      <c r="P58" s="3"/>
      <c r="Q58" s="3"/>
      <c r="R58" s="3"/>
    </row>
    <row r="59" spans="4:20" x14ac:dyDescent="0.25">
      <c r="D59" s="3"/>
      <c r="E59" s="3"/>
      <c r="F59" s="3" t="s">
        <v>43</v>
      </c>
      <c r="G59" s="3"/>
      <c r="H59" s="3">
        <f>H58/H54*100</f>
        <v>15.787411768257481</v>
      </c>
      <c r="I59" s="3">
        <f t="shared" ref="I59:O59" si="13">I58/I54*100</f>
        <v>4.8312663421431576</v>
      </c>
      <c r="J59" s="3">
        <f t="shared" si="13"/>
        <v>8.8404820227209377</v>
      </c>
      <c r="K59" s="3">
        <f t="shared" si="13"/>
        <v>6.2308601023999701</v>
      </c>
      <c r="L59" s="3">
        <f t="shared" si="13"/>
        <v>8.6275904882705348</v>
      </c>
      <c r="M59" s="3">
        <f t="shared" si="13"/>
        <v>3.3711844446052219</v>
      </c>
      <c r="N59" s="3">
        <f t="shared" si="13"/>
        <v>12.791478787356917</v>
      </c>
      <c r="O59" s="3">
        <f t="shared" si="13"/>
        <v>6.5403786460262747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46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120.65558562956696</v>
      </c>
      <c r="I63" s="3">
        <f t="shared" ref="H63:O66" si="14">I47/$H$54*100</f>
        <v>98.543857323415224</v>
      </c>
      <c r="J63" s="3">
        <f t="shared" si="14"/>
        <v>107.76334457462077</v>
      </c>
      <c r="K63" s="3">
        <f t="shared" si="14"/>
        <v>100.86427551980191</v>
      </c>
      <c r="L63" s="3">
        <f t="shared" si="14"/>
        <v>101.4807724724992</v>
      </c>
      <c r="M63" s="3">
        <f t="shared" si="14"/>
        <v>103.32866521406233</v>
      </c>
      <c r="N63" s="3">
        <f t="shared" si="14"/>
        <v>74.825692881830747</v>
      </c>
      <c r="O63" s="3">
        <f>O47/$H$54*100</f>
        <v>52.755280588291143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103.51996916324484</v>
      </c>
      <c r="I64" s="3">
        <f t="shared" si="14"/>
        <v>107.8187616154282</v>
      </c>
      <c r="J64" s="3">
        <f t="shared" si="14"/>
        <v>91.478913173592602</v>
      </c>
      <c r="K64" s="3">
        <f t="shared" si="14"/>
        <v>115.98753425237673</v>
      </c>
      <c r="L64" s="3">
        <f t="shared" si="14"/>
        <v>88.471445880104966</v>
      </c>
      <c r="M64" s="3">
        <f t="shared" si="14"/>
        <v>95.840455201244936</v>
      </c>
      <c r="N64" s="3">
        <f t="shared" si="14"/>
        <v>61.992629141877401</v>
      </c>
      <c r="O64" s="3">
        <f t="shared" si="14"/>
        <v>53.428134650342209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85.043861953252815</v>
      </c>
      <c r="I65" s="3">
        <f t="shared" si="14"/>
        <v>103.72927542508998</v>
      </c>
      <c r="J65" s="3">
        <f t="shared" si="14"/>
        <v>112.56554373337538</v>
      </c>
      <c r="K65" s="3">
        <f t="shared" si="14"/>
        <v>111.59214975705576</v>
      </c>
      <c r="L65" s="3">
        <f t="shared" si="14"/>
        <v>108.54764376284183</v>
      </c>
      <c r="M65" s="3">
        <f t="shared" si="14"/>
        <v>100.43518123181978</v>
      </c>
      <c r="N65" s="3">
        <f t="shared" si="14"/>
        <v>84.465108752691521</v>
      </c>
      <c r="O65" s="3">
        <f t="shared" si="14"/>
        <v>50.185274192848141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90.780583253935418</v>
      </c>
      <c r="I66" s="3">
        <f t="shared" si="14"/>
        <v>110.10294016935305</v>
      </c>
      <c r="J66" s="3">
        <f t="shared" si="14"/>
        <v>101.19080832937708</v>
      </c>
      <c r="K66" s="3">
        <f t="shared" si="14"/>
        <v>104.91108259813578</v>
      </c>
      <c r="L66" s="3">
        <f t="shared" si="14"/>
        <v>104.57853334986392</v>
      </c>
      <c r="M66" s="3">
        <f t="shared" si="14"/>
        <v>102.68890156484281</v>
      </c>
      <c r="N66" s="3">
        <f t="shared" si="14"/>
        <v>79.295624812877392</v>
      </c>
      <c r="O66" s="3">
        <f t="shared" si="14"/>
        <v>46.119806753869206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38</v>
      </c>
      <c r="G70" s="3"/>
      <c r="H70" s="3">
        <f>AVERAGE(H63:H66)</f>
        <v>100</v>
      </c>
      <c r="I70" s="3">
        <f t="shared" ref="I70:N70" si="15">AVERAGE(I63:I66)</f>
        <v>105.04870863332161</v>
      </c>
      <c r="J70" s="3">
        <f>AVERAGE(J63:J66)</f>
        <v>103.24965245274146</v>
      </c>
      <c r="K70" s="3">
        <f t="shared" si="15"/>
        <v>108.33876053184255</v>
      </c>
      <c r="L70" s="3">
        <f t="shared" si="15"/>
        <v>100.76959886632748</v>
      </c>
      <c r="M70" s="3">
        <f t="shared" si="15"/>
        <v>100.57330080299246</v>
      </c>
      <c r="N70" s="3">
        <f t="shared" si="15"/>
        <v>75.144763897319265</v>
      </c>
      <c r="O70" s="3">
        <f>AVERAGE(O63:O66)</f>
        <v>50.622124046337674</v>
      </c>
      <c r="P70" s="3"/>
      <c r="Q70" s="3"/>
      <c r="R70" s="3"/>
    </row>
    <row r="71" spans="4:18" x14ac:dyDescent="0.25">
      <c r="D71" s="3"/>
      <c r="E71" s="3"/>
      <c r="F71" s="3" t="s">
        <v>40</v>
      </c>
      <c r="G71" s="3"/>
      <c r="H71" s="3">
        <f>MEDIAN(H63:H66)</f>
        <v>97.150276208590128</v>
      </c>
      <c r="I71" s="3">
        <f t="shared" ref="I71:O71" si="16">MEDIAN(I63:I66)</f>
        <v>105.77401852025909</v>
      </c>
      <c r="J71" s="3">
        <f t="shared" si="16"/>
        <v>104.47707645199893</v>
      </c>
      <c r="K71" s="3">
        <f t="shared" si="16"/>
        <v>108.25161617759576</v>
      </c>
      <c r="L71" s="3">
        <f t="shared" si="16"/>
        <v>103.02965291118156</v>
      </c>
      <c r="M71" s="3">
        <f t="shared" si="16"/>
        <v>101.5620413983313</v>
      </c>
      <c r="N71" s="3">
        <f t="shared" si="16"/>
        <v>77.060658847354063</v>
      </c>
      <c r="O71" s="3">
        <f t="shared" si="16"/>
        <v>51.470277390569642</v>
      </c>
      <c r="P71" s="3"/>
      <c r="Q71" s="3"/>
      <c r="R71" s="3"/>
    </row>
    <row r="72" spans="4:18" x14ac:dyDescent="0.25">
      <c r="D72" s="3"/>
      <c r="E72" s="3"/>
      <c r="F72" s="3" t="s">
        <v>42</v>
      </c>
      <c r="G72" s="3"/>
      <c r="H72" s="3">
        <f>STDEV(H63:H66)</f>
        <v>15.787411768257556</v>
      </c>
      <c r="I72" s="3">
        <f t="shared" ref="I72:O72" si="17">STDEV(I63:I66)</f>
        <v>5.0751829030577005</v>
      </c>
      <c r="J72" s="3">
        <f t="shared" si="17"/>
        <v>9.1277669636064562</v>
      </c>
      <c r="K72" s="3">
        <f t="shared" si="17"/>
        <v>6.7504366054132214</v>
      </c>
      <c r="L72" s="3">
        <f t="shared" si="17"/>
        <v>8.6939883268596372</v>
      </c>
      <c r="M72" s="3">
        <f t="shared" si="17"/>
        <v>3.3905114720965024</v>
      </c>
      <c r="N72" s="3">
        <f t="shared" si="17"/>
        <v>9.6121265337350259</v>
      </c>
      <c r="O72" s="3">
        <f t="shared" si="17"/>
        <v>3.3108785912916026</v>
      </c>
      <c r="P72" s="3"/>
      <c r="Q72" s="3"/>
      <c r="R72" s="3"/>
    </row>
    <row r="73" spans="4:18" x14ac:dyDescent="0.25">
      <c r="D73" s="3"/>
      <c r="E73" s="3"/>
      <c r="F73" s="3" t="s">
        <v>43</v>
      </c>
      <c r="G73" s="3"/>
      <c r="H73" s="3">
        <f t="shared" ref="H73:O73" si="18">H72/H70*100</f>
        <v>15.787411768257556</v>
      </c>
      <c r="I73" s="3">
        <f t="shared" si="18"/>
        <v>4.8312663421431576</v>
      </c>
      <c r="J73" s="3">
        <f t="shared" si="18"/>
        <v>8.8404820227209377</v>
      </c>
      <c r="K73" s="3">
        <f t="shared" si="18"/>
        <v>6.2308601023999683</v>
      </c>
      <c r="L73" s="3">
        <f t="shared" si="18"/>
        <v>8.6275904882705294</v>
      </c>
      <c r="M73" s="3">
        <f t="shared" si="18"/>
        <v>3.3711844446052233</v>
      </c>
      <c r="N73" s="3">
        <f t="shared" si="18"/>
        <v>12.791478787356908</v>
      </c>
      <c r="O73" s="3">
        <f t="shared" si="18"/>
        <v>6.5403786460262774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47</v>
      </c>
      <c r="E76" s="3"/>
      <c r="F76" s="3"/>
      <c r="G76" s="3"/>
      <c r="H76" s="3">
        <f>H47/$S$54*100</f>
        <v>117.68480419482114</v>
      </c>
      <c r="I76" s="3">
        <f t="shared" ref="I76:N76" si="19">I47/$S$54*100</f>
        <v>96.117510790703165</v>
      </c>
      <c r="J76" s="3">
        <f t="shared" si="19"/>
        <v>105.10999585696351</v>
      </c>
      <c r="K76" s="3">
        <f t="shared" si="19"/>
        <v>98.38079565784777</v>
      </c>
      <c r="L76" s="3">
        <f t="shared" si="19"/>
        <v>98.982113224592098</v>
      </c>
      <c r="M76" s="3">
        <f t="shared" si="19"/>
        <v>100.78450715711631</v>
      </c>
      <c r="N76" s="3">
        <f t="shared" si="19"/>
        <v>72.983334916424951</v>
      </c>
      <c r="O76" s="3">
        <f>O47/$S$54*100</f>
        <v>51.456340242191686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100.97110082108776</v>
      </c>
      <c r="I77" s="3">
        <f t="shared" si="20"/>
        <v>105.1640484195734</v>
      </c>
      <c r="J77" s="3">
        <f t="shared" si="20"/>
        <v>89.226519672630346</v>
      </c>
      <c r="K77" s="3">
        <f t="shared" si="20"/>
        <v>113.13168956337243</v>
      </c>
      <c r="L77" s="3">
        <f t="shared" si="20"/>
        <v>86.293102229006493</v>
      </c>
      <c r="M77" s="3">
        <f t="shared" si="20"/>
        <v>93.480671826743006</v>
      </c>
      <c r="N77" s="3">
        <f t="shared" si="20"/>
        <v>60.466246829903923</v>
      </c>
      <c r="O77" s="3">
        <f t="shared" si="20"/>
        <v>52.112627293727634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82.949912262390782</v>
      </c>
      <c r="I78" s="3">
        <f t="shared" si="20"/>
        <v>101.17525354483831</v>
      </c>
      <c r="J78" s="3">
        <f t="shared" si="20"/>
        <v>109.7939552837377</v>
      </c>
      <c r="K78" s="3">
        <f t="shared" si="20"/>
        <v>108.84452821071935</v>
      </c>
      <c r="L78" s="3">
        <f t="shared" si="20"/>
        <v>105.87498403313738</v>
      </c>
      <c r="M78" s="3">
        <f t="shared" si="20"/>
        <v>97.962266528020891</v>
      </c>
      <c r="N78" s="3">
        <f t="shared" si="20"/>
        <v>82.385409121240798</v>
      </c>
      <c r="O78" s="3">
        <f t="shared" si="20"/>
        <v>48.949612535811632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88.545384029970947</v>
      </c>
      <c r="I79" s="3">
        <f t="shared" si="20"/>
        <v>107.39198593661432</v>
      </c>
      <c r="J79" s="3">
        <f t="shared" si="20"/>
        <v>98.699288577653562</v>
      </c>
      <c r="K79" s="3">
        <f t="shared" si="20"/>
        <v>102.32796226553469</v>
      </c>
      <c r="L79" s="3">
        <f t="shared" si="20"/>
        <v>102.00360104376611</v>
      </c>
      <c r="M79" s="3">
        <f t="shared" si="20"/>
        <v>100.16049576637542</v>
      </c>
      <c r="N79" s="3">
        <f t="shared" si="20"/>
        <v>77.343208198085065</v>
      </c>
      <c r="O79" s="3">
        <f t="shared" si="20"/>
        <v>44.984245022818406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38</v>
      </c>
      <c r="G83" s="3"/>
      <c r="H83" s="3">
        <f>AVERAGE(H76:H79)</f>
        <v>97.537800327067657</v>
      </c>
      <c r="I83" s="3">
        <f t="shared" ref="I83:N83" si="21">AVERAGE(I76:I79)</f>
        <v>102.4621996729323</v>
      </c>
      <c r="J83" s="3">
        <f>AVERAGE(J76:J79)</f>
        <v>100.70743984774629</v>
      </c>
      <c r="K83" s="3">
        <f t="shared" si="21"/>
        <v>105.67124392436855</v>
      </c>
      <c r="L83" s="3">
        <f t="shared" si="21"/>
        <v>98.288450132625513</v>
      </c>
      <c r="M83" s="3">
        <f t="shared" si="21"/>
        <v>98.096985319563913</v>
      </c>
      <c r="N83" s="3">
        <f t="shared" si="21"/>
        <v>73.294549766413681</v>
      </c>
      <c r="O83" s="3">
        <f>AVERAGE(O76:O79)</f>
        <v>49.375706273637341</v>
      </c>
      <c r="P83" s="3"/>
      <c r="Q83" s="3"/>
      <c r="R83" s="3"/>
    </row>
    <row r="84" spans="4:18" x14ac:dyDescent="0.25">
      <c r="D84" s="3"/>
      <c r="E84" s="3"/>
      <c r="F84" s="3" t="s">
        <v>40</v>
      </c>
      <c r="G84" s="3"/>
      <c r="H84" s="3">
        <f t="shared" ref="H84:O84" si="22">MEDIAN(H76:H79)</f>
        <v>94.758242425529346</v>
      </c>
      <c r="I84" s="3">
        <f t="shared" si="22"/>
        <v>103.16965098220587</v>
      </c>
      <c r="J84" s="3">
        <f t="shared" si="22"/>
        <v>101.90464221730853</v>
      </c>
      <c r="K84" s="3">
        <f t="shared" si="22"/>
        <v>105.58624523812702</v>
      </c>
      <c r="L84" s="3">
        <f t="shared" si="22"/>
        <v>100.4928571341791</v>
      </c>
      <c r="M84" s="3">
        <f t="shared" si="22"/>
        <v>99.061381147198148</v>
      </c>
      <c r="N84" s="3">
        <f t="shared" si="22"/>
        <v>75.163271557255001</v>
      </c>
      <c r="O84" s="3">
        <f t="shared" si="22"/>
        <v>50.202976389001662</v>
      </c>
      <c r="P84" s="3"/>
      <c r="Q84" s="3"/>
      <c r="R84" s="3"/>
    </row>
    <row r="85" spans="4:18" x14ac:dyDescent="0.25">
      <c r="D85" s="3"/>
      <c r="E85" s="3"/>
      <c r="F85" s="3" t="s">
        <v>42</v>
      </c>
      <c r="G85" s="3"/>
      <c r="H85" s="3">
        <f t="shared" ref="H85:O85" si="23">STDEV(H76:H79)</f>
        <v>15.3986941673349</v>
      </c>
      <c r="I85" s="3">
        <f t="shared" si="23"/>
        <v>4.9502217662178909</v>
      </c>
      <c r="J85" s="3">
        <f t="shared" si="23"/>
        <v>8.9030231152825134</v>
      </c>
      <c r="K85" s="3">
        <f t="shared" si="23"/>
        <v>6.5842273773932307</v>
      </c>
      <c r="L85" s="3">
        <f t="shared" si="23"/>
        <v>8.4799249747109293</v>
      </c>
      <c r="M85" s="3">
        <f t="shared" si="23"/>
        <v>3.3070303097198051</v>
      </c>
      <c r="N85" s="3">
        <f t="shared" si="23"/>
        <v>9.3754567856596154</v>
      </c>
      <c r="O85" s="3">
        <f t="shared" si="23"/>
        <v>3.2293581494456336</v>
      </c>
      <c r="P85" s="3"/>
      <c r="Q85" s="3"/>
      <c r="R85" s="3"/>
    </row>
    <row r="86" spans="4:18" x14ac:dyDescent="0.25">
      <c r="D86" s="3"/>
      <c r="E86" s="3"/>
      <c r="F86" s="3" t="s">
        <v>43</v>
      </c>
      <c r="G86" s="3"/>
      <c r="H86" s="3">
        <f t="shared" ref="H86:O86" si="24">H85/H83*100</f>
        <v>15.787411768257417</v>
      </c>
      <c r="I86" s="3">
        <f t="shared" si="24"/>
        <v>4.8312663421431541</v>
      </c>
      <c r="J86" s="3">
        <f t="shared" si="24"/>
        <v>8.8404820227209377</v>
      </c>
      <c r="K86" s="3">
        <f t="shared" si="24"/>
        <v>6.2308601023999683</v>
      </c>
      <c r="L86" s="3">
        <f t="shared" si="24"/>
        <v>8.6275904882705383</v>
      </c>
      <c r="M86" s="3">
        <f t="shared" si="24"/>
        <v>3.3711844446052202</v>
      </c>
      <c r="N86" s="3">
        <f t="shared" si="24"/>
        <v>12.791478787356986</v>
      </c>
      <c r="O86" s="3">
        <f t="shared" si="24"/>
        <v>6.5403786460262774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6" workbookViewId="0">
      <selection activeCell="A22" sqref="A22:D29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49</v>
      </c>
    </row>
    <row r="3" spans="1:1" x14ac:dyDescent="0.25">
      <c r="A3" t="s">
        <v>50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51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52</v>
      </c>
    </row>
    <row r="13" spans="1:1" x14ac:dyDescent="0.25">
      <c r="A13" t="s">
        <v>53</v>
      </c>
    </row>
    <row r="14" spans="1:1" x14ac:dyDescent="0.25">
      <c r="A14" t="s">
        <v>54</v>
      </c>
    </row>
    <row r="15" spans="1:1" x14ac:dyDescent="0.25">
      <c r="A15" t="s">
        <v>55</v>
      </c>
    </row>
    <row r="16" spans="1:1" x14ac:dyDescent="0.25">
      <c r="A16" t="s">
        <v>56</v>
      </c>
    </row>
    <row r="17" spans="1:20" x14ac:dyDescent="0.25">
      <c r="A17" t="s">
        <v>57</v>
      </c>
    </row>
    <row r="18" spans="1:20" x14ac:dyDescent="0.25">
      <c r="A18" t="s">
        <v>16</v>
      </c>
    </row>
    <row r="20" spans="1:20" x14ac:dyDescent="0.25">
      <c r="A20" t="s">
        <v>17</v>
      </c>
    </row>
    <row r="22" spans="1:20" x14ac:dyDescent="0.25">
      <c r="A22" s="1" t="s">
        <v>65</v>
      </c>
      <c r="D22" s="3"/>
      <c r="S22" s="23"/>
      <c r="T22" s="3"/>
    </row>
    <row r="23" spans="1:20" x14ac:dyDescent="0.25">
      <c r="A23" t="s">
        <v>31</v>
      </c>
      <c r="C23" t="s">
        <v>32</v>
      </c>
      <c r="D23" s="3"/>
      <c r="S23" s="23"/>
      <c r="T23" s="3"/>
    </row>
    <row r="24" spans="1:20" x14ac:dyDescent="0.25">
      <c r="A24" t="s">
        <v>33</v>
      </c>
      <c r="C24" s="4">
        <v>43855</v>
      </c>
      <c r="D24" s="3"/>
      <c r="S24" s="23"/>
      <c r="T24" s="3"/>
    </row>
    <row r="25" spans="1:20" x14ac:dyDescent="0.25">
      <c r="A25" t="s">
        <v>34</v>
      </c>
      <c r="C25" t="s">
        <v>35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3"/>
      <c r="T25" s="3"/>
    </row>
    <row r="26" spans="1:20" x14ac:dyDescent="0.25">
      <c r="A26" t="s">
        <v>36</v>
      </c>
      <c r="C26" t="s">
        <v>48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t="s">
        <v>19</v>
      </c>
      <c r="C27" s="4">
        <v>43946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3"/>
      <c r="T27" s="3"/>
    </row>
    <row r="28" spans="1:20" x14ac:dyDescent="0.25">
      <c r="A28" t="s">
        <v>20</v>
      </c>
      <c r="C28" t="s">
        <v>21</v>
      </c>
      <c r="D28" s="3"/>
      <c r="E28" s="3"/>
      <c r="F28" s="5"/>
      <c r="G28" s="5"/>
      <c r="H28" s="6">
        <v>3864.98</v>
      </c>
      <c r="I28" s="7">
        <v>4072.37</v>
      </c>
      <c r="J28" s="7">
        <v>4226.1899999999996</v>
      </c>
      <c r="K28" s="7">
        <v>4143.9799999999996</v>
      </c>
      <c r="L28" s="7">
        <v>3543.49</v>
      </c>
      <c r="M28" s="7">
        <v>3841.7</v>
      </c>
      <c r="N28" s="7">
        <v>4042.18</v>
      </c>
      <c r="O28" s="7">
        <v>4119.79</v>
      </c>
      <c r="P28" s="8">
        <v>2128</v>
      </c>
      <c r="Q28" s="5"/>
      <c r="R28" s="3"/>
    </row>
    <row r="29" spans="1:20" x14ac:dyDescent="0.25">
      <c r="A29" s="1" t="s">
        <v>37</v>
      </c>
      <c r="E29" s="3"/>
      <c r="F29" s="5"/>
      <c r="G29" s="5"/>
      <c r="H29" s="9">
        <v>4030.26</v>
      </c>
      <c r="I29" s="5">
        <v>4047.01</v>
      </c>
      <c r="J29" s="5">
        <v>4109.53</v>
      </c>
      <c r="K29" s="5">
        <v>3971.27</v>
      </c>
      <c r="L29" s="5">
        <v>4020.54</v>
      </c>
      <c r="M29" s="5">
        <v>3464.62</v>
      </c>
      <c r="N29" s="5">
        <v>4170.7700000000004</v>
      </c>
      <c r="O29" s="5">
        <v>4323.3999999999996</v>
      </c>
      <c r="P29" s="10">
        <v>2209.9299999999998</v>
      </c>
      <c r="Q29" s="5"/>
      <c r="R29" s="3"/>
    </row>
    <row r="30" spans="1:20" x14ac:dyDescent="0.25">
      <c r="C30" s="4"/>
      <c r="D30" s="3"/>
      <c r="E30" s="3"/>
      <c r="F30" s="5"/>
      <c r="G30" s="5"/>
      <c r="H30" s="9">
        <v>3981.78</v>
      </c>
      <c r="I30" s="5">
        <v>4180.9399999999996</v>
      </c>
      <c r="J30" s="5">
        <v>4088.52</v>
      </c>
      <c r="K30" s="5">
        <v>4071.64</v>
      </c>
      <c r="L30" s="5">
        <v>4118.46</v>
      </c>
      <c r="M30" s="5">
        <v>4038.66</v>
      </c>
      <c r="N30" s="5">
        <v>4531.32</v>
      </c>
      <c r="O30" s="5">
        <v>4707.7299999999996</v>
      </c>
      <c r="P30" s="10">
        <v>2317.5</v>
      </c>
      <c r="Q30" s="5"/>
      <c r="R30" s="3"/>
    </row>
    <row r="31" spans="1:20" x14ac:dyDescent="0.25">
      <c r="D31" s="3"/>
      <c r="E31" s="3"/>
      <c r="F31" s="5"/>
      <c r="G31" s="5"/>
      <c r="H31" s="11">
        <v>4004.84</v>
      </c>
      <c r="I31" s="12">
        <v>3933.2</v>
      </c>
      <c r="J31" s="12">
        <v>3936.09</v>
      </c>
      <c r="K31" s="12">
        <v>4046.09</v>
      </c>
      <c r="L31" s="12">
        <v>4125.9399999999996</v>
      </c>
      <c r="M31" s="12">
        <v>4104.5</v>
      </c>
      <c r="N31" s="12">
        <v>4744.7299999999996</v>
      </c>
      <c r="O31" s="12">
        <v>4887.6499999999996</v>
      </c>
      <c r="P31" s="13">
        <v>539.73099999999999</v>
      </c>
      <c r="Q31" s="5"/>
      <c r="R31" s="3"/>
    </row>
    <row r="32" spans="1:20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38</v>
      </c>
      <c r="G35" s="3"/>
      <c r="H35" s="16">
        <f t="shared" ref="H35:M35" si="0">AVERAGE(H28:H31)</f>
        <v>3970.4650000000001</v>
      </c>
      <c r="I35" s="3">
        <f t="shared" si="0"/>
        <v>4058.38</v>
      </c>
      <c r="J35" s="3">
        <f t="shared" si="0"/>
        <v>4090.0825</v>
      </c>
      <c r="K35" s="3">
        <f t="shared" si="0"/>
        <v>4058.2449999999999</v>
      </c>
      <c r="L35" s="3">
        <f t="shared" si="0"/>
        <v>3952.1075000000001</v>
      </c>
      <c r="M35" s="3">
        <f t="shared" si="0"/>
        <v>3862.37</v>
      </c>
      <c r="N35" s="3">
        <f>AVERAGE(N28:N31)</f>
        <v>4372.25</v>
      </c>
      <c r="O35" s="3">
        <f>AVERAGE(O28:O31)</f>
        <v>4509.6424999999999</v>
      </c>
      <c r="P35" s="3">
        <f>AVERAGE(P28:P30)</f>
        <v>2218.4766666666669</v>
      </c>
      <c r="Q35" s="3"/>
      <c r="R35" s="3"/>
    </row>
    <row r="36" spans="1:18" x14ac:dyDescent="0.25">
      <c r="B36" s="14"/>
      <c r="D36" s="3"/>
      <c r="E36" s="3"/>
      <c r="F36" s="3" t="s">
        <v>39</v>
      </c>
      <c r="G36" s="3"/>
      <c r="H36" s="3">
        <f>H35/1000</f>
        <v>3.9704650000000004</v>
      </c>
      <c r="I36" s="3">
        <f t="shared" ref="I36:P36" si="1">I35/1000</f>
        <v>4.0583800000000005</v>
      </c>
      <c r="J36" s="3">
        <f t="shared" si="1"/>
        <v>4.0900825000000003</v>
      </c>
      <c r="K36" s="3">
        <f t="shared" si="1"/>
        <v>4.0582450000000003</v>
      </c>
      <c r="L36" s="3">
        <f t="shared" si="1"/>
        <v>3.9521074999999999</v>
      </c>
      <c r="M36" s="3">
        <f t="shared" si="1"/>
        <v>3.8623699999999999</v>
      </c>
      <c r="N36" s="3">
        <f t="shared" si="1"/>
        <v>4.3722500000000002</v>
      </c>
      <c r="O36" s="3">
        <f t="shared" si="1"/>
        <v>4.5096425</v>
      </c>
      <c r="P36" s="3">
        <f t="shared" si="1"/>
        <v>2.2184766666666671</v>
      </c>
      <c r="Q36" s="3"/>
      <c r="R36" s="3"/>
    </row>
    <row r="37" spans="1:18" x14ac:dyDescent="0.25">
      <c r="B37" s="14"/>
      <c r="D37" s="3"/>
      <c r="E37" s="3"/>
      <c r="F37" s="3" t="s">
        <v>40</v>
      </c>
      <c r="G37" s="3"/>
      <c r="H37" s="3">
        <f>MEDIAN(H28:H31)</f>
        <v>3993.3100000000004</v>
      </c>
      <c r="I37" s="3">
        <f t="shared" ref="I37:P37" si="2">MEDIAN(I28:I31)</f>
        <v>4059.69</v>
      </c>
      <c r="J37" s="3">
        <f t="shared" si="2"/>
        <v>4099.0249999999996</v>
      </c>
      <c r="K37" s="3">
        <f t="shared" si="2"/>
        <v>4058.8649999999998</v>
      </c>
      <c r="L37" s="3">
        <f t="shared" si="2"/>
        <v>4069.5</v>
      </c>
      <c r="M37" s="3">
        <f t="shared" si="2"/>
        <v>3940.18</v>
      </c>
      <c r="N37" s="3">
        <f t="shared" si="2"/>
        <v>4351.0450000000001</v>
      </c>
      <c r="O37" s="3">
        <f t="shared" si="2"/>
        <v>4515.5649999999996</v>
      </c>
      <c r="P37" s="3">
        <f t="shared" si="2"/>
        <v>2168.9650000000001</v>
      </c>
      <c r="Q37" s="3"/>
      <c r="R37" s="3"/>
    </row>
    <row r="38" spans="1:18" x14ac:dyDescent="0.25">
      <c r="B38" s="17"/>
      <c r="D38" s="3"/>
      <c r="E38" s="3"/>
      <c r="F38" s="3" t="s">
        <v>41</v>
      </c>
      <c r="G38" s="3"/>
      <c r="H38" s="3">
        <f>H37/1000</f>
        <v>3.9933100000000006</v>
      </c>
      <c r="I38" s="3">
        <f t="shared" ref="I38:P38" si="3">I37/1000</f>
        <v>4.0596899999999998</v>
      </c>
      <c r="J38" s="3">
        <f t="shared" si="3"/>
        <v>4.0990249999999993</v>
      </c>
      <c r="K38" s="3">
        <f t="shared" si="3"/>
        <v>4.0588649999999999</v>
      </c>
      <c r="L38" s="3">
        <f t="shared" si="3"/>
        <v>4.0694999999999997</v>
      </c>
      <c r="M38" s="3">
        <f t="shared" si="3"/>
        <v>3.9401799999999998</v>
      </c>
      <c r="N38" s="3">
        <f t="shared" si="3"/>
        <v>4.3510450000000001</v>
      </c>
      <c r="O38" s="3">
        <f t="shared" si="3"/>
        <v>4.5155649999999996</v>
      </c>
      <c r="P38" s="3">
        <f t="shared" si="3"/>
        <v>2.168965</v>
      </c>
      <c r="Q38" s="3"/>
      <c r="R38" s="3"/>
    </row>
    <row r="39" spans="1:18" x14ac:dyDescent="0.25">
      <c r="B39" s="14"/>
      <c r="C39" s="14"/>
      <c r="D39" s="3"/>
      <c r="E39" s="3"/>
      <c r="F39" s="3" t="s">
        <v>42</v>
      </c>
      <c r="G39" s="3"/>
      <c r="H39" s="3">
        <f>STDEV(H28:H31)</f>
        <v>73.057504976103218</v>
      </c>
      <c r="I39" s="3">
        <f t="shared" ref="I39:P39" si="4">STDEV(I28:I31)</f>
        <v>101.67920633049798</v>
      </c>
      <c r="J39" s="3">
        <f t="shared" si="4"/>
        <v>119.19114658815876</v>
      </c>
      <c r="K39" s="3">
        <f t="shared" si="4"/>
        <v>71.279522304796444</v>
      </c>
      <c r="L39" s="3">
        <f t="shared" si="4"/>
        <v>276.61173792580337</v>
      </c>
      <c r="M39" s="3">
        <f t="shared" si="4"/>
        <v>287.71363795737363</v>
      </c>
      <c r="N39" s="3">
        <f t="shared" si="4"/>
        <v>323.30842374838693</v>
      </c>
      <c r="O39" s="3">
        <f t="shared" si="4"/>
        <v>350.61829590738688</v>
      </c>
      <c r="P39" s="3">
        <f t="shared" si="4"/>
        <v>842.95214440693462</v>
      </c>
      <c r="Q39" s="3"/>
      <c r="R39" s="3"/>
    </row>
    <row r="40" spans="1:18" x14ac:dyDescent="0.25">
      <c r="D40" s="3"/>
      <c r="E40" s="3"/>
      <c r="F40" s="3" t="s">
        <v>43</v>
      </c>
      <c r="G40" s="3"/>
      <c r="H40" s="3">
        <f>H39/H35*100</f>
        <v>1.8400239008807082</v>
      </c>
      <c r="I40" s="3">
        <f t="shared" ref="I40:P40" si="5">I39/I35*100</f>
        <v>2.5054136460976539</v>
      </c>
      <c r="J40" s="3">
        <f t="shared" si="5"/>
        <v>2.9141501812777313</v>
      </c>
      <c r="K40" s="3">
        <f t="shared" si="5"/>
        <v>1.7564124961601986</v>
      </c>
      <c r="L40" s="3">
        <f t="shared" si="5"/>
        <v>6.9990944812559714</v>
      </c>
      <c r="M40" s="3">
        <f t="shared" si="5"/>
        <v>7.4491474912391524</v>
      </c>
      <c r="N40" s="3">
        <f t="shared" si="5"/>
        <v>7.3945548344304859</v>
      </c>
      <c r="O40" s="3">
        <f t="shared" si="5"/>
        <v>7.7748578941099407</v>
      </c>
      <c r="P40" s="3">
        <f t="shared" si="5"/>
        <v>37.996890256839961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44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1646.5033333333331</v>
      </c>
      <c r="I47" s="3">
        <f t="shared" ref="I47:N47" si="6">I28-$P$35</f>
        <v>1853.893333333333</v>
      </c>
      <c r="J47" s="3">
        <f t="shared" si="6"/>
        <v>2007.7133333333327</v>
      </c>
      <c r="K47" s="3">
        <f t="shared" si="6"/>
        <v>1925.5033333333326</v>
      </c>
      <c r="L47" s="3">
        <f t="shared" si="6"/>
        <v>1325.0133333333329</v>
      </c>
      <c r="M47" s="3">
        <f t="shared" si="6"/>
        <v>1623.2233333333329</v>
      </c>
      <c r="N47" s="3">
        <f t="shared" si="6"/>
        <v>1823.7033333333329</v>
      </c>
      <c r="O47" s="3">
        <f>O28-$P$35</f>
        <v>1901.313333333333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1811.7833333333333</v>
      </c>
      <c r="I48" s="3">
        <f t="shared" si="7"/>
        <v>1828.5333333333333</v>
      </c>
      <c r="J48" s="3">
        <f t="shared" si="7"/>
        <v>1891.0533333333328</v>
      </c>
      <c r="K48" s="3">
        <f t="shared" si="7"/>
        <v>1752.7933333333331</v>
      </c>
      <c r="L48" s="3">
        <f t="shared" si="7"/>
        <v>1802.063333333333</v>
      </c>
      <c r="M48" s="3">
        <f t="shared" si="7"/>
        <v>1246.143333333333</v>
      </c>
      <c r="N48" s="3">
        <f t="shared" si="7"/>
        <v>1952.2933333333335</v>
      </c>
      <c r="O48" s="3">
        <f t="shared" si="7"/>
        <v>2104.9233333333327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1763.3033333333333</v>
      </c>
      <c r="I49" s="3">
        <f t="shared" si="7"/>
        <v>1962.4633333333327</v>
      </c>
      <c r="J49" s="3">
        <f t="shared" si="7"/>
        <v>1870.0433333333331</v>
      </c>
      <c r="K49" s="3">
        <f t="shared" si="7"/>
        <v>1853.163333333333</v>
      </c>
      <c r="L49" s="3">
        <f>L30-$P$35</f>
        <v>1899.9833333333331</v>
      </c>
      <c r="M49" s="3">
        <f t="shared" si="7"/>
        <v>1820.1833333333329</v>
      </c>
      <c r="N49" s="3">
        <f t="shared" si="7"/>
        <v>2312.8433333333328</v>
      </c>
      <c r="O49" s="3">
        <f>O30-$P$35</f>
        <v>2489.2533333333326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1786.3633333333332</v>
      </c>
      <c r="I50" s="3">
        <f t="shared" si="7"/>
        <v>1714.7233333333329</v>
      </c>
      <c r="J50" s="3">
        <f t="shared" si="7"/>
        <v>1717.6133333333332</v>
      </c>
      <c r="K50" s="3">
        <f t="shared" si="7"/>
        <v>1827.6133333333332</v>
      </c>
      <c r="L50" s="3">
        <f t="shared" si="7"/>
        <v>1907.4633333333327</v>
      </c>
      <c r="M50" s="3">
        <f t="shared" si="7"/>
        <v>1886.0233333333331</v>
      </c>
      <c r="N50" s="3">
        <f t="shared" si="7"/>
        <v>2526.2533333333326</v>
      </c>
      <c r="O50" s="3">
        <f t="shared" si="7"/>
        <v>2669.1733333333327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45</v>
      </c>
      <c r="T53" s="19"/>
    </row>
    <row r="54" spans="4:20" x14ac:dyDescent="0.25">
      <c r="D54" s="3"/>
      <c r="E54" s="3"/>
      <c r="F54" s="3" t="s">
        <v>38</v>
      </c>
      <c r="G54" s="3"/>
      <c r="H54" s="3">
        <f>AVERAGE(H47:H50)</f>
        <v>1751.9883333333332</v>
      </c>
      <c r="I54" s="3">
        <f>AVERAGE(I47:I50)</f>
        <v>1839.9033333333332</v>
      </c>
      <c r="J54" s="3">
        <f t="shared" ref="J54:N54" si="8">AVERAGE(J47:J50)</f>
        <v>1871.6058333333331</v>
      </c>
      <c r="K54" s="3">
        <f t="shared" si="8"/>
        <v>1839.768333333333</v>
      </c>
      <c r="L54" s="3">
        <f t="shared" si="8"/>
        <v>1733.6308333333332</v>
      </c>
      <c r="M54" s="3">
        <f t="shared" si="8"/>
        <v>1643.893333333333</v>
      </c>
      <c r="N54" s="3">
        <f t="shared" si="8"/>
        <v>2153.7733333333331</v>
      </c>
      <c r="O54" s="3">
        <f>AVERAGE(O47:O50)</f>
        <v>2291.1658333333326</v>
      </c>
      <c r="P54" s="3"/>
      <c r="Q54" s="3"/>
      <c r="R54" s="3"/>
      <c r="S54" s="20">
        <f>AVERAGE(H47:I50)</f>
        <v>1795.9458333333332</v>
      </c>
      <c r="T54" s="21"/>
    </row>
    <row r="55" spans="4:20" x14ac:dyDescent="0.25">
      <c r="D55" s="3"/>
      <c r="E55" s="3"/>
      <c r="F55" s="3" t="s">
        <v>39</v>
      </c>
      <c r="G55" s="3"/>
      <c r="H55" s="3">
        <f>H54/1000</f>
        <v>1.7519883333333333</v>
      </c>
      <c r="I55" s="3">
        <f t="shared" ref="I55:O55" si="9">I54/1000</f>
        <v>1.8399033333333332</v>
      </c>
      <c r="J55" s="3">
        <f t="shared" si="9"/>
        <v>1.871605833333333</v>
      </c>
      <c r="K55" s="3">
        <f t="shared" si="9"/>
        <v>1.839768333333333</v>
      </c>
      <c r="L55" s="3">
        <f t="shared" si="9"/>
        <v>1.7336308333333332</v>
      </c>
      <c r="M55" s="3">
        <f t="shared" si="9"/>
        <v>1.643893333333333</v>
      </c>
      <c r="N55" s="3">
        <f t="shared" si="9"/>
        <v>2.1537733333333331</v>
      </c>
      <c r="O55" s="3">
        <f t="shared" si="9"/>
        <v>2.2911658333333325</v>
      </c>
      <c r="P55" s="3"/>
      <c r="Q55" s="3"/>
      <c r="R55" s="3"/>
    </row>
    <row r="56" spans="4:20" x14ac:dyDescent="0.25">
      <c r="D56" s="3"/>
      <c r="E56" s="3"/>
      <c r="F56" s="3" t="s">
        <v>40</v>
      </c>
      <c r="G56" s="3"/>
      <c r="H56" s="3">
        <f>MEDIAN(H47:H50)</f>
        <v>1774.8333333333333</v>
      </c>
      <c r="I56" s="3">
        <f t="shared" ref="I56:N56" si="10">MEDIAN(I47:I50)</f>
        <v>1841.2133333333331</v>
      </c>
      <c r="J56" s="3">
        <f>MEDIAN(J47:J50)</f>
        <v>1880.5483333333329</v>
      </c>
      <c r="K56" s="3">
        <f t="shared" si="10"/>
        <v>1840.3883333333331</v>
      </c>
      <c r="L56" s="3">
        <f t="shared" si="10"/>
        <v>1851.0233333333331</v>
      </c>
      <c r="M56" s="3">
        <f t="shared" si="10"/>
        <v>1721.7033333333329</v>
      </c>
      <c r="N56" s="3">
        <f t="shared" si="10"/>
        <v>2132.5683333333332</v>
      </c>
      <c r="O56" s="3">
        <f>MEDIAN(O47:O50)</f>
        <v>2297.0883333333327</v>
      </c>
      <c r="P56" s="3"/>
      <c r="Q56" s="3"/>
      <c r="R56" s="3"/>
    </row>
    <row r="57" spans="4:20" x14ac:dyDescent="0.25">
      <c r="D57" s="3"/>
      <c r="E57" s="3"/>
      <c r="F57" s="3" t="s">
        <v>41</v>
      </c>
      <c r="G57" s="3"/>
      <c r="H57" s="3">
        <f>H56/1000</f>
        <v>1.7748333333333333</v>
      </c>
      <c r="I57" s="3">
        <f t="shared" ref="I57:O57" si="11">I56/1000</f>
        <v>1.8412133333333331</v>
      </c>
      <c r="J57" s="3">
        <f t="shared" si="11"/>
        <v>1.880548333333333</v>
      </c>
      <c r="K57" s="3">
        <f t="shared" si="11"/>
        <v>1.8403883333333331</v>
      </c>
      <c r="L57" s="3">
        <f t="shared" si="11"/>
        <v>1.851023333333333</v>
      </c>
      <c r="M57" s="3">
        <f t="shared" si="11"/>
        <v>1.7217033333333329</v>
      </c>
      <c r="N57" s="3">
        <f t="shared" si="11"/>
        <v>2.132568333333333</v>
      </c>
      <c r="O57" s="3">
        <f t="shared" si="11"/>
        <v>2.2970883333333325</v>
      </c>
      <c r="P57" s="3"/>
      <c r="Q57" s="3"/>
      <c r="R57" s="3"/>
    </row>
    <row r="58" spans="4:20" x14ac:dyDescent="0.25">
      <c r="D58" s="3"/>
      <c r="E58" s="3"/>
      <c r="F58" s="3" t="s">
        <v>42</v>
      </c>
      <c r="G58" s="3"/>
      <c r="H58" s="3">
        <f>STDEV(H47:H50)</f>
        <v>73.057504976103218</v>
      </c>
      <c r="I58" s="3">
        <f t="shared" ref="I58:O58" si="12">STDEV(I47:I50)</f>
        <v>101.67920633049798</v>
      </c>
      <c r="J58" s="3">
        <f t="shared" si="12"/>
        <v>119.19114658815876</v>
      </c>
      <c r="K58" s="3">
        <f t="shared" si="12"/>
        <v>71.279522304796444</v>
      </c>
      <c r="L58" s="3">
        <f t="shared" si="12"/>
        <v>276.61173792580252</v>
      </c>
      <c r="M58" s="3">
        <f t="shared" si="12"/>
        <v>287.71363795737352</v>
      </c>
      <c r="N58" s="3">
        <f t="shared" si="12"/>
        <v>323.30842374838556</v>
      </c>
      <c r="O58" s="3">
        <f t="shared" si="12"/>
        <v>350.61829590738745</v>
      </c>
      <c r="P58" s="3"/>
      <c r="Q58" s="3"/>
      <c r="R58" s="3"/>
    </row>
    <row r="59" spans="4:20" x14ac:dyDescent="0.25">
      <c r="D59" s="3"/>
      <c r="E59" s="3"/>
      <c r="F59" s="3" t="s">
        <v>43</v>
      </c>
      <c r="G59" s="3"/>
      <c r="H59" s="3">
        <f>H58/H54*100</f>
        <v>4.1699766822707085</v>
      </c>
      <c r="I59" s="3">
        <f t="shared" ref="I59:O59" si="13">I58/I54*100</f>
        <v>5.5263341550823135</v>
      </c>
      <c r="J59" s="3">
        <f t="shared" si="13"/>
        <v>6.3683893512919409</v>
      </c>
      <c r="K59" s="3">
        <f t="shared" si="13"/>
        <v>3.8743748880409647</v>
      </c>
      <c r="L59" s="3">
        <f t="shared" si="13"/>
        <v>15.95563095713683</v>
      </c>
      <c r="M59" s="3">
        <f t="shared" si="13"/>
        <v>17.501965128964585</v>
      </c>
      <c r="N59" s="3">
        <f t="shared" si="13"/>
        <v>15.011255768870088</v>
      </c>
      <c r="O59" s="3">
        <f t="shared" si="13"/>
        <v>15.303051870203818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46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93.979126573331442</v>
      </c>
      <c r="I63" s="3">
        <f t="shared" ref="H63:O66" si="14">I47/$H$54*100</f>
        <v>105.81653416641852</v>
      </c>
      <c r="J63" s="3">
        <f t="shared" si="14"/>
        <v>114.59627299649063</v>
      </c>
      <c r="K63" s="3">
        <f t="shared" si="14"/>
        <v>109.90389015147548</v>
      </c>
      <c r="L63" s="3">
        <f t="shared" si="14"/>
        <v>75.629118534845631</v>
      </c>
      <c r="M63" s="3">
        <f t="shared" si="14"/>
        <v>92.65035060164972</v>
      </c>
      <c r="N63" s="3">
        <f t="shared" si="14"/>
        <v>104.0933491756509</v>
      </c>
      <c r="O63" s="3">
        <f>O47/$H$54*100</f>
        <v>108.52317319464646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103.41297934822626</v>
      </c>
      <c r="I64" s="3">
        <f t="shared" si="14"/>
        <v>104.36903594297146</v>
      </c>
      <c r="J64" s="3">
        <f t="shared" si="14"/>
        <v>107.93755285661146</v>
      </c>
      <c r="K64" s="3">
        <f t="shared" si="14"/>
        <v>100.04594779455343</v>
      </c>
      <c r="L64" s="3">
        <f t="shared" si="14"/>
        <v>102.85818113324574</v>
      </c>
      <c r="M64" s="3">
        <f t="shared" si="14"/>
        <v>71.127376228722966</v>
      </c>
      <c r="N64" s="3">
        <f t="shared" si="14"/>
        <v>111.43300992301131</v>
      </c>
      <c r="O64" s="3">
        <f t="shared" si="14"/>
        <v>120.14482592635223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100.64583763400252</v>
      </c>
      <c r="I65" s="3">
        <f t="shared" si="14"/>
        <v>112.01349324053716</v>
      </c>
      <c r="J65" s="3">
        <f t="shared" si="14"/>
        <v>106.73834395776989</v>
      </c>
      <c r="K65" s="3">
        <f t="shared" si="14"/>
        <v>105.77486722228933</v>
      </c>
      <c r="L65" s="3">
        <f t="shared" si="14"/>
        <v>108.44725944712341</v>
      </c>
      <c r="M65" s="3">
        <f t="shared" si="14"/>
        <v>103.89243459574024</v>
      </c>
      <c r="N65" s="3">
        <f t="shared" si="14"/>
        <v>132.01248486243722</v>
      </c>
      <c r="O65" s="3">
        <f t="shared" si="14"/>
        <v>142.08161584028809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101.96205644443978</v>
      </c>
      <c r="I66" s="3">
        <f t="shared" si="14"/>
        <v>97.872988119213105</v>
      </c>
      <c r="J66" s="3">
        <f t="shared" si="14"/>
        <v>98.037943555560204</v>
      </c>
      <c r="K66" s="3">
        <f t="shared" si="14"/>
        <v>104.31652417776756</v>
      </c>
      <c r="L66" s="3">
        <f t="shared" si="14"/>
        <v>108.87420292943348</v>
      </c>
      <c r="M66" s="3">
        <f t="shared" si="14"/>
        <v>107.65045048815965</v>
      </c>
      <c r="N66" s="3">
        <f t="shared" si="14"/>
        <v>144.19350204957601</v>
      </c>
      <c r="O66" s="3">
        <f t="shared" si="14"/>
        <v>152.35109061799307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38</v>
      </c>
      <c r="G70" s="3"/>
      <c r="H70" s="3">
        <f>AVERAGE(H63:H66)</f>
        <v>100</v>
      </c>
      <c r="I70" s="3">
        <f t="shared" ref="I70:N70" si="15">AVERAGE(I63:I66)</f>
        <v>105.01801286728507</v>
      </c>
      <c r="J70" s="3">
        <f>AVERAGE(J63:J66)</f>
        <v>106.82752834160804</v>
      </c>
      <c r="K70" s="3">
        <f t="shared" si="15"/>
        <v>105.01030733652145</v>
      </c>
      <c r="L70" s="3">
        <f t="shared" si="15"/>
        <v>98.952190511162058</v>
      </c>
      <c r="M70" s="3">
        <f t="shared" si="15"/>
        <v>93.830152978568151</v>
      </c>
      <c r="N70" s="3">
        <f t="shared" si="15"/>
        <v>122.93308650266887</v>
      </c>
      <c r="O70" s="3">
        <f>AVERAGE(O63:O66)</f>
        <v>130.77517639481994</v>
      </c>
      <c r="P70" s="3"/>
      <c r="Q70" s="3"/>
      <c r="R70" s="3"/>
    </row>
    <row r="71" spans="4:18" x14ac:dyDescent="0.25">
      <c r="D71" s="3"/>
      <c r="E71" s="3"/>
      <c r="F71" s="3" t="s">
        <v>40</v>
      </c>
      <c r="G71" s="3"/>
      <c r="H71" s="3">
        <f>MEDIAN(H63:H66)</f>
        <v>101.30394703922116</v>
      </c>
      <c r="I71" s="3">
        <f t="shared" ref="I71:O71" si="16">MEDIAN(I63:I66)</f>
        <v>105.09278505469499</v>
      </c>
      <c r="J71" s="3">
        <f t="shared" si="16"/>
        <v>107.33794840719068</v>
      </c>
      <c r="K71" s="3">
        <f t="shared" si="16"/>
        <v>105.04569570002845</v>
      </c>
      <c r="L71" s="3">
        <f t="shared" si="16"/>
        <v>105.65272029018458</v>
      </c>
      <c r="M71" s="3">
        <f t="shared" si="16"/>
        <v>98.271392598694973</v>
      </c>
      <c r="N71" s="3">
        <f t="shared" si="16"/>
        <v>121.72274739272427</v>
      </c>
      <c r="O71" s="3">
        <f t="shared" si="16"/>
        <v>131.11322088332017</v>
      </c>
      <c r="P71" s="3"/>
      <c r="Q71" s="3"/>
      <c r="R71" s="3"/>
    </row>
    <row r="72" spans="4:18" x14ac:dyDescent="0.25">
      <c r="D72" s="3"/>
      <c r="E72" s="3"/>
      <c r="F72" s="3" t="s">
        <v>42</v>
      </c>
      <c r="G72" s="3"/>
      <c r="H72" s="3">
        <f>STDEV(H63:H66)</f>
        <v>4.1699766822707041</v>
      </c>
      <c r="I72" s="3">
        <f t="shared" ref="I72:O72" si="17">STDEV(I63:I66)</f>
        <v>5.8036463140735171</v>
      </c>
      <c r="J72" s="3">
        <f t="shared" si="17"/>
        <v>6.8031929391553465</v>
      </c>
      <c r="K72" s="3">
        <f t="shared" si="17"/>
        <v>4.0684929773008207</v>
      </c>
      <c r="L72" s="3">
        <f t="shared" si="17"/>
        <v>15.7884463419641</v>
      </c>
      <c r="M72" s="3">
        <f t="shared" si="17"/>
        <v>16.422120654763084</v>
      </c>
      <c r="N72" s="3">
        <f t="shared" si="17"/>
        <v>18.45380003948182</v>
      </c>
      <c r="O72" s="3">
        <f t="shared" si="17"/>
        <v>20.012593077050138</v>
      </c>
      <c r="P72" s="3"/>
      <c r="Q72" s="3"/>
      <c r="R72" s="3"/>
    </row>
    <row r="73" spans="4:18" x14ac:dyDescent="0.25">
      <c r="D73" s="3"/>
      <c r="E73" s="3"/>
      <c r="F73" s="3" t="s">
        <v>43</v>
      </c>
      <c r="G73" s="3"/>
      <c r="H73" s="3">
        <f t="shared" ref="H73:O73" si="18">H72/H70*100</f>
        <v>4.1699766822707041</v>
      </c>
      <c r="I73" s="3">
        <f t="shared" si="18"/>
        <v>5.5263341550823171</v>
      </c>
      <c r="J73" s="3">
        <f t="shared" si="18"/>
        <v>6.3683893512919409</v>
      </c>
      <c r="K73" s="3">
        <f t="shared" si="18"/>
        <v>3.8743748880409603</v>
      </c>
      <c r="L73" s="3">
        <f t="shared" si="18"/>
        <v>15.955630957136947</v>
      </c>
      <c r="M73" s="3">
        <f t="shared" si="18"/>
        <v>17.501965128964546</v>
      </c>
      <c r="N73" s="3">
        <f t="shared" si="18"/>
        <v>15.011255768869994</v>
      </c>
      <c r="O73" s="3">
        <f t="shared" si="18"/>
        <v>15.303051870204051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47</v>
      </c>
      <c r="E76" s="3"/>
      <c r="F76" s="3"/>
      <c r="G76" s="3"/>
      <c r="H76" s="3">
        <f>H47/$S$54*100</f>
        <v>91.678897145654432</v>
      </c>
      <c r="I76" s="3">
        <f t="shared" ref="I76:N76" si="19">I47/$S$54*100</f>
        <v>103.22657281330403</v>
      </c>
      <c r="J76" s="3">
        <f t="shared" si="19"/>
        <v>111.79141909903554</v>
      </c>
      <c r="K76" s="3">
        <f t="shared" si="19"/>
        <v>107.21388683307541</v>
      </c>
      <c r="L76" s="3">
        <f t="shared" si="19"/>
        <v>73.7780231864825</v>
      </c>
      <c r="M76" s="3">
        <f t="shared" si="19"/>
        <v>90.382644242704032</v>
      </c>
      <c r="N76" s="3">
        <f t="shared" si="19"/>
        <v>101.54556443099851</v>
      </c>
      <c r="O76" s="3">
        <f>O47/$S$54*100</f>
        <v>105.86696425049938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100.88184730886928</v>
      </c>
      <c r="I77" s="3">
        <f t="shared" si="20"/>
        <v>101.81450349978076</v>
      </c>
      <c r="J77" s="3">
        <f t="shared" si="20"/>
        <v>105.29567753296196</v>
      </c>
      <c r="K77" s="3">
        <f t="shared" si="20"/>
        <v>97.597227087862237</v>
      </c>
      <c r="L77" s="3">
        <f t="shared" si="20"/>
        <v>100.3406283133075</v>
      </c>
      <c r="M77" s="3">
        <f t="shared" si="20"/>
        <v>69.386465349038446</v>
      </c>
      <c r="N77" s="3">
        <f t="shared" si="20"/>
        <v>108.70557992886758</v>
      </c>
      <c r="O77" s="3">
        <f t="shared" si="20"/>
        <v>117.20416586431939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98.182434047055054</v>
      </c>
      <c r="I78" s="3">
        <f t="shared" si="20"/>
        <v>109.27185535940902</v>
      </c>
      <c r="J78" s="3">
        <f t="shared" si="20"/>
        <v>104.12582042424256</v>
      </c>
      <c r="K78" s="3">
        <f t="shared" si="20"/>
        <v>103.18592570767026</v>
      </c>
      <c r="L78" s="3">
        <f t="shared" si="20"/>
        <v>105.79290856489267</v>
      </c>
      <c r="M78" s="3">
        <f t="shared" si="20"/>
        <v>101.34956742849054</v>
      </c>
      <c r="N78" s="3">
        <f t="shared" si="20"/>
        <v>128.78135244427841</v>
      </c>
      <c r="O78" s="3">
        <f t="shared" si="20"/>
        <v>138.60403176599144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99.466437137348706</v>
      </c>
      <c r="I79" s="3">
        <f t="shared" si="20"/>
        <v>95.477452688578651</v>
      </c>
      <c r="J79" s="3">
        <f t="shared" si="20"/>
        <v>95.638370682115038</v>
      </c>
      <c r="K79" s="3">
        <f t="shared" si="20"/>
        <v>101.76327701048891</v>
      </c>
      <c r="L79" s="3">
        <f t="shared" si="20"/>
        <v>106.20940219522208</v>
      </c>
      <c r="M79" s="3">
        <f t="shared" si="20"/>
        <v>105.01560227085542</v>
      </c>
      <c r="N79" s="3">
        <f t="shared" si="20"/>
        <v>140.6642275309899</v>
      </c>
      <c r="O79" s="3">
        <f t="shared" si="20"/>
        <v>148.62215128054621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38</v>
      </c>
      <c r="G83" s="3"/>
      <c r="H83" s="3">
        <f>AVERAGE(H76:H79)</f>
        <v>97.552403909731865</v>
      </c>
      <c r="I83" s="3">
        <f t="shared" ref="I83:N83" si="21">AVERAGE(I76:I79)</f>
        <v>102.44759609026811</v>
      </c>
      <c r="J83" s="3">
        <f>AVERAGE(J76:J79)</f>
        <v>104.21282193458876</v>
      </c>
      <c r="K83" s="3">
        <f t="shared" si="21"/>
        <v>102.4400791597742</v>
      </c>
      <c r="L83" s="3">
        <f t="shared" si="21"/>
        <v>96.530240564976197</v>
      </c>
      <c r="M83" s="3">
        <f t="shared" si="21"/>
        <v>91.533569822772108</v>
      </c>
      <c r="N83" s="3">
        <f t="shared" si="21"/>
        <v>119.92418108378359</v>
      </c>
      <c r="O83" s="3">
        <f>AVERAGE(O76:O79)</f>
        <v>127.57432829033911</v>
      </c>
      <c r="P83" s="3"/>
      <c r="Q83" s="3"/>
      <c r="R83" s="3"/>
    </row>
    <row r="84" spans="4:18" x14ac:dyDescent="0.25">
      <c r="D84" s="3"/>
      <c r="E84" s="3"/>
      <c r="F84" s="3" t="s">
        <v>40</v>
      </c>
      <c r="G84" s="3"/>
      <c r="H84" s="3">
        <f t="shared" ref="H84:O84" si="22">MEDIAN(H76:H79)</f>
        <v>98.82443559220188</v>
      </c>
      <c r="I84" s="3">
        <f t="shared" si="22"/>
        <v>102.52053815654239</v>
      </c>
      <c r="J84" s="3">
        <f t="shared" si="22"/>
        <v>104.71074897860225</v>
      </c>
      <c r="K84" s="3">
        <f t="shared" si="22"/>
        <v>102.47460135907959</v>
      </c>
      <c r="L84" s="3">
        <f t="shared" si="22"/>
        <v>103.06676843910009</v>
      </c>
      <c r="M84" s="3">
        <f t="shared" si="22"/>
        <v>95.866105835597295</v>
      </c>
      <c r="N84" s="3">
        <f t="shared" si="22"/>
        <v>118.74346618657299</v>
      </c>
      <c r="O84" s="3">
        <f t="shared" si="22"/>
        <v>127.90409881515541</v>
      </c>
      <c r="P84" s="3"/>
      <c r="Q84" s="3"/>
      <c r="R84" s="3"/>
    </row>
    <row r="85" spans="4:18" x14ac:dyDescent="0.25">
      <c r="D85" s="3"/>
      <c r="E85" s="3"/>
      <c r="F85" s="3" t="s">
        <v>42</v>
      </c>
      <c r="G85" s="3"/>
      <c r="H85" s="3">
        <f t="shared" ref="H85:O85" si="23">STDEV(H76:H79)</f>
        <v>4.0679124960303614</v>
      </c>
      <c r="I85" s="3">
        <f t="shared" si="23"/>
        <v>5.6615964937972656</v>
      </c>
      <c r="J85" s="3">
        <f t="shared" si="23"/>
        <v>6.6366782547631864</v>
      </c>
      <c r="K85" s="3">
        <f t="shared" si="23"/>
        <v>3.968912702255583</v>
      </c>
      <c r="L85" s="3">
        <f t="shared" si="23"/>
        <v>15.402008946584026</v>
      </c>
      <c r="M85" s="3">
        <f t="shared" si="23"/>
        <v>16.020173471678035</v>
      </c>
      <c r="N85" s="3">
        <f t="shared" si="23"/>
        <v>18.002125551209762</v>
      </c>
      <c r="O85" s="3">
        <f t="shared" si="23"/>
        <v>19.522765631334618</v>
      </c>
      <c r="P85" s="3"/>
      <c r="Q85" s="3"/>
      <c r="R85" s="3"/>
    </row>
    <row r="86" spans="4:18" x14ac:dyDescent="0.25">
      <c r="D86" s="3"/>
      <c r="E86" s="3"/>
      <c r="F86" s="3" t="s">
        <v>43</v>
      </c>
      <c r="G86" s="3"/>
      <c r="H86" s="3">
        <f t="shared" ref="H86:O86" si="24">H85/H83*100</f>
        <v>4.1699766822707121</v>
      </c>
      <c r="I86" s="3">
        <f t="shared" si="24"/>
        <v>5.5263341550823197</v>
      </c>
      <c r="J86" s="3">
        <f t="shared" si="24"/>
        <v>6.3683893512919445</v>
      </c>
      <c r="K86" s="3">
        <f t="shared" si="24"/>
        <v>3.8743748880409705</v>
      </c>
      <c r="L86" s="3">
        <f t="shared" si="24"/>
        <v>15.95563095713686</v>
      </c>
      <c r="M86" s="3">
        <f t="shared" si="24"/>
        <v>17.501965128964596</v>
      </c>
      <c r="N86" s="3">
        <f t="shared" si="24"/>
        <v>15.011255768870161</v>
      </c>
      <c r="O86" s="3">
        <f t="shared" si="24"/>
        <v>15.303051870203754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0"/>
  <sheetViews>
    <sheetView tabSelected="1" workbookViewId="0"/>
  </sheetViews>
  <sheetFormatPr baseColWidth="10" defaultRowHeight="15" x14ac:dyDescent="0.25"/>
  <sheetData>
    <row r="1" spans="1:4" x14ac:dyDescent="0.25">
      <c r="A1" s="1" t="s">
        <v>65</v>
      </c>
      <c r="D1" s="3"/>
    </row>
    <row r="2" spans="1:4" x14ac:dyDescent="0.25">
      <c r="A2" t="s">
        <v>31</v>
      </c>
      <c r="C2" t="s">
        <v>32</v>
      </c>
      <c r="D2" s="3"/>
    </row>
    <row r="3" spans="1:4" x14ac:dyDescent="0.25">
      <c r="A3" t="s">
        <v>33</v>
      </c>
      <c r="C3" s="4">
        <v>43855</v>
      </c>
      <c r="D3" s="3"/>
    </row>
    <row r="4" spans="1:4" x14ac:dyDescent="0.25">
      <c r="A4" t="s">
        <v>34</v>
      </c>
      <c r="C4" t="s">
        <v>35</v>
      </c>
      <c r="D4" s="3"/>
    </row>
    <row r="5" spans="1:4" x14ac:dyDescent="0.25">
      <c r="A5" t="s">
        <v>36</v>
      </c>
      <c r="C5" t="s">
        <v>48</v>
      </c>
      <c r="D5" s="3"/>
    </row>
    <row r="6" spans="1:4" x14ac:dyDescent="0.25">
      <c r="A6" t="s">
        <v>19</v>
      </c>
      <c r="C6" s="4">
        <v>43946</v>
      </c>
      <c r="D6" s="3"/>
    </row>
    <row r="7" spans="1:4" x14ac:dyDescent="0.25">
      <c r="A7" t="s">
        <v>20</v>
      </c>
      <c r="C7" t="s">
        <v>21</v>
      </c>
      <c r="D7" s="3"/>
    </row>
    <row r="8" spans="1:4" x14ac:dyDescent="0.25">
      <c r="A8" s="1" t="s">
        <v>37</v>
      </c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21" spans="2:14" x14ac:dyDescent="0.25">
      <c r="B21" s="1" t="s">
        <v>18</v>
      </c>
    </row>
    <row r="22" spans="2:14" x14ac:dyDescent="0.25">
      <c r="B22" s="1" t="s">
        <v>44</v>
      </c>
    </row>
    <row r="23" spans="2:14" x14ac:dyDescent="0.25">
      <c r="F23" t="s">
        <v>22</v>
      </c>
      <c r="G23" t="s">
        <v>23</v>
      </c>
      <c r="H23" t="s">
        <v>25</v>
      </c>
      <c r="I23" t="s">
        <v>26</v>
      </c>
      <c r="J23" t="s">
        <v>27</v>
      </c>
      <c r="K23" t="s">
        <v>62</v>
      </c>
      <c r="L23" t="s">
        <v>63</v>
      </c>
      <c r="M23" t="s">
        <v>64</v>
      </c>
      <c r="N23" t="s">
        <v>30</v>
      </c>
    </row>
    <row r="26" spans="2:14" x14ac:dyDescent="0.25">
      <c r="F26">
        <v>0.25669529333333335</v>
      </c>
      <c r="G26">
        <v>0.20965249333333336</v>
      </c>
      <c r="H26">
        <v>0.22926699333333334</v>
      </c>
      <c r="I26">
        <v>0.21458919333333337</v>
      </c>
      <c r="J26">
        <v>0.21590079333333334</v>
      </c>
      <c r="K26">
        <v>0.21983219333333337</v>
      </c>
      <c r="L26">
        <v>0.15919199333333336</v>
      </c>
      <c r="M26">
        <v>0.11223709333333334</v>
      </c>
    </row>
    <row r="27" spans="2:14" x14ac:dyDescent="0.25">
      <c r="F27">
        <v>0.22023919333333336</v>
      </c>
      <c r="G27">
        <v>0.22938489333333334</v>
      </c>
      <c r="H27">
        <v>0.19462179333333335</v>
      </c>
      <c r="I27">
        <v>0.24676399333333338</v>
      </c>
      <c r="J27">
        <v>0.18822339333333338</v>
      </c>
      <c r="K27">
        <v>0.20390099333333334</v>
      </c>
      <c r="L27">
        <v>0.13188959333333336</v>
      </c>
      <c r="M27">
        <v>0.11366859333333335</v>
      </c>
    </row>
    <row r="28" spans="2:14" x14ac:dyDescent="0.25">
      <c r="F28">
        <v>0.18093119333333335</v>
      </c>
      <c r="G28">
        <v>0.22068449333333334</v>
      </c>
      <c r="H28">
        <v>0.23948369333333336</v>
      </c>
      <c r="I28">
        <v>0.23741279333333337</v>
      </c>
      <c r="J28">
        <v>0.23093559333333336</v>
      </c>
      <c r="K28">
        <v>0.21367629333333338</v>
      </c>
      <c r="L28">
        <v>0.17969989333333336</v>
      </c>
      <c r="M28">
        <v>0.10676939333333335</v>
      </c>
    </row>
    <row r="29" spans="2:14" x14ac:dyDescent="0.25">
      <c r="F29">
        <v>0.19313609333333337</v>
      </c>
      <c r="G29">
        <v>0.23424449333333336</v>
      </c>
      <c r="H29">
        <v>0.21528389333333336</v>
      </c>
      <c r="I29">
        <v>0.22319879333333337</v>
      </c>
      <c r="J29">
        <v>0.22249129333333334</v>
      </c>
      <c r="K29">
        <v>0.21847109333333337</v>
      </c>
      <c r="L29">
        <v>0.16870179333333335</v>
      </c>
      <c r="M29">
        <v>9.8120093333333352E-2</v>
      </c>
    </row>
    <row r="31" spans="2:14" x14ac:dyDescent="0.25">
      <c r="B31" s="1" t="s">
        <v>58</v>
      </c>
    </row>
    <row r="32" spans="2:14" x14ac:dyDescent="0.25">
      <c r="B32" s="1" t="s">
        <v>44</v>
      </c>
    </row>
    <row r="33" spans="2:15" x14ac:dyDescent="0.25">
      <c r="F33" t="s">
        <v>22</v>
      </c>
      <c r="G33" t="s">
        <v>23</v>
      </c>
      <c r="H33" t="s">
        <v>25</v>
      </c>
      <c r="I33" t="s">
        <v>26</v>
      </c>
      <c r="J33" t="s">
        <v>27</v>
      </c>
      <c r="K33" t="s">
        <v>62</v>
      </c>
      <c r="L33" t="s">
        <v>63</v>
      </c>
      <c r="M33" t="s">
        <v>64</v>
      </c>
      <c r="N33" t="s">
        <v>30</v>
      </c>
    </row>
    <row r="36" spans="2:15" x14ac:dyDescent="0.25">
      <c r="F36">
        <v>1646.5033333333331</v>
      </c>
      <c r="G36">
        <v>1853.893333333333</v>
      </c>
      <c r="H36">
        <v>2007.7133333333327</v>
      </c>
      <c r="I36">
        <v>1925.5033333333326</v>
      </c>
      <c r="J36">
        <v>1325.0133333333329</v>
      </c>
      <c r="K36">
        <v>1623.2233333333329</v>
      </c>
      <c r="L36">
        <v>1823.7033333333329</v>
      </c>
      <c r="M36">
        <v>1901.313333333333</v>
      </c>
    </row>
    <row r="37" spans="2:15" x14ac:dyDescent="0.25">
      <c r="F37">
        <v>1811.7833333333333</v>
      </c>
      <c r="G37">
        <v>1828.5333333333333</v>
      </c>
      <c r="H37">
        <v>1891.0533333333328</v>
      </c>
      <c r="I37">
        <v>1752.7933333333331</v>
      </c>
      <c r="J37">
        <v>1802.063333333333</v>
      </c>
      <c r="K37">
        <v>1246.143333333333</v>
      </c>
      <c r="L37">
        <v>1952.2933333333335</v>
      </c>
      <c r="M37">
        <v>2104.9233333333327</v>
      </c>
    </row>
    <row r="38" spans="2:15" x14ac:dyDescent="0.25">
      <c r="F38">
        <v>1763.3033333333333</v>
      </c>
      <c r="G38">
        <v>1962.4633333333327</v>
      </c>
      <c r="H38">
        <v>1870.0433333333331</v>
      </c>
      <c r="I38">
        <v>1853.163333333333</v>
      </c>
      <c r="J38">
        <v>1899.9833333333331</v>
      </c>
      <c r="K38">
        <v>1820.1833333333329</v>
      </c>
      <c r="L38">
        <v>2312.8433333333328</v>
      </c>
      <c r="M38">
        <v>2489.2533333333326</v>
      </c>
    </row>
    <row r="39" spans="2:15" x14ac:dyDescent="0.25">
      <c r="F39">
        <v>1786.3633333333332</v>
      </c>
      <c r="G39">
        <v>1714.7233333333329</v>
      </c>
      <c r="H39">
        <v>1717.6133333333332</v>
      </c>
      <c r="I39">
        <v>1827.6133333333332</v>
      </c>
      <c r="J39">
        <v>1907.4633333333327</v>
      </c>
      <c r="K39">
        <v>1886.0233333333331</v>
      </c>
      <c r="L39">
        <v>2526.2533333333326</v>
      </c>
      <c r="M39">
        <v>2669.1733333333327</v>
      </c>
    </row>
    <row r="42" spans="2:15" x14ac:dyDescent="0.25">
      <c r="B42" s="1" t="s">
        <v>59</v>
      </c>
    </row>
    <row r="43" spans="2:15" x14ac:dyDescent="0.25">
      <c r="F43">
        <f>F26/F36</f>
        <v>1.5590329405143429E-4</v>
      </c>
      <c r="G43">
        <f t="shared" ref="G43:M43" si="0">G26/G36</f>
        <v>1.1308767854317404E-4</v>
      </c>
      <c r="H43">
        <f t="shared" si="0"/>
        <v>1.1419309197528203E-4</v>
      </c>
      <c r="I43">
        <f t="shared" si="0"/>
        <v>1.1144576569589603E-4</v>
      </c>
      <c r="J43">
        <f t="shared" si="0"/>
        <v>1.6294235529705367E-4</v>
      </c>
      <c r="K43">
        <f t="shared" si="0"/>
        <v>1.3542941924196101E-4</v>
      </c>
      <c r="L43">
        <f t="shared" si="0"/>
        <v>8.7290509604084028E-5</v>
      </c>
      <c r="M43">
        <f t="shared" si="0"/>
        <v>5.9031350259645104E-5</v>
      </c>
      <c r="O43" s="1" t="s">
        <v>61</v>
      </c>
    </row>
    <row r="44" spans="2:15" x14ac:dyDescent="0.25">
      <c r="F44">
        <f t="shared" ref="F44:M44" si="1">F27/F37</f>
        <v>1.215593439244943E-4</v>
      </c>
      <c r="G44">
        <f t="shared" si="1"/>
        <v>1.2544747703077149E-4</v>
      </c>
      <c r="H44">
        <f t="shared" si="1"/>
        <v>1.0291713612871842E-4</v>
      </c>
      <c r="I44">
        <f t="shared" si="1"/>
        <v>1.407832792609131E-4</v>
      </c>
      <c r="J44">
        <f t="shared" si="1"/>
        <v>1.0444882255340641E-4</v>
      </c>
      <c r="K44">
        <f t="shared" si="1"/>
        <v>1.6362563429033047E-4</v>
      </c>
      <c r="L44">
        <f t="shared" si="1"/>
        <v>6.7556238133613809E-5</v>
      </c>
      <c r="M44">
        <f t="shared" si="1"/>
        <v>5.4001298542939827E-5</v>
      </c>
      <c r="O44">
        <f>AVERAGE(F43:G46)</f>
        <v>1.2197306039193835E-4</v>
      </c>
    </row>
    <row r="45" spans="2:15" x14ac:dyDescent="0.25">
      <c r="F45">
        <f t="shared" ref="F45:M45" si="2">F28/F38</f>
        <v>1.0260922775623783E-4</v>
      </c>
      <c r="G45">
        <f t="shared" si="2"/>
        <v>1.1245279826884243E-4</v>
      </c>
      <c r="H45">
        <f t="shared" si="2"/>
        <v>1.2806317857161958E-4</v>
      </c>
      <c r="I45">
        <f t="shared" si="2"/>
        <v>1.2811217935458112E-4</v>
      </c>
      <c r="J45">
        <f t="shared" si="2"/>
        <v>1.2154611531680105E-4</v>
      </c>
      <c r="K45">
        <f t="shared" si="2"/>
        <v>1.1739273150140558E-4</v>
      </c>
      <c r="L45">
        <f t="shared" si="2"/>
        <v>7.7696526497687579E-5</v>
      </c>
      <c r="M45">
        <f t="shared" si="2"/>
        <v>4.2892136330037403E-5</v>
      </c>
    </row>
    <row r="46" spans="2:15" x14ac:dyDescent="0.25">
      <c r="F46">
        <f t="shared" ref="F46:M46" si="3">F29/F39</f>
        <v>1.0811691537182621E-4</v>
      </c>
      <c r="G46">
        <f t="shared" si="3"/>
        <v>1.3660774818872632E-4</v>
      </c>
      <c r="H46">
        <f t="shared" si="3"/>
        <v>1.253389742355672E-4</v>
      </c>
      <c r="I46">
        <f t="shared" si="3"/>
        <v>1.2212582894996027E-4</v>
      </c>
      <c r="J46">
        <f t="shared" si="3"/>
        <v>1.1664250077327834E-4</v>
      </c>
      <c r="K46">
        <f t="shared" si="3"/>
        <v>1.1583689844770394E-4</v>
      </c>
      <c r="L46">
        <f t="shared" si="3"/>
        <v>6.6779444130702151E-5</v>
      </c>
      <c r="M46">
        <f t="shared" si="3"/>
        <v>3.6760480148660273E-5</v>
      </c>
    </row>
    <row r="49" spans="2:15" x14ac:dyDescent="0.25">
      <c r="B49" s="1" t="s">
        <v>60</v>
      </c>
    </row>
    <row r="50" spans="2:15" x14ac:dyDescent="0.25">
      <c r="F50">
        <f>F43/$O$44*100</f>
        <v>127.81780956423268</v>
      </c>
      <c r="G50">
        <f t="shared" ref="G50:M50" si="4">G43/$O$44*100</f>
        <v>92.715291540432986</v>
      </c>
      <c r="H50">
        <f t="shared" si="4"/>
        <v>93.621568244941301</v>
      </c>
      <c r="I50">
        <f t="shared" si="4"/>
        <v>91.369164090648567</v>
      </c>
      <c r="J50">
        <f t="shared" si="4"/>
        <v>133.58880622775874</v>
      </c>
      <c r="K50">
        <f t="shared" si="4"/>
        <v>111.03223843591617</v>
      </c>
      <c r="L50">
        <f t="shared" si="4"/>
        <v>71.565400854575415</v>
      </c>
      <c r="M50">
        <f t="shared" si="4"/>
        <v>48.397039534761646</v>
      </c>
    </row>
    <row r="51" spans="2:15" x14ac:dyDescent="0.25">
      <c r="F51">
        <f t="shared" ref="F51:M51" si="5">F44/$O$44*100</f>
        <v>99.660813243420591</v>
      </c>
      <c r="G51">
        <f t="shared" si="5"/>
        <v>102.84851148906876</v>
      </c>
      <c r="H51">
        <f t="shared" si="5"/>
        <v>84.376940119410662</v>
      </c>
      <c r="I51">
        <f t="shared" si="5"/>
        <v>115.42161753466833</v>
      </c>
      <c r="J51">
        <f t="shared" si="5"/>
        <v>85.632698087412933</v>
      </c>
      <c r="K51">
        <f t="shared" si="5"/>
        <v>134.14899467517591</v>
      </c>
      <c r="L51">
        <f t="shared" si="5"/>
        <v>55.386195866967725</v>
      </c>
      <c r="M51">
        <f t="shared" si="5"/>
        <v>44.273135698502955</v>
      </c>
    </row>
    <row r="52" spans="2:15" x14ac:dyDescent="0.25">
      <c r="F52">
        <f t="shared" ref="F52:M52" si="6">F45/$O$44*100</f>
        <v>84.124500464710522</v>
      </c>
      <c r="G52">
        <f t="shared" si="6"/>
        <v>92.194782936080898</v>
      </c>
      <c r="H52">
        <f t="shared" si="6"/>
        <v>104.99300268445486</v>
      </c>
      <c r="I52">
        <f t="shared" si="6"/>
        <v>105.0331761316112</v>
      </c>
      <c r="J52">
        <f t="shared" si="6"/>
        <v>99.649967727492125</v>
      </c>
      <c r="K52">
        <f t="shared" si="6"/>
        <v>96.244802847600354</v>
      </c>
      <c r="L52">
        <f t="shared" si="6"/>
        <v>63.699743408932974</v>
      </c>
      <c r="M52">
        <f t="shared" si="6"/>
        <v>35.165253861968608</v>
      </c>
    </row>
    <row r="53" spans="2:15" x14ac:dyDescent="0.25">
      <c r="F53">
        <f t="shared" ref="F53:M53" si="7">F46/$O$44*100</f>
        <v>88.639995605924852</v>
      </c>
      <c r="G53">
        <f t="shared" si="7"/>
        <v>111.99829515612878</v>
      </c>
      <c r="H53">
        <f t="shared" si="7"/>
        <v>102.75955512865964</v>
      </c>
      <c r="I53">
        <f t="shared" si="7"/>
        <v>100.1252477862989</v>
      </c>
      <c r="J53">
        <f t="shared" si="7"/>
        <v>95.62972380824813</v>
      </c>
      <c r="K53">
        <f t="shared" si="7"/>
        <v>94.969248189299378</v>
      </c>
      <c r="L53">
        <f t="shared" si="7"/>
        <v>54.749338842625164</v>
      </c>
      <c r="M53">
        <f t="shared" si="7"/>
        <v>30.138196115221778</v>
      </c>
    </row>
    <row r="56" spans="2:15" x14ac:dyDescent="0.25">
      <c r="D56" s="2"/>
      <c r="E56" s="2"/>
      <c r="F56" s="22" t="s">
        <v>22</v>
      </c>
      <c r="G56" s="22" t="s">
        <v>23</v>
      </c>
      <c r="H56" s="22" t="s">
        <v>25</v>
      </c>
      <c r="I56" s="22" t="s">
        <v>26</v>
      </c>
      <c r="J56" s="22" t="s">
        <v>27</v>
      </c>
      <c r="K56" s="22" t="s">
        <v>62</v>
      </c>
      <c r="L56" s="22" t="s">
        <v>63</v>
      </c>
      <c r="M56" s="22" t="s">
        <v>64</v>
      </c>
      <c r="N56" s="22" t="s">
        <v>30</v>
      </c>
      <c r="O56" s="2"/>
    </row>
    <row r="57" spans="2:15" x14ac:dyDescent="0.25">
      <c r="D57" s="3" t="s">
        <v>38</v>
      </c>
      <c r="E57" s="3"/>
      <c r="F57" s="3">
        <f>AVERAGE(F50:F53)</f>
        <v>100.06077971957217</v>
      </c>
      <c r="G57" s="3">
        <f t="shared" ref="G57:L57" si="8">AVERAGE(G50:G53)</f>
        <v>99.939220280427861</v>
      </c>
      <c r="H57" s="3">
        <f>AVERAGE(H50:H53)</f>
        <v>96.437766544366625</v>
      </c>
      <c r="I57" s="3">
        <f t="shared" si="8"/>
        <v>102.98730138580675</v>
      </c>
      <c r="J57" s="3">
        <f t="shared" si="8"/>
        <v>103.62529896272798</v>
      </c>
      <c r="K57" s="3">
        <f t="shared" si="8"/>
        <v>109.09882103699795</v>
      </c>
      <c r="L57" s="3">
        <f t="shared" si="8"/>
        <v>61.350169743275316</v>
      </c>
      <c r="M57" s="3">
        <f>AVERAGE(M50:M53)</f>
        <v>39.493406302613749</v>
      </c>
      <c r="N57" s="3"/>
      <c r="O57" s="3"/>
    </row>
    <row r="58" spans="2:15" x14ac:dyDescent="0.25">
      <c r="D58" s="3" t="s">
        <v>40</v>
      </c>
      <c r="E58" s="3"/>
      <c r="F58" s="3">
        <f t="shared" ref="F58:M58" si="9">MEDIAN(F50:F53)</f>
        <v>94.150404424672729</v>
      </c>
      <c r="G58" s="3">
        <f t="shared" si="9"/>
        <v>97.781901514750871</v>
      </c>
      <c r="H58" s="3">
        <f t="shared" si="9"/>
        <v>98.190561686800464</v>
      </c>
      <c r="I58" s="3">
        <f t="shared" si="9"/>
        <v>102.57921195895506</v>
      </c>
      <c r="J58" s="3">
        <f t="shared" si="9"/>
        <v>97.639845767870128</v>
      </c>
      <c r="K58" s="3">
        <f t="shared" si="9"/>
        <v>103.63852064175826</v>
      </c>
      <c r="L58" s="3">
        <f t="shared" si="9"/>
        <v>59.54296963795035</v>
      </c>
      <c r="M58" s="3">
        <f t="shared" si="9"/>
        <v>39.719194780235782</v>
      </c>
      <c r="N58" s="3"/>
      <c r="O58" s="3"/>
    </row>
    <row r="59" spans="2:15" x14ac:dyDescent="0.25">
      <c r="D59" s="3" t="s">
        <v>42</v>
      </c>
      <c r="E59" s="3"/>
      <c r="F59" s="3">
        <f t="shared" ref="F59:M59" si="10">STDEV(F50:F53)</f>
        <v>19.621518674140123</v>
      </c>
      <c r="G59" s="3">
        <f t="shared" si="10"/>
        <v>9.4171247985691107</v>
      </c>
      <c r="H59" s="3">
        <f t="shared" si="10"/>
        <v>9.4260557893492152</v>
      </c>
      <c r="I59" s="3">
        <f t="shared" si="10"/>
        <v>10.032784368940353</v>
      </c>
      <c r="J59" s="3">
        <f t="shared" si="10"/>
        <v>20.826889144890799</v>
      </c>
      <c r="K59" s="3">
        <f t="shared" si="10"/>
        <v>18.221963986840137</v>
      </c>
      <c r="L59" s="3">
        <f t="shared" si="10"/>
        <v>7.9374932240156868</v>
      </c>
      <c r="M59" s="3">
        <f t="shared" si="10"/>
        <v>8.334133808826623</v>
      </c>
      <c r="N59" s="3"/>
      <c r="O59" s="3"/>
    </row>
    <row r="60" spans="2:15" x14ac:dyDescent="0.25">
      <c r="D60" s="3" t="s">
        <v>43</v>
      </c>
      <c r="E60" s="3"/>
      <c r="F60" s="3">
        <f t="shared" ref="F60:M60" si="11">F59/F57*100</f>
        <v>19.609600014242243</v>
      </c>
      <c r="G60" s="3">
        <f t="shared" si="11"/>
        <v>9.4228519815792122</v>
      </c>
      <c r="H60" s="3">
        <f t="shared" si="11"/>
        <v>9.7742369272029084</v>
      </c>
      <c r="I60" s="3">
        <f t="shared" si="11"/>
        <v>9.7417683869159308</v>
      </c>
      <c r="J60" s="3">
        <f t="shared" si="11"/>
        <v>20.098266884018187</v>
      </c>
      <c r="K60" s="3">
        <f t="shared" si="11"/>
        <v>16.702255637263619</v>
      </c>
      <c r="L60" s="3">
        <f t="shared" si="11"/>
        <v>12.938013467983481</v>
      </c>
      <c r="M60" s="3">
        <f t="shared" si="11"/>
        <v>21.102595569921895</v>
      </c>
      <c r="N60" s="3"/>
      <c r="O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10</xdr:col>
                <xdr:colOff>581025</xdr:colOff>
                <xdr:row>1</xdr:row>
                <xdr:rowOff>142875</xdr:rowOff>
              </from>
              <to>
                <xdr:col>16</xdr:col>
                <xdr:colOff>247650</xdr:colOff>
                <xdr:row>19</xdr:row>
                <xdr:rowOff>19050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2020-04-30T20:53:33Z</dcterms:created>
  <dcterms:modified xsi:type="dcterms:W3CDTF">2021-07-17T06:05:31Z</dcterms:modified>
</cp:coreProperties>
</file>