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442EF9B8-83D3-49D1-AD1D-1C4D5C77C4F1}" xr6:coauthVersionLast="45" xr6:coauthVersionMax="45" xr10:uidLastSave="{7E0E0338-F5E5-49A8-9963-FBB4A2F898D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0" i="3" l="1"/>
  <c r="M40" i="3"/>
  <c r="L40" i="3"/>
  <c r="K40" i="3"/>
  <c r="J40" i="3"/>
  <c r="I40" i="3"/>
  <c r="H40" i="3"/>
  <c r="G40" i="3"/>
  <c r="N39" i="3"/>
  <c r="M39" i="3"/>
  <c r="L39" i="3"/>
  <c r="K39" i="3"/>
  <c r="J39" i="3"/>
  <c r="I39" i="3"/>
  <c r="H39" i="3"/>
  <c r="G39" i="3"/>
  <c r="N38" i="3"/>
  <c r="M38" i="3"/>
  <c r="K38" i="3"/>
  <c r="J38" i="3"/>
  <c r="I38" i="3"/>
  <c r="H38" i="3"/>
  <c r="G38" i="3"/>
  <c r="N37" i="3"/>
  <c r="M37" i="3"/>
  <c r="L37" i="3"/>
  <c r="K37" i="3"/>
  <c r="J37" i="3"/>
  <c r="I37" i="3"/>
  <c r="H37" i="3"/>
  <c r="G37" i="3"/>
  <c r="P38" i="3" l="1"/>
  <c r="L45" i="3" s="1"/>
  <c r="P35" i="2"/>
  <c r="O50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N45" i="3" l="1"/>
  <c r="N44" i="3"/>
  <c r="J45" i="3"/>
  <c r="H42" i="3"/>
  <c r="H44" i="3"/>
  <c r="G43" i="3"/>
  <c r="G44" i="3"/>
  <c r="I43" i="3"/>
  <c r="I42" i="3"/>
  <c r="I45" i="3"/>
  <c r="I44" i="3"/>
  <c r="J44" i="3"/>
  <c r="H43" i="3"/>
  <c r="H45" i="3"/>
  <c r="N42" i="3"/>
  <c r="K45" i="3"/>
  <c r="K44" i="3"/>
  <c r="J43" i="3"/>
  <c r="G45" i="3"/>
  <c r="N43" i="3"/>
  <c r="L44" i="3"/>
  <c r="M43" i="3"/>
  <c r="L42" i="3"/>
  <c r="M42" i="3"/>
  <c r="K43" i="3"/>
  <c r="M44" i="3"/>
  <c r="G42" i="3"/>
  <c r="J42" i="3"/>
  <c r="M45" i="3"/>
  <c r="K42" i="3"/>
  <c r="I40" i="2"/>
  <c r="K40" i="2"/>
  <c r="M40" i="2"/>
  <c r="O40" i="2"/>
  <c r="H40" i="2"/>
  <c r="J40" i="2"/>
  <c r="L40" i="2"/>
  <c r="N40" i="2"/>
  <c r="P40" i="2"/>
  <c r="P36" i="2"/>
  <c r="I47" i="2"/>
  <c r="K47" i="2"/>
  <c r="M47" i="2"/>
  <c r="O47" i="2"/>
  <c r="I48" i="2"/>
  <c r="K48" i="2"/>
  <c r="N48" i="2"/>
  <c r="H49" i="2"/>
  <c r="J49" i="2"/>
  <c r="L49" i="2"/>
  <c r="N49" i="2"/>
  <c r="H50" i="2"/>
  <c r="J50" i="2"/>
  <c r="L50" i="2"/>
  <c r="N50" i="2"/>
  <c r="H47" i="2"/>
  <c r="J47" i="2"/>
  <c r="L47" i="2"/>
  <c r="N47" i="2"/>
  <c r="H48" i="2"/>
  <c r="J48" i="2"/>
  <c r="L48" i="2"/>
  <c r="O48" i="2"/>
  <c r="I49" i="2"/>
  <c r="K49" i="2"/>
  <c r="M49" i="2"/>
  <c r="O49" i="2"/>
  <c r="I50" i="2"/>
  <c r="K50" i="2"/>
  <c r="M50" i="2"/>
  <c r="L51" i="3" l="1"/>
  <c r="L50" i="3"/>
  <c r="L49" i="3"/>
  <c r="J51" i="3"/>
  <c r="J50" i="3"/>
  <c r="J49" i="3"/>
  <c r="J52" i="3" s="1"/>
  <c r="H51" i="3"/>
  <c r="H49" i="3"/>
  <c r="H50" i="3"/>
  <c r="K51" i="3"/>
  <c r="K49" i="3"/>
  <c r="K50" i="3"/>
  <c r="G49" i="3"/>
  <c r="G51" i="3"/>
  <c r="G52" i="3" s="1"/>
  <c r="G50" i="3"/>
  <c r="M51" i="3"/>
  <c r="M50" i="3"/>
  <c r="M49" i="3"/>
  <c r="N51" i="3"/>
  <c r="N50" i="3"/>
  <c r="N49" i="3"/>
  <c r="N52" i="3" s="1"/>
  <c r="I51" i="3"/>
  <c r="I50" i="3"/>
  <c r="I49" i="3"/>
  <c r="I52" i="3" s="1"/>
  <c r="N58" i="2"/>
  <c r="N56" i="2"/>
  <c r="N57" i="2" s="1"/>
  <c r="N54" i="2"/>
  <c r="N55" i="2" s="1"/>
  <c r="J58" i="2"/>
  <c r="J56" i="2"/>
  <c r="J57" i="2" s="1"/>
  <c r="J54" i="2"/>
  <c r="J55" i="2" s="1"/>
  <c r="M58" i="2"/>
  <c r="M56" i="2"/>
  <c r="M57" i="2" s="1"/>
  <c r="M54" i="2"/>
  <c r="M55" i="2" s="1"/>
  <c r="I58" i="2"/>
  <c r="I56" i="2"/>
  <c r="I57" i="2" s="1"/>
  <c r="I54" i="2"/>
  <c r="I55" i="2" s="1"/>
  <c r="L58" i="2"/>
  <c r="L56" i="2"/>
  <c r="L57" i="2" s="1"/>
  <c r="L54" i="2"/>
  <c r="L55" i="2" s="1"/>
  <c r="H58" i="2"/>
  <c r="H56" i="2"/>
  <c r="H57" i="2" s="1"/>
  <c r="H54" i="2"/>
  <c r="L79" i="2" s="1"/>
  <c r="H79" i="2"/>
  <c r="L78" i="2"/>
  <c r="H78" i="2"/>
  <c r="K77" i="2"/>
  <c r="O58" i="2"/>
  <c r="O56" i="2"/>
  <c r="O57" i="2" s="1"/>
  <c r="O54" i="2"/>
  <c r="O76" i="2"/>
  <c r="K63" i="2"/>
  <c r="K58" i="2"/>
  <c r="K56" i="2"/>
  <c r="K57" i="2" s="1"/>
  <c r="K76" i="2"/>
  <c r="K54" i="2"/>
  <c r="K55" i="2" s="1"/>
  <c r="L49" i="1"/>
  <c r="J49" i="1"/>
  <c r="H49" i="1"/>
  <c r="K47" i="1"/>
  <c r="I47" i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M47" i="1" l="1"/>
  <c r="N49" i="1"/>
  <c r="O47" i="1"/>
  <c r="H50" i="1"/>
  <c r="I48" i="1"/>
  <c r="J50" i="1"/>
  <c r="K52" i="3"/>
  <c r="H52" i="3"/>
  <c r="K48" i="1"/>
  <c r="L50" i="1"/>
  <c r="M52" i="3"/>
  <c r="N48" i="1"/>
  <c r="N50" i="1"/>
  <c r="L52" i="3"/>
  <c r="O55" i="2"/>
  <c r="O66" i="2"/>
  <c r="O59" i="2"/>
  <c r="H55" i="2"/>
  <c r="O79" i="2"/>
  <c r="H59" i="2"/>
  <c r="H76" i="2"/>
  <c r="L63" i="2"/>
  <c r="H64" i="2"/>
  <c r="L64" i="2"/>
  <c r="I65" i="2"/>
  <c r="M65" i="2"/>
  <c r="I66" i="2"/>
  <c r="M66" i="2"/>
  <c r="I63" i="2"/>
  <c r="M59" i="2"/>
  <c r="I77" i="2"/>
  <c r="N77" i="2"/>
  <c r="J78" i="2"/>
  <c r="N78" i="2"/>
  <c r="J79" i="2"/>
  <c r="N79" i="2"/>
  <c r="J59" i="2"/>
  <c r="J76" i="2"/>
  <c r="N63" i="2"/>
  <c r="J64" i="2"/>
  <c r="O64" i="2"/>
  <c r="K65" i="2"/>
  <c r="O65" i="2"/>
  <c r="K66" i="2"/>
  <c r="K59" i="2"/>
  <c r="O63" i="2"/>
  <c r="K64" i="2"/>
  <c r="H65" i="2"/>
  <c r="L65" i="2"/>
  <c r="H66" i="2"/>
  <c r="L66" i="2"/>
  <c r="H63" i="2"/>
  <c r="L59" i="2"/>
  <c r="L76" i="2"/>
  <c r="H77" i="2"/>
  <c r="L77" i="2"/>
  <c r="I78" i="2"/>
  <c r="M78" i="2"/>
  <c r="I79" i="2"/>
  <c r="M79" i="2"/>
  <c r="I76" i="2"/>
  <c r="I59" i="2"/>
  <c r="M76" i="2"/>
  <c r="M63" i="2"/>
  <c r="I64" i="2"/>
  <c r="N64" i="2"/>
  <c r="J65" i="2"/>
  <c r="N65" i="2"/>
  <c r="J66" i="2"/>
  <c r="N66" i="2"/>
  <c r="J63" i="2"/>
  <c r="N59" i="2"/>
  <c r="N76" i="2"/>
  <c r="J77" i="2"/>
  <c r="O77" i="2"/>
  <c r="K78" i="2"/>
  <c r="O78" i="2"/>
  <c r="K79" i="2"/>
  <c r="J47" i="1"/>
  <c r="L47" i="1"/>
  <c r="N47" i="1"/>
  <c r="H48" i="1"/>
  <c r="J48" i="1"/>
  <c r="L48" i="1"/>
  <c r="O48" i="1"/>
  <c r="I49" i="1"/>
  <c r="K49" i="1"/>
  <c r="M49" i="1"/>
  <c r="O49" i="1"/>
  <c r="I50" i="1"/>
  <c r="K50" i="1"/>
  <c r="M50" i="1"/>
  <c r="H40" i="1"/>
  <c r="J40" i="1"/>
  <c r="L40" i="1"/>
  <c r="N40" i="1"/>
  <c r="P40" i="1"/>
  <c r="I40" i="1"/>
  <c r="K40" i="1"/>
  <c r="M40" i="1"/>
  <c r="O40" i="1"/>
  <c r="P36" i="1"/>
  <c r="H47" i="1"/>
  <c r="I79" i="1" l="1"/>
  <c r="N76" i="1"/>
  <c r="N77" i="1"/>
  <c r="L79" i="1"/>
  <c r="L66" i="1"/>
  <c r="K79" i="1"/>
  <c r="K72" i="2"/>
  <c r="K64" i="1"/>
  <c r="J79" i="1"/>
  <c r="I78" i="1"/>
  <c r="J77" i="1"/>
  <c r="J64" i="1"/>
  <c r="O76" i="1"/>
  <c r="K84" i="2"/>
  <c r="O84" i="2"/>
  <c r="N85" i="2"/>
  <c r="N84" i="2"/>
  <c r="N83" i="2"/>
  <c r="J72" i="2"/>
  <c r="J71" i="2"/>
  <c r="J70" i="2"/>
  <c r="M85" i="2"/>
  <c r="M84" i="2"/>
  <c r="M83" i="2"/>
  <c r="I85" i="2"/>
  <c r="I84" i="2"/>
  <c r="I83" i="2"/>
  <c r="O83" i="2"/>
  <c r="O85" i="2"/>
  <c r="K83" i="2"/>
  <c r="K85" i="2"/>
  <c r="N72" i="2"/>
  <c r="N71" i="2"/>
  <c r="N70" i="2"/>
  <c r="I72" i="2"/>
  <c r="I71" i="2"/>
  <c r="I70" i="2"/>
  <c r="H85" i="2"/>
  <c r="H84" i="2"/>
  <c r="H83" i="2"/>
  <c r="K71" i="2"/>
  <c r="M72" i="2"/>
  <c r="M71" i="2"/>
  <c r="M70" i="2"/>
  <c r="L85" i="2"/>
  <c r="L84" i="2"/>
  <c r="L83" i="2"/>
  <c r="H72" i="2"/>
  <c r="H71" i="2"/>
  <c r="H70" i="2"/>
  <c r="O72" i="2"/>
  <c r="O71" i="2"/>
  <c r="O70" i="2"/>
  <c r="J85" i="2"/>
  <c r="J84" i="2"/>
  <c r="J83" i="2"/>
  <c r="L72" i="2"/>
  <c r="L71" i="2"/>
  <c r="L70" i="2"/>
  <c r="K70" i="2"/>
  <c r="K73" i="2" s="1"/>
  <c r="N58" i="1"/>
  <c r="N56" i="1"/>
  <c r="N57" i="1" s="1"/>
  <c r="N54" i="1"/>
  <c r="N55" i="1" s="1"/>
  <c r="J58" i="1"/>
  <c r="J56" i="1"/>
  <c r="J57" i="1" s="1"/>
  <c r="J54" i="1"/>
  <c r="J55" i="1" s="1"/>
  <c r="M58" i="1"/>
  <c r="M56" i="1"/>
  <c r="M57" i="1" s="1"/>
  <c r="M54" i="1"/>
  <c r="M55" i="1" s="1"/>
  <c r="I58" i="1"/>
  <c r="I56" i="1"/>
  <c r="I57" i="1" s="1"/>
  <c r="I54" i="1"/>
  <c r="I55" i="1" s="1"/>
  <c r="L58" i="1"/>
  <c r="L56" i="1"/>
  <c r="L57" i="1" s="1"/>
  <c r="L54" i="1"/>
  <c r="L55" i="1" s="1"/>
  <c r="H58" i="1"/>
  <c r="H56" i="1"/>
  <c r="H57" i="1" s="1"/>
  <c r="H54" i="1"/>
  <c r="I77" i="1" s="1"/>
  <c r="O58" i="1"/>
  <c r="O56" i="1"/>
  <c r="O57" i="1" s="1"/>
  <c r="O54" i="1"/>
  <c r="O65" i="1" s="1"/>
  <c r="K58" i="1"/>
  <c r="K56" i="1"/>
  <c r="K57" i="1" s="1"/>
  <c r="K54" i="1"/>
  <c r="K55" i="1" s="1"/>
  <c r="O63" i="1" l="1"/>
  <c r="J66" i="1"/>
  <c r="N79" i="1"/>
  <c r="H66" i="1"/>
  <c r="H77" i="1"/>
  <c r="M65" i="1"/>
  <c r="L76" i="1"/>
  <c r="O78" i="1"/>
  <c r="N63" i="1"/>
  <c r="N66" i="1"/>
  <c r="H79" i="1"/>
  <c r="H64" i="1"/>
  <c r="M78" i="1"/>
  <c r="L63" i="1"/>
  <c r="H65" i="1"/>
  <c r="O66" i="1"/>
  <c r="K63" i="1"/>
  <c r="I63" i="1"/>
  <c r="J65" i="1"/>
  <c r="L65" i="1"/>
  <c r="O77" i="1"/>
  <c r="I65" i="1"/>
  <c r="M79" i="1"/>
  <c r="K66" i="1"/>
  <c r="N64" i="1"/>
  <c r="I66" i="1"/>
  <c r="M66" i="1"/>
  <c r="J63" i="1"/>
  <c r="K65" i="1"/>
  <c r="M63" i="1"/>
  <c r="N65" i="1"/>
  <c r="L64" i="1"/>
  <c r="O64" i="1"/>
  <c r="J78" i="1"/>
  <c r="I76" i="1"/>
  <c r="H78" i="1"/>
  <c r="O79" i="1"/>
  <c r="L78" i="1"/>
  <c r="K76" i="1"/>
  <c r="J76" i="1"/>
  <c r="K78" i="1"/>
  <c r="M76" i="1"/>
  <c r="N78" i="1"/>
  <c r="I64" i="1"/>
  <c r="L77" i="1"/>
  <c r="K86" i="2"/>
  <c r="O86" i="2"/>
  <c r="L73" i="2"/>
  <c r="J86" i="2"/>
  <c r="H73" i="2"/>
  <c r="M73" i="2"/>
  <c r="H86" i="2"/>
  <c r="N73" i="2"/>
  <c r="M86" i="2"/>
  <c r="N86" i="2"/>
  <c r="O73" i="2"/>
  <c r="L86" i="2"/>
  <c r="I73" i="2"/>
  <c r="I86" i="2"/>
  <c r="J73" i="2"/>
  <c r="O55" i="1"/>
  <c r="O59" i="1"/>
  <c r="H55" i="1"/>
  <c r="H59" i="1"/>
  <c r="H76" i="1"/>
  <c r="M59" i="1"/>
  <c r="J59" i="1"/>
  <c r="K59" i="1"/>
  <c r="H63" i="1"/>
  <c r="L59" i="1"/>
  <c r="I59" i="1"/>
  <c r="N59" i="1"/>
  <c r="K84" i="1" l="1"/>
  <c r="O84" i="1"/>
  <c r="K72" i="1"/>
  <c r="N85" i="1"/>
  <c r="N84" i="1"/>
  <c r="N83" i="1"/>
  <c r="J72" i="1"/>
  <c r="J71" i="1"/>
  <c r="J70" i="1"/>
  <c r="M85" i="1"/>
  <c r="M84" i="1"/>
  <c r="M83" i="1"/>
  <c r="I85" i="1"/>
  <c r="I84" i="1"/>
  <c r="I83" i="1"/>
  <c r="O83" i="1"/>
  <c r="O85" i="1"/>
  <c r="K83" i="1"/>
  <c r="K85" i="1"/>
  <c r="N72" i="1"/>
  <c r="N71" i="1"/>
  <c r="N70" i="1"/>
  <c r="I72" i="1"/>
  <c r="I71" i="1"/>
  <c r="I70" i="1"/>
  <c r="H85" i="1"/>
  <c r="H84" i="1"/>
  <c r="H83" i="1"/>
  <c r="K71" i="1"/>
  <c r="M72" i="1"/>
  <c r="M71" i="1"/>
  <c r="M70" i="1"/>
  <c r="L85" i="1"/>
  <c r="L84" i="1"/>
  <c r="L83" i="1"/>
  <c r="H72" i="1"/>
  <c r="H71" i="1"/>
  <c r="H70" i="1"/>
  <c r="O72" i="1"/>
  <c r="O71" i="1"/>
  <c r="O70" i="1"/>
  <c r="J85" i="1"/>
  <c r="J84" i="1"/>
  <c r="J83" i="1"/>
  <c r="L72" i="1"/>
  <c r="L71" i="1"/>
  <c r="L70" i="1"/>
  <c r="K70" i="1"/>
  <c r="K73" i="1" l="1"/>
  <c r="K86" i="1"/>
  <c r="O86" i="1"/>
  <c r="J86" i="1"/>
  <c r="H73" i="1"/>
  <c r="M73" i="1"/>
  <c r="H86" i="1"/>
  <c r="N73" i="1"/>
  <c r="M86" i="1"/>
  <c r="N86" i="1"/>
  <c r="L73" i="1"/>
  <c r="O73" i="1"/>
  <c r="L86" i="1"/>
  <c r="I73" i="1"/>
  <c r="I86" i="1"/>
  <c r="J73" i="1"/>
</calcChain>
</file>

<file path=xl/sharedStrings.xml><?xml version="1.0" encoding="utf-8"?>
<sst xmlns="http://schemas.openxmlformats.org/spreadsheetml/2006/main" count="248" uniqueCount="63">
  <si>
    <t>version,4</t>
  </si>
  <si>
    <t>ProtocolHeader</t>
  </si>
  <si>
    <t>,Version,1.0,Label,MTT_005a_d40,ReaderType,0,DateRead,1/20/2020 3:35:05 PM,InstrumentSN,SN: 512734004,</t>
  </si>
  <si>
    <t xml:space="preserve">,Result,0,Prefix,4b_Cis,WellMap,0007FE7FE7FE7FE7FE7FE000,RefWellMap,000000000000000000000000,RunCount,1,Kinetics,False,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</si>
  <si>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</si>
  <si>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</si>
  <si>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</si>
  <si>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</si>
  <si>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</si>
  <si>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</si>
  <si>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,B,X,0.05445489,0.05828052,0.05842888,0.05893673,0.0588601,0.05866094,0.06051243,0.06032671,0.0601564,0.05958925,X</t>
  </si>
  <si>
    <t>,C,X,0.05584576,0.2965014,0.2200091,0.254116,0.2932678,0.2363108,0.2097725,0.1504471,0.125886,0.07719652,X</t>
  </si>
  <si>
    <t>,D,X,0.05679503,0.2791217,0.2755891,0.2446328,0.3501647,0.2608841,0.7385771,0.1634954,0.1338978,0.0786092,X</t>
  </si>
  <si>
    <t>,E,X,0.05725871,0.226774,0.2892498,0.253861,0.2459112,0.2596957,0.2115985,0.153393,0.1234786,0.07859316,X</t>
  </si>
  <si>
    <t>,F,X,0.05555319,0.2460726,0.2345141,0.2512664,0.2207992,0.2523602,0.1810268,0.1307106,0.1424843,0.05886718,X</t>
  </si>
  <si>
    <t>,G,X,0.05535901,0.05655226,0.05544439,0.05698395,0.05707785,0.05694992,0.05762529,0.05716477,0.058866,0.05913961,X</t>
  </si>
  <si>
    <t>,H,X,X,X,X,X,X,X,X,X,X,X,X</t>
  </si>
  <si>
    <t>Date of intoxication:</t>
  </si>
  <si>
    <t>Reader:</t>
  </si>
  <si>
    <t>Promega GloMax</t>
  </si>
  <si>
    <t>Vehicle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</si>
  <si>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</si>
  <si>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</si>
  <si>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</si>
  <si>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</si>
  <si>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</si>
  <si>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</si>
  <si>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</si>
  <si>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</si>
  <si>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iPSC_DSN_005A_20191209_d40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</si>
  <si>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</si>
  <si>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</si>
  <si>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</si>
  <si>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</si>
  <si>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</si>
  <si>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</si>
  <si>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</si>
  <si>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</si>
  <si>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</si>
  <si>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</si>
  <si>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</si>
  <si>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</si>
  <si>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</si>
  <si>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Cisplatin</t>
  </si>
  <si>
    <t>100uM</t>
  </si>
  <si>
    <t>40d</t>
  </si>
  <si>
    <t>,Version,1,Label,CytoTox-Fluor,ReaderType,2,DateRead,1/19/2020 9:34:42 PM,InstrumentSN,SN: 512734004,FluoOpticalKitID,PN:9300-046 SN:31000001DD35142D SIG:BLUE,</t>
  </si>
  <si>
    <t xml:space="preserve">,Result,0,Prefix,4b_Cis,WellMap,0007FE7FE7FE7FE7FE7FE000,RunCount,1,Kinetics,False, </t>
  </si>
  <si>
    <t>,Read 1</t>
  </si>
  <si>
    <t>,B,X,565.12,570.524,563.846,564.656,564.89,564.351,563.902,562.554,565.926,564.415,X</t>
  </si>
  <si>
    <t>,C,X,564.416,5072.76,4211.2,4017.03,4289.86,4070.3,4282.79,4868.34,27829.6,3054.75,X</t>
  </si>
  <si>
    <t>,D,X,563.329,4880.79,4178.06,3904.16,4337.72,4053.2,566.129,4700.69,25347.1,2890.93,X</t>
  </si>
  <si>
    <t>,E,X,564.582,4918.44,4318.92,4682.53,4226.46,4193.89,4536.91,4725.32,21405.1,3043.8,X</t>
  </si>
  <si>
    <t>,F,X,569.695,5506.11,4713.24,4672.34,4604.4,4357.38,4580.89,4866.68,16529.3,563.902,X</t>
  </si>
  <si>
    <t>,G,X,563.482,565.926,565.647,563.717,565.162,563.892,563.586,561.688,570.09,565.21,X</t>
  </si>
  <si>
    <t>_x000B_</t>
  </si>
  <si>
    <t>Proteases [% of vehicle]</t>
  </si>
  <si>
    <t>Proteases [% of full kill]</t>
  </si>
  <si>
    <t>Live/Dead</t>
  </si>
  <si>
    <t>Vehicle Mean</t>
  </si>
  <si>
    <t>28) Exp_20200118</t>
  </si>
  <si>
    <t>One well contaminated,</t>
  </si>
  <si>
    <t>marked on the 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</si>
</sst>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361949</xdr:colOff>
      <xdr:row>4</xdr:row>
      <xdr:rowOff>57150</xdr:rowOff>
    </xdr:from>
    <xdr:to>
      <xdr:col>17</xdr:col>
      <xdr:colOff>687540</xdr:colOff>
      <xdr:row>23</xdr:row>
      <xdr:rowOff>47625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9949" y="819150"/>
          <a:ext cx="6421591" cy="3609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38101</xdr:colOff>
      <xdr:row>3</xdr:row>
      <xdr:rowOff>57150</xdr:rowOff>
    </xdr:from>
    <xdr:to>
      <xdr:col>14</xdr:col>
      <xdr:colOff>647701</xdr:colOff>
      <xdr:row>20</xdr:row>
      <xdr:rowOff>159917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1" y="628650"/>
          <a:ext cx="5943600" cy="33412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723899</xdr:colOff>
      <xdr:row>0</xdr:row>
      <xdr:rowOff>114300</xdr:rowOff>
    </xdr:from>
    <xdr:to>
      <xdr:col>11</xdr:col>
      <xdr:colOff>422122</xdr:colOff>
      <xdr:row>15</xdr:row>
      <xdr:rowOff>85725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4375373-727E-43FD-AE3C-98766E605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1899" y="114300"/>
          <a:ext cx="5032223" cy="28289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485774</xdr:colOff>
          <xdr:row>0</xdr:row>
          <xdr:rowOff>123825</xdr:rowOff>
        </xdr:from>
        <xdr:to>
          <xdr:col>16</xdr:col>
          <xdr:colOff>288470</xdr:colOff>
          <xdr:row>15</xdr:row>
          <xdr:rowOff>76200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C00348CB-C03D-490E-978B-E5B84CAE48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6"/>
  <sheetViews>
    <sheetView zoomScale="85" zoomScaleNormal="85" workbookViewId="0">
      <selection activeCell="A25" sqref="A25:E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9" x14ac:dyDescent="0.25">
      <c r="A17" t="s">
        <v>14</v>
      </c>
    </row>
    <row r="18" spans="1:29" x14ac:dyDescent="0.25">
      <c r="A18" t="s">
        <v>15</v>
      </c>
    </row>
    <row r="19" spans="1:29" x14ac:dyDescent="0.25">
      <c r="A19" t="s">
        <v>16</v>
      </c>
    </row>
    <row r="22" spans="1:29" x14ac:dyDescent="0.25">
      <c r="A22" s="1"/>
    </row>
    <row r="23" spans="1:29" x14ac:dyDescent="0.25">
      <c r="C23" s="2"/>
    </row>
    <row r="24" spans="1:29" x14ac:dyDescent="0.25">
      <c r="C24" s="2"/>
    </row>
    <row r="25" spans="1:29" x14ac:dyDescent="0.25">
      <c r="A25" s="1" t="s">
        <v>60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44</v>
      </c>
      <c r="O25" s="3" t="s">
        <v>26</v>
      </c>
      <c r="P25" s="3" t="s">
        <v>27</v>
      </c>
      <c r="Q25" s="3"/>
    </row>
    <row r="26" spans="1:29" x14ac:dyDescent="0.25">
      <c r="A26" t="s">
        <v>28</v>
      </c>
      <c r="C26" t="s">
        <v>29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x14ac:dyDescent="0.25">
      <c r="A27" t="s">
        <v>30</v>
      </c>
      <c r="C27" s="2">
        <v>43808</v>
      </c>
      <c r="F27" s="5"/>
      <c r="G27" s="5">
        <v>5.4454889999999999E-2</v>
      </c>
      <c r="H27" s="5">
        <v>5.8280520000000002E-2</v>
      </c>
      <c r="I27" s="5">
        <v>5.8428880000000002E-2</v>
      </c>
      <c r="J27" s="5">
        <v>5.893673E-2</v>
      </c>
      <c r="K27" s="5">
        <v>5.8860099999999999E-2</v>
      </c>
      <c r="L27" s="5">
        <v>5.8660940000000002E-2</v>
      </c>
      <c r="M27" s="5">
        <v>6.0512429999999999E-2</v>
      </c>
      <c r="N27" s="5">
        <v>6.0326709999999999E-2</v>
      </c>
      <c r="O27" s="5">
        <v>6.0156399999999999E-2</v>
      </c>
      <c r="P27" s="5">
        <v>5.9589250000000003E-2</v>
      </c>
      <c r="Q27" s="5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7"/>
    </row>
    <row r="28" spans="1:29" x14ac:dyDescent="0.25">
      <c r="A28" t="s">
        <v>31</v>
      </c>
      <c r="C28" t="s">
        <v>45</v>
      </c>
      <c r="F28" s="6"/>
      <c r="G28" s="6">
        <v>5.5845760000000001E-2</v>
      </c>
      <c r="H28" s="7">
        <v>0.29650140000000003</v>
      </c>
      <c r="I28" s="8">
        <v>0.22000910000000001</v>
      </c>
      <c r="J28" s="8">
        <v>0.25411600000000001</v>
      </c>
      <c r="K28" s="8">
        <v>0.29326780000000002</v>
      </c>
      <c r="L28" s="8">
        <v>0.23631079999999999</v>
      </c>
      <c r="M28" s="8">
        <v>0.2097725</v>
      </c>
      <c r="N28" s="8">
        <v>0.1504471</v>
      </c>
      <c r="O28" s="8">
        <v>0.125886</v>
      </c>
      <c r="P28" s="9">
        <v>7.7196520000000005E-2</v>
      </c>
      <c r="Q28" s="6"/>
      <c r="S28" s="19"/>
      <c r="T28" s="11"/>
      <c r="U28" s="11"/>
      <c r="V28" s="11"/>
      <c r="W28" s="11"/>
      <c r="X28" s="11"/>
      <c r="Y28" s="11"/>
      <c r="Z28" s="11"/>
      <c r="AA28" s="11"/>
      <c r="AB28" s="20"/>
      <c r="AC28" s="17"/>
    </row>
    <row r="29" spans="1:29" x14ac:dyDescent="0.25">
      <c r="A29" t="s">
        <v>32</v>
      </c>
      <c r="C29" t="s">
        <v>43</v>
      </c>
      <c r="F29" s="6"/>
      <c r="G29" s="6">
        <v>5.6795030000000003E-2</v>
      </c>
      <c r="H29" s="10">
        <v>0.27912169999999997</v>
      </c>
      <c r="I29" s="11">
        <v>0.27558909999999998</v>
      </c>
      <c r="J29" s="11">
        <v>0.24463280000000001</v>
      </c>
      <c r="K29" s="11">
        <v>0.3501647</v>
      </c>
      <c r="L29" s="11">
        <v>0.26088410000000001</v>
      </c>
      <c r="M29" s="11"/>
      <c r="N29" s="11">
        <v>0.16349540000000001</v>
      </c>
      <c r="O29" s="11">
        <v>0.13389780000000001</v>
      </c>
      <c r="P29" s="12">
        <v>7.8609200000000004E-2</v>
      </c>
      <c r="Q29" s="6"/>
      <c r="S29" s="19"/>
      <c r="T29" s="11"/>
      <c r="U29" s="11"/>
      <c r="V29" s="11"/>
      <c r="W29" s="11"/>
      <c r="X29" s="11"/>
      <c r="Y29" s="11"/>
      <c r="Z29" s="11"/>
      <c r="AA29" s="11"/>
      <c r="AB29" s="11"/>
      <c r="AC29" s="17"/>
    </row>
    <row r="30" spans="1:29" x14ac:dyDescent="0.25">
      <c r="A30" t="s">
        <v>17</v>
      </c>
      <c r="C30" s="2">
        <v>43848</v>
      </c>
      <c r="F30" s="6"/>
      <c r="G30" s="6">
        <v>5.7258709999999997E-2</v>
      </c>
      <c r="H30" s="10">
        <v>0.226774</v>
      </c>
      <c r="I30" s="11">
        <v>0.2892498</v>
      </c>
      <c r="J30" s="11">
        <v>0.253861</v>
      </c>
      <c r="K30" s="11">
        <v>0.2459112</v>
      </c>
      <c r="L30" s="11">
        <v>0.25969569999999997</v>
      </c>
      <c r="M30" s="11">
        <v>0.21159849999999999</v>
      </c>
      <c r="N30" s="11">
        <v>0.153393</v>
      </c>
      <c r="O30" s="11">
        <v>0.12347859999999999</v>
      </c>
      <c r="P30" s="12">
        <v>7.8593159999999995E-2</v>
      </c>
      <c r="Q30" s="6"/>
      <c r="S30" s="19"/>
      <c r="T30" s="11"/>
      <c r="U30" s="11"/>
      <c r="V30" s="11"/>
      <c r="W30" s="11"/>
      <c r="X30" s="11"/>
      <c r="Y30" s="11"/>
      <c r="Z30" s="11"/>
      <c r="AA30" s="11"/>
      <c r="AB30" s="11"/>
      <c r="AC30" s="17"/>
    </row>
    <row r="31" spans="1:29" x14ac:dyDescent="0.25">
      <c r="A31" t="s">
        <v>18</v>
      </c>
      <c r="C31" t="s">
        <v>19</v>
      </c>
      <c r="F31" s="6"/>
      <c r="G31" s="6">
        <v>5.5553190000000002E-2</v>
      </c>
      <c r="H31" s="13">
        <v>0.2460726</v>
      </c>
      <c r="I31" s="14">
        <v>0.2345141</v>
      </c>
      <c r="J31" s="14">
        <v>0.2512664</v>
      </c>
      <c r="K31" s="14">
        <v>0.2207992</v>
      </c>
      <c r="L31" s="14">
        <v>0.25236019999999998</v>
      </c>
      <c r="M31" s="14">
        <v>0.18102679999999999</v>
      </c>
      <c r="N31" s="14">
        <v>0.13071060000000001</v>
      </c>
      <c r="O31" s="14">
        <v>0.14248430000000001</v>
      </c>
      <c r="P31" s="15">
        <v>5.8867179999999998E-2</v>
      </c>
      <c r="Q31" s="6"/>
      <c r="S31" s="19"/>
      <c r="T31" s="11"/>
      <c r="U31" s="11"/>
      <c r="V31" s="11"/>
      <c r="W31" s="11"/>
      <c r="X31" s="11"/>
      <c r="Y31" s="11"/>
      <c r="Z31" s="11"/>
      <c r="AA31" s="11"/>
      <c r="AB31" s="19"/>
      <c r="AC31" s="17"/>
    </row>
    <row r="32" spans="1:29" x14ac:dyDescent="0.25">
      <c r="A32" s="1" t="s">
        <v>33</v>
      </c>
      <c r="B32" t="s">
        <v>61</v>
      </c>
      <c r="G32">
        <v>5.535901E-2</v>
      </c>
      <c r="H32">
        <v>5.655226E-2</v>
      </c>
      <c r="I32">
        <v>5.5444390000000003E-2</v>
      </c>
      <c r="J32">
        <v>5.6983949999999998E-2</v>
      </c>
      <c r="K32">
        <v>5.7077849999999999E-2</v>
      </c>
      <c r="L32">
        <v>5.6949920000000001E-2</v>
      </c>
      <c r="M32">
        <v>5.7625290000000003E-2</v>
      </c>
      <c r="N32">
        <v>5.7164769999999997E-2</v>
      </c>
      <c r="O32">
        <v>5.8866000000000002E-2</v>
      </c>
      <c r="P32">
        <v>5.9139610000000002E-2</v>
      </c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2:29" x14ac:dyDescent="0.25">
      <c r="B33" t="s">
        <v>62</v>
      </c>
      <c r="C33" s="16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2:29" x14ac:dyDescent="0.25"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2:29" x14ac:dyDescent="0.25">
      <c r="F35" t="s">
        <v>34</v>
      </c>
      <c r="H35">
        <f>AVERAGE(H28:H31)</f>
        <v>0.26211742500000001</v>
      </c>
      <c r="I35">
        <f>AVERAGE(I28:I31)</f>
        <v>0.25484052499999998</v>
      </c>
      <c r="J35">
        <f>AVERAGE(J28:J31)</f>
        <v>0.25096905000000003</v>
      </c>
      <c r="K35">
        <f t="shared" ref="K35:M35" si="0">AVERAGE(K28:K31)</f>
        <v>0.27753572500000001</v>
      </c>
      <c r="L35">
        <f t="shared" si="0"/>
        <v>0.2523127</v>
      </c>
      <c r="M35">
        <f t="shared" si="0"/>
        <v>0.20079926666666667</v>
      </c>
      <c r="N35">
        <f>AVERAGE(N28:N31)</f>
        <v>0.14951152500000001</v>
      </c>
      <c r="O35">
        <f>AVERAGE(O28:O31)</f>
        <v>0.131436675</v>
      </c>
      <c r="P35">
        <f>AVERAGE(P28:P30)</f>
        <v>7.8132960000000001E-2</v>
      </c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2:29" x14ac:dyDescent="0.25">
      <c r="F36" t="s">
        <v>35</v>
      </c>
      <c r="H36">
        <f>H35/1000</f>
        <v>2.6211742500000001E-4</v>
      </c>
      <c r="I36">
        <f t="shared" ref="I36:P36" si="1">I35/1000</f>
        <v>2.5484052500000001E-4</v>
      </c>
      <c r="J36">
        <f t="shared" si="1"/>
        <v>2.5096905000000005E-4</v>
      </c>
      <c r="K36">
        <f t="shared" si="1"/>
        <v>2.7753572500000001E-4</v>
      </c>
      <c r="L36">
        <f t="shared" si="1"/>
        <v>2.523127E-4</v>
      </c>
      <c r="M36">
        <f t="shared" si="1"/>
        <v>2.0079926666666668E-4</v>
      </c>
      <c r="N36">
        <f t="shared" si="1"/>
        <v>1.49511525E-4</v>
      </c>
      <c r="O36">
        <f t="shared" si="1"/>
        <v>1.3143667500000001E-4</v>
      </c>
      <c r="P36">
        <f t="shared" si="1"/>
        <v>7.8132960000000003E-5</v>
      </c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2:29" x14ac:dyDescent="0.25">
      <c r="F37" t="s">
        <v>36</v>
      </c>
      <c r="H37">
        <f>MEDIAN(H28:H31)</f>
        <v>0.26259715</v>
      </c>
      <c r="I37">
        <f t="shared" ref="I37:O37" si="2">MEDIAN(I28:I31)</f>
        <v>0.25505159999999999</v>
      </c>
      <c r="J37">
        <f t="shared" si="2"/>
        <v>0.2525637</v>
      </c>
      <c r="K37">
        <f t="shared" si="2"/>
        <v>0.26958950000000004</v>
      </c>
      <c r="L37">
        <f t="shared" si="2"/>
        <v>0.25602795</v>
      </c>
      <c r="M37">
        <f t="shared" si="2"/>
        <v>0.2097725</v>
      </c>
      <c r="N37">
        <f t="shared" si="2"/>
        <v>0.15192005</v>
      </c>
      <c r="O37">
        <f t="shared" si="2"/>
        <v>0.1298919</v>
      </c>
      <c r="P37">
        <f>MEDIAN(P28:P30)</f>
        <v>7.8593159999999995E-2</v>
      </c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2:29" x14ac:dyDescent="0.25">
      <c r="F38" t="s">
        <v>37</v>
      </c>
      <c r="H38">
        <f>H37/1000</f>
        <v>2.6259714999999999E-4</v>
      </c>
      <c r="I38">
        <f t="shared" ref="I38:P38" si="3">I37/1000</f>
        <v>2.550516E-4</v>
      </c>
      <c r="J38">
        <f t="shared" si="3"/>
        <v>2.525637E-4</v>
      </c>
      <c r="K38">
        <f t="shared" si="3"/>
        <v>2.6958950000000005E-4</v>
      </c>
      <c r="L38">
        <f t="shared" si="3"/>
        <v>2.5602794999999998E-4</v>
      </c>
      <c r="M38">
        <f t="shared" si="3"/>
        <v>2.097725E-4</v>
      </c>
      <c r="N38">
        <f t="shared" si="3"/>
        <v>1.5192005000000001E-4</v>
      </c>
      <c r="O38">
        <f t="shared" si="3"/>
        <v>1.2989190000000002E-4</v>
      </c>
      <c r="P38">
        <f t="shared" si="3"/>
        <v>7.8593159999999995E-5</v>
      </c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2:29" x14ac:dyDescent="0.25">
      <c r="F39" t="s">
        <v>38</v>
      </c>
      <c r="H39">
        <f>STDEV(H28:H31)</f>
        <v>3.1506598277648956E-2</v>
      </c>
      <c r="I39">
        <f t="shared" ref="I39:O39" si="4">STDEV(I28:I31)</f>
        <v>3.286788346987328E-2</v>
      </c>
      <c r="J39">
        <f t="shared" si="4"/>
        <v>4.4159993278230138E-3</v>
      </c>
      <c r="K39">
        <f t="shared" si="4"/>
        <v>5.6984237715083534E-2</v>
      </c>
      <c r="L39">
        <f t="shared" si="4"/>
        <v>1.1314307267349603E-2</v>
      </c>
      <c r="M39">
        <f t="shared" si="4"/>
        <v>1.7147781126528691E-2</v>
      </c>
      <c r="N39">
        <f t="shared" si="4"/>
        <v>1.3723030394528997E-2</v>
      </c>
      <c r="O39">
        <f t="shared" si="4"/>
        <v>8.6071308627885274E-3</v>
      </c>
      <c r="P39">
        <f>STDEV(P28:P30)</f>
        <v>8.1102048408162632E-4</v>
      </c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2:29" x14ac:dyDescent="0.25">
      <c r="F40" t="s">
        <v>39</v>
      </c>
      <c r="H40">
        <f>H39/H35*100</f>
        <v>12.020031967599619</v>
      </c>
      <c r="I40">
        <f t="shared" ref="I40:O40" si="5">I39/I35*100</f>
        <v>12.897432019445604</v>
      </c>
      <c r="J40">
        <f t="shared" si="5"/>
        <v>1.7595792500401997</v>
      </c>
      <c r="K40">
        <f t="shared" si="5"/>
        <v>20.532217146129035</v>
      </c>
      <c r="L40">
        <f t="shared" si="5"/>
        <v>4.484240098635385</v>
      </c>
      <c r="M40">
        <f t="shared" si="5"/>
        <v>8.5397628244303139</v>
      </c>
      <c r="N40">
        <f t="shared" si="5"/>
        <v>9.1785769655743898</v>
      </c>
      <c r="O40">
        <f t="shared" si="5"/>
        <v>6.5485001524791517</v>
      </c>
      <c r="P40">
        <f>P39/P35*100</f>
        <v>1.0380004598336301</v>
      </c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2:29" x14ac:dyDescent="0.25"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2:29" x14ac:dyDescent="0.25"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2:29" x14ac:dyDescent="0.25">
      <c r="D43" t="s">
        <v>40</v>
      </c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</row>
    <row r="44" spans="2:29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44</v>
      </c>
      <c r="O44" s="3" t="s">
        <v>26</v>
      </c>
      <c r="P44" s="3" t="s">
        <v>27</v>
      </c>
      <c r="Q44" s="3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2:29" x14ac:dyDescent="0.25"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2:29" x14ac:dyDescent="0.25"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2:29" x14ac:dyDescent="0.25">
      <c r="H47">
        <f>H28-$P$35</f>
        <v>0.21836844000000002</v>
      </c>
      <c r="I47">
        <f t="shared" ref="I47:O47" si="6">I28-$P$35</f>
        <v>0.14187614000000001</v>
      </c>
      <c r="J47">
        <f t="shared" si="6"/>
        <v>0.17598304000000001</v>
      </c>
      <c r="K47">
        <f t="shared" si="6"/>
        <v>0.21513484000000002</v>
      </c>
      <c r="L47">
        <f t="shared" si="6"/>
        <v>0.15817783999999999</v>
      </c>
      <c r="M47">
        <f t="shared" si="6"/>
        <v>0.13163954</v>
      </c>
      <c r="N47">
        <f t="shared" si="6"/>
        <v>7.2314139999999999E-2</v>
      </c>
      <c r="O47">
        <f t="shared" si="6"/>
        <v>4.7753039999999997E-2</v>
      </c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2:29" x14ac:dyDescent="0.25">
      <c r="H48">
        <f t="shared" ref="H48:O48" si="7">H29-$P$35</f>
        <v>0.20098873999999997</v>
      </c>
      <c r="I48">
        <f t="shared" si="7"/>
        <v>0.19745613999999997</v>
      </c>
      <c r="J48">
        <f t="shared" si="7"/>
        <v>0.16649984000000001</v>
      </c>
      <c r="K48">
        <f t="shared" si="7"/>
        <v>0.27203173999999997</v>
      </c>
      <c r="L48">
        <f t="shared" si="7"/>
        <v>0.18275114000000001</v>
      </c>
      <c r="N48">
        <f t="shared" si="7"/>
        <v>8.5362440000000012E-2</v>
      </c>
      <c r="O48">
        <f t="shared" si="7"/>
        <v>5.576484000000001E-2</v>
      </c>
    </row>
    <row r="49" spans="4:17" x14ac:dyDescent="0.25">
      <c r="H49">
        <f t="shared" ref="H49:O49" si="8">H30-$P$35</f>
        <v>0.14864104</v>
      </c>
      <c r="I49">
        <f t="shared" si="8"/>
        <v>0.21111684</v>
      </c>
      <c r="J49">
        <f t="shared" si="8"/>
        <v>0.17572804</v>
      </c>
      <c r="K49">
        <f t="shared" si="8"/>
        <v>0.16777824</v>
      </c>
      <c r="L49">
        <f t="shared" si="8"/>
        <v>0.18156273999999997</v>
      </c>
      <c r="M49">
        <f t="shared" si="8"/>
        <v>0.13346553999999999</v>
      </c>
      <c r="N49">
        <f t="shared" si="8"/>
        <v>7.526004E-2</v>
      </c>
      <c r="O49">
        <f t="shared" si="8"/>
        <v>4.5345639999999993E-2</v>
      </c>
    </row>
    <row r="50" spans="4:17" x14ac:dyDescent="0.25">
      <c r="H50">
        <f t="shared" ref="H50:O50" si="9">H31-$P$35</f>
        <v>0.16793964</v>
      </c>
      <c r="I50">
        <f t="shared" si="9"/>
        <v>0.15638114</v>
      </c>
      <c r="J50">
        <f t="shared" si="9"/>
        <v>0.17313344</v>
      </c>
      <c r="K50">
        <f t="shared" si="9"/>
        <v>0.14266624</v>
      </c>
      <c r="L50">
        <f t="shared" si="9"/>
        <v>0.17422723999999998</v>
      </c>
      <c r="M50">
        <f t="shared" si="9"/>
        <v>0.10289383999999999</v>
      </c>
      <c r="N50">
        <f t="shared" si="9"/>
        <v>5.2577640000000009E-2</v>
      </c>
      <c r="O50">
        <f t="shared" si="9"/>
        <v>6.4351340000000007E-2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44</v>
      </c>
      <c r="O53" s="3" t="s">
        <v>26</v>
      </c>
      <c r="P53" s="3" t="s">
        <v>27</v>
      </c>
      <c r="Q53" s="3"/>
    </row>
    <row r="54" spans="4:17" x14ac:dyDescent="0.25">
      <c r="F54" t="s">
        <v>34</v>
      </c>
      <c r="H54">
        <f>AVERAGE(H47:H50)</f>
        <v>0.18398446499999999</v>
      </c>
      <c r="I54">
        <f>AVERAGE(I47:I50)</f>
        <v>0.17670756500000001</v>
      </c>
      <c r="J54">
        <f t="shared" ref="J54:N54" si="10">AVERAGE(J47:J50)</f>
        <v>0.17283609</v>
      </c>
      <c r="K54">
        <f t="shared" si="10"/>
        <v>0.19940276499999998</v>
      </c>
      <c r="L54">
        <f t="shared" si="10"/>
        <v>0.17417974</v>
      </c>
      <c r="M54">
        <f t="shared" si="10"/>
        <v>0.12266630666666667</v>
      </c>
      <c r="N54">
        <f t="shared" si="10"/>
        <v>7.1378565000000005E-2</v>
      </c>
      <c r="O54">
        <f>AVERAGE(O47:O50)</f>
        <v>5.3303715000000002E-2</v>
      </c>
    </row>
    <row r="55" spans="4:17" x14ac:dyDescent="0.25">
      <c r="F55" t="s">
        <v>35</v>
      </c>
      <c r="H55">
        <f>H54/1000</f>
        <v>1.8398446499999998E-4</v>
      </c>
      <c r="I55">
        <f t="shared" ref="I55:O55" si="11">I54/1000</f>
        <v>1.7670756500000001E-4</v>
      </c>
      <c r="J55">
        <f t="shared" si="11"/>
        <v>1.7283608999999999E-4</v>
      </c>
      <c r="K55">
        <f t="shared" si="11"/>
        <v>1.9940276499999998E-4</v>
      </c>
      <c r="L55">
        <f t="shared" si="11"/>
        <v>1.7417974E-4</v>
      </c>
      <c r="M55">
        <f t="shared" si="11"/>
        <v>1.2266630666666668E-4</v>
      </c>
      <c r="N55">
        <f t="shared" si="11"/>
        <v>7.1378564999999999E-5</v>
      </c>
      <c r="O55">
        <f t="shared" si="11"/>
        <v>5.3303715000000004E-5</v>
      </c>
    </row>
    <row r="56" spans="4:17" x14ac:dyDescent="0.25">
      <c r="F56" t="s">
        <v>36</v>
      </c>
      <c r="H56">
        <f>MEDIAN(H47:H50)</f>
        <v>0.18446418999999997</v>
      </c>
      <c r="I56">
        <f t="shared" ref="I56:N56" si="12">MEDIAN(I47:I50)</f>
        <v>0.17691863999999999</v>
      </c>
      <c r="J56">
        <f>MEDIAN(J47:J50)</f>
        <v>0.17443074</v>
      </c>
      <c r="K56">
        <f t="shared" si="12"/>
        <v>0.19145654000000001</v>
      </c>
      <c r="L56">
        <f t="shared" si="12"/>
        <v>0.17789498999999998</v>
      </c>
      <c r="M56">
        <f t="shared" si="12"/>
        <v>0.13163954</v>
      </c>
      <c r="N56">
        <f t="shared" si="12"/>
        <v>7.378709E-2</v>
      </c>
      <c r="O56">
        <f>MEDIAN(O47:O50)</f>
        <v>5.1758940000000003E-2</v>
      </c>
    </row>
    <row r="57" spans="4:17" x14ac:dyDescent="0.25">
      <c r="F57" t="s">
        <v>37</v>
      </c>
      <c r="H57">
        <f>H56/1000</f>
        <v>1.8446418999999996E-4</v>
      </c>
      <c r="I57">
        <f t="shared" ref="I57:O57" si="13">I56/1000</f>
        <v>1.7691863999999999E-4</v>
      </c>
      <c r="J57">
        <f t="shared" si="13"/>
        <v>1.7443073999999999E-4</v>
      </c>
      <c r="K57">
        <f t="shared" si="13"/>
        <v>1.9145654000000002E-4</v>
      </c>
      <c r="L57">
        <f t="shared" si="13"/>
        <v>1.7789498999999998E-4</v>
      </c>
      <c r="M57">
        <f t="shared" si="13"/>
        <v>1.3163954E-4</v>
      </c>
      <c r="N57">
        <f t="shared" si="13"/>
        <v>7.3787089999999996E-5</v>
      </c>
      <c r="O57">
        <f t="shared" si="13"/>
        <v>5.1758940000000006E-5</v>
      </c>
    </row>
    <row r="58" spans="4:17" x14ac:dyDescent="0.25">
      <c r="F58" t="s">
        <v>38</v>
      </c>
      <c r="H58">
        <f>STDEV(H47:H50)</f>
        <v>3.1506598277649255E-2</v>
      </c>
      <c r="I58">
        <f t="shared" ref="I58:O58" si="14">STDEV(I47:I50)</f>
        <v>3.2867883469873141E-2</v>
      </c>
      <c r="J58">
        <f t="shared" si="14"/>
        <v>4.4159993278230138E-3</v>
      </c>
      <c r="K58">
        <f t="shared" si="14"/>
        <v>5.6984237715083777E-2</v>
      </c>
      <c r="L58">
        <f t="shared" si="14"/>
        <v>1.1314307267349603E-2</v>
      </c>
      <c r="M58">
        <f t="shared" si="14"/>
        <v>1.7147781126528549E-2</v>
      </c>
      <c r="N58">
        <f t="shared" si="14"/>
        <v>1.3723030394529021E-2</v>
      </c>
      <c r="O58">
        <f t="shared" si="14"/>
        <v>8.607130862788543E-3</v>
      </c>
    </row>
    <row r="59" spans="4:17" x14ac:dyDescent="0.25">
      <c r="F59" t="s">
        <v>39</v>
      </c>
      <c r="H59">
        <f>H58/H54*100</f>
        <v>17.124597056414114</v>
      </c>
      <c r="I59">
        <f t="shared" ref="I59:O59" si="15">I58/I54*100</f>
        <v>18.600156405229814</v>
      </c>
      <c r="J59">
        <f t="shared" si="15"/>
        <v>2.5550215396697609</v>
      </c>
      <c r="K59">
        <f t="shared" si="15"/>
        <v>28.577456142638635</v>
      </c>
      <c r="L59">
        <f t="shared" si="15"/>
        <v>6.4957653900215977</v>
      </c>
      <c r="M59">
        <f t="shared" si="15"/>
        <v>13.979210422570166</v>
      </c>
      <c r="N59">
        <f t="shared" si="15"/>
        <v>19.225702274245805</v>
      </c>
      <c r="O59">
        <f t="shared" si="15"/>
        <v>16.147337690794238</v>
      </c>
    </row>
    <row r="62" spans="4:17" x14ac:dyDescent="0.25">
      <c r="D62" t="s">
        <v>41</v>
      </c>
    </row>
    <row r="63" spans="4:17" x14ac:dyDescent="0.25">
      <c r="H63">
        <f t="shared" ref="H63" si="16">H47/$O$54*100</f>
        <v>409.66833174760905</v>
      </c>
      <c r="I63">
        <f t="shared" ref="I63:O63" si="17">I47/$O$54*100</f>
        <v>266.16557588903515</v>
      </c>
      <c r="J63">
        <f t="shared" si="17"/>
        <v>330.15154759851168</v>
      </c>
      <c r="K63">
        <f t="shared" si="17"/>
        <v>403.60196282754401</v>
      </c>
      <c r="L63">
        <f t="shared" si="17"/>
        <v>296.74824728445282</v>
      </c>
      <c r="M63">
        <f t="shared" si="17"/>
        <v>246.96128590662019</v>
      </c>
      <c r="N63">
        <f t="shared" si="17"/>
        <v>135.6643528504533</v>
      </c>
      <c r="O63">
        <f t="shared" si="17"/>
        <v>89.586701414713758</v>
      </c>
    </row>
    <row r="64" spans="4:17" x14ac:dyDescent="0.25">
      <c r="H64">
        <f t="shared" ref="H64:O64" si="18">H48/$O$54*100</f>
        <v>377.06328723992306</v>
      </c>
      <c r="I64">
        <f t="shared" si="18"/>
        <v>370.43598180727173</v>
      </c>
      <c r="J64">
        <f t="shared" si="18"/>
        <v>312.36066754446665</v>
      </c>
      <c r="K64">
        <f t="shared" si="18"/>
        <v>510.34292825556332</v>
      </c>
      <c r="L64">
        <f t="shared" si="18"/>
        <v>342.84878643073944</v>
      </c>
      <c r="N64">
        <f t="shared" si="18"/>
        <v>160.14350969721343</v>
      </c>
      <c r="O64">
        <f t="shared" si="18"/>
        <v>104.61717349344227</v>
      </c>
    </row>
    <row r="65" spans="4:17" x14ac:dyDescent="0.25">
      <c r="H65">
        <f t="shared" ref="H65:O65" si="19">H49/$O$54*100</f>
        <v>278.8568113873489</v>
      </c>
      <c r="I65">
        <f t="shared" si="19"/>
        <v>396.06402668181755</v>
      </c>
      <c r="J65">
        <f t="shared" si="19"/>
        <v>329.6731569272423</v>
      </c>
      <c r="K65">
        <f t="shared" si="19"/>
        <v>314.75899944309697</v>
      </c>
      <c r="L65">
        <f t="shared" si="19"/>
        <v>340.61929829843939</v>
      </c>
      <c r="M65">
        <f t="shared" si="19"/>
        <v>250.38693832127831</v>
      </c>
      <c r="N65">
        <f t="shared" si="19"/>
        <v>141.19098453081554</v>
      </c>
      <c r="O65">
        <f t="shared" si="19"/>
        <v>85.070318269561497</v>
      </c>
    </row>
    <row r="66" spans="4:17" x14ac:dyDescent="0.25">
      <c r="H66">
        <f t="shared" ref="H66:O66" si="20">H50/$O$54*100</f>
        <v>315.06179259738275</v>
      </c>
      <c r="I66">
        <f t="shared" si="20"/>
        <v>293.37756289594449</v>
      </c>
      <c r="J66">
        <f t="shared" si="20"/>
        <v>324.80557874812291</v>
      </c>
      <c r="K66">
        <f t="shared" si="20"/>
        <v>267.64783655323083</v>
      </c>
      <c r="L66">
        <f t="shared" si="20"/>
        <v>326.85759332159114</v>
      </c>
      <c r="M66">
        <f t="shared" si="20"/>
        <v>193.03314975325824</v>
      </c>
      <c r="N66">
        <f t="shared" si="20"/>
        <v>98.637852915129855</v>
      </c>
      <c r="O66">
        <f t="shared" si="20"/>
        <v>120.72580682228246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44</v>
      </c>
      <c r="O69" s="3" t="s">
        <v>26</v>
      </c>
      <c r="P69" s="3" t="s">
        <v>27</v>
      </c>
      <c r="Q69" s="3"/>
    </row>
    <row r="70" spans="4:17" x14ac:dyDescent="0.25">
      <c r="F70" t="s">
        <v>34</v>
      </c>
      <c r="H70">
        <f>AVERAGE(H63:H66)</f>
        <v>345.16255574306592</v>
      </c>
      <c r="I70">
        <f>AVERAGE(I63:I66)</f>
        <v>331.5107868185172</v>
      </c>
      <c r="J70">
        <f t="shared" ref="J70:N70" si="21">AVERAGE(J63:J66)</f>
        <v>324.24773770458592</v>
      </c>
      <c r="K70">
        <f t="shared" si="21"/>
        <v>374.08793176985876</v>
      </c>
      <c r="L70">
        <f t="shared" si="21"/>
        <v>326.76848133380571</v>
      </c>
      <c r="M70">
        <f t="shared" si="21"/>
        <v>230.12712466038559</v>
      </c>
      <c r="N70">
        <f t="shared" si="21"/>
        <v>133.90917499840305</v>
      </c>
      <c r="O70">
        <f>AVERAGE(O63:O66)</f>
        <v>100</v>
      </c>
    </row>
    <row r="71" spans="4:17" x14ac:dyDescent="0.25">
      <c r="F71" t="s">
        <v>36</v>
      </c>
      <c r="H71">
        <f>MEDIAN(H63:H66)</f>
        <v>346.06253991865287</v>
      </c>
      <c r="I71">
        <f>MEDIAN(I63:I66)</f>
        <v>331.90677235160808</v>
      </c>
      <c r="J71">
        <f t="shared" ref="J71:O71" si="22">MEDIAN(J63:J66)</f>
        <v>327.23936783768261</v>
      </c>
      <c r="K71">
        <f t="shared" si="22"/>
        <v>359.18048113532052</v>
      </c>
      <c r="L71">
        <f t="shared" si="22"/>
        <v>333.73844581001526</v>
      </c>
      <c r="M71">
        <f t="shared" si="22"/>
        <v>246.96128590662019</v>
      </c>
      <c r="N71">
        <f t="shared" si="22"/>
        <v>138.42766869063442</v>
      </c>
      <c r="O71">
        <f t="shared" si="22"/>
        <v>97.101937454078012</v>
      </c>
    </row>
    <row r="72" spans="4:17" x14ac:dyDescent="0.25">
      <c r="F72" t="s">
        <v>38</v>
      </c>
      <c r="H72">
        <f>STDEV(H63:H66)</f>
        <v>59.107696860620763</v>
      </c>
      <c r="I72">
        <f t="shared" ref="I72:O72" si="23">STDEV(I63:I66)</f>
        <v>61.661524848452601</v>
      </c>
      <c r="J72">
        <f t="shared" si="23"/>
        <v>8.284599540244086</v>
      </c>
      <c r="K72">
        <f t="shared" si="23"/>
        <v>106.90481463643519</v>
      </c>
      <c r="L72">
        <f t="shared" si="23"/>
        <v>21.226113915980559</v>
      </c>
      <c r="M72">
        <f t="shared" si="23"/>
        <v>32.169954995685643</v>
      </c>
      <c r="N72">
        <f t="shared" si="23"/>
        <v>25.744979303091654</v>
      </c>
      <c r="O72">
        <f t="shared" si="23"/>
        <v>16.147337690794146</v>
      </c>
    </row>
    <row r="73" spans="4:17" x14ac:dyDescent="0.25">
      <c r="F73" t="s">
        <v>39</v>
      </c>
      <c r="H73">
        <f t="shared" ref="H73:O73" si="24">H72/H70*100</f>
        <v>17.124597056414107</v>
      </c>
      <c r="I73">
        <f t="shared" si="24"/>
        <v>18.600156405229939</v>
      </c>
      <c r="J73">
        <f t="shared" si="24"/>
        <v>2.5550215396697631</v>
      </c>
      <c r="K73">
        <f t="shared" si="24"/>
        <v>28.577456142638596</v>
      </c>
      <c r="L73">
        <f t="shared" si="24"/>
        <v>6.4957653900216048</v>
      </c>
      <c r="M73">
        <f t="shared" si="24"/>
        <v>13.979210422570157</v>
      </c>
      <c r="N73">
        <f t="shared" si="24"/>
        <v>19.22570227424572</v>
      </c>
      <c r="O73">
        <f t="shared" si="24"/>
        <v>16.147337690794146</v>
      </c>
    </row>
    <row r="76" spans="4:17" x14ac:dyDescent="0.25">
      <c r="D76" t="s">
        <v>42</v>
      </c>
      <c r="H76">
        <f>H47/$H$54*100</f>
        <v>118.68852079440512</v>
      </c>
      <c r="I76">
        <f t="shared" ref="I76:O76" si="25">I47/$H$54*100</f>
        <v>77.113108435541022</v>
      </c>
      <c r="J76">
        <f t="shared" si="25"/>
        <v>95.651032276013098</v>
      </c>
      <c r="K76">
        <f t="shared" si="25"/>
        <v>116.93098110212732</v>
      </c>
      <c r="L76">
        <f t="shared" si="25"/>
        <v>85.973476075819761</v>
      </c>
      <c r="M76">
        <f t="shared" si="25"/>
        <v>71.549269118998708</v>
      </c>
      <c r="N76">
        <f t="shared" si="25"/>
        <v>39.304481495217544</v>
      </c>
      <c r="O76">
        <f t="shared" si="25"/>
        <v>25.954930488288781</v>
      </c>
    </row>
    <row r="77" spans="4:17" x14ac:dyDescent="0.25">
      <c r="H77">
        <f t="shared" ref="H77:O77" si="26">H48/$H$54*100</f>
        <v>109.24223412014705</v>
      </c>
      <c r="I77">
        <f t="shared" si="26"/>
        <v>107.32218070694175</v>
      </c>
      <c r="J77">
        <f t="shared" si="26"/>
        <v>90.496684054276017</v>
      </c>
      <c r="L77">
        <f t="shared" si="26"/>
        <v>99.329658077381708</v>
      </c>
      <c r="N77">
        <f t="shared" si="26"/>
        <v>46.396547665043357</v>
      </c>
      <c r="O77">
        <f t="shared" si="26"/>
        <v>30.309537275334641</v>
      </c>
    </row>
    <row r="78" spans="4:17" x14ac:dyDescent="0.25">
      <c r="H78">
        <f t="shared" ref="H78:O78" si="27">H49/$H$54*100</f>
        <v>80.7899949596288</v>
      </c>
      <c r="I78">
        <f t="shared" si="27"/>
        <v>114.74710106638624</v>
      </c>
      <c r="J78">
        <f t="shared" si="27"/>
        <v>95.512433617697027</v>
      </c>
      <c r="K78">
        <f t="shared" si="27"/>
        <v>91.191525327967241</v>
      </c>
      <c r="L78">
        <f t="shared" si="27"/>
        <v>98.683733977213777</v>
      </c>
      <c r="M78">
        <f t="shared" si="27"/>
        <v>72.541744217371829</v>
      </c>
      <c r="N78">
        <f t="shared" si="27"/>
        <v>40.905649289465828</v>
      </c>
      <c r="O78">
        <f t="shared" si="27"/>
        <v>24.646450448955022</v>
      </c>
    </row>
    <row r="79" spans="4:17" x14ac:dyDescent="0.25">
      <c r="H79">
        <f t="shared" ref="H79:O79" si="28">H50/$H$54*100</f>
        <v>91.279250125819061</v>
      </c>
      <c r="I79">
        <f t="shared" si="28"/>
        <v>84.996926235049258</v>
      </c>
      <c r="J79">
        <f t="shared" si="28"/>
        <v>94.102205857434768</v>
      </c>
      <c r="K79">
        <f t="shared" si="28"/>
        <v>77.542546866660729</v>
      </c>
      <c r="L79">
        <f t="shared" si="28"/>
        <v>94.696712572988147</v>
      </c>
      <c r="M79">
        <f t="shared" si="28"/>
        <v>55.925286952895725</v>
      </c>
      <c r="N79">
        <f t="shared" si="28"/>
        <v>28.57721710362884</v>
      </c>
      <c r="O79">
        <f t="shared" si="28"/>
        <v>34.976507391534398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44</v>
      </c>
      <c r="O82" s="3" t="s">
        <v>26</v>
      </c>
      <c r="P82" s="3" t="s">
        <v>27</v>
      </c>
      <c r="Q82" s="3"/>
    </row>
    <row r="83" spans="6:17" x14ac:dyDescent="0.25">
      <c r="F83" t="s">
        <v>34</v>
      </c>
      <c r="H83">
        <f>AVERAGE(H76:H79)</f>
        <v>100</v>
      </c>
      <c r="I83">
        <f t="shared" ref="I83:N83" si="29">AVERAGE(I76:I79)</f>
        <v>96.044829110979563</v>
      </c>
      <c r="J83">
        <f t="shared" si="29"/>
        <v>93.940588951355238</v>
      </c>
      <c r="K83">
        <f t="shared" si="29"/>
        <v>95.221684432251777</v>
      </c>
      <c r="L83">
        <f t="shared" si="29"/>
        <v>94.670895175850845</v>
      </c>
      <c r="M83">
        <f t="shared" si="29"/>
        <v>66.672100096422085</v>
      </c>
      <c r="N83">
        <f t="shared" si="29"/>
        <v>38.795973888338892</v>
      </c>
      <c r="O83">
        <f>AVERAGE(O76:O79)</f>
        <v>28.971856401028212</v>
      </c>
    </row>
    <row r="84" spans="6:17" x14ac:dyDescent="0.25">
      <c r="F84" t="s">
        <v>36</v>
      </c>
      <c r="H84">
        <f>MEDIAN(H76:H79)</f>
        <v>100.26074212298306</v>
      </c>
      <c r="I84">
        <f>MEDIAN(I76:I79)</f>
        <v>96.159553470995505</v>
      </c>
      <c r="J84">
        <f t="shared" ref="J84:O84" si="30">MEDIAN(J76:J79)</f>
        <v>94.807319737565905</v>
      </c>
      <c r="K84">
        <f t="shared" si="30"/>
        <v>91.191525327967241</v>
      </c>
      <c r="L84">
        <f t="shared" si="30"/>
        <v>96.690223275100962</v>
      </c>
      <c r="M84">
        <f t="shared" si="30"/>
        <v>71.549269118998708</v>
      </c>
      <c r="N84">
        <f t="shared" si="30"/>
        <v>40.105065392341686</v>
      </c>
      <c r="O84">
        <f t="shared" si="30"/>
        <v>28.132233881811711</v>
      </c>
    </row>
    <row r="85" spans="6:17" x14ac:dyDescent="0.25">
      <c r="F85" t="s">
        <v>38</v>
      </c>
      <c r="H85">
        <f>STDEV(H76:H79)</f>
        <v>17.124597056414121</v>
      </c>
      <c r="I85">
        <f t="shared" ref="I85:O85" si="31">STDEV(I76:I79)</f>
        <v>17.864488433777996</v>
      </c>
      <c r="J85">
        <f t="shared" si="31"/>
        <v>2.400202282199754</v>
      </c>
      <c r="K85">
        <f t="shared" si="31"/>
        <v>20.001095587112239</v>
      </c>
      <c r="L85">
        <f t="shared" si="31"/>
        <v>6.1495992432565503</v>
      </c>
      <c r="M85">
        <f t="shared" si="31"/>
        <v>9.3202331656255168</v>
      </c>
      <c r="N85">
        <f t="shared" si="31"/>
        <v>7.4587984341661375</v>
      </c>
      <c r="O85">
        <f t="shared" si="31"/>
        <v>4.6781834883659839</v>
      </c>
    </row>
    <row r="86" spans="6:17" x14ac:dyDescent="0.25">
      <c r="F86" t="s">
        <v>39</v>
      </c>
      <c r="H86">
        <f t="shared" ref="H86:O86" si="32">H85/H83*100</f>
        <v>17.124597056414121</v>
      </c>
      <c r="I86">
        <f t="shared" si="32"/>
        <v>18.600156405229921</v>
      </c>
      <c r="J86">
        <f t="shared" si="32"/>
        <v>2.5550215396697569</v>
      </c>
      <c r="K86">
        <f t="shared" si="32"/>
        <v>21.004769771052096</v>
      </c>
      <c r="L86">
        <f t="shared" si="32"/>
        <v>6.495765390021603</v>
      </c>
      <c r="M86">
        <f t="shared" si="32"/>
        <v>13.979210422570269</v>
      </c>
      <c r="N86">
        <f t="shared" si="32"/>
        <v>19.225702274245698</v>
      </c>
      <c r="O86">
        <f t="shared" si="32"/>
        <v>16.147337690794142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741DB-2C0B-47E9-8511-B0B3F151E174}">
  <dimension ref="A1:Q86"/>
  <sheetViews>
    <sheetView topLeftCell="A5" zoomScale="85" zoomScaleNormal="85" workbookViewId="0">
      <selection activeCell="A25" sqref="A25:C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46</v>
      </c>
    </row>
    <row r="4" spans="1:2" x14ac:dyDescent="0.25">
      <c r="A4" t="s">
        <v>47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48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49</v>
      </c>
    </row>
    <row r="14" spans="1:2" x14ac:dyDescent="0.25">
      <c r="A14" t="s">
        <v>50</v>
      </c>
    </row>
    <row r="15" spans="1:2" x14ac:dyDescent="0.25">
      <c r="A15" t="s">
        <v>51</v>
      </c>
    </row>
    <row r="16" spans="1:2" x14ac:dyDescent="0.25">
      <c r="A16" t="s">
        <v>52</v>
      </c>
    </row>
    <row r="17" spans="1:17" x14ac:dyDescent="0.25">
      <c r="A17" t="s">
        <v>53</v>
      </c>
    </row>
    <row r="18" spans="1:17" x14ac:dyDescent="0.25">
      <c r="A18" t="s">
        <v>54</v>
      </c>
    </row>
    <row r="19" spans="1:17" x14ac:dyDescent="0.25">
      <c r="A19" t="s">
        <v>16</v>
      </c>
    </row>
    <row r="21" spans="1:17" x14ac:dyDescent="0.25">
      <c r="A21" t="s">
        <v>55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60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44</v>
      </c>
      <c r="O25" s="3" t="s">
        <v>26</v>
      </c>
      <c r="P25" s="3" t="s">
        <v>27</v>
      </c>
      <c r="Q25" s="3"/>
    </row>
    <row r="26" spans="1:17" x14ac:dyDescent="0.25">
      <c r="A26" t="s">
        <v>28</v>
      </c>
      <c r="C26" t="s">
        <v>29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C27" s="2">
        <v>43808</v>
      </c>
      <c r="F27" s="5"/>
      <c r="G27" s="5">
        <v>565.12</v>
      </c>
      <c r="H27" s="5">
        <v>570.524</v>
      </c>
      <c r="I27" s="5">
        <v>563.846</v>
      </c>
      <c r="J27" s="5">
        <v>564.65599999999995</v>
      </c>
      <c r="K27" s="5">
        <v>564.89</v>
      </c>
      <c r="L27" s="5">
        <v>564.351</v>
      </c>
      <c r="M27" s="5">
        <v>563.90200000000004</v>
      </c>
      <c r="N27" s="5">
        <v>562.55399999999997</v>
      </c>
      <c r="O27" s="5">
        <v>565.92600000000004</v>
      </c>
      <c r="P27" s="5">
        <v>564.41499999999996</v>
      </c>
      <c r="Q27" s="5"/>
    </row>
    <row r="28" spans="1:17" x14ac:dyDescent="0.25">
      <c r="A28" t="s">
        <v>31</v>
      </c>
      <c r="C28" t="s">
        <v>45</v>
      </c>
      <c r="F28" s="6"/>
      <c r="G28" s="6">
        <v>564.41600000000005</v>
      </c>
      <c r="H28" s="7">
        <v>5072.76</v>
      </c>
      <c r="I28" s="8">
        <v>4211.2</v>
      </c>
      <c r="J28" s="8">
        <v>4017.03</v>
      </c>
      <c r="K28" s="8">
        <v>4289.8599999999997</v>
      </c>
      <c r="L28" s="8">
        <v>4070.3</v>
      </c>
      <c r="M28" s="8">
        <v>4282.79</v>
      </c>
      <c r="N28" s="8">
        <v>4868.34</v>
      </c>
      <c r="O28" s="8">
        <v>27829.599999999999</v>
      </c>
      <c r="P28" s="9">
        <v>3054.75</v>
      </c>
      <c r="Q28" s="6"/>
    </row>
    <row r="29" spans="1:17" x14ac:dyDescent="0.25">
      <c r="A29" t="s">
        <v>32</v>
      </c>
      <c r="C29" t="s">
        <v>43</v>
      </c>
      <c r="F29" s="6"/>
      <c r="G29" s="6">
        <v>563.32899999999995</v>
      </c>
      <c r="H29" s="10">
        <v>4880.79</v>
      </c>
      <c r="I29" s="11">
        <v>4178.0600000000004</v>
      </c>
      <c r="J29" s="11">
        <v>3904.16</v>
      </c>
      <c r="K29" s="11">
        <v>4337.72</v>
      </c>
      <c r="L29" s="11">
        <v>4053.2</v>
      </c>
      <c r="M29" s="11">
        <v>566.12900000000002</v>
      </c>
      <c r="N29" s="11">
        <v>4700.6899999999996</v>
      </c>
      <c r="O29" s="11">
        <v>25347.1</v>
      </c>
      <c r="P29" s="12">
        <v>2890.93</v>
      </c>
      <c r="Q29" s="6"/>
    </row>
    <row r="30" spans="1:17" x14ac:dyDescent="0.25">
      <c r="A30" t="s">
        <v>17</v>
      </c>
      <c r="C30" s="2">
        <v>43848</v>
      </c>
      <c r="F30" s="6"/>
      <c r="G30" s="6">
        <v>564.58199999999999</v>
      </c>
      <c r="H30" s="10">
        <v>4918.4399999999996</v>
      </c>
      <c r="I30" s="11">
        <v>4318.92</v>
      </c>
      <c r="J30" s="11">
        <v>4682.53</v>
      </c>
      <c r="K30" s="11">
        <v>4226.46</v>
      </c>
      <c r="L30" s="11">
        <v>4193.8900000000003</v>
      </c>
      <c r="M30" s="11">
        <v>4536.91</v>
      </c>
      <c r="N30" s="11">
        <v>4725.32</v>
      </c>
      <c r="O30" s="11">
        <v>21405.1</v>
      </c>
      <c r="P30" s="12">
        <v>3043.8</v>
      </c>
      <c r="Q30" s="6"/>
    </row>
    <row r="31" spans="1:17" x14ac:dyDescent="0.25">
      <c r="A31" t="s">
        <v>18</v>
      </c>
      <c r="C31" t="s">
        <v>19</v>
      </c>
      <c r="F31" s="6"/>
      <c r="G31" s="6">
        <v>569.69500000000005</v>
      </c>
      <c r="H31" s="13">
        <v>5506.11</v>
      </c>
      <c r="I31" s="14">
        <v>4713.24</v>
      </c>
      <c r="J31" s="14">
        <v>4672.34</v>
      </c>
      <c r="K31" s="14">
        <v>4604.3999999999996</v>
      </c>
      <c r="L31" s="14">
        <v>4357.38</v>
      </c>
      <c r="M31" s="14">
        <v>4580.8900000000003</v>
      </c>
      <c r="N31" s="14">
        <v>4866.68</v>
      </c>
      <c r="O31" s="14">
        <v>16529.3</v>
      </c>
      <c r="P31" s="15">
        <v>563.90200000000004</v>
      </c>
      <c r="Q31" s="6"/>
    </row>
    <row r="32" spans="1:17" x14ac:dyDescent="0.25">
      <c r="A32" s="1" t="s">
        <v>33</v>
      </c>
      <c r="B32" t="s">
        <v>61</v>
      </c>
      <c r="G32">
        <v>563.48199999999997</v>
      </c>
      <c r="H32">
        <v>565.92600000000004</v>
      </c>
      <c r="I32">
        <v>565.64700000000005</v>
      </c>
      <c r="J32">
        <v>563.71699999999998</v>
      </c>
      <c r="K32">
        <v>565.16200000000003</v>
      </c>
      <c r="L32">
        <v>563.89200000000005</v>
      </c>
      <c r="M32">
        <v>563.58600000000001</v>
      </c>
      <c r="N32">
        <v>561.68799999999999</v>
      </c>
      <c r="O32">
        <v>570.09</v>
      </c>
      <c r="P32">
        <v>565.21</v>
      </c>
    </row>
    <row r="33" spans="1:17" x14ac:dyDescent="0.25">
      <c r="B33" t="s">
        <v>62</v>
      </c>
      <c r="C33" s="16"/>
    </row>
    <row r="35" spans="1:17" x14ac:dyDescent="0.25">
      <c r="A35" s="1"/>
      <c r="C35" s="16"/>
      <c r="F35" t="s">
        <v>34</v>
      </c>
      <c r="H35">
        <f>AVERAGE(H28:H31)</f>
        <v>5094.5249999999996</v>
      </c>
      <c r="I35">
        <f>AVERAGE(I28:I31)</f>
        <v>4355.3549999999996</v>
      </c>
      <c r="J35">
        <f>AVERAGE(J28:J31)</f>
        <v>4319.0150000000003</v>
      </c>
      <c r="K35">
        <f t="shared" ref="K35:M35" si="0">AVERAGE(K28:K31)</f>
        <v>4364.6100000000006</v>
      </c>
      <c r="L35">
        <f t="shared" si="0"/>
        <v>4168.6925000000001</v>
      </c>
      <c r="M35">
        <f t="shared" si="0"/>
        <v>3491.6797500000002</v>
      </c>
      <c r="N35">
        <f>AVERAGE(N28:N31)</f>
        <v>4790.2574999999997</v>
      </c>
      <c r="O35">
        <f>AVERAGE(O28:O31)</f>
        <v>22777.774999999998</v>
      </c>
      <c r="P35">
        <f>AVERAGE(P28:P30)</f>
        <v>2996.4933333333333</v>
      </c>
    </row>
    <row r="36" spans="1:17" x14ac:dyDescent="0.25">
      <c r="F36" t="s">
        <v>35</v>
      </c>
      <c r="H36">
        <f>H35/1000</f>
        <v>5.094525</v>
      </c>
      <c r="I36">
        <f t="shared" ref="I36:P36" si="1">I35/1000</f>
        <v>4.3553549999999994</v>
      </c>
      <c r="J36">
        <f t="shared" si="1"/>
        <v>4.3190150000000003</v>
      </c>
      <c r="K36">
        <f t="shared" si="1"/>
        <v>4.3646100000000008</v>
      </c>
      <c r="L36">
        <f t="shared" si="1"/>
        <v>4.1686924999999997</v>
      </c>
      <c r="M36">
        <f t="shared" si="1"/>
        <v>3.4916797500000003</v>
      </c>
      <c r="N36">
        <f t="shared" si="1"/>
        <v>4.7902575000000001</v>
      </c>
      <c r="O36">
        <f t="shared" si="1"/>
        <v>22.777774999999998</v>
      </c>
      <c r="P36">
        <f t="shared" si="1"/>
        <v>2.9964933333333335</v>
      </c>
    </row>
    <row r="37" spans="1:17" x14ac:dyDescent="0.25">
      <c r="F37" t="s">
        <v>36</v>
      </c>
      <c r="H37">
        <f>MEDIAN(H28:H31)</f>
        <v>4995.6000000000004</v>
      </c>
      <c r="I37">
        <f t="shared" ref="I37:O37" si="2">MEDIAN(I28:I31)</f>
        <v>4265.0599999999995</v>
      </c>
      <c r="J37">
        <f t="shared" si="2"/>
        <v>4344.6850000000004</v>
      </c>
      <c r="K37">
        <f t="shared" si="2"/>
        <v>4313.79</v>
      </c>
      <c r="L37">
        <f t="shared" si="2"/>
        <v>4132.0950000000003</v>
      </c>
      <c r="M37">
        <f t="shared" si="2"/>
        <v>4409.8500000000004</v>
      </c>
      <c r="N37">
        <f t="shared" si="2"/>
        <v>4796</v>
      </c>
      <c r="O37">
        <f t="shared" si="2"/>
        <v>23376.1</v>
      </c>
      <c r="P37">
        <f>MEDIAN(P28:P30)</f>
        <v>3043.8</v>
      </c>
    </row>
    <row r="38" spans="1:17" x14ac:dyDescent="0.25">
      <c r="F38" t="s">
        <v>37</v>
      </c>
      <c r="H38">
        <f>H37/1000</f>
        <v>4.9956000000000005</v>
      </c>
      <c r="I38">
        <f t="shared" ref="I38:P38" si="3">I37/1000</f>
        <v>4.2650599999999992</v>
      </c>
      <c r="J38">
        <f t="shared" si="3"/>
        <v>4.3446850000000001</v>
      </c>
      <c r="K38">
        <f t="shared" si="3"/>
        <v>4.31379</v>
      </c>
      <c r="L38">
        <f t="shared" si="3"/>
        <v>4.1320950000000005</v>
      </c>
      <c r="M38">
        <f t="shared" si="3"/>
        <v>4.4098500000000005</v>
      </c>
      <c r="N38">
        <f t="shared" si="3"/>
        <v>4.7960000000000003</v>
      </c>
      <c r="O38">
        <f t="shared" si="3"/>
        <v>23.376099999999997</v>
      </c>
      <c r="P38">
        <f t="shared" si="3"/>
        <v>3.0438000000000001</v>
      </c>
    </row>
    <row r="39" spans="1:17" x14ac:dyDescent="0.25">
      <c r="F39" t="s">
        <v>38</v>
      </c>
      <c r="H39">
        <f>STDEV(H28:H31)</f>
        <v>286.68478909771261</v>
      </c>
      <c r="I39">
        <f t="shared" ref="I39:O39" si="4">STDEV(I28:I31)</f>
        <v>246.05105398405954</v>
      </c>
      <c r="J39">
        <f t="shared" si="4"/>
        <v>416.44580363675971</v>
      </c>
      <c r="K39">
        <f t="shared" si="4"/>
        <v>166.22805739906428</v>
      </c>
      <c r="L39">
        <f t="shared" si="4"/>
        <v>140.54357364058555</v>
      </c>
      <c r="M39">
        <f t="shared" si="4"/>
        <v>1954.787956335311</v>
      </c>
      <c r="N39">
        <f t="shared" si="4"/>
        <v>89.770988771429145</v>
      </c>
      <c r="O39">
        <f t="shared" si="4"/>
        <v>4934.5733779628872</v>
      </c>
      <c r="P39">
        <f>STDEV(P28:P30)</f>
        <v>91.584325260021203</v>
      </c>
    </row>
    <row r="40" spans="1:17" x14ac:dyDescent="0.25">
      <c r="F40" t="s">
        <v>39</v>
      </c>
      <c r="H40">
        <f>H39/H35*100</f>
        <v>5.6273114588251625</v>
      </c>
      <c r="I40">
        <f t="shared" ref="I40:O40" si="5">I39/I35*100</f>
        <v>5.6493914728893406</v>
      </c>
      <c r="J40">
        <f t="shared" si="5"/>
        <v>9.6421476572033136</v>
      </c>
      <c r="K40">
        <f t="shared" si="5"/>
        <v>3.8085432008601976</v>
      </c>
      <c r="L40">
        <f t="shared" si="5"/>
        <v>3.3714065894902432</v>
      </c>
      <c r="M40">
        <f t="shared" si="5"/>
        <v>55.984170837411732</v>
      </c>
      <c r="N40">
        <f t="shared" si="5"/>
        <v>1.874032633348607</v>
      </c>
      <c r="O40">
        <f t="shared" si="5"/>
        <v>21.663983325688694</v>
      </c>
      <c r="P40">
        <f>P39/P35*100</f>
        <v>3.0563834146142335</v>
      </c>
    </row>
    <row r="43" spans="1:17" x14ac:dyDescent="0.25">
      <c r="D43" t="s">
        <v>40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44</v>
      </c>
      <c r="O44" s="3" t="s">
        <v>26</v>
      </c>
      <c r="P44" s="3" t="s">
        <v>27</v>
      </c>
      <c r="Q44" s="3"/>
    </row>
    <row r="47" spans="1:17" x14ac:dyDescent="0.25">
      <c r="H47">
        <f>H28-$P$35</f>
        <v>2076.2666666666669</v>
      </c>
      <c r="I47">
        <f t="shared" ref="I47:O47" si="6">I28-$P$35</f>
        <v>1214.7066666666665</v>
      </c>
      <c r="J47">
        <f t="shared" si="6"/>
        <v>1020.5366666666669</v>
      </c>
      <c r="K47">
        <f t="shared" si="6"/>
        <v>1293.3666666666663</v>
      </c>
      <c r="L47">
        <f t="shared" si="6"/>
        <v>1073.8066666666668</v>
      </c>
      <c r="M47">
        <f t="shared" si="6"/>
        <v>1286.2966666666666</v>
      </c>
      <c r="N47">
        <f t="shared" si="6"/>
        <v>1871.8466666666668</v>
      </c>
      <c r="O47">
        <f t="shared" si="6"/>
        <v>24833.106666666667</v>
      </c>
    </row>
    <row r="48" spans="1:17" x14ac:dyDescent="0.25">
      <c r="H48">
        <f t="shared" ref="H48:O50" si="7">H29-$P$35</f>
        <v>1884.2966666666666</v>
      </c>
      <c r="I48">
        <f t="shared" si="7"/>
        <v>1181.5666666666671</v>
      </c>
      <c r="J48">
        <f t="shared" si="7"/>
        <v>907.66666666666652</v>
      </c>
      <c r="K48">
        <f t="shared" si="7"/>
        <v>1341.2266666666669</v>
      </c>
      <c r="L48">
        <f t="shared" si="7"/>
        <v>1056.7066666666665</v>
      </c>
      <c r="N48">
        <f t="shared" si="7"/>
        <v>1704.1966666666663</v>
      </c>
      <c r="O48">
        <f t="shared" si="7"/>
        <v>22350.606666666667</v>
      </c>
    </row>
    <row r="49" spans="4:17" x14ac:dyDescent="0.25">
      <c r="H49">
        <f t="shared" si="7"/>
        <v>1921.9466666666663</v>
      </c>
      <c r="I49">
        <f t="shared" si="7"/>
        <v>1322.4266666666667</v>
      </c>
      <c r="J49">
        <f t="shared" si="7"/>
        <v>1686.0366666666664</v>
      </c>
      <c r="K49">
        <f t="shared" si="7"/>
        <v>1229.9666666666667</v>
      </c>
      <c r="L49">
        <f t="shared" si="7"/>
        <v>1197.396666666667</v>
      </c>
      <c r="M49">
        <f t="shared" si="7"/>
        <v>1540.4166666666665</v>
      </c>
      <c r="N49">
        <f t="shared" si="7"/>
        <v>1728.8266666666664</v>
      </c>
      <c r="O49">
        <f t="shared" si="7"/>
        <v>18408.606666666667</v>
      </c>
    </row>
    <row r="50" spans="4:17" x14ac:dyDescent="0.25">
      <c r="H50">
        <f t="shared" si="7"/>
        <v>2509.6166666666663</v>
      </c>
      <c r="I50">
        <f t="shared" si="7"/>
        <v>1716.7466666666664</v>
      </c>
      <c r="J50">
        <f t="shared" si="7"/>
        <v>1675.8466666666668</v>
      </c>
      <c r="K50">
        <f t="shared" si="7"/>
        <v>1607.9066666666663</v>
      </c>
      <c r="L50">
        <f t="shared" si="7"/>
        <v>1360.8866666666668</v>
      </c>
      <c r="M50">
        <f t="shared" si="7"/>
        <v>1584.396666666667</v>
      </c>
      <c r="N50">
        <f t="shared" si="7"/>
        <v>1870.186666666667</v>
      </c>
      <c r="O50">
        <f t="shared" si="7"/>
        <v>13532.806666666665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44</v>
      </c>
      <c r="O53" s="3" t="s">
        <v>26</v>
      </c>
      <c r="P53" s="3" t="s">
        <v>27</v>
      </c>
      <c r="Q53" s="3"/>
    </row>
    <row r="54" spans="4:17" x14ac:dyDescent="0.25">
      <c r="F54" t="s">
        <v>34</v>
      </c>
      <c r="H54">
        <f>AVERAGE(H47:H50)</f>
        <v>2098.0316666666668</v>
      </c>
      <c r="I54">
        <f>AVERAGE(I47:I50)</f>
        <v>1358.8616666666667</v>
      </c>
      <c r="J54">
        <f t="shared" ref="J54:N54" si="8">AVERAGE(J47:J50)</f>
        <v>1322.5216666666665</v>
      </c>
      <c r="K54">
        <f t="shared" si="8"/>
        <v>1368.1166666666666</v>
      </c>
      <c r="L54">
        <f t="shared" si="8"/>
        <v>1172.1991666666668</v>
      </c>
      <c r="M54">
        <f t="shared" si="8"/>
        <v>1470.3700000000001</v>
      </c>
      <c r="N54">
        <f t="shared" si="8"/>
        <v>1793.7641666666664</v>
      </c>
      <c r="O54">
        <f>AVERAGE(O47:O50)</f>
        <v>19781.281666666669</v>
      </c>
    </row>
    <row r="55" spans="4:17" x14ac:dyDescent="0.25">
      <c r="F55" t="s">
        <v>35</v>
      </c>
      <c r="H55">
        <f>H54/1000</f>
        <v>2.098031666666667</v>
      </c>
      <c r="I55">
        <f t="shared" ref="I55:O55" si="9">I54/1000</f>
        <v>1.3588616666666666</v>
      </c>
      <c r="J55">
        <f t="shared" si="9"/>
        <v>1.3225216666666666</v>
      </c>
      <c r="K55">
        <f t="shared" si="9"/>
        <v>1.3681166666666666</v>
      </c>
      <c r="L55">
        <f t="shared" si="9"/>
        <v>1.1721991666666667</v>
      </c>
      <c r="M55">
        <f t="shared" si="9"/>
        <v>1.4703700000000002</v>
      </c>
      <c r="N55">
        <f t="shared" si="9"/>
        <v>1.7937641666666664</v>
      </c>
      <c r="O55">
        <f t="shared" si="9"/>
        <v>19.781281666666668</v>
      </c>
    </row>
    <row r="56" spans="4:17" x14ac:dyDescent="0.25">
      <c r="F56" t="s">
        <v>36</v>
      </c>
      <c r="H56">
        <f>MEDIAN(H47:H50)</f>
        <v>1999.1066666666666</v>
      </c>
      <c r="I56">
        <f t="shared" ref="I56:N56" si="10">MEDIAN(I47:I50)</f>
        <v>1268.5666666666666</v>
      </c>
      <c r="J56">
        <f>MEDIAN(J47:J50)</f>
        <v>1348.1916666666668</v>
      </c>
      <c r="K56">
        <f t="shared" si="10"/>
        <v>1317.2966666666666</v>
      </c>
      <c r="L56">
        <f t="shared" si="10"/>
        <v>1135.6016666666669</v>
      </c>
      <c r="M56">
        <f t="shared" si="10"/>
        <v>1540.4166666666665</v>
      </c>
      <c r="N56">
        <f t="shared" si="10"/>
        <v>1799.5066666666667</v>
      </c>
      <c r="O56">
        <f>MEDIAN(O47:O50)</f>
        <v>20379.606666666667</v>
      </c>
    </row>
    <row r="57" spans="4:17" x14ac:dyDescent="0.25">
      <c r="F57" t="s">
        <v>37</v>
      </c>
      <c r="H57">
        <f>H56/1000</f>
        <v>1.9991066666666666</v>
      </c>
      <c r="I57">
        <f t="shared" ref="I57:O57" si="11">I56/1000</f>
        <v>1.2685666666666666</v>
      </c>
      <c r="J57">
        <f t="shared" si="11"/>
        <v>1.3481916666666669</v>
      </c>
      <c r="K57">
        <f t="shared" si="11"/>
        <v>1.3172966666666666</v>
      </c>
      <c r="L57">
        <f t="shared" si="11"/>
        <v>1.1356016666666668</v>
      </c>
      <c r="M57">
        <f t="shared" si="11"/>
        <v>1.5404166666666665</v>
      </c>
      <c r="N57">
        <f t="shared" si="11"/>
        <v>1.7995066666666666</v>
      </c>
      <c r="O57">
        <f t="shared" si="11"/>
        <v>20.379606666666668</v>
      </c>
    </row>
    <row r="58" spans="4:17" x14ac:dyDescent="0.25">
      <c r="F58" t="s">
        <v>38</v>
      </c>
      <c r="H58">
        <f>STDEV(H47:H50)</f>
        <v>286.68478909771108</v>
      </c>
      <c r="I58">
        <f t="shared" ref="I58:O58" si="12">STDEV(I47:I50)</f>
        <v>246.05105398405968</v>
      </c>
      <c r="J58">
        <f t="shared" si="12"/>
        <v>416.44580363676033</v>
      </c>
      <c r="K58">
        <f t="shared" si="12"/>
        <v>166.22805739906408</v>
      </c>
      <c r="L58">
        <f t="shared" si="12"/>
        <v>140.54357364058532</v>
      </c>
      <c r="M58">
        <f t="shared" si="12"/>
        <v>160.92173294286064</v>
      </c>
      <c r="N58">
        <f t="shared" si="12"/>
        <v>89.770988771429145</v>
      </c>
      <c r="O58">
        <f t="shared" si="12"/>
        <v>4934.5733779628708</v>
      </c>
    </row>
    <row r="59" spans="4:17" x14ac:dyDescent="0.25">
      <c r="F59" t="s">
        <v>39</v>
      </c>
      <c r="H59">
        <f>H58/H54*100</f>
        <v>13.664464347823369</v>
      </c>
      <c r="I59">
        <f t="shared" ref="I59:O59" si="13">I58/I54*100</f>
        <v>18.107145121521544</v>
      </c>
      <c r="J59">
        <f t="shared" si="13"/>
        <v>31.488769835157864</v>
      </c>
      <c r="K59">
        <f t="shared" si="13"/>
        <v>12.150137590536682</v>
      </c>
      <c r="L59">
        <f t="shared" si="13"/>
        <v>11.989734990193103</v>
      </c>
      <c r="M59">
        <f t="shared" si="13"/>
        <v>10.944301974527542</v>
      </c>
      <c r="N59">
        <f t="shared" si="13"/>
        <v>5.0046149008679137</v>
      </c>
      <c r="O59">
        <f t="shared" si="13"/>
        <v>24.945670665405334</v>
      </c>
    </row>
    <row r="62" spans="4:17" x14ac:dyDescent="0.25">
      <c r="D62" t="s">
        <v>57</v>
      </c>
    </row>
    <row r="63" spans="4:17" x14ac:dyDescent="0.25">
      <c r="H63">
        <f t="shared" ref="H63:O66" si="14">H47/$O$54*100</f>
        <v>10.496118005161275</v>
      </c>
      <c r="I63">
        <f t="shared" si="14"/>
        <v>6.1406873787837624</v>
      </c>
      <c r="J63">
        <f t="shared" si="14"/>
        <v>5.1591028521997524</v>
      </c>
      <c r="K63">
        <f t="shared" si="14"/>
        <v>6.538336031310406</v>
      </c>
      <c r="L63">
        <f t="shared" si="14"/>
        <v>5.4283978397422681</v>
      </c>
      <c r="M63">
        <f t="shared" si="14"/>
        <v>6.5025951722541731</v>
      </c>
      <c r="N63">
        <f t="shared" si="14"/>
        <v>9.4627168158719748</v>
      </c>
      <c r="O63">
        <f t="shared" si="14"/>
        <v>125.53841093377078</v>
      </c>
    </row>
    <row r="64" spans="4:17" x14ac:dyDescent="0.25">
      <c r="H64">
        <f t="shared" si="14"/>
        <v>9.5256551037432757</v>
      </c>
      <c r="I64">
        <f t="shared" si="14"/>
        <v>5.9731552615102723</v>
      </c>
      <c r="J64">
        <f t="shared" si="14"/>
        <v>4.588512928341598</v>
      </c>
      <c r="K64">
        <f t="shared" si="14"/>
        <v>6.7802819315128646</v>
      </c>
      <c r="L64">
        <f t="shared" si="14"/>
        <v>5.3419524804973442</v>
      </c>
      <c r="N64">
        <f t="shared" si="14"/>
        <v>8.6151984253800844</v>
      </c>
      <c r="O64">
        <f t="shared" si="14"/>
        <v>112.9886679907579</v>
      </c>
    </row>
    <row r="65" spans="4:17" x14ac:dyDescent="0.25">
      <c r="H65">
        <f t="shared" si="14"/>
        <v>9.7159865526070952</v>
      </c>
      <c r="I65">
        <f t="shared" si="14"/>
        <v>6.6852425891851111</v>
      </c>
      <c r="J65">
        <f t="shared" si="14"/>
        <v>8.5233944649188107</v>
      </c>
      <c r="K65">
        <f t="shared" si="14"/>
        <v>6.2178310151625658</v>
      </c>
      <c r="L65">
        <f t="shared" si="14"/>
        <v>6.0531804098639048</v>
      </c>
      <c r="M65">
        <f t="shared" si="14"/>
        <v>7.7872439846120498</v>
      </c>
      <c r="N65">
        <f t="shared" si="14"/>
        <v>8.739710074397772</v>
      </c>
      <c r="O65">
        <f t="shared" si="14"/>
        <v>93.060737806928401</v>
      </c>
    </row>
    <row r="66" spans="4:17" x14ac:dyDescent="0.25">
      <c r="H66">
        <f t="shared" si="14"/>
        <v>12.6868253986576</v>
      </c>
      <c r="I66">
        <f t="shared" si="14"/>
        <v>8.678642241668026</v>
      </c>
      <c r="J66">
        <f t="shared" si="14"/>
        <v>8.4718811192635055</v>
      </c>
      <c r="K66">
        <f t="shared" si="14"/>
        <v>8.1284251130003433</v>
      </c>
      <c r="L66">
        <f t="shared" si="14"/>
        <v>6.8796688182236929</v>
      </c>
      <c r="M66">
        <f t="shared" si="14"/>
        <v>8.009575382248995</v>
      </c>
      <c r="N66">
        <f t="shared" si="14"/>
        <v>9.4543250441558015</v>
      </c>
      <c r="O66">
        <f t="shared" si="14"/>
        <v>68.412183268542819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44</v>
      </c>
      <c r="O69" s="3" t="s">
        <v>26</v>
      </c>
      <c r="P69" s="3" t="s">
        <v>27</v>
      </c>
      <c r="Q69" s="3"/>
    </row>
    <row r="70" spans="4:17" x14ac:dyDescent="0.25">
      <c r="F70" t="s">
        <v>34</v>
      </c>
      <c r="H70">
        <f>AVERAGE(H63:H66)</f>
        <v>10.606146265042312</v>
      </c>
      <c r="I70">
        <f>AVERAGE(I63:I66)</f>
        <v>6.8694318677867932</v>
      </c>
      <c r="J70">
        <f t="shared" ref="J70:N70" si="15">AVERAGE(J63:J66)</f>
        <v>6.6857228411809171</v>
      </c>
      <c r="K70">
        <f t="shared" si="15"/>
        <v>6.9162185227465454</v>
      </c>
      <c r="L70">
        <f t="shared" si="15"/>
        <v>5.9257998870818023</v>
      </c>
      <c r="M70">
        <f t="shared" si="15"/>
        <v>7.4331381797050726</v>
      </c>
      <c r="N70">
        <f t="shared" si="15"/>
        <v>9.0679875899514073</v>
      </c>
      <c r="O70">
        <f>AVERAGE(O63:O66)</f>
        <v>99.999999999999972</v>
      </c>
    </row>
    <row r="71" spans="4:17" x14ac:dyDescent="0.25">
      <c r="F71" t="s">
        <v>36</v>
      </c>
      <c r="H71">
        <f>MEDIAN(H63:H66)</f>
        <v>10.106052278884185</v>
      </c>
      <c r="I71">
        <f>MEDIAN(I63:I66)</f>
        <v>6.4129649839844367</v>
      </c>
      <c r="J71">
        <f t="shared" ref="J71:O71" si="16">MEDIAN(J63:J66)</f>
        <v>6.8154919857316294</v>
      </c>
      <c r="K71">
        <f t="shared" si="16"/>
        <v>6.6593089814116357</v>
      </c>
      <c r="L71">
        <f t="shared" si="16"/>
        <v>5.7407891248030865</v>
      </c>
      <c r="M71">
        <f t="shared" si="16"/>
        <v>7.7872439846120498</v>
      </c>
      <c r="N71">
        <f t="shared" si="16"/>
        <v>9.0970175592767859</v>
      </c>
      <c r="O71">
        <f t="shared" si="16"/>
        <v>103.02470289884315</v>
      </c>
    </row>
    <row r="72" spans="4:17" x14ac:dyDescent="0.25">
      <c r="F72" t="s">
        <v>38</v>
      </c>
      <c r="H72">
        <f>STDEV(H63:H66)</f>
        <v>1.4492730750647131</v>
      </c>
      <c r="I72">
        <f t="shared" ref="I72:O72" si="17">STDEV(I63:I66)</f>
        <v>1.2438579973241977</v>
      </c>
      <c r="J72">
        <f t="shared" si="17"/>
        <v>2.1052518772760314</v>
      </c>
      <c r="K72">
        <f t="shared" si="17"/>
        <v>0.84033006657588305</v>
      </c>
      <c r="L72">
        <f t="shared" si="17"/>
        <v>0.71048770251027449</v>
      </c>
      <c r="M72">
        <f t="shared" si="17"/>
        <v>0.81350508857082326</v>
      </c>
      <c r="N72">
        <f t="shared" si="17"/>
        <v>0.4538178581355618</v>
      </c>
      <c r="O72">
        <f t="shared" si="17"/>
        <v>24.945670665405409</v>
      </c>
    </row>
    <row r="73" spans="4:17" x14ac:dyDescent="0.25">
      <c r="F73" t="s">
        <v>39</v>
      </c>
      <c r="H73">
        <f t="shared" ref="H73:O73" si="18">H72/H70*100</f>
        <v>13.664464347823429</v>
      </c>
      <c r="I73">
        <f t="shared" si="18"/>
        <v>18.107145121521473</v>
      </c>
      <c r="J73">
        <f t="shared" si="18"/>
        <v>31.488769835157797</v>
      </c>
      <c r="K73">
        <f t="shared" si="18"/>
        <v>12.150137590536598</v>
      </c>
      <c r="L73">
        <f t="shared" si="18"/>
        <v>11.989734990193176</v>
      </c>
      <c r="M73">
        <f t="shared" si="18"/>
        <v>10.944301974527546</v>
      </c>
      <c r="N73">
        <f t="shared" si="18"/>
        <v>5.004614900867919</v>
      </c>
      <c r="O73">
        <f t="shared" si="18"/>
        <v>24.945670665405416</v>
      </c>
    </row>
    <row r="76" spans="4:17" x14ac:dyDescent="0.25">
      <c r="D76" t="s">
        <v>56</v>
      </c>
      <c r="H76">
        <f>H47/$H$54*100</f>
        <v>98.962599071034049</v>
      </c>
      <c r="I76">
        <f t="shared" ref="I76:O76" si="19">I47/$H$54*100</f>
        <v>57.897441967431362</v>
      </c>
      <c r="J76">
        <f t="shared" si="19"/>
        <v>48.642576891514992</v>
      </c>
      <c r="K76">
        <f t="shared" si="19"/>
        <v>61.646670410916883</v>
      </c>
      <c r="L76">
        <f t="shared" si="19"/>
        <v>51.181623410514142</v>
      </c>
      <c r="M76">
        <f t="shared" si="19"/>
        <v>61.309687889998479</v>
      </c>
      <c r="N76">
        <f t="shared" si="19"/>
        <v>89.219180835370295</v>
      </c>
      <c r="O76">
        <f t="shared" si="19"/>
        <v>1183.6383149602921</v>
      </c>
    </row>
    <row r="77" spans="4:17" x14ac:dyDescent="0.25">
      <c r="H77">
        <f t="shared" ref="H77:O79" si="20">H48/$H$54*100</f>
        <v>89.812594185502434</v>
      </c>
      <c r="I77">
        <f t="shared" si="20"/>
        <v>56.317866190453138</v>
      </c>
      <c r="J77">
        <f t="shared" si="20"/>
        <v>43.26277248754586</v>
      </c>
      <c r="K77">
        <f t="shared" si="20"/>
        <v>63.927856189015266</v>
      </c>
      <c r="L77">
        <f t="shared" si="20"/>
        <v>50.366573748886843</v>
      </c>
      <c r="N77">
        <f t="shared" si="20"/>
        <v>81.228357690819706</v>
      </c>
      <c r="O77">
        <f t="shared" si="20"/>
        <v>1065.3131228556288</v>
      </c>
    </row>
    <row r="78" spans="4:17" x14ac:dyDescent="0.25">
      <c r="H78">
        <f t="shared" si="20"/>
        <v>91.607133352769523</v>
      </c>
      <c r="I78">
        <f t="shared" si="20"/>
        <v>63.031778198454269</v>
      </c>
      <c r="J78">
        <f t="shared" si="20"/>
        <v>80.362784482916112</v>
      </c>
      <c r="K78">
        <f t="shared" si="20"/>
        <v>58.624790378918654</v>
      </c>
      <c r="L78">
        <f t="shared" si="20"/>
        <v>57.072382923994645</v>
      </c>
      <c r="M78">
        <f t="shared" si="20"/>
        <v>73.421993153900587</v>
      </c>
      <c r="N78">
        <f t="shared" si="20"/>
        <v>82.40231518590042</v>
      </c>
      <c r="O78">
        <f t="shared" si="20"/>
        <v>877.42272717523326</v>
      </c>
    </row>
    <row r="79" spans="4:17" x14ac:dyDescent="0.25">
      <c r="H79">
        <f t="shared" si="20"/>
        <v>119.61767339069395</v>
      </c>
      <c r="I79">
        <f t="shared" si="20"/>
        <v>81.826537413242079</v>
      </c>
      <c r="J79">
        <f t="shared" si="20"/>
        <v>79.877091146542909</v>
      </c>
      <c r="K79">
        <f t="shared" si="20"/>
        <v>76.638817812568746</v>
      </c>
      <c r="L79">
        <f t="shared" si="20"/>
        <v>64.864924981272125</v>
      </c>
      <c r="M79">
        <f t="shared" si="20"/>
        <v>75.518243687138508</v>
      </c>
      <c r="N79">
        <f t="shared" si="20"/>
        <v>89.14005905535268</v>
      </c>
      <c r="O79">
        <f t="shared" si="20"/>
        <v>645.02394704878134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44</v>
      </c>
      <c r="O82" s="3" t="s">
        <v>26</v>
      </c>
      <c r="P82" s="3" t="s">
        <v>27</v>
      </c>
      <c r="Q82" s="3"/>
    </row>
    <row r="83" spans="6:17" x14ac:dyDescent="0.25">
      <c r="F83" t="s">
        <v>34</v>
      </c>
      <c r="H83">
        <f>AVERAGE(H76:H79)</f>
        <v>99.999999999999986</v>
      </c>
      <c r="I83">
        <f t="shared" ref="I83:N83" si="21">AVERAGE(I76:I79)</f>
        <v>64.768405942395219</v>
      </c>
      <c r="J83">
        <f t="shared" si="21"/>
        <v>63.036306252129968</v>
      </c>
      <c r="K83">
        <f t="shared" si="21"/>
        <v>65.20953369785488</v>
      </c>
      <c r="L83">
        <f t="shared" si="21"/>
        <v>55.871376266166934</v>
      </c>
      <c r="M83">
        <f t="shared" si="21"/>
        <v>70.083308243679198</v>
      </c>
      <c r="N83">
        <f t="shared" si="21"/>
        <v>85.497478191860779</v>
      </c>
      <c r="O83">
        <f>AVERAGE(O76:O79)</f>
        <v>942.84952800998394</v>
      </c>
    </row>
    <row r="84" spans="6:17" x14ac:dyDescent="0.25">
      <c r="F84" t="s">
        <v>36</v>
      </c>
      <c r="H84">
        <f>MEDIAN(H76:H79)</f>
        <v>95.284866211901786</v>
      </c>
      <c r="I84">
        <f>MEDIAN(I76:I79)</f>
        <v>60.464610082942812</v>
      </c>
      <c r="J84">
        <f t="shared" ref="J84:O84" si="22">MEDIAN(J76:J79)</f>
        <v>64.259834019028943</v>
      </c>
      <c r="K84">
        <f t="shared" si="22"/>
        <v>62.787263299966071</v>
      </c>
      <c r="L84">
        <f t="shared" si="22"/>
        <v>54.127003167254394</v>
      </c>
      <c r="M84">
        <f t="shared" si="22"/>
        <v>73.421993153900587</v>
      </c>
      <c r="N84">
        <f t="shared" si="22"/>
        <v>85.77118712062655</v>
      </c>
      <c r="O84">
        <f t="shared" si="22"/>
        <v>971.36792501543096</v>
      </c>
    </row>
    <row r="85" spans="6:17" x14ac:dyDescent="0.25">
      <c r="F85" t="s">
        <v>38</v>
      </c>
      <c r="H85">
        <f>STDEV(H76:H79)</f>
        <v>13.664464347823504</v>
      </c>
      <c r="I85">
        <f t="shared" ref="I85:O85" si="23">STDEV(I76:I79)</f>
        <v>11.727709256885644</v>
      </c>
      <c r="J85">
        <f t="shared" si="23"/>
        <v>19.849357388318392</v>
      </c>
      <c r="K85">
        <f t="shared" si="23"/>
        <v>7.9230480664368379</v>
      </c>
      <c r="L85">
        <f t="shared" si="23"/>
        <v>6.6988299496871635</v>
      </c>
      <c r="M85">
        <f t="shared" si="23"/>
        <v>7.6701288879272047</v>
      </c>
      <c r="N85">
        <f t="shared" si="23"/>
        <v>4.2788195334561561</v>
      </c>
      <c r="O85">
        <f t="shared" si="23"/>
        <v>235.20013812769909</v>
      </c>
    </row>
    <row r="86" spans="6:17" x14ac:dyDescent="0.25">
      <c r="F86" t="s">
        <v>39</v>
      </c>
      <c r="H86">
        <f t="shared" ref="H86:O86" si="24">H85/H83*100</f>
        <v>13.664464347823504</v>
      </c>
      <c r="I86">
        <f t="shared" si="24"/>
        <v>18.10714512152148</v>
      </c>
      <c r="J86">
        <f t="shared" si="24"/>
        <v>31.488769835157797</v>
      </c>
      <c r="K86">
        <f t="shared" si="24"/>
        <v>12.150137590536817</v>
      </c>
      <c r="L86">
        <f t="shared" si="24"/>
        <v>11.989734990193284</v>
      </c>
      <c r="M86">
        <f t="shared" si="24"/>
        <v>10.944301974527541</v>
      </c>
      <c r="N86">
        <f t="shared" si="24"/>
        <v>5.0046149008679102</v>
      </c>
      <c r="O86">
        <f t="shared" si="24"/>
        <v>24.94567066540532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94B16-2761-4C97-B396-3F7B94D0883D}">
  <dimension ref="A1:P52"/>
  <sheetViews>
    <sheetView tabSelected="1" workbookViewId="0">
      <selection activeCell="R16" sqref="R16"/>
    </sheetView>
  </sheetViews>
  <sheetFormatPr baseColWidth="10" defaultRowHeight="15" x14ac:dyDescent="0.25"/>
  <sheetData>
    <row r="1" spans="1:3" x14ac:dyDescent="0.25">
      <c r="A1" s="1" t="s">
        <v>60</v>
      </c>
    </row>
    <row r="2" spans="1:3" x14ac:dyDescent="0.25">
      <c r="A2" t="s">
        <v>28</v>
      </c>
      <c r="C2" t="s">
        <v>29</v>
      </c>
    </row>
    <row r="3" spans="1:3" x14ac:dyDescent="0.25">
      <c r="A3" t="s">
        <v>30</v>
      </c>
      <c r="C3" s="2">
        <v>43808</v>
      </c>
    </row>
    <row r="4" spans="1:3" x14ac:dyDescent="0.25">
      <c r="A4" t="s">
        <v>31</v>
      </c>
      <c r="C4" t="s">
        <v>45</v>
      </c>
    </row>
    <row r="5" spans="1:3" x14ac:dyDescent="0.25">
      <c r="A5" t="s">
        <v>32</v>
      </c>
      <c r="C5" t="s">
        <v>43</v>
      </c>
    </row>
    <row r="6" spans="1:3" x14ac:dyDescent="0.25">
      <c r="A6" t="s">
        <v>17</v>
      </c>
      <c r="C6" s="2">
        <v>43848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33</v>
      </c>
      <c r="B8" t="s">
        <v>61</v>
      </c>
    </row>
    <row r="9" spans="1:3" x14ac:dyDescent="0.25">
      <c r="B9" t="s">
        <v>62</v>
      </c>
      <c r="C9" s="16"/>
    </row>
    <row r="18" spans="3:15" x14ac:dyDescent="0.25">
      <c r="C18" s="1" t="s">
        <v>40</v>
      </c>
    </row>
    <row r="19" spans="3:15" x14ac:dyDescent="0.25">
      <c r="G19" t="s">
        <v>20</v>
      </c>
      <c r="H19" t="s">
        <v>21</v>
      </c>
      <c r="I19" t="s">
        <v>22</v>
      </c>
      <c r="J19" t="s">
        <v>23</v>
      </c>
      <c r="K19" t="s">
        <v>24</v>
      </c>
      <c r="L19" t="s">
        <v>25</v>
      </c>
      <c r="M19" t="s">
        <v>44</v>
      </c>
      <c r="N19" t="s">
        <v>26</v>
      </c>
      <c r="O19" t="s">
        <v>27</v>
      </c>
    </row>
    <row r="22" spans="3:15" x14ac:dyDescent="0.25">
      <c r="G22">
        <v>0.21836844000000002</v>
      </c>
      <c r="H22">
        <v>0.14187614000000001</v>
      </c>
      <c r="I22">
        <v>0.17598304000000001</v>
      </c>
      <c r="J22">
        <v>0.21513484000000002</v>
      </c>
      <c r="K22">
        <v>0.15817783999999999</v>
      </c>
      <c r="L22">
        <v>0.13163954</v>
      </c>
      <c r="M22">
        <v>7.2314139999999999E-2</v>
      </c>
      <c r="N22">
        <v>4.7753039999999997E-2</v>
      </c>
    </row>
    <row r="23" spans="3:15" x14ac:dyDescent="0.25">
      <c r="G23">
        <v>0.20098873999999997</v>
      </c>
      <c r="H23">
        <v>0.19745613999999997</v>
      </c>
      <c r="I23">
        <v>0.16649984000000001</v>
      </c>
      <c r="J23">
        <v>0.27203173999999997</v>
      </c>
      <c r="K23">
        <v>0.18275114000000001</v>
      </c>
      <c r="M23">
        <v>8.5362440000000012E-2</v>
      </c>
      <c r="N23">
        <v>5.576484000000001E-2</v>
      </c>
    </row>
    <row r="24" spans="3:15" x14ac:dyDescent="0.25">
      <c r="G24">
        <v>0.14864104</v>
      </c>
      <c r="H24">
        <v>0.21111684</v>
      </c>
      <c r="I24">
        <v>0.17572804</v>
      </c>
      <c r="J24">
        <v>0.16777824</v>
      </c>
      <c r="K24">
        <v>0.18156273999999997</v>
      </c>
      <c r="L24">
        <v>0.13346553999999999</v>
      </c>
      <c r="M24">
        <v>7.526004E-2</v>
      </c>
      <c r="N24">
        <v>4.5345639999999993E-2</v>
      </c>
    </row>
    <row r="25" spans="3:15" x14ac:dyDescent="0.25">
      <c r="G25">
        <v>0.16793964</v>
      </c>
      <c r="H25">
        <v>0.15638114</v>
      </c>
      <c r="I25">
        <v>0.17313344</v>
      </c>
      <c r="J25">
        <v>0.14266624</v>
      </c>
      <c r="K25">
        <v>0.17422723999999998</v>
      </c>
      <c r="L25">
        <v>0.10289383999999999</v>
      </c>
      <c r="M25">
        <v>5.2577640000000009E-2</v>
      </c>
      <c r="N25">
        <v>6.4351340000000007E-2</v>
      </c>
    </row>
    <row r="27" spans="3:15" x14ac:dyDescent="0.25">
      <c r="C27" s="1" t="s">
        <v>40</v>
      </c>
    </row>
    <row r="28" spans="3:15" x14ac:dyDescent="0.25">
      <c r="G28" t="s">
        <v>20</v>
      </c>
      <c r="H28" t="s">
        <v>21</v>
      </c>
      <c r="I28" t="s">
        <v>22</v>
      </c>
      <c r="J28" t="s">
        <v>23</v>
      </c>
      <c r="K28" t="s">
        <v>24</v>
      </c>
      <c r="L28" t="s">
        <v>25</v>
      </c>
      <c r="M28" t="s">
        <v>44</v>
      </c>
      <c r="N28" t="s">
        <v>26</v>
      </c>
      <c r="O28" t="s">
        <v>27</v>
      </c>
    </row>
    <row r="31" spans="3:15" x14ac:dyDescent="0.25">
      <c r="G31">
        <v>2076.2666666666669</v>
      </c>
      <c r="H31">
        <v>1214.7066666666665</v>
      </c>
      <c r="I31">
        <v>1020.5366666666669</v>
      </c>
      <c r="J31">
        <v>1293.3666666666663</v>
      </c>
      <c r="K31">
        <v>1073.8066666666668</v>
      </c>
      <c r="L31">
        <v>1286.2966666666666</v>
      </c>
      <c r="M31">
        <v>1871.8466666666668</v>
      </c>
      <c r="N31">
        <v>24833.106666666667</v>
      </c>
    </row>
    <row r="32" spans="3:15" x14ac:dyDescent="0.25">
      <c r="G32">
        <v>1884.2966666666666</v>
      </c>
      <c r="H32">
        <v>1181.5666666666671</v>
      </c>
      <c r="I32">
        <v>907.66666666666652</v>
      </c>
      <c r="J32">
        <v>1341.2266666666669</v>
      </c>
      <c r="K32">
        <v>1056.7066666666665</v>
      </c>
      <c r="M32">
        <v>1704.1966666666663</v>
      </c>
      <c r="N32">
        <v>22350.606666666667</v>
      </c>
    </row>
    <row r="33" spans="3:16" x14ac:dyDescent="0.25">
      <c r="G33">
        <v>1921.9466666666663</v>
      </c>
      <c r="H33">
        <v>1322.4266666666667</v>
      </c>
      <c r="I33">
        <v>1686.0366666666664</v>
      </c>
      <c r="J33">
        <v>1229.9666666666667</v>
      </c>
      <c r="K33">
        <v>1197.396666666667</v>
      </c>
      <c r="L33">
        <v>1540.4166666666665</v>
      </c>
      <c r="M33">
        <v>1728.8266666666664</v>
      </c>
      <c r="N33">
        <v>18408.606666666667</v>
      </c>
    </row>
    <row r="34" spans="3:16" x14ac:dyDescent="0.25">
      <c r="G34">
        <v>2509.6166666666663</v>
      </c>
      <c r="H34">
        <v>1716.7466666666664</v>
      </c>
      <c r="I34">
        <v>1675.8466666666668</v>
      </c>
      <c r="J34">
        <v>1607.9066666666663</v>
      </c>
      <c r="K34">
        <v>1360.8866666666668</v>
      </c>
      <c r="L34">
        <v>1584.396666666667</v>
      </c>
      <c r="M34">
        <v>1870.186666666667</v>
      </c>
      <c r="N34">
        <v>13532.806666666665</v>
      </c>
    </row>
    <row r="35" spans="3:16" x14ac:dyDescent="0.25">
      <c r="C35" s="1" t="s">
        <v>58</v>
      </c>
    </row>
    <row r="37" spans="3:16" x14ac:dyDescent="0.25">
      <c r="G37">
        <f>G22/G31</f>
        <v>1.0517360005137426E-4</v>
      </c>
      <c r="H37">
        <f t="shared" ref="H37:N37" si="0">H22/H31</f>
        <v>1.1679868390722591E-4</v>
      </c>
      <c r="I37">
        <f t="shared" si="0"/>
        <v>1.7244166304656699E-4</v>
      </c>
      <c r="J37">
        <f t="shared" si="0"/>
        <v>1.6633708409577078E-4</v>
      </c>
      <c r="K37">
        <f t="shared" si="0"/>
        <v>1.473056974874434E-4</v>
      </c>
      <c r="L37">
        <f t="shared" si="0"/>
        <v>1.0233995268069316E-4</v>
      </c>
      <c r="M37">
        <f t="shared" si="0"/>
        <v>3.8632512634581891E-5</v>
      </c>
      <c r="N37">
        <f t="shared" si="0"/>
        <v>1.9229587598920363E-6</v>
      </c>
      <c r="P37" s="1" t="s">
        <v>59</v>
      </c>
    </row>
    <row r="38" spans="3:16" x14ac:dyDescent="0.25">
      <c r="G38">
        <f t="shared" ref="G38:N38" si="1">G23/G32</f>
        <v>1.0666512527220588E-4</v>
      </c>
      <c r="H38">
        <f t="shared" si="1"/>
        <v>1.6711383756030121E-4</v>
      </c>
      <c r="I38">
        <f t="shared" si="1"/>
        <v>1.8343720896070516E-4</v>
      </c>
      <c r="J38">
        <f t="shared" si="1"/>
        <v>2.028230922936217E-4</v>
      </c>
      <c r="K38">
        <f t="shared" si="1"/>
        <v>1.7294405889997858E-4</v>
      </c>
      <c r="M38">
        <f t="shared" si="1"/>
        <v>5.0089547567866796E-5</v>
      </c>
      <c r="N38">
        <f t="shared" si="1"/>
        <v>2.4950034167603509E-6</v>
      </c>
      <c r="P38">
        <f>AVERAGE(G37:G40)</f>
        <v>8.9023990941825481E-5</v>
      </c>
    </row>
    <row r="39" spans="3:16" x14ac:dyDescent="0.25">
      <c r="G39">
        <f t="shared" ref="G39:N39" si="2">G24/G33</f>
        <v>7.73387953880094E-5</v>
      </c>
      <c r="H39">
        <f t="shared" si="2"/>
        <v>1.5964351394406241E-4</v>
      </c>
      <c r="I39">
        <f t="shared" si="2"/>
        <v>1.0422551506392705E-4</v>
      </c>
      <c r="J39">
        <f t="shared" si="2"/>
        <v>1.3640876988536274E-4</v>
      </c>
      <c r="K39">
        <f t="shared" si="2"/>
        <v>1.5163123888213033E-4</v>
      </c>
      <c r="L39">
        <f t="shared" si="2"/>
        <v>8.6642492832025977E-5</v>
      </c>
      <c r="M39">
        <f t="shared" si="2"/>
        <v>4.3532438185435984E-5</v>
      </c>
      <c r="N39">
        <f t="shared" si="2"/>
        <v>2.4632847461567792E-6</v>
      </c>
    </row>
    <row r="40" spans="3:16" x14ac:dyDescent="0.25">
      <c r="G40">
        <f t="shared" ref="G40:N40" si="3">G25/G34</f>
        <v>6.6918443055712369E-5</v>
      </c>
      <c r="H40">
        <f t="shared" si="3"/>
        <v>9.1091564664947666E-5</v>
      </c>
      <c r="I40">
        <f t="shared" si="3"/>
        <v>1.033110268640329E-4</v>
      </c>
      <c r="J40">
        <f t="shared" si="3"/>
        <v>8.8727936115694963E-5</v>
      </c>
      <c r="K40">
        <f t="shared" si="3"/>
        <v>1.2802479755845452E-4</v>
      </c>
      <c r="L40">
        <f t="shared" si="3"/>
        <v>6.4941969498378958E-5</v>
      </c>
      <c r="M40">
        <f t="shared" si="3"/>
        <v>2.8113578680203047E-5</v>
      </c>
      <c r="N40">
        <f t="shared" si="3"/>
        <v>4.7552101781300857E-6</v>
      </c>
    </row>
    <row r="42" spans="3:16" x14ac:dyDescent="0.25">
      <c r="G42">
        <f>G37/$P$38*100</f>
        <v>118.14073817483882</v>
      </c>
      <c r="H42">
        <f t="shared" ref="H42:N42" si="4">H37/$P$38*100</f>
        <v>131.19911011802466</v>
      </c>
      <c r="I42">
        <f t="shared" si="4"/>
        <v>193.70246292289059</v>
      </c>
      <c r="J42">
        <f>J37/$P$38*100</f>
        <v>186.84523389258868</v>
      </c>
      <c r="K42">
        <f t="shared" si="4"/>
        <v>165.46741606282654</v>
      </c>
      <c r="L42">
        <f t="shared" si="4"/>
        <v>114.95772274191714</v>
      </c>
      <c r="M42">
        <f t="shared" si="4"/>
        <v>43.395619794025052</v>
      </c>
      <c r="N42">
        <f t="shared" si="4"/>
        <v>2.160045555752081</v>
      </c>
    </row>
    <row r="43" spans="3:16" x14ac:dyDescent="0.25">
      <c r="G43">
        <f t="shared" ref="G43:N43" si="5">G38/$P$38*100</f>
        <v>119.81615758150896</v>
      </c>
      <c r="H43">
        <f t="shared" si="5"/>
        <v>187.71775539641345</v>
      </c>
      <c r="I43">
        <f t="shared" si="5"/>
        <v>206.05367948576458</v>
      </c>
      <c r="J43">
        <f t="shared" si="5"/>
        <v>227.82970090181703</v>
      </c>
      <c r="K43">
        <f t="shared" si="5"/>
        <v>194.26680052233601</v>
      </c>
      <c r="M43">
        <f t="shared" si="5"/>
        <v>56.265223607643946</v>
      </c>
      <c r="N43">
        <f t="shared" si="5"/>
        <v>2.8026191483493039</v>
      </c>
    </row>
    <row r="44" spans="3:16" x14ac:dyDescent="0.25">
      <c r="G44">
        <f t="shared" ref="G44:N44" si="6">G39/$P$38*100</f>
        <v>86.874105024732032</v>
      </c>
      <c r="H44">
        <f t="shared" si="6"/>
        <v>179.32639534031301</v>
      </c>
      <c r="I44">
        <f t="shared" si="6"/>
        <v>117.07576122040552</v>
      </c>
      <c r="J44">
        <f t="shared" si="6"/>
        <v>153.22697673091491</v>
      </c>
      <c r="K44">
        <f t="shared" si="6"/>
        <v>170.32626517633526</v>
      </c>
      <c r="L44">
        <f t="shared" si="6"/>
        <v>97.324880535455051</v>
      </c>
      <c r="M44">
        <f t="shared" si="6"/>
        <v>48.899670442637351</v>
      </c>
      <c r="N44">
        <f t="shared" si="6"/>
        <v>2.7669897969036934</v>
      </c>
    </row>
    <row r="45" spans="3:16" x14ac:dyDescent="0.25">
      <c r="G45">
        <f t="shared" ref="G45:N45" si="7">G40/$P$38*100</f>
        <v>75.168999218920192</v>
      </c>
      <c r="H45">
        <f t="shared" si="7"/>
        <v>102.32249048964034</v>
      </c>
      <c r="I45">
        <f t="shared" si="7"/>
        <v>116.04852329249491</v>
      </c>
      <c r="J45">
        <f t="shared" si="7"/>
        <v>99.667443772180491</v>
      </c>
      <c r="K45">
        <f t="shared" si="7"/>
        <v>143.80932173902977</v>
      </c>
      <c r="L45">
        <f t="shared" si="7"/>
        <v>72.948840881349156</v>
      </c>
      <c r="M45">
        <f t="shared" si="7"/>
        <v>31.579777970833089</v>
      </c>
      <c r="N45">
        <f t="shared" si="7"/>
        <v>5.3414929254715995</v>
      </c>
    </row>
    <row r="48" spans="3:16" x14ac:dyDescent="0.25">
      <c r="E48" s="3"/>
      <c r="F48" s="3"/>
      <c r="G48" s="3" t="s">
        <v>20</v>
      </c>
      <c r="H48" s="3" t="s">
        <v>21</v>
      </c>
      <c r="I48" s="3" t="s">
        <v>22</v>
      </c>
      <c r="J48" s="3" t="s">
        <v>23</v>
      </c>
      <c r="K48" s="3" t="s">
        <v>24</v>
      </c>
      <c r="L48" s="3" t="s">
        <v>25</v>
      </c>
      <c r="M48" s="3" t="s">
        <v>44</v>
      </c>
      <c r="N48" s="3" t="s">
        <v>26</v>
      </c>
      <c r="O48" s="3" t="s">
        <v>27</v>
      </c>
    </row>
    <row r="49" spans="5:14" x14ac:dyDescent="0.25">
      <c r="E49" t="s">
        <v>34</v>
      </c>
      <c r="G49">
        <f>AVERAGE(G42:G45)</f>
        <v>100</v>
      </c>
      <c r="H49">
        <f t="shared" ref="H49:M49" si="8">AVERAGE(H42:H45)</f>
        <v>150.14143783609785</v>
      </c>
      <c r="I49">
        <f t="shared" si="8"/>
        <v>158.22010673038889</v>
      </c>
      <c r="J49">
        <f t="shared" si="8"/>
        <v>166.89233882437529</v>
      </c>
      <c r="K49">
        <f t="shared" si="8"/>
        <v>168.4674508751319</v>
      </c>
      <c r="L49">
        <f t="shared" si="8"/>
        <v>95.077148052907106</v>
      </c>
      <c r="M49">
        <f t="shared" si="8"/>
        <v>45.035072953784855</v>
      </c>
      <c r="N49">
        <f>AVERAGE(N42:N45)</f>
        <v>3.2677868566191695</v>
      </c>
    </row>
    <row r="50" spans="5:14" x14ac:dyDescent="0.25">
      <c r="E50" t="s">
        <v>36</v>
      </c>
      <c r="G50">
        <f>MEDIAN(G42:G45)</f>
        <v>102.50742159978543</v>
      </c>
      <c r="H50">
        <f>MEDIAN(H42:H45)</f>
        <v>155.26275272916882</v>
      </c>
      <c r="I50">
        <f t="shared" ref="I50:N50" si="9">MEDIAN(I42:I45)</f>
        <v>155.38911207164807</v>
      </c>
      <c r="J50">
        <f t="shared" si="9"/>
        <v>170.03610531175178</v>
      </c>
      <c r="K50">
        <f t="shared" si="9"/>
        <v>167.8968406195809</v>
      </c>
      <c r="L50">
        <f t="shared" si="9"/>
        <v>97.324880535455051</v>
      </c>
      <c r="M50">
        <f t="shared" si="9"/>
        <v>46.147645118331198</v>
      </c>
      <c r="N50">
        <f t="shared" si="9"/>
        <v>2.7848044726264987</v>
      </c>
    </row>
    <row r="51" spans="5:14" x14ac:dyDescent="0.25">
      <c r="E51" t="s">
        <v>38</v>
      </c>
      <c r="G51">
        <f>STDEV(G42:G45)</f>
        <v>22.439802446508601</v>
      </c>
      <c r="H51">
        <f t="shared" ref="H51:N51" si="10">STDEV(H42:H45)</f>
        <v>40.452461361531974</v>
      </c>
      <c r="I51">
        <f t="shared" si="10"/>
        <v>48.367853996290904</v>
      </c>
      <c r="J51">
        <f t="shared" si="10"/>
        <v>54.213801300912145</v>
      </c>
      <c r="K51">
        <f t="shared" si="10"/>
        <v>20.704952500893452</v>
      </c>
      <c r="L51">
        <f t="shared" si="10"/>
        <v>21.094448672070509</v>
      </c>
      <c r="M51">
        <f t="shared" si="10"/>
        <v>10.404873332570521</v>
      </c>
      <c r="N51">
        <f t="shared" si="10"/>
        <v>1.4135683383408117</v>
      </c>
    </row>
    <row r="52" spans="5:14" x14ac:dyDescent="0.25">
      <c r="E52" t="s">
        <v>39</v>
      </c>
      <c r="G52">
        <f t="shared" ref="G52:N52" si="11">G51/G49*100</f>
        <v>22.439802446508601</v>
      </c>
      <c r="H52">
        <f t="shared" si="11"/>
        <v>26.942902602073097</v>
      </c>
      <c r="I52">
        <f t="shared" si="11"/>
        <v>30.56997937607953</v>
      </c>
      <c r="J52">
        <f t="shared" si="11"/>
        <v>32.484295973563292</v>
      </c>
      <c r="K52">
        <f t="shared" si="11"/>
        <v>12.290179731062688</v>
      </c>
      <c r="L52">
        <f t="shared" si="11"/>
        <v>22.186665359726803</v>
      </c>
      <c r="M52">
        <f t="shared" si="11"/>
        <v>23.10393355695912</v>
      </c>
      <c r="N52">
        <f t="shared" si="11"/>
        <v>43.257666437990395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11</xdr:col>
                <xdr:colOff>485775</xdr:colOff>
                <xdr:row>0</xdr:row>
                <xdr:rowOff>123825</xdr:rowOff>
              </from>
              <to>
                <xdr:col>16</xdr:col>
                <xdr:colOff>285750</xdr:colOff>
                <xdr:row>15</xdr:row>
                <xdr:rowOff>76200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2020-01-20T23:38:08Z</dcterms:created>
  <dcterms:modified xsi:type="dcterms:W3CDTF">2021-07-17T05:54:50Z</dcterms:modified>
</cp:coreProperties>
</file>