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rinterSettings/printerSettings1.bin" ContentType="application/vnd.openxmlformats-officedocument.spreadsheetml.printerSettings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420DBDB9-A18F-4485-81D7-DD25D2009F58}" xr6:coauthVersionLast="45" xr6:coauthVersionMax="45" xr10:uidLastSave="{FEC840FD-48C0-498B-9245-087FA02544EE}"/>
  <bookViews>
    <workbookView xWindow="-120" yWindow="-120" windowWidth="29040" windowHeight="15840" activeTab="4" xr2:uid="{00000000-000D-0000-FFFF-FFFF00000000}"/>
  </bookViews>
  <sheets>
    <sheet name="MTT" sheetId="1" r:id="rId1"/>
    <sheet name="Cytotox" sheetId="2" r:id="rId2"/>
    <sheet name="Cytotox_Corrected" sheetId="5" r:id="rId3"/>
    <sheet name="Combined" sheetId="3" r:id="rId4"/>
    <sheet name="Combined_Corrected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9" i="5" l="1"/>
  <c r="O39" i="5"/>
  <c r="O40" i="5" s="1"/>
  <c r="N39" i="5"/>
  <c r="M39" i="5"/>
  <c r="M40" i="5" s="1"/>
  <c r="L39" i="5"/>
  <c r="K39" i="5"/>
  <c r="K40" i="5" s="1"/>
  <c r="J39" i="5"/>
  <c r="I39" i="5"/>
  <c r="I40" i="5" s="1"/>
  <c r="H39" i="5"/>
  <c r="O38" i="5"/>
  <c r="K38" i="5"/>
  <c r="P37" i="5"/>
  <c r="P38" i="5" s="1"/>
  <c r="O37" i="5"/>
  <c r="N37" i="5"/>
  <c r="N38" i="5" s="1"/>
  <c r="M37" i="5"/>
  <c r="M38" i="5" s="1"/>
  <c r="L37" i="5"/>
  <c r="L38" i="5" s="1"/>
  <c r="K37" i="5"/>
  <c r="J37" i="5"/>
  <c r="J38" i="5" s="1"/>
  <c r="I37" i="5"/>
  <c r="I38" i="5" s="1"/>
  <c r="H37" i="5"/>
  <c r="H38" i="5" s="1"/>
  <c r="P35" i="5"/>
  <c r="O50" i="5" s="1"/>
  <c r="O35" i="5"/>
  <c r="O36" i="5" s="1"/>
  <c r="N35" i="5"/>
  <c r="N36" i="5" s="1"/>
  <c r="M35" i="5"/>
  <c r="M36" i="5" s="1"/>
  <c r="L35" i="5"/>
  <c r="L36" i="5" s="1"/>
  <c r="K35" i="5"/>
  <c r="K36" i="5" s="1"/>
  <c r="J35" i="5"/>
  <c r="J36" i="5" s="1"/>
  <c r="I35" i="5"/>
  <c r="I36" i="5" s="1"/>
  <c r="H35" i="5"/>
  <c r="H36" i="5" s="1"/>
  <c r="L41" i="4"/>
  <c r="K41" i="4"/>
  <c r="J41" i="4"/>
  <c r="I41" i="4"/>
  <c r="H41" i="4"/>
  <c r="G41" i="4"/>
  <c r="F41" i="4"/>
  <c r="L40" i="4"/>
  <c r="K40" i="4"/>
  <c r="J40" i="4"/>
  <c r="I40" i="4"/>
  <c r="H40" i="4"/>
  <c r="G40" i="4"/>
  <c r="F40" i="4"/>
  <c r="L39" i="4"/>
  <c r="K39" i="4"/>
  <c r="J39" i="4"/>
  <c r="I39" i="4"/>
  <c r="H39" i="4"/>
  <c r="G39" i="4"/>
  <c r="F39" i="4"/>
  <c r="E39" i="4"/>
  <c r="L38" i="4"/>
  <c r="K38" i="4"/>
  <c r="J38" i="4"/>
  <c r="I38" i="4"/>
  <c r="H38" i="4"/>
  <c r="G38" i="4"/>
  <c r="F38" i="4"/>
  <c r="E38" i="4"/>
  <c r="N40" i="5" l="1"/>
  <c r="H40" i="5"/>
  <c r="P40" i="5"/>
  <c r="J40" i="5"/>
  <c r="L40" i="5"/>
  <c r="H47" i="5"/>
  <c r="J47" i="5"/>
  <c r="L47" i="5"/>
  <c r="N47" i="5"/>
  <c r="H48" i="5"/>
  <c r="J48" i="5"/>
  <c r="L48" i="5"/>
  <c r="N48" i="5"/>
  <c r="J49" i="5"/>
  <c r="L49" i="5"/>
  <c r="N49" i="5"/>
  <c r="J50" i="5"/>
  <c r="L50" i="5"/>
  <c r="N50" i="5"/>
  <c r="P36" i="5"/>
  <c r="I47" i="5"/>
  <c r="K47" i="5"/>
  <c r="M47" i="5"/>
  <c r="O47" i="5"/>
  <c r="I48" i="5"/>
  <c r="K48" i="5"/>
  <c r="M48" i="5"/>
  <c r="O48" i="5"/>
  <c r="I49" i="5"/>
  <c r="K49" i="5"/>
  <c r="M49" i="5"/>
  <c r="O49" i="5"/>
  <c r="I50" i="5"/>
  <c r="K50" i="5"/>
  <c r="M50" i="5"/>
  <c r="N39" i="4"/>
  <c r="I44" i="4" s="1"/>
  <c r="E38" i="3"/>
  <c r="E39" i="3"/>
  <c r="L39" i="3"/>
  <c r="K39" i="3"/>
  <c r="J39" i="3"/>
  <c r="I39" i="3"/>
  <c r="H39" i="3"/>
  <c r="G39" i="3"/>
  <c r="F39" i="3"/>
  <c r="L38" i="3"/>
  <c r="K38" i="3"/>
  <c r="J38" i="3"/>
  <c r="I38" i="3"/>
  <c r="H38" i="3"/>
  <c r="G38" i="3"/>
  <c r="F38" i="3"/>
  <c r="L37" i="3"/>
  <c r="K37" i="3"/>
  <c r="J37" i="3"/>
  <c r="I37" i="3"/>
  <c r="H37" i="3"/>
  <c r="G37" i="3"/>
  <c r="F37" i="3"/>
  <c r="E37" i="3"/>
  <c r="L36" i="3"/>
  <c r="K36" i="3"/>
  <c r="J36" i="3"/>
  <c r="I36" i="3"/>
  <c r="H36" i="3"/>
  <c r="G36" i="3"/>
  <c r="F36" i="3"/>
  <c r="E36" i="3"/>
  <c r="J47" i="2"/>
  <c r="O35" i="2"/>
  <c r="P35" i="2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6" i="2"/>
  <c r="O50" i="2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H47" i="4" l="1"/>
  <c r="O58" i="5"/>
  <c r="O56" i="5"/>
  <c r="O57" i="5" s="1"/>
  <c r="O54" i="5"/>
  <c r="K54" i="5"/>
  <c r="K55" i="5" s="1"/>
  <c r="K58" i="5"/>
  <c r="K59" i="5" s="1"/>
  <c r="K56" i="5"/>
  <c r="K57" i="5" s="1"/>
  <c r="L58" i="5"/>
  <c r="L56" i="5"/>
  <c r="L57" i="5" s="1"/>
  <c r="L54" i="5"/>
  <c r="L55" i="5" s="1"/>
  <c r="H63" i="5"/>
  <c r="H58" i="5"/>
  <c r="H56" i="5"/>
  <c r="H57" i="5" s="1"/>
  <c r="H54" i="5"/>
  <c r="K79" i="5" s="1"/>
  <c r="M58" i="5"/>
  <c r="M56" i="5"/>
  <c r="M57" i="5" s="1"/>
  <c r="M54" i="5"/>
  <c r="M55" i="5" s="1"/>
  <c r="I63" i="5"/>
  <c r="I58" i="5"/>
  <c r="I56" i="5"/>
  <c r="I57" i="5" s="1"/>
  <c r="I54" i="5"/>
  <c r="I55" i="5" s="1"/>
  <c r="N58" i="5"/>
  <c r="N56" i="5"/>
  <c r="N57" i="5" s="1"/>
  <c r="N54" i="5"/>
  <c r="N55" i="5" s="1"/>
  <c r="J63" i="5"/>
  <c r="J58" i="5"/>
  <c r="J56" i="5"/>
  <c r="J57" i="5" s="1"/>
  <c r="J54" i="5"/>
  <c r="J55" i="5" s="1"/>
  <c r="L47" i="4"/>
  <c r="L46" i="4"/>
  <c r="H46" i="4"/>
  <c r="K44" i="4"/>
  <c r="K47" i="4"/>
  <c r="K46" i="4"/>
  <c r="G46" i="4"/>
  <c r="K45" i="4"/>
  <c r="G45" i="4"/>
  <c r="L45" i="4"/>
  <c r="J45" i="4"/>
  <c r="H45" i="4"/>
  <c r="F45" i="4"/>
  <c r="L44" i="4"/>
  <c r="J44" i="4"/>
  <c r="H44" i="4"/>
  <c r="F44" i="4"/>
  <c r="J47" i="4"/>
  <c r="F47" i="4"/>
  <c r="J46" i="4"/>
  <c r="F46" i="4"/>
  <c r="G44" i="4"/>
  <c r="I47" i="4"/>
  <c r="I46" i="4"/>
  <c r="I45" i="4"/>
  <c r="I53" i="4" s="1"/>
  <c r="E45" i="4"/>
  <c r="E44" i="4"/>
  <c r="N37" i="3"/>
  <c r="H40" i="2"/>
  <c r="J40" i="2"/>
  <c r="L40" i="2"/>
  <c r="N40" i="2"/>
  <c r="P40" i="2"/>
  <c r="I40" i="2"/>
  <c r="K40" i="2"/>
  <c r="M40" i="2"/>
  <c r="O40" i="2"/>
  <c r="H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J76" i="5" l="1"/>
  <c r="N78" i="5"/>
  <c r="I79" i="5"/>
  <c r="J79" i="5"/>
  <c r="M79" i="5"/>
  <c r="M76" i="5"/>
  <c r="M83" i="5" s="1"/>
  <c r="N79" i="5"/>
  <c r="N76" i="5"/>
  <c r="N84" i="5" s="1"/>
  <c r="I77" i="5"/>
  <c r="J77" i="5"/>
  <c r="M77" i="5"/>
  <c r="N77" i="5"/>
  <c r="I78" i="5"/>
  <c r="I85" i="5" s="1"/>
  <c r="J78" i="5"/>
  <c r="I76" i="5"/>
  <c r="M78" i="5"/>
  <c r="L76" i="5"/>
  <c r="L77" i="5"/>
  <c r="L78" i="5"/>
  <c r="L79" i="5"/>
  <c r="L83" i="5" s="1"/>
  <c r="O76" i="5"/>
  <c r="O77" i="5"/>
  <c r="O78" i="5"/>
  <c r="H77" i="5"/>
  <c r="K76" i="5"/>
  <c r="K77" i="5"/>
  <c r="K78" i="5"/>
  <c r="N59" i="5"/>
  <c r="N85" i="5"/>
  <c r="M59" i="5"/>
  <c r="L59" i="5"/>
  <c r="L85" i="5"/>
  <c r="L84" i="5"/>
  <c r="K85" i="5"/>
  <c r="K84" i="5"/>
  <c r="K83" i="5"/>
  <c r="O55" i="5"/>
  <c r="O66" i="5"/>
  <c r="O59" i="5"/>
  <c r="J59" i="5"/>
  <c r="J85" i="5"/>
  <c r="J84" i="5"/>
  <c r="J83" i="5"/>
  <c r="N63" i="5"/>
  <c r="J64" i="5"/>
  <c r="J71" i="5" s="1"/>
  <c r="N64" i="5"/>
  <c r="J65" i="5"/>
  <c r="N65" i="5"/>
  <c r="J66" i="5"/>
  <c r="N66" i="5"/>
  <c r="I59" i="5"/>
  <c r="I84" i="5"/>
  <c r="M63" i="5"/>
  <c r="I64" i="5"/>
  <c r="M64" i="5"/>
  <c r="I65" i="5"/>
  <c r="M65" i="5"/>
  <c r="I66" i="5"/>
  <c r="M66" i="5"/>
  <c r="H55" i="5"/>
  <c r="O79" i="5"/>
  <c r="H59" i="5"/>
  <c r="H76" i="5"/>
  <c r="L63" i="5"/>
  <c r="H64" i="5"/>
  <c r="L64" i="5"/>
  <c r="H70" i="5"/>
  <c r="L65" i="5"/>
  <c r="L66" i="5"/>
  <c r="K63" i="5"/>
  <c r="O63" i="5"/>
  <c r="K64" i="5"/>
  <c r="O64" i="5"/>
  <c r="K65" i="5"/>
  <c r="O65" i="5"/>
  <c r="K66" i="5"/>
  <c r="F53" i="4"/>
  <c r="F52" i="4"/>
  <c r="F51" i="4"/>
  <c r="I52" i="4"/>
  <c r="E53" i="4"/>
  <c r="E52" i="4"/>
  <c r="E51" i="4"/>
  <c r="J53" i="4"/>
  <c r="J52" i="4"/>
  <c r="J51" i="4"/>
  <c r="K53" i="4"/>
  <c r="K52" i="4"/>
  <c r="K51" i="4"/>
  <c r="G53" i="4"/>
  <c r="G52" i="4"/>
  <c r="G51" i="4"/>
  <c r="H53" i="4"/>
  <c r="H52" i="4"/>
  <c r="H51" i="4"/>
  <c r="L53" i="4"/>
  <c r="L52" i="4"/>
  <c r="L51" i="4"/>
  <c r="I51" i="4"/>
  <c r="I54" i="4" s="1"/>
  <c r="E44" i="3"/>
  <c r="E45" i="3"/>
  <c r="L45" i="3"/>
  <c r="J45" i="3"/>
  <c r="H45" i="3"/>
  <c r="F45" i="3"/>
  <c r="K44" i="3"/>
  <c r="I44" i="3"/>
  <c r="G44" i="3"/>
  <c r="L43" i="3"/>
  <c r="J43" i="3"/>
  <c r="H43" i="3"/>
  <c r="F43" i="3"/>
  <c r="L42" i="3"/>
  <c r="J42" i="3"/>
  <c r="H42" i="3"/>
  <c r="F42" i="3"/>
  <c r="K45" i="3"/>
  <c r="I45" i="3"/>
  <c r="G45" i="3"/>
  <c r="L44" i="3"/>
  <c r="J44" i="3"/>
  <c r="H44" i="3"/>
  <c r="F44" i="3"/>
  <c r="K43" i="3"/>
  <c r="I43" i="3"/>
  <c r="G43" i="3"/>
  <c r="E43" i="3"/>
  <c r="K42" i="3"/>
  <c r="I42" i="3"/>
  <c r="G42" i="3"/>
  <c r="E42" i="3"/>
  <c r="M58" i="2"/>
  <c r="M56" i="2"/>
  <c r="M57" i="2" s="1"/>
  <c r="M54" i="2"/>
  <c r="M55" i="2" s="1"/>
  <c r="I58" i="2"/>
  <c r="I56" i="2"/>
  <c r="I57" i="2" s="1"/>
  <c r="I54" i="2"/>
  <c r="I55" i="2" s="1"/>
  <c r="N58" i="2"/>
  <c r="N56" i="2"/>
  <c r="N57" i="2" s="1"/>
  <c r="N54" i="2"/>
  <c r="N55" i="2" s="1"/>
  <c r="J58" i="2"/>
  <c r="J56" i="2"/>
  <c r="J57" i="2" s="1"/>
  <c r="J54" i="2"/>
  <c r="J55" i="2" s="1"/>
  <c r="O58" i="2"/>
  <c r="O56" i="2"/>
  <c r="O57" i="2" s="1"/>
  <c r="O54" i="2"/>
  <c r="K58" i="2"/>
  <c r="K56" i="2"/>
  <c r="K57" i="2" s="1"/>
  <c r="K54" i="2"/>
  <c r="K55" i="2" s="1"/>
  <c r="L65" i="2"/>
  <c r="H65" i="2"/>
  <c r="L64" i="2"/>
  <c r="H64" i="2"/>
  <c r="L63" i="2"/>
  <c r="L58" i="2"/>
  <c r="L56" i="2"/>
  <c r="L57" i="2" s="1"/>
  <c r="L54" i="2"/>
  <c r="L55" i="2" s="1"/>
  <c r="H63" i="2"/>
  <c r="H58" i="2"/>
  <c r="H56" i="2"/>
  <c r="H57" i="2" s="1"/>
  <c r="H54" i="2"/>
  <c r="H76" i="2" s="1"/>
  <c r="K40" i="1"/>
  <c r="O40" i="1"/>
  <c r="I40" i="1"/>
  <c r="M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O85" i="5" l="1"/>
  <c r="J70" i="5"/>
  <c r="I83" i="5"/>
  <c r="M66" i="2"/>
  <c r="J63" i="2"/>
  <c r="M84" i="5"/>
  <c r="J72" i="5"/>
  <c r="M85" i="5"/>
  <c r="H66" i="2"/>
  <c r="N83" i="5"/>
  <c r="L66" i="2"/>
  <c r="I72" i="5"/>
  <c r="H71" i="5"/>
  <c r="O84" i="5"/>
  <c r="H72" i="5"/>
  <c r="H73" i="5" s="1"/>
  <c r="O72" i="5"/>
  <c r="O71" i="5"/>
  <c r="O70" i="5"/>
  <c r="L72" i="5"/>
  <c r="L71" i="5"/>
  <c r="L70" i="5"/>
  <c r="I86" i="5"/>
  <c r="N72" i="5"/>
  <c r="N71" i="5"/>
  <c r="N70" i="5"/>
  <c r="L86" i="5"/>
  <c r="I71" i="5"/>
  <c r="N86" i="5"/>
  <c r="J73" i="5"/>
  <c r="K72" i="5"/>
  <c r="K71" i="5"/>
  <c r="K70" i="5"/>
  <c r="H85" i="5"/>
  <c r="H84" i="5"/>
  <c r="H83" i="5"/>
  <c r="M72" i="5"/>
  <c r="M71" i="5"/>
  <c r="M70" i="5"/>
  <c r="J86" i="5"/>
  <c r="O83" i="5"/>
  <c r="O86" i="5" s="1"/>
  <c r="K86" i="5"/>
  <c r="M86" i="5"/>
  <c r="I70" i="5"/>
  <c r="I73" i="5" s="1"/>
  <c r="H54" i="4"/>
  <c r="K54" i="4"/>
  <c r="E54" i="4"/>
  <c r="F54" i="4"/>
  <c r="L54" i="4"/>
  <c r="G54" i="4"/>
  <c r="J54" i="4"/>
  <c r="E51" i="3"/>
  <c r="E50" i="3"/>
  <c r="E49" i="3"/>
  <c r="I51" i="3"/>
  <c r="I50" i="3"/>
  <c r="I49" i="3"/>
  <c r="H51" i="3"/>
  <c r="H50" i="3"/>
  <c r="H49" i="3"/>
  <c r="L51" i="3"/>
  <c r="L50" i="3"/>
  <c r="L49" i="3"/>
  <c r="G51" i="3"/>
  <c r="G50" i="3"/>
  <c r="G49" i="3"/>
  <c r="K51" i="3"/>
  <c r="K50" i="3"/>
  <c r="K49" i="3"/>
  <c r="F51" i="3"/>
  <c r="F50" i="3"/>
  <c r="F49" i="3"/>
  <c r="J51" i="3"/>
  <c r="J50" i="3"/>
  <c r="J49" i="3"/>
  <c r="K63" i="2"/>
  <c r="K71" i="2" s="1"/>
  <c r="O63" i="2"/>
  <c r="O64" i="2"/>
  <c r="K64" i="2"/>
  <c r="K65" i="2"/>
  <c r="H55" i="2"/>
  <c r="O79" i="2"/>
  <c r="L72" i="2"/>
  <c r="L71" i="2"/>
  <c r="L70" i="2"/>
  <c r="K59" i="2"/>
  <c r="K76" i="2"/>
  <c r="O65" i="2"/>
  <c r="K66" i="2"/>
  <c r="J59" i="2"/>
  <c r="J76" i="2"/>
  <c r="N63" i="2"/>
  <c r="J64" i="2"/>
  <c r="N64" i="2"/>
  <c r="J65" i="2"/>
  <c r="N65" i="2"/>
  <c r="J66" i="2"/>
  <c r="N66" i="2"/>
  <c r="I59" i="2"/>
  <c r="I76" i="2"/>
  <c r="M63" i="2"/>
  <c r="I64" i="2"/>
  <c r="M64" i="2"/>
  <c r="I65" i="2"/>
  <c r="M65" i="2"/>
  <c r="I66" i="2"/>
  <c r="H59" i="2"/>
  <c r="H72" i="2"/>
  <c r="H71" i="2"/>
  <c r="H70" i="2"/>
  <c r="L59" i="2"/>
  <c r="L76" i="2"/>
  <c r="H77" i="2"/>
  <c r="H83" i="2" s="1"/>
  <c r="L77" i="2"/>
  <c r="H78" i="2"/>
  <c r="L78" i="2"/>
  <c r="H79" i="2"/>
  <c r="L79" i="2"/>
  <c r="K72" i="2"/>
  <c r="O55" i="2"/>
  <c r="O66" i="2"/>
  <c r="O59" i="2"/>
  <c r="O76" i="2"/>
  <c r="K77" i="2"/>
  <c r="O77" i="2"/>
  <c r="K78" i="2"/>
  <c r="O78" i="2"/>
  <c r="K79" i="2"/>
  <c r="N59" i="2"/>
  <c r="N76" i="2"/>
  <c r="J77" i="2"/>
  <c r="N77" i="2"/>
  <c r="J78" i="2"/>
  <c r="N78" i="2"/>
  <c r="J79" i="2"/>
  <c r="N79" i="2"/>
  <c r="I63" i="2"/>
  <c r="M59" i="2"/>
  <c r="M76" i="2"/>
  <c r="I77" i="2"/>
  <c r="M77" i="2"/>
  <c r="I78" i="2"/>
  <c r="M78" i="2"/>
  <c r="I79" i="2"/>
  <c r="M79" i="2"/>
  <c r="O58" i="1"/>
  <c r="O56" i="1"/>
  <c r="O57" i="1" s="1"/>
  <c r="O54" i="1"/>
  <c r="H63" i="1" s="1"/>
  <c r="K54" i="1"/>
  <c r="K55" i="1" s="1"/>
  <c r="K58" i="1"/>
  <c r="K56" i="1"/>
  <c r="K57" i="1" s="1"/>
  <c r="L58" i="1"/>
  <c r="L56" i="1"/>
  <c r="L57" i="1" s="1"/>
  <c r="L54" i="1"/>
  <c r="L55" i="1" s="1"/>
  <c r="H58" i="1"/>
  <c r="H56" i="1"/>
  <c r="H57" i="1" s="1"/>
  <c r="H54" i="1"/>
  <c r="O78" i="1" s="1"/>
  <c r="M58" i="1"/>
  <c r="M56" i="1"/>
  <c r="M57" i="1" s="1"/>
  <c r="M54" i="1"/>
  <c r="M55" i="1" s="1"/>
  <c r="I63" i="1"/>
  <c r="I58" i="1"/>
  <c r="I56" i="1"/>
  <c r="I57" i="1" s="1"/>
  <c r="I54" i="1"/>
  <c r="I55" i="1" s="1"/>
  <c r="N77" i="1"/>
  <c r="N76" i="1"/>
  <c r="N58" i="1"/>
  <c r="N56" i="1"/>
  <c r="N57" i="1" s="1"/>
  <c r="N54" i="1"/>
  <c r="N55" i="1" s="1"/>
  <c r="J58" i="1"/>
  <c r="J56" i="1"/>
  <c r="J57" i="1" s="1"/>
  <c r="J54" i="1"/>
  <c r="J55" i="1" s="1"/>
  <c r="O70" i="2" l="1"/>
  <c r="N79" i="1"/>
  <c r="I77" i="1"/>
  <c r="K70" i="2"/>
  <c r="N78" i="1"/>
  <c r="J76" i="1"/>
  <c r="I78" i="1"/>
  <c r="K59" i="1"/>
  <c r="H86" i="5"/>
  <c r="O73" i="5"/>
  <c r="M73" i="5"/>
  <c r="K73" i="5"/>
  <c r="N73" i="5"/>
  <c r="L73" i="5"/>
  <c r="K52" i="3"/>
  <c r="J52" i="3"/>
  <c r="L52" i="3"/>
  <c r="I52" i="3"/>
  <c r="F52" i="3"/>
  <c r="G52" i="3"/>
  <c r="H52" i="3"/>
  <c r="E52" i="3"/>
  <c r="O71" i="2"/>
  <c r="M85" i="2"/>
  <c r="M84" i="2"/>
  <c r="M83" i="2"/>
  <c r="I72" i="2"/>
  <c r="I71" i="2"/>
  <c r="I70" i="2"/>
  <c r="L85" i="2"/>
  <c r="L84" i="2"/>
  <c r="L83" i="2"/>
  <c r="H73" i="2"/>
  <c r="M72" i="2"/>
  <c r="M71" i="2"/>
  <c r="M70" i="2"/>
  <c r="J85" i="2"/>
  <c r="J84" i="2"/>
  <c r="J83" i="2"/>
  <c r="O72" i="2"/>
  <c r="O73" i="2" s="1"/>
  <c r="N85" i="2"/>
  <c r="N84" i="2"/>
  <c r="N83" i="2"/>
  <c r="J72" i="2"/>
  <c r="J71" i="2"/>
  <c r="J70" i="2"/>
  <c r="O85" i="2"/>
  <c r="O84" i="2"/>
  <c r="O83" i="2"/>
  <c r="K73" i="2"/>
  <c r="H85" i="2"/>
  <c r="H84" i="2"/>
  <c r="I85" i="2"/>
  <c r="I84" i="2"/>
  <c r="I83" i="2"/>
  <c r="N72" i="2"/>
  <c r="N71" i="2"/>
  <c r="N70" i="2"/>
  <c r="K85" i="2"/>
  <c r="K84" i="2"/>
  <c r="K83" i="2"/>
  <c r="L73" i="2"/>
  <c r="I79" i="1"/>
  <c r="H77" i="1"/>
  <c r="H78" i="1"/>
  <c r="H79" i="1"/>
  <c r="K76" i="1"/>
  <c r="K77" i="1"/>
  <c r="K78" i="1"/>
  <c r="K79" i="1"/>
  <c r="K85" i="1" s="1"/>
  <c r="J63" i="1"/>
  <c r="J77" i="1"/>
  <c r="J85" i="1" s="1"/>
  <c r="J78" i="1"/>
  <c r="J79" i="1"/>
  <c r="I76" i="1"/>
  <c r="M76" i="1"/>
  <c r="M77" i="1"/>
  <c r="M78" i="1"/>
  <c r="M79" i="1"/>
  <c r="L76" i="1"/>
  <c r="L77" i="1"/>
  <c r="L78" i="1"/>
  <c r="L79" i="1"/>
  <c r="O76" i="1"/>
  <c r="O77" i="1"/>
  <c r="N59" i="1"/>
  <c r="N85" i="1"/>
  <c r="N84" i="1"/>
  <c r="N83" i="1"/>
  <c r="M59" i="1"/>
  <c r="L59" i="1"/>
  <c r="K83" i="1"/>
  <c r="O55" i="1"/>
  <c r="O66" i="1"/>
  <c r="O59" i="1"/>
  <c r="J59" i="1"/>
  <c r="N63" i="1"/>
  <c r="J64" i="1"/>
  <c r="N64" i="1"/>
  <c r="J65" i="1"/>
  <c r="N65" i="1"/>
  <c r="J66" i="1"/>
  <c r="N66" i="1"/>
  <c r="I59" i="1"/>
  <c r="I85" i="1"/>
  <c r="I84" i="1"/>
  <c r="I83" i="1"/>
  <c r="M63" i="1"/>
  <c r="I64" i="1"/>
  <c r="M64" i="1"/>
  <c r="I65" i="1"/>
  <c r="M65" i="1"/>
  <c r="I66" i="1"/>
  <c r="M66" i="1"/>
  <c r="H55" i="1"/>
  <c r="O79" i="1"/>
  <c r="O85" i="1" s="1"/>
  <c r="H59" i="1"/>
  <c r="H76" i="1"/>
  <c r="L63" i="1"/>
  <c r="H64" i="1"/>
  <c r="L64" i="1"/>
  <c r="H65" i="1"/>
  <c r="L65" i="1"/>
  <c r="H66" i="1"/>
  <c r="L66" i="1"/>
  <c r="K63" i="1"/>
  <c r="O63" i="1"/>
  <c r="K64" i="1"/>
  <c r="O64" i="1"/>
  <c r="K65" i="1"/>
  <c r="O65" i="1"/>
  <c r="K66" i="1"/>
  <c r="J83" i="1" l="1"/>
  <c r="N73" i="2"/>
  <c r="H86" i="2"/>
  <c r="O86" i="2"/>
  <c r="N86" i="2"/>
  <c r="J86" i="2"/>
  <c r="I73" i="2"/>
  <c r="K86" i="2"/>
  <c r="I86" i="2"/>
  <c r="J73" i="2"/>
  <c r="M73" i="2"/>
  <c r="L86" i="2"/>
  <c r="M86" i="2"/>
  <c r="J84" i="1"/>
  <c r="K84" i="1"/>
  <c r="H71" i="1"/>
  <c r="J71" i="1"/>
  <c r="O84" i="1"/>
  <c r="H72" i="1"/>
  <c r="J72" i="1"/>
  <c r="L85" i="1"/>
  <c r="M85" i="1"/>
  <c r="I72" i="1"/>
  <c r="L84" i="1"/>
  <c r="H70" i="1"/>
  <c r="M84" i="1"/>
  <c r="J70" i="1"/>
  <c r="L83" i="1"/>
  <c r="M83" i="1"/>
  <c r="O72" i="1"/>
  <c r="O71" i="1"/>
  <c r="O70" i="1"/>
  <c r="L72" i="1"/>
  <c r="L71" i="1"/>
  <c r="L70" i="1"/>
  <c r="I86" i="1"/>
  <c r="N72" i="1"/>
  <c r="N71" i="1"/>
  <c r="N70" i="1"/>
  <c r="H73" i="1"/>
  <c r="I71" i="1"/>
  <c r="N86" i="1"/>
  <c r="K72" i="1"/>
  <c r="K71" i="1"/>
  <c r="K70" i="1"/>
  <c r="H85" i="1"/>
  <c r="H84" i="1"/>
  <c r="H83" i="1"/>
  <c r="M72" i="1"/>
  <c r="M71" i="1"/>
  <c r="M70" i="1"/>
  <c r="J86" i="1"/>
  <c r="O83" i="1"/>
  <c r="O86" i="1" s="1"/>
  <c r="K86" i="1"/>
  <c r="M86" i="1"/>
  <c r="I70" i="1"/>
  <c r="I73" i="1" s="1"/>
  <c r="L86" i="1" l="1"/>
  <c r="J73" i="1"/>
  <c r="H86" i="1"/>
  <c r="O73" i="1"/>
  <c r="M73" i="1"/>
  <c r="K73" i="1"/>
  <c r="N73" i="1"/>
  <c r="L73" i="1"/>
</calcChain>
</file>

<file path=xl/sharedStrings.xml><?xml version="1.0" encoding="utf-8"?>
<sst xmlns="http://schemas.openxmlformats.org/spreadsheetml/2006/main" count="414" uniqueCount="65">
  <si>
    <t>version,4</t>
  </si>
  <si>
    <t>ProtocolHeader</t>
  </si>
  <si>
    <t>,Version,1.0,Label,MTT,ReaderType,0,DateRead,12/22/2019 9:17:06 PM,InstrumentSN,SN: 512734004,</t>
  </si>
  <si>
    <t xml:space="preserve">,Result,0,Prefix,005A_3_Vinc,WellMap,0007FE7FE7FE7FE7FE7FE000,RefWellMap,000000000000000000000000,RunCount,1,Kinetics,False,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</si>
  <si>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</si>
  <si>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</si>
  <si>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</si>
  <si>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</si>
  <si>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</si>
  <si>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</si>
  <si>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,B,X,0.05139593,0.05495512,0.05477198,0.05561015,0.05532864,0.05551668,0.05585212,0.05572356,0.05541039,0.05611762,X</t>
  </si>
  <si>
    <t>,C,X,0.05388767,0.2067465,0.1875814,0.2051146,0.1904507,0.194689,0.2002697,0.1874738,0.1683667,0.1486641,X</t>
  </si>
  <si>
    <t>,D,X,0.05492477,0.243106,0.2131988,0.2187808,0.2046219,0.1978682,0.1987317,0.1892727,0.1744169,0.1516597,X</t>
  </si>
  <si>
    <t>,E,X,0.05389232,0.2269994,0.2364012,0.2329843,0.2090813,0.2142347,0.1905734,0.2022749,0.1791821,0.1503308,X</t>
  </si>
  <si>
    <t>,F,X,0.05309809,0.2395755,0.2348783,0.2519001,0.2364402,0.21291,0.208624,0.2078153,0.185479,0.05445137,X</t>
  </si>
  <si>
    <t>,G,X,0.05386557,0.05313408,0.05359564,0.05293317,0.05362352,0.05279497,0.05412282,0.05338164,0.0544024,0.05475563,X</t>
  </si>
  <si>
    <t>,H,X,X,X,X,X,X,X,X,X,X,X,X</t>
  </si>
  <si>
    <t>Cytotox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</si>
  <si>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</si>
  <si>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</si>
  <si>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</si>
  <si>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</si>
  <si>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</si>
  <si>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</si>
  <si>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</si>
  <si>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</si>
  <si>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</si>
  <si>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</si>
  <si>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</si>
  <si>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</si>
  <si>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</si>
  <si>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</si>
  <si>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</si>
  <si>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</si>
  <si>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</si>
  <si>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</si>
  <si>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</si>
  <si>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</si>
  <si>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</si>
  <si>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</si>
  <si>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</si>
  <si>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</si>
  <si>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</si>
  <si>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</si>
  <si>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,Version,1,Label,CytoTox-Fluor,ReaderType,2,DateRead,12/19/2019 10:05:24 PM,InstrumentSN,SN: 512734004,FluoOpticalKitID,PN:9300-046 SN:31000001DD35142D SIG:BLUE,</t>
  </si>
  <si>
    <t xml:space="preserve">,Result,0,Prefix,005a_3_Vinc,WellMap,0007FE7FE7FE7FE7FE7FE000,RunCount,1,Kinetics,False, </t>
  </si>
  <si>
    <t>,Read 1</t>
  </si>
  <si>
    <t>,B,X,571.657,572.13,571.426,572.618,572.321,572.125,571.757,570.78,573.271,576.175,X</t>
  </si>
  <si>
    <t>,C,X,576.878,3472.3,2935.47,3051.6,3078.03,3193.52,3272.77,3417.3,13144,2514.05,X</t>
  </si>
  <si>
    <t>,D,X,579.179,3712.16,3495.13,3353.85,3044.37,4012.07,3467.72,3447.81,15827.4,2376.86,X</t>
  </si>
  <si>
    <t>,E,X,583.595,6046.71,3384.74,3443.74,3260.67,4683.23,3658.02,3798.87,17681.2,2361.94,X</t>
  </si>
  <si>
    <t>,F,X,599.119,6026.21,3645.16,3191.21,3186.45,3623.42,3779.88,3854.31,16763.2,596.395,X</t>
  </si>
  <si>
    <t>,G,X,582.091,579.456,581.428,580.676,582.93,582.973,581.097,580.836,580.489,582.183,X</t>
  </si>
  <si>
    <t>X</t>
  </si>
  <si>
    <t>Proteases [% of full kill]</t>
  </si>
  <si>
    <t>Proteases [% of vehicle]</t>
  </si>
  <si>
    <t>MTT</t>
  </si>
  <si>
    <t>Live/Dead</t>
  </si>
  <si>
    <t>% Vehicle</t>
  </si>
  <si>
    <t>22) Exp_20191218</t>
  </si>
  <si>
    <t>39d</t>
  </si>
  <si>
    <t>Vincristine in water.</t>
  </si>
  <si>
    <t xml:space="preserve">Low amount of cells. </t>
  </si>
  <si>
    <t>iPSC_DSN_005A_20190329_d39_Thawed</t>
  </si>
  <si>
    <t>Outliers marked red,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</si>
</sst>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21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437030</xdr:colOff>
      <xdr:row>4</xdr:row>
      <xdr:rowOff>67235</xdr:rowOff>
    </xdr:from>
    <xdr:to>
      <xdr:col>15</xdr:col>
      <xdr:colOff>44824</xdr:colOff>
      <xdr:row>20</xdr:row>
      <xdr:rowOff>154081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5030" y="829235"/>
          <a:ext cx="4179794" cy="31348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3</xdr:row>
      <xdr:rowOff>38100</xdr:rowOff>
    </xdr:from>
    <xdr:to>
      <xdr:col>12</xdr:col>
      <xdr:colOff>417419</xdr:colOff>
      <xdr:row>19</xdr:row>
      <xdr:rowOff>124946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609600"/>
          <a:ext cx="4179794" cy="31348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3</xdr:row>
      <xdr:rowOff>38100</xdr:rowOff>
    </xdr:from>
    <xdr:to>
      <xdr:col>12</xdr:col>
      <xdr:colOff>417419</xdr:colOff>
      <xdr:row>19</xdr:row>
      <xdr:rowOff>124946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609600"/>
          <a:ext cx="4179794" cy="31348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0</xdr:row>
      <xdr:rowOff>104775</xdr:rowOff>
    </xdr:from>
    <xdr:to>
      <xdr:col>9</xdr:col>
      <xdr:colOff>739775</xdr:colOff>
      <xdr:row>14</xdr:row>
      <xdr:rowOff>142875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DBB9F00-D880-467D-9C91-6A9875C87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9075" y="104775"/>
          <a:ext cx="3606800" cy="27051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45383</xdr:colOff>
          <xdr:row>0</xdr:row>
          <xdr:rowOff>124387</xdr:rowOff>
        </xdr:from>
        <xdr:to>
          <xdr:col>14</xdr:col>
          <xdr:colOff>423748</xdr:colOff>
          <xdr:row>14</xdr:row>
          <xdr:rowOff>133350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410847CA-69B7-4AFE-8033-B7D0DF8ABC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1</xdr:row>
      <xdr:rowOff>0</xdr:rowOff>
    </xdr:from>
    <xdr:to>
      <xdr:col>10</xdr:col>
      <xdr:colOff>365125</xdr:colOff>
      <xdr:row>16</xdr:row>
      <xdr:rowOff>66675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75891CF-DD8C-4A1F-AE5E-3B3266E96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190500"/>
          <a:ext cx="3898900" cy="29241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445434</xdr:colOff>
          <xdr:row>1</xdr:row>
          <xdr:rowOff>10087</xdr:rowOff>
        </xdr:from>
        <xdr:to>
          <xdr:col>15</xdr:col>
          <xdr:colOff>323850</xdr:colOff>
          <xdr:row>16</xdr:row>
          <xdr:rowOff>33209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DE794DDF-193F-4565-8005-AA853FC07A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zoomScale="85" zoomScaleNormal="85" workbookViewId="0">
      <selection activeCell="A25" sqref="A25:E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63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43553</v>
      </c>
      <c r="F27" s="5"/>
      <c r="G27" s="5">
        <v>5.1395929999999999E-2</v>
      </c>
      <c r="H27" s="5">
        <v>5.4955120000000003E-2</v>
      </c>
      <c r="I27" s="5">
        <v>5.4771979999999998E-2</v>
      </c>
      <c r="J27" s="5">
        <v>5.5610149999999997E-2</v>
      </c>
      <c r="K27" s="5">
        <v>5.5328639999999998E-2</v>
      </c>
      <c r="L27" s="5">
        <v>5.5516679999999999E-2</v>
      </c>
      <c r="M27" s="5">
        <v>5.5852119999999998E-2</v>
      </c>
      <c r="N27" s="5">
        <v>5.5723559999999998E-2</v>
      </c>
      <c r="O27" s="5">
        <v>5.5410389999999997E-2</v>
      </c>
      <c r="P27" s="5">
        <v>5.611762E-2</v>
      </c>
      <c r="Q27" s="5"/>
    </row>
    <row r="28" spans="1:17" x14ac:dyDescent="0.25">
      <c r="A28" t="s">
        <v>32</v>
      </c>
      <c r="C28" t="s">
        <v>60</v>
      </c>
      <c r="F28" s="6"/>
      <c r="G28" s="6">
        <v>5.3887669999999999E-2</v>
      </c>
      <c r="H28" s="7">
        <v>0.2067465</v>
      </c>
      <c r="I28" s="8">
        <v>0.18758140000000001</v>
      </c>
      <c r="J28" s="8">
        <v>0.20511460000000001</v>
      </c>
      <c r="K28" s="8">
        <v>0.1904507</v>
      </c>
      <c r="L28" s="8">
        <v>0.194689</v>
      </c>
      <c r="M28" s="8">
        <v>0.20026969999999999</v>
      </c>
      <c r="N28" s="8">
        <v>0.1874738</v>
      </c>
      <c r="O28" s="8">
        <v>0.16836670000000001</v>
      </c>
      <c r="P28" s="9">
        <v>0.14866409999999999</v>
      </c>
      <c r="Q28" s="6"/>
    </row>
    <row r="29" spans="1:17" x14ac:dyDescent="0.25">
      <c r="A29" t="s">
        <v>33</v>
      </c>
      <c r="C29" t="s">
        <v>61</v>
      </c>
      <c r="F29" s="6"/>
      <c r="G29" s="6">
        <v>5.4924769999999998E-2</v>
      </c>
      <c r="H29" s="10">
        <v>0.24310599999999999</v>
      </c>
      <c r="I29" s="11">
        <v>0.21319879999999999</v>
      </c>
      <c r="J29" s="11">
        <v>0.2187808</v>
      </c>
      <c r="K29" s="11">
        <v>0.2046219</v>
      </c>
      <c r="L29" s="11">
        <v>0.19786819999999999</v>
      </c>
      <c r="M29" s="11">
        <v>0.19873170000000001</v>
      </c>
      <c r="N29" s="11">
        <v>0.18927269999999999</v>
      </c>
      <c r="O29" s="11">
        <v>0.17441690000000001</v>
      </c>
      <c r="P29" s="12">
        <v>0.15165970000000001</v>
      </c>
      <c r="Q29" s="6"/>
    </row>
    <row r="30" spans="1:17" x14ac:dyDescent="0.25">
      <c r="A30" t="s">
        <v>18</v>
      </c>
      <c r="C30" s="2">
        <v>43817</v>
      </c>
      <c r="F30" s="6"/>
      <c r="G30" s="6">
        <v>5.3892320000000001E-2</v>
      </c>
      <c r="H30" s="10">
        <v>0.22699939999999999</v>
      </c>
      <c r="I30" s="11">
        <v>0.23640120000000001</v>
      </c>
      <c r="J30" s="11">
        <v>0.23298430000000001</v>
      </c>
      <c r="K30" s="11">
        <v>0.2090813</v>
      </c>
      <c r="L30" s="11">
        <v>0.2142347</v>
      </c>
      <c r="M30" s="11">
        <v>0.1905734</v>
      </c>
      <c r="N30" s="11">
        <v>0.20227490000000001</v>
      </c>
      <c r="O30" s="11">
        <v>0.17918210000000001</v>
      </c>
      <c r="P30" s="12">
        <v>0.15033079999999999</v>
      </c>
      <c r="Q30" s="6"/>
    </row>
    <row r="31" spans="1:17" x14ac:dyDescent="0.25">
      <c r="A31" t="s">
        <v>19</v>
      </c>
      <c r="C31" t="s">
        <v>20</v>
      </c>
      <c r="F31" s="6"/>
      <c r="G31" s="6">
        <v>5.3098090000000001E-2</v>
      </c>
      <c r="H31" s="13">
        <v>0.2395755</v>
      </c>
      <c r="I31" s="14">
        <v>0.23487830000000001</v>
      </c>
      <c r="J31" s="14">
        <v>0.25190010000000002</v>
      </c>
      <c r="K31" s="14">
        <v>0.23644019999999999</v>
      </c>
      <c r="L31" s="14">
        <v>0.21290999999999999</v>
      </c>
      <c r="M31" s="14">
        <v>0.208624</v>
      </c>
      <c r="N31" s="14">
        <v>0.20781530000000001</v>
      </c>
      <c r="O31" s="14">
        <v>0.185479</v>
      </c>
      <c r="P31" s="15">
        <v>5.4451369999999999E-2</v>
      </c>
      <c r="Q31" s="6"/>
    </row>
    <row r="32" spans="1:17" x14ac:dyDescent="0.25">
      <c r="A32" s="1" t="s">
        <v>34</v>
      </c>
      <c r="C32" s="17" t="s">
        <v>62</v>
      </c>
      <c r="G32">
        <v>5.3865570000000002E-2</v>
      </c>
      <c r="H32">
        <v>5.313408E-2</v>
      </c>
      <c r="I32">
        <v>5.359564E-2</v>
      </c>
      <c r="J32">
        <v>5.2933170000000002E-2</v>
      </c>
      <c r="K32">
        <v>5.3623520000000001E-2</v>
      </c>
      <c r="L32">
        <v>5.2794969999999997E-2</v>
      </c>
      <c r="M32">
        <v>5.4122820000000002E-2</v>
      </c>
      <c r="N32">
        <v>5.3381640000000001E-2</v>
      </c>
      <c r="O32">
        <v>5.4402399999999997E-2</v>
      </c>
      <c r="P32">
        <v>5.475563E-2</v>
      </c>
    </row>
    <row r="35" spans="4:17" x14ac:dyDescent="0.25">
      <c r="F35" t="s">
        <v>35</v>
      </c>
      <c r="H35">
        <f>AVERAGE(H28:H31)</f>
        <v>0.22910684999999997</v>
      </c>
      <c r="I35">
        <f>AVERAGE(I28:I31)</f>
        <v>0.218014925</v>
      </c>
      <c r="J35">
        <f>AVERAGE(J28:J31)</f>
        <v>0.22719495000000001</v>
      </c>
      <c r="K35">
        <f t="shared" ref="K35:M35" si="0">AVERAGE(K28:K31)</f>
        <v>0.210148525</v>
      </c>
      <c r="L35">
        <f t="shared" si="0"/>
        <v>0.20492547499999997</v>
      </c>
      <c r="M35">
        <f t="shared" si="0"/>
        <v>0.19954970000000002</v>
      </c>
      <c r="N35">
        <f>AVERAGE(N28:N31)</f>
        <v>0.19670917500000001</v>
      </c>
      <c r="O35">
        <f>AVERAGE(O28:O31)</f>
        <v>0.17686117499999998</v>
      </c>
      <c r="P35">
        <f>AVERAGE(P28:P30)</f>
        <v>0.1502182</v>
      </c>
    </row>
    <row r="36" spans="4:17" x14ac:dyDescent="0.25">
      <c r="F36" t="s">
        <v>36</v>
      </c>
      <c r="H36">
        <f>H35/1000</f>
        <v>2.2910684999999996E-4</v>
      </c>
      <c r="I36">
        <f t="shared" ref="I36:P36" si="1">I35/1000</f>
        <v>2.1801492500000001E-4</v>
      </c>
      <c r="J36">
        <f t="shared" si="1"/>
        <v>2.2719495000000001E-4</v>
      </c>
      <c r="K36">
        <f t="shared" si="1"/>
        <v>2.10148525E-4</v>
      </c>
      <c r="L36">
        <f t="shared" si="1"/>
        <v>2.0492547499999998E-4</v>
      </c>
      <c r="M36">
        <f t="shared" si="1"/>
        <v>1.9954970000000003E-4</v>
      </c>
      <c r="N36">
        <f t="shared" si="1"/>
        <v>1.9670917500000002E-4</v>
      </c>
      <c r="O36">
        <f t="shared" si="1"/>
        <v>1.7686117499999998E-4</v>
      </c>
      <c r="P36">
        <f t="shared" si="1"/>
        <v>1.5021819999999999E-4</v>
      </c>
    </row>
    <row r="37" spans="4:17" x14ac:dyDescent="0.25">
      <c r="F37" t="s">
        <v>37</v>
      </c>
      <c r="H37">
        <f>MEDIAN(H28:H31)</f>
        <v>0.23328745000000001</v>
      </c>
      <c r="I37">
        <f t="shared" ref="I37:O37" si="2">MEDIAN(I28:I31)</f>
        <v>0.22403855</v>
      </c>
      <c r="J37">
        <f t="shared" si="2"/>
        <v>0.22588255000000002</v>
      </c>
      <c r="K37">
        <f t="shared" si="2"/>
        <v>0.2068516</v>
      </c>
      <c r="L37">
        <f t="shared" si="2"/>
        <v>0.20538909999999999</v>
      </c>
      <c r="M37">
        <f t="shared" si="2"/>
        <v>0.1995007</v>
      </c>
      <c r="N37">
        <f t="shared" si="2"/>
        <v>0.1957738</v>
      </c>
      <c r="O37">
        <f t="shared" si="2"/>
        <v>0.1767995</v>
      </c>
      <c r="P37">
        <f>MEDIAN(P28:P30)</f>
        <v>0.15033079999999999</v>
      </c>
    </row>
    <row r="38" spans="4:17" x14ac:dyDescent="0.25">
      <c r="F38" t="s">
        <v>38</v>
      </c>
      <c r="H38">
        <f>H37/1000</f>
        <v>2.3328745000000001E-4</v>
      </c>
      <c r="I38">
        <f t="shared" ref="I38:P38" si="3">I37/1000</f>
        <v>2.2403855E-4</v>
      </c>
      <c r="J38">
        <f t="shared" si="3"/>
        <v>2.2588255000000003E-4</v>
      </c>
      <c r="K38">
        <f t="shared" si="3"/>
        <v>2.0685159999999999E-4</v>
      </c>
      <c r="L38">
        <f t="shared" si="3"/>
        <v>2.053891E-4</v>
      </c>
      <c r="M38">
        <f t="shared" si="3"/>
        <v>1.9950069999999999E-4</v>
      </c>
      <c r="N38">
        <f t="shared" si="3"/>
        <v>1.957738E-4</v>
      </c>
      <c r="O38">
        <f t="shared" si="3"/>
        <v>1.7679950000000001E-4</v>
      </c>
      <c r="P38">
        <f t="shared" si="3"/>
        <v>1.5033079999999998E-4</v>
      </c>
    </row>
    <row r="39" spans="4:17" x14ac:dyDescent="0.25">
      <c r="F39" t="s">
        <v>39</v>
      </c>
      <c r="H39">
        <f>STDEV(H28:H31)</f>
        <v>1.6431630383399773E-2</v>
      </c>
      <c r="I39">
        <f t="shared" ref="I39:O39" si="4">STDEV(I28:I31)</f>
        <v>2.288975774378503E-2</v>
      </c>
      <c r="J39">
        <f t="shared" si="4"/>
        <v>2.0018331484666751E-2</v>
      </c>
      <c r="K39">
        <f t="shared" si="4"/>
        <v>1.924351871087596E-2</v>
      </c>
      <c r="L39">
        <f t="shared" si="4"/>
        <v>1.0083069314904396E-2</v>
      </c>
      <c r="M39">
        <f t="shared" si="4"/>
        <v>7.3960441268739506E-3</v>
      </c>
      <c r="N39">
        <f t="shared" si="4"/>
        <v>9.9149150123689998E-3</v>
      </c>
      <c r="O39">
        <f t="shared" si="4"/>
        <v>7.252222334969697E-3</v>
      </c>
      <c r="P39">
        <f>STDEV(P28:P30)</f>
        <v>1.5009709890600885E-3</v>
      </c>
    </row>
    <row r="40" spans="4:17" x14ac:dyDescent="0.25">
      <c r="F40" t="s">
        <v>40</v>
      </c>
      <c r="H40">
        <f>H39/H35*100</f>
        <v>7.1720380178068766</v>
      </c>
      <c r="I40">
        <f t="shared" ref="I40:O40" si="5">I39/I35*100</f>
        <v>10.499170065437049</v>
      </c>
      <c r="J40">
        <f t="shared" si="5"/>
        <v>8.8110811814552878</v>
      </c>
      <c r="K40">
        <f t="shared" si="5"/>
        <v>9.1571038677887273</v>
      </c>
      <c r="L40">
        <f t="shared" si="5"/>
        <v>4.9203591280705323</v>
      </c>
      <c r="M40">
        <f t="shared" si="5"/>
        <v>3.7063669486217967</v>
      </c>
      <c r="N40">
        <f t="shared" si="5"/>
        <v>5.0403927586849973</v>
      </c>
      <c r="O40">
        <f t="shared" si="5"/>
        <v>4.1005168799594927</v>
      </c>
      <c r="P40">
        <f>P39/P35*100</f>
        <v>0.9991938320789947</v>
      </c>
    </row>
    <row r="43" spans="4:17" x14ac:dyDescent="0.25">
      <c r="D43" t="s">
        <v>41</v>
      </c>
    </row>
    <row r="44" spans="4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4:17" x14ac:dyDescent="0.25">
      <c r="H47">
        <f t="shared" ref="H47:O50" si="6">H28-$P$35</f>
        <v>5.6528300000000004E-2</v>
      </c>
      <c r="I47">
        <f t="shared" si="6"/>
        <v>3.7363200000000013E-2</v>
      </c>
      <c r="J47">
        <f t="shared" si="6"/>
        <v>5.4896400000000012E-2</v>
      </c>
      <c r="K47">
        <f t="shared" si="6"/>
        <v>4.0232500000000004E-2</v>
      </c>
      <c r="L47">
        <f t="shared" si="6"/>
        <v>4.4470800000000005E-2</v>
      </c>
      <c r="M47">
        <f t="shared" si="6"/>
        <v>5.0051499999999999E-2</v>
      </c>
      <c r="N47">
        <f t="shared" si="6"/>
        <v>3.72556E-2</v>
      </c>
      <c r="O47">
        <f t="shared" si="6"/>
        <v>1.8148500000000012E-2</v>
      </c>
    </row>
    <row r="48" spans="4:17" x14ac:dyDescent="0.25">
      <c r="H48">
        <f t="shared" si="6"/>
        <v>9.2887799999999993E-2</v>
      </c>
      <c r="I48">
        <f t="shared" si="6"/>
        <v>6.2980599999999998E-2</v>
      </c>
      <c r="J48">
        <f t="shared" si="6"/>
        <v>6.8562600000000001E-2</v>
      </c>
      <c r="K48">
        <f t="shared" si="6"/>
        <v>5.4403699999999999E-2</v>
      </c>
      <c r="L48">
        <f t="shared" si="6"/>
        <v>4.7649999999999998E-2</v>
      </c>
      <c r="M48">
        <f t="shared" si="6"/>
        <v>4.8513500000000015E-2</v>
      </c>
      <c r="N48">
        <f t="shared" si="6"/>
        <v>3.9054499999999992E-2</v>
      </c>
      <c r="O48">
        <f t="shared" si="6"/>
        <v>2.4198700000000017E-2</v>
      </c>
    </row>
    <row r="49" spans="4:17" x14ac:dyDescent="0.25">
      <c r="H49">
        <f t="shared" si="6"/>
        <v>7.6781199999999994E-2</v>
      </c>
      <c r="I49">
        <f t="shared" si="6"/>
        <v>8.618300000000001E-2</v>
      </c>
      <c r="J49">
        <f t="shared" si="6"/>
        <v>8.2766100000000009E-2</v>
      </c>
      <c r="K49">
        <f t="shared" si="6"/>
        <v>5.8863100000000002E-2</v>
      </c>
      <c r="L49">
        <f t="shared" si="6"/>
        <v>6.4016500000000004E-2</v>
      </c>
      <c r="M49">
        <f t="shared" si="6"/>
        <v>4.0355200000000008E-2</v>
      </c>
      <c r="N49">
        <f t="shared" si="6"/>
        <v>5.2056700000000011E-2</v>
      </c>
      <c r="O49">
        <f t="shared" si="6"/>
        <v>2.8963900000000015E-2</v>
      </c>
    </row>
    <row r="50" spans="4:17" x14ac:dyDescent="0.25">
      <c r="H50">
        <f t="shared" si="6"/>
        <v>8.9357300000000001E-2</v>
      </c>
      <c r="I50">
        <f t="shared" si="6"/>
        <v>8.4660100000000016E-2</v>
      </c>
      <c r="J50">
        <f t="shared" si="6"/>
        <v>0.10168190000000002</v>
      </c>
      <c r="K50">
        <f t="shared" si="6"/>
        <v>8.6221999999999993E-2</v>
      </c>
      <c r="L50">
        <f t="shared" si="6"/>
        <v>6.2691799999999992E-2</v>
      </c>
      <c r="M50">
        <f t="shared" si="6"/>
        <v>5.8405800000000008E-2</v>
      </c>
      <c r="N50">
        <f t="shared" si="6"/>
        <v>5.7597100000000012E-2</v>
      </c>
      <c r="O50">
        <f t="shared" si="6"/>
        <v>3.5260800000000009E-2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35</v>
      </c>
      <c r="H54">
        <f>AVERAGE(H47:H50)</f>
        <v>7.8888650000000005E-2</v>
      </c>
      <c r="I54">
        <f>AVERAGE(I47:I50)</f>
        <v>6.7796725000000002E-2</v>
      </c>
      <c r="J54">
        <f t="shared" ref="J54:N54" si="7">AVERAGE(J47:J50)</f>
        <v>7.697675000000001E-2</v>
      </c>
      <c r="K54">
        <f t="shared" si="7"/>
        <v>5.9930325E-2</v>
      </c>
      <c r="L54">
        <f t="shared" si="7"/>
        <v>5.4707275E-2</v>
      </c>
      <c r="M54">
        <f t="shared" si="7"/>
        <v>4.9331500000000007E-2</v>
      </c>
      <c r="N54">
        <f t="shared" si="7"/>
        <v>4.6490975000000004E-2</v>
      </c>
      <c r="O54">
        <f>AVERAGE(O47:O50)</f>
        <v>2.6642975000000013E-2</v>
      </c>
    </row>
    <row r="55" spans="4:17" x14ac:dyDescent="0.25">
      <c r="F55" t="s">
        <v>36</v>
      </c>
      <c r="H55">
        <f>H54/1000</f>
        <v>7.8888649999999999E-5</v>
      </c>
      <c r="I55">
        <f t="shared" ref="I55:O55" si="8">I54/1000</f>
        <v>6.7796725000000003E-5</v>
      </c>
      <c r="J55">
        <f t="shared" si="8"/>
        <v>7.6976750000000015E-5</v>
      </c>
      <c r="K55">
        <f t="shared" si="8"/>
        <v>5.9930325E-5</v>
      </c>
      <c r="L55">
        <f t="shared" si="8"/>
        <v>5.4707275000000002E-5</v>
      </c>
      <c r="M55">
        <f t="shared" si="8"/>
        <v>4.9331500000000007E-5</v>
      </c>
      <c r="N55">
        <f t="shared" si="8"/>
        <v>4.6490975000000004E-5</v>
      </c>
      <c r="O55">
        <f t="shared" si="8"/>
        <v>2.6642975000000014E-5</v>
      </c>
    </row>
    <row r="56" spans="4:17" x14ac:dyDescent="0.25">
      <c r="F56" t="s">
        <v>37</v>
      </c>
      <c r="H56">
        <f>MEDIAN(H47:H50)</f>
        <v>8.3069249999999997E-2</v>
      </c>
      <c r="I56">
        <f t="shared" ref="I56:N56" si="9">MEDIAN(I47:I50)</f>
        <v>7.3820350000000007E-2</v>
      </c>
      <c r="J56">
        <f>MEDIAN(J47:J50)</f>
        <v>7.5664350000000005E-2</v>
      </c>
      <c r="K56">
        <f t="shared" si="9"/>
        <v>5.66334E-2</v>
      </c>
      <c r="L56">
        <f t="shared" si="9"/>
        <v>5.5170899999999995E-2</v>
      </c>
      <c r="M56">
        <f t="shared" si="9"/>
        <v>4.9282500000000007E-2</v>
      </c>
      <c r="N56">
        <f t="shared" si="9"/>
        <v>4.5555600000000002E-2</v>
      </c>
      <c r="O56">
        <f>MEDIAN(O47:O50)</f>
        <v>2.6581300000000016E-2</v>
      </c>
    </row>
    <row r="57" spans="4:17" x14ac:dyDescent="0.25">
      <c r="F57" t="s">
        <v>38</v>
      </c>
      <c r="H57">
        <f>H56/1000</f>
        <v>8.3069249999999991E-5</v>
      </c>
      <c r="I57">
        <f t="shared" ref="I57:O57" si="10">I56/1000</f>
        <v>7.3820350000000005E-5</v>
      </c>
      <c r="J57">
        <f t="shared" si="10"/>
        <v>7.566435000000001E-5</v>
      </c>
      <c r="K57">
        <f t="shared" si="10"/>
        <v>5.6633399999999999E-5</v>
      </c>
      <c r="L57">
        <f t="shared" si="10"/>
        <v>5.5170899999999997E-5</v>
      </c>
      <c r="M57">
        <f t="shared" si="10"/>
        <v>4.9282500000000008E-5</v>
      </c>
      <c r="N57">
        <f t="shared" si="10"/>
        <v>4.5555600000000001E-5</v>
      </c>
      <c r="O57">
        <f t="shared" si="10"/>
        <v>2.6581300000000016E-5</v>
      </c>
    </row>
    <row r="58" spans="4:17" x14ac:dyDescent="0.25">
      <c r="F58" t="s">
        <v>39</v>
      </c>
      <c r="H58">
        <f>STDEV(H47:H50)</f>
        <v>1.6431630383399773E-2</v>
      </c>
      <c r="I58">
        <f t="shared" ref="I58:O58" si="11">STDEV(I47:I50)</f>
        <v>2.2889757743785065E-2</v>
      </c>
      <c r="J58">
        <f t="shared" si="11"/>
        <v>2.0018331484666738E-2</v>
      </c>
      <c r="K58">
        <f t="shared" si="11"/>
        <v>1.924351871087597E-2</v>
      </c>
      <c r="L58">
        <f t="shared" si="11"/>
        <v>1.0083069314904419E-2</v>
      </c>
      <c r="M58">
        <f t="shared" si="11"/>
        <v>7.3960441268739758E-3</v>
      </c>
      <c r="N58">
        <f t="shared" si="11"/>
        <v>9.914915012368972E-3</v>
      </c>
      <c r="O58">
        <f t="shared" si="11"/>
        <v>7.2522223349697039E-3</v>
      </c>
    </row>
    <row r="59" spans="4:17" x14ac:dyDescent="0.25">
      <c r="F59" t="s">
        <v>40</v>
      </c>
      <c r="H59">
        <f>H58/H54*100</f>
        <v>20.828890319963357</v>
      </c>
      <c r="I59">
        <f t="shared" ref="I59:O59" si="12">I58/I54*100</f>
        <v>33.762335487127238</v>
      </c>
      <c r="J59">
        <f t="shared" si="12"/>
        <v>26.005685463034922</v>
      </c>
      <c r="K59">
        <f t="shared" si="12"/>
        <v>32.109818711772334</v>
      </c>
      <c r="L59">
        <f t="shared" si="12"/>
        <v>18.430947830803891</v>
      </c>
      <c r="M59">
        <f t="shared" si="12"/>
        <v>14.992538493404773</v>
      </c>
      <c r="N59">
        <f t="shared" si="12"/>
        <v>21.326537058792532</v>
      </c>
      <c r="O59">
        <f t="shared" si="12"/>
        <v>27.220017040025375</v>
      </c>
    </row>
    <row r="62" spans="4:17" x14ac:dyDescent="0.25">
      <c r="D62" t="s">
        <v>42</v>
      </c>
    </row>
    <row r="63" spans="4:17" x14ac:dyDescent="0.25">
      <c r="H63">
        <f t="shared" ref="H63:O64" si="13">H47/$O$54*100</f>
        <v>212.16962445072284</v>
      </c>
      <c r="I63">
        <f t="shared" si="13"/>
        <v>140.23659144671342</v>
      </c>
      <c r="J63">
        <f t="shared" si="13"/>
        <v>206.04455771174196</v>
      </c>
      <c r="K63">
        <f t="shared" si="13"/>
        <v>151.00603442370826</v>
      </c>
      <c r="L63">
        <f t="shared" si="13"/>
        <v>166.91379247249972</v>
      </c>
      <c r="M63">
        <f t="shared" si="13"/>
        <v>187.86002689264234</v>
      </c>
      <c r="N63">
        <f t="shared" si="13"/>
        <v>139.83273264340781</v>
      </c>
      <c r="O63">
        <f t="shared" si="13"/>
        <v>68.117393046384649</v>
      </c>
    </row>
    <row r="64" spans="4:17" x14ac:dyDescent="0.25">
      <c r="H64">
        <f>H48/$O$54*100</f>
        <v>348.63899395619273</v>
      </c>
      <c r="I64">
        <f t="shared" si="13"/>
        <v>236.38726531102466</v>
      </c>
      <c r="J64">
        <f t="shared" si="13"/>
        <v>257.33837906615145</v>
      </c>
      <c r="K64">
        <f t="shared" si="13"/>
        <v>204.19528975273963</v>
      </c>
      <c r="L64">
        <f t="shared" si="13"/>
        <v>178.84639384302983</v>
      </c>
      <c r="M64">
        <f t="shared" si="13"/>
        <v>182.08739827290304</v>
      </c>
      <c r="N64">
        <f t="shared" si="13"/>
        <v>146.584606261125</v>
      </c>
      <c r="O64">
        <f t="shared" si="13"/>
        <v>90.825818062735124</v>
      </c>
    </row>
    <row r="65" spans="4:17" x14ac:dyDescent="0.25">
      <c r="H65">
        <f t="shared" ref="H65:O66" si="14">H49/$O$54*100</f>
        <v>288.18553483610583</v>
      </c>
      <c r="I65">
        <f t="shared" si="14"/>
        <v>323.47363610858008</v>
      </c>
      <c r="J65">
        <f t="shared" si="14"/>
        <v>310.64886710286657</v>
      </c>
      <c r="K65">
        <f t="shared" si="14"/>
        <v>220.93291008230116</v>
      </c>
      <c r="L65">
        <f t="shared" si="14"/>
        <v>240.27534462649149</v>
      </c>
      <c r="M65">
        <f t="shared" si="14"/>
        <v>151.46656857952232</v>
      </c>
      <c r="N65">
        <f t="shared" si="14"/>
        <v>195.38621343900215</v>
      </c>
      <c r="O65">
        <f t="shared" si="14"/>
        <v>108.71120811395876</v>
      </c>
    </row>
    <row r="66" spans="4:17" x14ac:dyDescent="0.25">
      <c r="H66">
        <f t="shared" si="14"/>
        <v>335.38784613955443</v>
      </c>
      <c r="I66">
        <f t="shared" si="14"/>
        <v>317.75768284134926</v>
      </c>
      <c r="J66">
        <f t="shared" si="14"/>
        <v>381.64619379029546</v>
      </c>
      <c r="K66">
        <f t="shared" si="14"/>
        <v>323.62001615810527</v>
      </c>
      <c r="L66">
        <f t="shared" si="14"/>
        <v>235.30330227761712</v>
      </c>
      <c r="M66">
        <f t="shared" si="14"/>
        <v>219.21651016825251</v>
      </c>
      <c r="N66">
        <f t="shared" si="14"/>
        <v>216.18118847463538</v>
      </c>
      <c r="O66">
        <f t="shared" si="14"/>
        <v>132.34558077692148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35</v>
      </c>
      <c r="H70">
        <f>AVERAGE(H63:H66)</f>
        <v>296.09549984564399</v>
      </c>
      <c r="I70">
        <f>AVERAGE(I63:I66)</f>
        <v>254.46379392691685</v>
      </c>
      <c r="J70">
        <f t="shared" ref="J70:N70" si="15">AVERAGE(J63:J66)</f>
        <v>288.91949941776386</v>
      </c>
      <c r="K70">
        <f t="shared" si="15"/>
        <v>224.93856260421359</v>
      </c>
      <c r="L70">
        <f t="shared" si="15"/>
        <v>205.33470830490955</v>
      </c>
      <c r="M70">
        <f t="shared" si="15"/>
        <v>185.15762597833006</v>
      </c>
      <c r="N70">
        <f t="shared" si="15"/>
        <v>174.4961852045426</v>
      </c>
      <c r="O70">
        <f>AVERAGE(O63:O66)</f>
        <v>100</v>
      </c>
    </row>
    <row r="71" spans="4:17" x14ac:dyDescent="0.25">
      <c r="F71" t="s">
        <v>37</v>
      </c>
      <c r="H71">
        <f>MEDIAN(H63:H66)</f>
        <v>311.78669048783013</v>
      </c>
      <c r="I71">
        <f>MEDIAN(I63:I66)</f>
        <v>277.07247407618695</v>
      </c>
      <c r="J71">
        <f t="shared" ref="J71:O71" si="16">MEDIAN(J63:J66)</f>
        <v>283.99362308450901</v>
      </c>
      <c r="K71">
        <f t="shared" si="16"/>
        <v>212.56409991752039</v>
      </c>
      <c r="L71">
        <f t="shared" si="16"/>
        <v>207.07484806032346</v>
      </c>
      <c r="M71">
        <f t="shared" si="16"/>
        <v>184.97371258277269</v>
      </c>
      <c r="N71">
        <f t="shared" si="16"/>
        <v>170.98540985006358</v>
      </c>
      <c r="O71">
        <f t="shared" si="16"/>
        <v>99.768513088346936</v>
      </c>
    </row>
    <row r="72" spans="4:17" x14ac:dyDescent="0.25">
      <c r="F72" t="s">
        <v>39</v>
      </c>
      <c r="H72">
        <f>STDEV(H63:H66)</f>
        <v>61.673406905196188</v>
      </c>
      <c r="I72">
        <f t="shared" ref="I72:O72" si="17">STDEV(I63:I66)</f>
        <v>85.912919798877525</v>
      </c>
      <c r="J72">
        <f t="shared" si="17"/>
        <v>75.135496259958771</v>
      </c>
      <c r="K72">
        <f t="shared" si="17"/>
        <v>72.227364665079378</v>
      </c>
      <c r="L72">
        <f t="shared" si="17"/>
        <v>37.845132966210947</v>
      </c>
      <c r="M72">
        <f t="shared" si="17"/>
        <v>27.759828348275398</v>
      </c>
      <c r="N72">
        <f t="shared" si="17"/>
        <v>37.213993603826104</v>
      </c>
      <c r="O72">
        <f t="shared" si="17"/>
        <v>27.220017040025343</v>
      </c>
    </row>
    <row r="73" spans="4:17" x14ac:dyDescent="0.25">
      <c r="F73" t="s">
        <v>40</v>
      </c>
      <c r="H73">
        <f t="shared" ref="H73:O73" si="18">H72/H70*100</f>
        <v>20.828890319963268</v>
      </c>
      <c r="I73">
        <f t="shared" si="18"/>
        <v>33.762335487127146</v>
      </c>
      <c r="J73">
        <f t="shared" si="18"/>
        <v>26.005685463034954</v>
      </c>
      <c r="K73">
        <f t="shared" si="18"/>
        <v>32.109818711772284</v>
      </c>
      <c r="L73">
        <f t="shared" si="18"/>
        <v>18.430947830803756</v>
      </c>
      <c r="M73">
        <f t="shared" si="18"/>
        <v>14.99253849340468</v>
      </c>
      <c r="N73">
        <f t="shared" si="18"/>
        <v>21.326537058792574</v>
      </c>
      <c r="O73">
        <f t="shared" si="18"/>
        <v>27.220017040025347</v>
      </c>
    </row>
    <row r="76" spans="4:17" x14ac:dyDescent="0.25">
      <c r="D76" t="s">
        <v>43</v>
      </c>
      <c r="H76">
        <f t="shared" ref="H76:O79" si="19">H47/$H$54*100</f>
        <v>71.655808535194865</v>
      </c>
      <c r="I76">
        <f>I47/$H$54*100</f>
        <v>47.361946236879469</v>
      </c>
      <c r="J76">
        <f t="shared" si="19"/>
        <v>69.587196637285601</v>
      </c>
      <c r="K76">
        <f t="shared" si="19"/>
        <v>50.999098095860433</v>
      </c>
      <c r="L76">
        <f t="shared" si="19"/>
        <v>56.371607322472883</v>
      </c>
      <c r="M76">
        <f t="shared" si="19"/>
        <v>63.445755504752576</v>
      </c>
      <c r="N76">
        <f t="shared" si="19"/>
        <v>47.225551457655818</v>
      </c>
      <c r="O76">
        <f t="shared" si="19"/>
        <v>23.005210508736063</v>
      </c>
    </row>
    <row r="77" spans="4:17" x14ac:dyDescent="0.25">
      <c r="H77">
        <f t="shared" si="19"/>
        <v>117.74545514468811</v>
      </c>
      <c r="I77">
        <f t="shared" si="19"/>
        <v>79.834805133564828</v>
      </c>
      <c r="J77">
        <f t="shared" si="19"/>
        <v>86.910601208158596</v>
      </c>
      <c r="K77">
        <f t="shared" si="19"/>
        <v>68.962645450264375</v>
      </c>
      <c r="L77">
        <f t="shared" si="19"/>
        <v>60.401591356931576</v>
      </c>
      <c r="M77">
        <f t="shared" si="19"/>
        <v>61.496172136295925</v>
      </c>
      <c r="N77">
        <f t="shared" si="19"/>
        <v>49.505854137445617</v>
      </c>
      <c r="O77">
        <f t="shared" si="19"/>
        <v>30.67450133827872</v>
      </c>
    </row>
    <row r="78" spans="4:17" x14ac:dyDescent="0.25">
      <c r="H78">
        <f t="shared" si="19"/>
        <v>97.328576417520125</v>
      </c>
      <c r="I78">
        <f t="shared" si="19"/>
        <v>109.24638715455266</v>
      </c>
      <c r="J78">
        <f t="shared" si="19"/>
        <v>104.91509234851908</v>
      </c>
      <c r="K78">
        <f t="shared" si="19"/>
        <v>74.615423131210889</v>
      </c>
      <c r="L78">
        <f t="shared" si="19"/>
        <v>81.147921785960335</v>
      </c>
      <c r="M78">
        <f t="shared" si="19"/>
        <v>51.154633778116377</v>
      </c>
      <c r="N78">
        <f t="shared" si="19"/>
        <v>65.98756601868584</v>
      </c>
      <c r="O78">
        <f t="shared" si="19"/>
        <v>36.714913995866347</v>
      </c>
    </row>
    <row r="79" spans="4:17" x14ac:dyDescent="0.25">
      <c r="H79">
        <f t="shared" si="19"/>
        <v>113.27015990259687</v>
      </c>
      <c r="I79">
        <f t="shared" si="19"/>
        <v>107.3159446891283</v>
      </c>
      <c r="J79">
        <f t="shared" si="19"/>
        <v>128.89293960538052</v>
      </c>
      <c r="K79">
        <f t="shared" si="19"/>
        <v>109.29582392397383</v>
      </c>
      <c r="L79">
        <f t="shared" si="19"/>
        <v>79.46871951795346</v>
      </c>
      <c r="M79">
        <f t="shared" si="19"/>
        <v>74.035745319510482</v>
      </c>
      <c r="N79">
        <f t="shared" si="19"/>
        <v>73.010629539230308</v>
      </c>
      <c r="O79">
        <f t="shared" si="19"/>
        <v>44.696924082234908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35</v>
      </c>
      <c r="H83">
        <f>AVERAGE(H76:H79)</f>
        <v>100</v>
      </c>
      <c r="I83">
        <f t="shared" ref="I83:N83" si="20">AVERAGE(I76:I79)</f>
        <v>85.939770803531317</v>
      </c>
      <c r="J83">
        <f t="shared" si="20"/>
        <v>97.576457449835942</v>
      </c>
      <c r="K83">
        <f t="shared" si="20"/>
        <v>75.968247650327385</v>
      </c>
      <c r="L83">
        <f t="shared" si="20"/>
        <v>69.347459995829567</v>
      </c>
      <c r="M83">
        <f t="shared" si="20"/>
        <v>62.533076684668835</v>
      </c>
      <c r="N83">
        <f t="shared" si="20"/>
        <v>58.932400288254399</v>
      </c>
      <c r="O83">
        <f>AVERAGE(O76:O79)</f>
        <v>33.772887481279014</v>
      </c>
    </row>
    <row r="84" spans="6:17" x14ac:dyDescent="0.25">
      <c r="F84" t="s">
        <v>37</v>
      </c>
      <c r="H84">
        <f>MEDIAN(H76:H79)</f>
        <v>105.29936816005849</v>
      </c>
      <c r="I84">
        <f>MEDIAN(I76:I79)</f>
        <v>93.575374911346557</v>
      </c>
      <c r="J84">
        <f t="shared" ref="J84:O84" si="21">MEDIAN(J76:J79)</f>
        <v>95.912846778338832</v>
      </c>
      <c r="K84">
        <f t="shared" si="21"/>
        <v>71.789034290737632</v>
      </c>
      <c r="L84">
        <f t="shared" si="21"/>
        <v>69.935155437442518</v>
      </c>
      <c r="M84">
        <f t="shared" si="21"/>
        <v>62.470963820524247</v>
      </c>
      <c r="N84">
        <f t="shared" si="21"/>
        <v>57.746710078065732</v>
      </c>
      <c r="O84">
        <f t="shared" si="21"/>
        <v>33.694707667072535</v>
      </c>
    </row>
    <row r="85" spans="6:17" x14ac:dyDescent="0.25">
      <c r="F85" t="s">
        <v>39</v>
      </c>
      <c r="H85">
        <f>STDEV(H76:H79)</f>
        <v>20.828890319963346</v>
      </c>
      <c r="I85">
        <f t="shared" ref="I85:O85" si="22">STDEV(I76:I79)</f>
        <v>29.015273735556402</v>
      </c>
      <c r="J85">
        <f t="shared" si="22"/>
        <v>25.375426610376479</v>
      </c>
      <c r="K85">
        <f t="shared" si="22"/>
        <v>24.39326659903033</v>
      </c>
      <c r="L85">
        <f t="shared" si="22"/>
        <v>12.781394173818926</v>
      </c>
      <c r="M85">
        <f t="shared" si="22"/>
        <v>9.3752955930592989</v>
      </c>
      <c r="N85">
        <f t="shared" si="22"/>
        <v>12.568240187110533</v>
      </c>
      <c r="O85">
        <f t="shared" si="22"/>
        <v>9.1929857273127293</v>
      </c>
    </row>
    <row r="86" spans="6:17" x14ac:dyDescent="0.25">
      <c r="F86" t="s">
        <v>40</v>
      </c>
      <c r="H86">
        <f t="shared" ref="H86:O86" si="23">H85/H83*100</f>
        <v>20.828890319963346</v>
      </c>
      <c r="I86">
        <f t="shared" si="23"/>
        <v>33.76233548712716</v>
      </c>
      <c r="J86">
        <f t="shared" si="23"/>
        <v>26.005685463034961</v>
      </c>
      <c r="K86">
        <f t="shared" si="23"/>
        <v>32.109818711772284</v>
      </c>
      <c r="L86">
        <f t="shared" si="23"/>
        <v>18.430947830803863</v>
      </c>
      <c r="M86">
        <f t="shared" si="23"/>
        <v>14.992538493404769</v>
      </c>
      <c r="N86">
        <f t="shared" si="23"/>
        <v>21.326537058792532</v>
      </c>
      <c r="O86">
        <f t="shared" si="23"/>
        <v>27.220017040025329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25467-F4BA-47FE-BFB3-086AA25F51B9}">
  <dimension ref="A1:Q86"/>
  <sheetViews>
    <sheetView topLeftCell="A13" workbookViewId="0">
      <selection activeCell="A25" sqref="A25:E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44</v>
      </c>
    </row>
    <row r="3" spans="1:1" x14ac:dyDescent="0.25">
      <c r="A3" t="s">
        <v>45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46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47</v>
      </c>
    </row>
    <row r="13" spans="1:1" x14ac:dyDescent="0.25">
      <c r="A13" t="s">
        <v>48</v>
      </c>
    </row>
    <row r="14" spans="1:1" x14ac:dyDescent="0.25">
      <c r="A14" t="s">
        <v>49</v>
      </c>
    </row>
    <row r="15" spans="1:1" x14ac:dyDescent="0.25">
      <c r="A15" t="s">
        <v>50</v>
      </c>
    </row>
    <row r="16" spans="1:1" x14ac:dyDescent="0.25">
      <c r="A16" t="s">
        <v>51</v>
      </c>
    </row>
    <row r="17" spans="1:17" x14ac:dyDescent="0.25">
      <c r="A17" t="s">
        <v>52</v>
      </c>
    </row>
    <row r="18" spans="1:17" x14ac:dyDescent="0.25">
      <c r="A18" t="s">
        <v>16</v>
      </c>
    </row>
    <row r="25" spans="1:17" x14ac:dyDescent="0.25">
      <c r="A25" s="1" t="s">
        <v>59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63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43553</v>
      </c>
      <c r="F27" s="5"/>
      <c r="G27" s="5">
        <v>571.65700000000004</v>
      </c>
      <c r="H27" s="5">
        <v>572.13</v>
      </c>
      <c r="I27" s="5">
        <v>571.42600000000004</v>
      </c>
      <c r="J27" s="5">
        <v>572.61800000000005</v>
      </c>
      <c r="K27" s="5">
        <v>572.32100000000003</v>
      </c>
      <c r="L27" s="5">
        <v>572.125</v>
      </c>
      <c r="M27" s="5">
        <v>571.75699999999995</v>
      </c>
      <c r="N27" s="5">
        <v>570.78</v>
      </c>
      <c r="O27" s="5">
        <v>573.27099999999996</v>
      </c>
      <c r="P27" s="5">
        <v>576.17499999999995</v>
      </c>
      <c r="Q27" s="5" t="s">
        <v>53</v>
      </c>
    </row>
    <row r="28" spans="1:17" x14ac:dyDescent="0.25">
      <c r="A28" t="s">
        <v>32</v>
      </c>
      <c r="C28" t="s">
        <v>60</v>
      </c>
      <c r="F28" s="6"/>
      <c r="G28" s="6">
        <v>576.87800000000004</v>
      </c>
      <c r="H28" s="7">
        <v>3472.3</v>
      </c>
      <c r="I28" s="8">
        <v>2935.47</v>
      </c>
      <c r="J28" s="8">
        <v>3051.6</v>
      </c>
      <c r="K28" s="8">
        <v>3078.03</v>
      </c>
      <c r="L28" s="8">
        <v>3193.52</v>
      </c>
      <c r="M28" s="8">
        <v>3272.77</v>
      </c>
      <c r="N28" s="8">
        <v>3417.3</v>
      </c>
      <c r="O28" s="8">
        <v>13144</v>
      </c>
      <c r="P28" s="9">
        <v>2514.0500000000002</v>
      </c>
      <c r="Q28" s="6" t="s">
        <v>53</v>
      </c>
    </row>
    <row r="29" spans="1:17" x14ac:dyDescent="0.25">
      <c r="A29" t="s">
        <v>33</v>
      </c>
      <c r="C29" t="s">
        <v>61</v>
      </c>
      <c r="F29" s="6"/>
      <c r="G29" s="6">
        <v>579.17899999999997</v>
      </c>
      <c r="H29" s="10">
        <v>3712.16</v>
      </c>
      <c r="I29" s="11">
        <v>3495.13</v>
      </c>
      <c r="J29" s="11">
        <v>3353.85</v>
      </c>
      <c r="K29" s="11">
        <v>3044.37</v>
      </c>
      <c r="L29" s="11">
        <v>4012.07</v>
      </c>
      <c r="M29" s="11">
        <v>3467.72</v>
      </c>
      <c r="N29" s="11">
        <v>3447.81</v>
      </c>
      <c r="O29" s="11">
        <v>15827.4</v>
      </c>
      <c r="P29" s="12">
        <v>2376.86</v>
      </c>
      <c r="Q29" s="6" t="s">
        <v>53</v>
      </c>
    </row>
    <row r="30" spans="1:17" x14ac:dyDescent="0.25">
      <c r="A30" t="s">
        <v>18</v>
      </c>
      <c r="C30" s="2">
        <v>43817</v>
      </c>
      <c r="F30" s="6"/>
      <c r="G30" s="6">
        <v>583.59500000000003</v>
      </c>
      <c r="H30" s="10">
        <v>6046.71</v>
      </c>
      <c r="I30" s="11">
        <v>3384.74</v>
      </c>
      <c r="J30" s="11">
        <v>3443.74</v>
      </c>
      <c r="K30" s="11">
        <v>3260.67</v>
      </c>
      <c r="L30" s="11">
        <v>4683.2299999999996</v>
      </c>
      <c r="M30" s="11">
        <v>3658.02</v>
      </c>
      <c r="N30" s="11">
        <v>3798.87</v>
      </c>
      <c r="O30" s="11">
        <v>17681.2</v>
      </c>
      <c r="P30" s="12">
        <v>2361.94</v>
      </c>
      <c r="Q30" s="6" t="s">
        <v>53</v>
      </c>
    </row>
    <row r="31" spans="1:17" x14ac:dyDescent="0.25">
      <c r="A31" t="s">
        <v>19</v>
      </c>
      <c r="C31" t="s">
        <v>20</v>
      </c>
      <c r="F31" s="6"/>
      <c r="G31" s="6">
        <v>599.11900000000003</v>
      </c>
      <c r="H31" s="13">
        <v>6026.21</v>
      </c>
      <c r="I31" s="14">
        <v>3645.16</v>
      </c>
      <c r="J31" s="14">
        <v>3191.21</v>
      </c>
      <c r="K31" s="14">
        <v>3186.45</v>
      </c>
      <c r="L31" s="14">
        <v>3623.42</v>
      </c>
      <c r="M31" s="14">
        <v>3779.88</v>
      </c>
      <c r="N31" s="14">
        <v>3854.31</v>
      </c>
      <c r="O31" s="14">
        <v>16763.2</v>
      </c>
      <c r="P31" s="15">
        <v>596.39499999999998</v>
      </c>
      <c r="Q31" s="6" t="s">
        <v>53</v>
      </c>
    </row>
    <row r="32" spans="1:17" x14ac:dyDescent="0.25">
      <c r="A32" s="1" t="s">
        <v>34</v>
      </c>
      <c r="C32" s="17" t="s">
        <v>62</v>
      </c>
      <c r="G32">
        <v>582.09100000000001</v>
      </c>
      <c r="H32">
        <v>579.45600000000002</v>
      </c>
      <c r="I32">
        <v>581.428</v>
      </c>
      <c r="J32">
        <v>580.67600000000004</v>
      </c>
      <c r="K32">
        <v>582.92999999999995</v>
      </c>
      <c r="L32">
        <v>582.97299999999996</v>
      </c>
      <c r="M32">
        <v>581.09699999999998</v>
      </c>
      <c r="N32">
        <v>580.83600000000001</v>
      </c>
      <c r="O32">
        <v>580.48900000000003</v>
      </c>
      <c r="P32">
        <v>582.18299999999999</v>
      </c>
      <c r="Q32" t="s">
        <v>53</v>
      </c>
    </row>
    <row r="35" spans="1:17" x14ac:dyDescent="0.25">
      <c r="A35" s="1"/>
      <c r="C35" s="16"/>
      <c r="F35" t="s">
        <v>35</v>
      </c>
      <c r="H35">
        <f>AVERAGE(H28:H31)</f>
        <v>4814.3450000000003</v>
      </c>
      <c r="I35">
        <f>AVERAGE(I28:I31)</f>
        <v>3365.125</v>
      </c>
      <c r="J35">
        <f>AVERAGE(J28:J31)</f>
        <v>3260.0999999999995</v>
      </c>
      <c r="K35">
        <f t="shared" ref="K35:M35" si="0">AVERAGE(K28:K31)</f>
        <v>3142.38</v>
      </c>
      <c r="L35">
        <f t="shared" si="0"/>
        <v>3878.06</v>
      </c>
      <c r="M35">
        <f t="shared" si="0"/>
        <v>3544.5974999999999</v>
      </c>
      <c r="N35">
        <f>AVERAGE(N28:N31)</f>
        <v>3629.5724999999998</v>
      </c>
      <c r="O35">
        <f>AVERAGE(O28:O31)</f>
        <v>15853.95</v>
      </c>
      <c r="P35">
        <f>AVERAGE(P28:P30)</f>
        <v>2417.6166666666668</v>
      </c>
    </row>
    <row r="36" spans="1:17" x14ac:dyDescent="0.25">
      <c r="F36" t="s">
        <v>36</v>
      </c>
      <c r="H36">
        <f>H35/1000</f>
        <v>4.8143450000000003</v>
      </c>
      <c r="I36">
        <f t="shared" ref="I36:P36" si="1">I35/1000</f>
        <v>3.3651249999999999</v>
      </c>
      <c r="J36">
        <f t="shared" si="1"/>
        <v>3.2600999999999996</v>
      </c>
      <c r="K36">
        <f t="shared" si="1"/>
        <v>3.1423800000000002</v>
      </c>
      <c r="L36">
        <f t="shared" si="1"/>
        <v>3.8780600000000001</v>
      </c>
      <c r="M36">
        <f t="shared" si="1"/>
        <v>3.5445975000000001</v>
      </c>
      <c r="N36">
        <f t="shared" si="1"/>
        <v>3.6295724999999996</v>
      </c>
      <c r="O36">
        <f t="shared" si="1"/>
        <v>15.853950000000001</v>
      </c>
      <c r="P36">
        <f t="shared" si="1"/>
        <v>2.417616666666667</v>
      </c>
    </row>
    <row r="37" spans="1:17" x14ac:dyDescent="0.25">
      <c r="F37" t="s">
        <v>37</v>
      </c>
      <c r="H37">
        <f>MEDIAN(H28:H31)</f>
        <v>4869.1849999999995</v>
      </c>
      <c r="I37">
        <f t="shared" ref="I37:O37" si="2">MEDIAN(I28:I31)</f>
        <v>3439.9349999999999</v>
      </c>
      <c r="J37">
        <f t="shared" si="2"/>
        <v>3272.5299999999997</v>
      </c>
      <c r="K37">
        <f t="shared" si="2"/>
        <v>3132.24</v>
      </c>
      <c r="L37">
        <f t="shared" si="2"/>
        <v>3817.7449999999999</v>
      </c>
      <c r="M37">
        <f t="shared" si="2"/>
        <v>3562.87</v>
      </c>
      <c r="N37">
        <f t="shared" si="2"/>
        <v>3623.34</v>
      </c>
      <c r="O37">
        <f t="shared" si="2"/>
        <v>16295.3</v>
      </c>
      <c r="P37">
        <f>MEDIAN(P28:P30)</f>
        <v>2376.86</v>
      </c>
    </row>
    <row r="38" spans="1:17" x14ac:dyDescent="0.25">
      <c r="F38" t="s">
        <v>38</v>
      </c>
      <c r="H38">
        <f>H37/1000</f>
        <v>4.8691849999999999</v>
      </c>
      <c r="I38">
        <f t="shared" ref="I38:P38" si="3">I37/1000</f>
        <v>3.4399349999999997</v>
      </c>
      <c r="J38">
        <f t="shared" si="3"/>
        <v>3.2725299999999997</v>
      </c>
      <c r="K38">
        <f t="shared" si="3"/>
        <v>3.1322399999999999</v>
      </c>
      <c r="L38">
        <f t="shared" si="3"/>
        <v>3.8177449999999999</v>
      </c>
      <c r="M38">
        <f t="shared" si="3"/>
        <v>3.5628699999999998</v>
      </c>
      <c r="N38">
        <f t="shared" si="3"/>
        <v>3.6233400000000002</v>
      </c>
      <c r="O38">
        <f t="shared" si="3"/>
        <v>16.295300000000001</v>
      </c>
      <c r="P38">
        <f t="shared" si="3"/>
        <v>2.3768600000000002</v>
      </c>
    </row>
    <row r="39" spans="1:17" x14ac:dyDescent="0.25">
      <c r="F39" t="s">
        <v>39</v>
      </c>
      <c r="H39">
        <f>STDEV(H28:H31)</f>
        <v>1414.5949747424747</v>
      </c>
      <c r="I39">
        <f t="shared" ref="I39:O39" si="4">STDEV(I28:I31)</f>
        <v>305.67361051727494</v>
      </c>
      <c r="J39">
        <f t="shared" si="4"/>
        <v>173.906866071086</v>
      </c>
      <c r="K39">
        <f t="shared" si="4"/>
        <v>99.467870189322937</v>
      </c>
      <c r="L39">
        <f t="shared" si="4"/>
        <v>632.37487568688209</v>
      </c>
      <c r="M39">
        <f t="shared" si="4"/>
        <v>222.12823479167773</v>
      </c>
      <c r="N39">
        <f t="shared" si="4"/>
        <v>228.95837181679983</v>
      </c>
      <c r="O39">
        <f t="shared" si="4"/>
        <v>1958.7506247605872</v>
      </c>
      <c r="P39">
        <f>STDEV(P28:P30)</f>
        <v>83.846242809879939</v>
      </c>
    </row>
    <row r="40" spans="1:17" x14ac:dyDescent="0.25">
      <c r="F40" t="s">
        <v>40</v>
      </c>
      <c r="H40">
        <f>H39/H35*100</f>
        <v>29.382916570010554</v>
      </c>
      <c r="I40">
        <f t="shared" ref="I40:O40" si="5">I39/I35*100</f>
        <v>9.08357373105828</v>
      </c>
      <c r="J40">
        <f t="shared" si="5"/>
        <v>5.3344028119102491</v>
      </c>
      <c r="K40">
        <f t="shared" si="5"/>
        <v>3.1653673390653876</v>
      </c>
      <c r="L40">
        <f t="shared" si="5"/>
        <v>16.30647477570956</v>
      </c>
      <c r="M40">
        <f t="shared" si="5"/>
        <v>6.2666701872829771</v>
      </c>
      <c r="N40">
        <f t="shared" si="5"/>
        <v>6.3081360633187478</v>
      </c>
      <c r="O40">
        <f t="shared" si="5"/>
        <v>12.354969107134734</v>
      </c>
      <c r="P40">
        <f>P39/P35*100</f>
        <v>3.4681363661131801</v>
      </c>
    </row>
    <row r="43" spans="1:17" x14ac:dyDescent="0.25">
      <c r="D43" t="s">
        <v>41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 t="shared" ref="H47:O50" si="6">H28-$P$35</f>
        <v>1054.6833333333334</v>
      </c>
      <c r="I47">
        <f t="shared" si="6"/>
        <v>517.85333333333301</v>
      </c>
      <c r="J47">
        <f>J28-$P$35</f>
        <v>633.98333333333312</v>
      </c>
      <c r="K47">
        <f t="shared" si="6"/>
        <v>660.41333333333341</v>
      </c>
      <c r="L47">
        <f t="shared" si="6"/>
        <v>775.90333333333319</v>
      </c>
      <c r="M47">
        <f t="shared" si="6"/>
        <v>855.15333333333319</v>
      </c>
      <c r="N47">
        <f t="shared" si="6"/>
        <v>999.68333333333339</v>
      </c>
      <c r="O47">
        <f t="shared" si="6"/>
        <v>10726.383333333333</v>
      </c>
    </row>
    <row r="48" spans="1:17" x14ac:dyDescent="0.25">
      <c r="H48">
        <f t="shared" si="6"/>
        <v>1294.5433333333331</v>
      </c>
      <c r="I48">
        <f t="shared" si="6"/>
        <v>1077.5133333333333</v>
      </c>
      <c r="J48">
        <f t="shared" si="6"/>
        <v>936.23333333333312</v>
      </c>
      <c r="K48">
        <f t="shared" si="6"/>
        <v>626.7533333333331</v>
      </c>
      <c r="L48">
        <f t="shared" si="6"/>
        <v>1594.4533333333334</v>
      </c>
      <c r="M48">
        <f t="shared" si="6"/>
        <v>1050.103333333333</v>
      </c>
      <c r="N48">
        <f t="shared" si="6"/>
        <v>1030.1933333333332</v>
      </c>
      <c r="O48">
        <f t="shared" si="6"/>
        <v>13409.783333333333</v>
      </c>
    </row>
    <row r="49" spans="4:17" x14ac:dyDescent="0.25">
      <c r="H49">
        <f t="shared" si="6"/>
        <v>3629.0933333333332</v>
      </c>
      <c r="I49">
        <f t="shared" si="6"/>
        <v>967.12333333333299</v>
      </c>
      <c r="J49">
        <f t="shared" si="6"/>
        <v>1026.123333333333</v>
      </c>
      <c r="K49">
        <f t="shared" si="6"/>
        <v>843.05333333333328</v>
      </c>
      <c r="L49">
        <f t="shared" si="6"/>
        <v>2265.6133333333328</v>
      </c>
      <c r="M49">
        <f t="shared" si="6"/>
        <v>1240.4033333333332</v>
      </c>
      <c r="N49">
        <f t="shared" si="6"/>
        <v>1381.2533333333331</v>
      </c>
      <c r="O49">
        <f t="shared" si="6"/>
        <v>15263.583333333334</v>
      </c>
    </row>
    <row r="50" spans="4:17" x14ac:dyDescent="0.25">
      <c r="H50">
        <f t="shared" si="6"/>
        <v>3608.5933333333332</v>
      </c>
      <c r="I50">
        <f t="shared" si="6"/>
        <v>1227.5433333333331</v>
      </c>
      <c r="J50">
        <f t="shared" si="6"/>
        <v>773.59333333333325</v>
      </c>
      <c r="K50">
        <f t="shared" si="6"/>
        <v>768.83333333333303</v>
      </c>
      <c r="L50">
        <f t="shared" si="6"/>
        <v>1205.8033333333333</v>
      </c>
      <c r="M50">
        <f t="shared" si="6"/>
        <v>1362.2633333333333</v>
      </c>
      <c r="N50">
        <f t="shared" si="6"/>
        <v>1436.6933333333332</v>
      </c>
      <c r="O50">
        <f t="shared" si="6"/>
        <v>14345.583333333334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35</v>
      </c>
      <c r="H54">
        <f>AVERAGE(H47:H50)</f>
        <v>2396.7283333333335</v>
      </c>
      <c r="I54">
        <f>AVERAGE(I47:I50)</f>
        <v>947.5083333333331</v>
      </c>
      <c r="J54">
        <f t="shared" ref="J54:N54" si="7">AVERAGE(J47:J50)</f>
        <v>842.48333333333312</v>
      </c>
      <c r="K54">
        <f t="shared" si="7"/>
        <v>724.76333333333321</v>
      </c>
      <c r="L54">
        <f t="shared" si="7"/>
        <v>1460.4433333333332</v>
      </c>
      <c r="M54">
        <f t="shared" si="7"/>
        <v>1126.9808333333331</v>
      </c>
      <c r="N54">
        <f t="shared" si="7"/>
        <v>1211.9558333333332</v>
      </c>
      <c r="O54">
        <f>AVERAGE(O47:O50)</f>
        <v>13436.333333333334</v>
      </c>
    </row>
    <row r="55" spans="4:17" x14ac:dyDescent="0.25">
      <c r="F55" t="s">
        <v>36</v>
      </c>
      <c r="H55">
        <f>H54/1000</f>
        <v>2.3967283333333333</v>
      </c>
      <c r="I55">
        <f t="shared" ref="I55:O55" si="8">I54/1000</f>
        <v>0.94750833333333306</v>
      </c>
      <c r="J55">
        <f t="shared" si="8"/>
        <v>0.84248333333333314</v>
      </c>
      <c r="K55">
        <f t="shared" si="8"/>
        <v>0.7247633333333332</v>
      </c>
      <c r="L55">
        <f t="shared" si="8"/>
        <v>1.4604433333333331</v>
      </c>
      <c r="M55">
        <f t="shared" si="8"/>
        <v>1.1269808333333331</v>
      </c>
      <c r="N55">
        <f t="shared" si="8"/>
        <v>1.2119558333333331</v>
      </c>
      <c r="O55">
        <f t="shared" si="8"/>
        <v>13.436333333333334</v>
      </c>
    </row>
    <row r="56" spans="4:17" x14ac:dyDescent="0.25">
      <c r="F56" t="s">
        <v>37</v>
      </c>
      <c r="H56">
        <f>MEDIAN(H47:H50)</f>
        <v>2451.5683333333332</v>
      </c>
      <c r="I56">
        <f t="shared" ref="I56:N56" si="9">MEDIAN(I47:I50)</f>
        <v>1022.3183333333332</v>
      </c>
      <c r="J56">
        <f>MEDIAN(J47:J50)</f>
        <v>854.91333333333318</v>
      </c>
      <c r="K56">
        <f t="shared" si="9"/>
        <v>714.62333333333322</v>
      </c>
      <c r="L56">
        <f t="shared" si="9"/>
        <v>1400.1283333333333</v>
      </c>
      <c r="M56">
        <f t="shared" si="9"/>
        <v>1145.2533333333331</v>
      </c>
      <c r="N56">
        <f t="shared" si="9"/>
        <v>1205.7233333333331</v>
      </c>
      <c r="O56">
        <f>MEDIAN(O47:O50)</f>
        <v>13877.683333333334</v>
      </c>
    </row>
    <row r="57" spans="4:17" x14ac:dyDescent="0.25">
      <c r="F57" t="s">
        <v>38</v>
      </c>
      <c r="H57">
        <f>H56/1000</f>
        <v>2.4515683333333333</v>
      </c>
      <c r="I57">
        <f t="shared" ref="I57:O57" si="10">I56/1000</f>
        <v>1.0223183333333332</v>
      </c>
      <c r="J57">
        <f t="shared" si="10"/>
        <v>0.85491333333333319</v>
      </c>
      <c r="K57">
        <f t="shared" si="10"/>
        <v>0.71462333333333317</v>
      </c>
      <c r="L57">
        <f t="shared" si="10"/>
        <v>1.4001283333333334</v>
      </c>
      <c r="M57">
        <f t="shared" si="10"/>
        <v>1.145253333333333</v>
      </c>
      <c r="N57">
        <f t="shared" si="10"/>
        <v>1.205723333333333</v>
      </c>
      <c r="O57">
        <f t="shared" si="10"/>
        <v>13.877683333333334</v>
      </c>
    </row>
    <row r="58" spans="4:17" x14ac:dyDescent="0.25">
      <c r="F58" t="s">
        <v>39</v>
      </c>
      <c r="H58">
        <f>STDEV(H47:H50)</f>
        <v>1414.5949747424752</v>
      </c>
      <c r="I58">
        <f t="shared" ref="I58:O58" si="11">STDEV(I47:I50)</f>
        <v>305.67361051727465</v>
      </c>
      <c r="J58">
        <f t="shared" si="11"/>
        <v>173.90686607108597</v>
      </c>
      <c r="K58">
        <f t="shared" si="11"/>
        <v>99.467870189323563</v>
      </c>
      <c r="L58">
        <f t="shared" si="11"/>
        <v>632.37487568688209</v>
      </c>
      <c r="M58">
        <f t="shared" si="11"/>
        <v>222.12823479167861</v>
      </c>
      <c r="N58">
        <f t="shared" si="11"/>
        <v>228.95837181679963</v>
      </c>
      <c r="O58">
        <f t="shared" si="11"/>
        <v>1958.7506247605972</v>
      </c>
    </row>
    <row r="59" spans="4:17" x14ac:dyDescent="0.25">
      <c r="F59" t="s">
        <v>40</v>
      </c>
      <c r="H59">
        <f>H58/H54*100</f>
        <v>59.021915628421596</v>
      </c>
      <c r="I59">
        <f t="shared" ref="I59:O59" si="12">I58/I54*100</f>
        <v>32.260783337062087</v>
      </c>
      <c r="J59">
        <f t="shared" si="12"/>
        <v>20.642172870413187</v>
      </c>
      <c r="K59">
        <f t="shared" si="12"/>
        <v>13.724186312220116</v>
      </c>
      <c r="L59">
        <f t="shared" si="12"/>
        <v>43.300199415717294</v>
      </c>
      <c r="M59">
        <f t="shared" si="12"/>
        <v>19.710027732652534</v>
      </c>
      <c r="N59">
        <f t="shared" si="12"/>
        <v>18.891643203455544</v>
      </c>
      <c r="O59">
        <f t="shared" si="12"/>
        <v>14.57801452351036</v>
      </c>
    </row>
    <row r="62" spans="4:17" x14ac:dyDescent="0.25">
      <c r="D62" t="s">
        <v>54</v>
      </c>
    </row>
    <row r="63" spans="4:17" x14ac:dyDescent="0.25">
      <c r="H63">
        <f t="shared" ref="H63:O64" si="13">H47/$O$54*100</f>
        <v>7.8494877074598719</v>
      </c>
      <c r="I63">
        <f t="shared" si="13"/>
        <v>3.8541268699297899</v>
      </c>
      <c r="J63">
        <f>J47/$O$54*100</f>
        <v>4.7184251655957707</v>
      </c>
      <c r="K63">
        <f t="shared" si="13"/>
        <v>4.9151306159914663</v>
      </c>
      <c r="L63">
        <f t="shared" si="13"/>
        <v>5.7746657074102545</v>
      </c>
      <c r="M63">
        <f t="shared" si="13"/>
        <v>6.3644843583318842</v>
      </c>
      <c r="N63">
        <f t="shared" si="13"/>
        <v>7.4401498424669432</v>
      </c>
      <c r="O63">
        <f t="shared" si="13"/>
        <v>79.83117914113474</v>
      </c>
    </row>
    <row r="64" spans="4:17" x14ac:dyDescent="0.25">
      <c r="H64">
        <f>H48/$O$54*100</f>
        <v>9.6346473492272171</v>
      </c>
      <c r="I64">
        <f t="shared" si="13"/>
        <v>8.0194001339651191</v>
      </c>
      <c r="J64">
        <f t="shared" si="13"/>
        <v>6.9679227963978256</v>
      </c>
      <c r="K64">
        <f t="shared" si="13"/>
        <v>4.6646158426157909</v>
      </c>
      <c r="L64">
        <f t="shared" si="13"/>
        <v>11.866729514500483</v>
      </c>
      <c r="M64">
        <f t="shared" si="13"/>
        <v>7.8154010270659127</v>
      </c>
      <c r="N64">
        <f t="shared" si="13"/>
        <v>7.6672207199384736</v>
      </c>
      <c r="O64">
        <f t="shared" si="13"/>
        <v>99.802401448807956</v>
      </c>
    </row>
    <row r="65" spans="4:17" x14ac:dyDescent="0.25">
      <c r="H65">
        <f t="shared" ref="H65:O66" si="14">H49/$O$54*100</f>
        <v>27.009551216849832</v>
      </c>
      <c r="I65">
        <f t="shared" si="14"/>
        <v>7.1978218263911247</v>
      </c>
      <c r="J65">
        <f t="shared" si="14"/>
        <v>7.6369297179289957</v>
      </c>
      <c r="K65">
        <f t="shared" si="14"/>
        <v>6.2744300280334411</v>
      </c>
      <c r="L65">
        <f t="shared" si="14"/>
        <v>16.861842268476018</v>
      </c>
      <c r="M65">
        <f t="shared" si="14"/>
        <v>9.2317100399414507</v>
      </c>
      <c r="N65">
        <f t="shared" si="14"/>
        <v>10.279987099655163</v>
      </c>
      <c r="O65">
        <f t="shared" si="14"/>
        <v>113.59932025106056</v>
      </c>
    </row>
    <row r="66" spans="4:17" x14ac:dyDescent="0.25">
      <c r="H66">
        <f t="shared" si="14"/>
        <v>26.856979830807013</v>
      </c>
      <c r="I66">
        <f t="shared" si="14"/>
        <v>9.1359994045994668</v>
      </c>
      <c r="J66">
        <f t="shared" si="14"/>
        <v>5.7574735170805518</v>
      </c>
      <c r="K66">
        <f t="shared" si="14"/>
        <v>5.7220471854920714</v>
      </c>
      <c r="L66">
        <f t="shared" si="14"/>
        <v>8.9741993103277178</v>
      </c>
      <c r="M66">
        <f t="shared" si="14"/>
        <v>10.138653898633059</v>
      </c>
      <c r="N66">
        <f t="shared" si="14"/>
        <v>10.692599667568036</v>
      </c>
      <c r="O66">
        <f t="shared" si="14"/>
        <v>106.76709915899676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35</v>
      </c>
      <c r="H70">
        <f>AVERAGE(H63:H66)</f>
        <v>17.837666526085982</v>
      </c>
      <c r="I70">
        <f>AVERAGE(I63:I66)</f>
        <v>7.0518370587213752</v>
      </c>
      <c r="J70">
        <f t="shared" ref="J70:N70" si="15">AVERAGE(J63:J66)</f>
        <v>6.2701877992507864</v>
      </c>
      <c r="K70">
        <f t="shared" si="15"/>
        <v>5.3940559180331924</v>
      </c>
      <c r="L70">
        <f t="shared" si="15"/>
        <v>10.869359200178618</v>
      </c>
      <c r="M70">
        <f t="shared" si="15"/>
        <v>8.3875623309930774</v>
      </c>
      <c r="N70">
        <f t="shared" si="15"/>
        <v>9.0199893324071532</v>
      </c>
      <c r="O70">
        <f>AVERAGE(O63:O66)</f>
        <v>100</v>
      </c>
    </row>
    <row r="71" spans="4:17" x14ac:dyDescent="0.25">
      <c r="F71" t="s">
        <v>37</v>
      </c>
      <c r="H71">
        <f>MEDIAN(H63:H66)</f>
        <v>18.245813590017114</v>
      </c>
      <c r="I71">
        <f>MEDIAN(I63:I66)</f>
        <v>7.6086109801781223</v>
      </c>
      <c r="J71">
        <f t="shared" ref="J71:O71" si="16">MEDIAN(J63:J66)</f>
        <v>6.3626981567391887</v>
      </c>
      <c r="K71">
        <f t="shared" si="16"/>
        <v>5.3185889007417693</v>
      </c>
      <c r="L71">
        <f t="shared" si="16"/>
        <v>10.4204644124141</v>
      </c>
      <c r="M71">
        <f t="shared" si="16"/>
        <v>8.5235555335036821</v>
      </c>
      <c r="N71">
        <f t="shared" si="16"/>
        <v>8.9736039097968181</v>
      </c>
      <c r="O71">
        <f t="shared" si="16"/>
        <v>103.28475030390236</v>
      </c>
    </row>
    <row r="72" spans="4:17" x14ac:dyDescent="0.25">
      <c r="F72" t="s">
        <v>39</v>
      </c>
      <c r="H72">
        <f>STDEV(H63:H66)</f>
        <v>10.528132487105683</v>
      </c>
      <c r="I72">
        <f t="shared" ref="I72:O72" si="17">STDEV(I63:I66)</f>
        <v>2.2749778747967566</v>
      </c>
      <c r="J72">
        <f t="shared" si="17"/>
        <v>1.2943030048208992</v>
      </c>
      <c r="K72">
        <f t="shared" si="17"/>
        <v>0.74029028397620666</v>
      </c>
      <c r="L72">
        <f t="shared" si="17"/>
        <v>4.7064542088879548</v>
      </c>
      <c r="M72">
        <f t="shared" si="17"/>
        <v>1.6531908615322397</v>
      </c>
      <c r="N72">
        <f t="shared" si="17"/>
        <v>1.7040242016681173</v>
      </c>
      <c r="O72">
        <f t="shared" si="17"/>
        <v>14.578014523510417</v>
      </c>
    </row>
    <row r="73" spans="4:17" x14ac:dyDescent="0.25">
      <c r="F73" t="s">
        <v>40</v>
      </c>
      <c r="H73">
        <f t="shared" ref="H73:O73" si="18">H72/H70*100</f>
        <v>59.021915628421674</v>
      </c>
      <c r="I73">
        <f t="shared" si="18"/>
        <v>32.260783337062115</v>
      </c>
      <c r="J73">
        <f t="shared" si="18"/>
        <v>20.64217287041312</v>
      </c>
      <c r="K73">
        <f t="shared" si="18"/>
        <v>13.724186312220043</v>
      </c>
      <c r="L73">
        <f t="shared" si="18"/>
        <v>43.30019941571728</v>
      </c>
      <c r="M73">
        <f t="shared" si="18"/>
        <v>19.710027732652378</v>
      </c>
      <c r="N73">
        <f t="shared" si="18"/>
        <v>18.891643203455612</v>
      </c>
      <c r="O73">
        <f t="shared" si="18"/>
        <v>14.578014523510415</v>
      </c>
    </row>
    <row r="76" spans="4:17" x14ac:dyDescent="0.25">
      <c r="D76" t="s">
        <v>55</v>
      </c>
      <c r="H76">
        <f>H47/$H$54*100</f>
        <v>44.005126432769117</v>
      </c>
      <c r="I76">
        <f>I47/$H$54*100</f>
        <v>21.606676323349106</v>
      </c>
      <c r="J76">
        <f t="shared" ref="H76:O79" si="19">J47/$H$54*100</f>
        <v>26.452031484586268</v>
      </c>
      <c r="K76">
        <f t="shared" si="19"/>
        <v>27.554784751713623</v>
      </c>
      <c r="L76">
        <f t="shared" si="19"/>
        <v>32.373436844809966</v>
      </c>
      <c r="M76">
        <f t="shared" si="19"/>
        <v>35.680027704433186</v>
      </c>
      <c r="N76">
        <f t="shared" si="19"/>
        <v>41.710331514418613</v>
      </c>
      <c r="O76">
        <f t="shared" si="19"/>
        <v>447.54272664750624</v>
      </c>
    </row>
    <row r="77" spans="4:17" x14ac:dyDescent="0.25">
      <c r="H77">
        <f t="shared" si="19"/>
        <v>54.012935689415485</v>
      </c>
      <c r="I77">
        <f t="shared" si="19"/>
        <v>44.957674941604417</v>
      </c>
      <c r="J77">
        <f t="shared" si="19"/>
        <v>39.062972649521527</v>
      </c>
      <c r="K77">
        <f t="shared" si="19"/>
        <v>26.150370261683104</v>
      </c>
      <c r="L77">
        <f t="shared" si="19"/>
        <v>66.526243761460933</v>
      </c>
      <c r="M77">
        <f t="shared" si="19"/>
        <v>43.814032601386458</v>
      </c>
      <c r="N77">
        <f t="shared" si="19"/>
        <v>42.98331684094358</v>
      </c>
      <c r="O77">
        <f t="shared" si="19"/>
        <v>559.50368453662861</v>
      </c>
    </row>
    <row r="78" spans="4:17" x14ac:dyDescent="0.25">
      <c r="H78">
        <f t="shared" si="19"/>
        <v>151.41863526460025</v>
      </c>
      <c r="I78">
        <f t="shared" si="19"/>
        <v>40.351812922755101</v>
      </c>
      <c r="J78">
        <f t="shared" si="19"/>
        <v>42.813502016985638</v>
      </c>
      <c r="K78">
        <f t="shared" si="19"/>
        <v>35.175172822396085</v>
      </c>
      <c r="L78">
        <f t="shared" si="19"/>
        <v>94.529417532372236</v>
      </c>
      <c r="M78">
        <f t="shared" si="19"/>
        <v>51.754023018879202</v>
      </c>
      <c r="N78">
        <f t="shared" si="19"/>
        <v>57.630784187054985</v>
      </c>
      <c r="O78">
        <f t="shared" si="19"/>
        <v>636.85079034823161</v>
      </c>
    </row>
    <row r="79" spans="4:17" x14ac:dyDescent="0.25">
      <c r="H79">
        <f t="shared" si="19"/>
        <v>150.56330261321509</v>
      </c>
      <c r="I79">
        <f t="shared" si="19"/>
        <v>51.217458243424872</v>
      </c>
      <c r="J79">
        <f t="shared" si="19"/>
        <v>32.277055458239246</v>
      </c>
      <c r="K79">
        <f t="shared" si="19"/>
        <v>32.078451388941993</v>
      </c>
      <c r="L79">
        <f t="shared" si="19"/>
        <v>50.310388397516888</v>
      </c>
      <c r="M79">
        <f t="shared" si="19"/>
        <v>56.83845408706452</v>
      </c>
      <c r="N79">
        <f t="shared" si="19"/>
        <v>59.943937464752281</v>
      </c>
      <c r="O79">
        <f t="shared" si="19"/>
        <v>598.54857698376327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35</v>
      </c>
      <c r="H83">
        <f>AVERAGE(H76:H79)</f>
        <v>99.999999999999986</v>
      </c>
      <c r="I83">
        <f t="shared" ref="I83:N83" si="20">AVERAGE(I76:I79)</f>
        <v>39.533405607783379</v>
      </c>
      <c r="J83">
        <f t="shared" si="20"/>
        <v>35.15139040233317</v>
      </c>
      <c r="K83">
        <f t="shared" si="20"/>
        <v>30.239694806183699</v>
      </c>
      <c r="L83">
        <f t="shared" si="20"/>
        <v>60.934871634040007</v>
      </c>
      <c r="M83">
        <f t="shared" si="20"/>
        <v>47.021634352940843</v>
      </c>
      <c r="N83">
        <f t="shared" si="20"/>
        <v>50.567092501792366</v>
      </c>
      <c r="O83">
        <f>AVERAGE(O76:O79)</f>
        <v>560.61144462903246</v>
      </c>
    </row>
    <row r="84" spans="6:17" x14ac:dyDescent="0.25">
      <c r="F84" t="s">
        <v>37</v>
      </c>
      <c r="H84">
        <f>MEDIAN(H76:H79)</f>
        <v>102.28811915131529</v>
      </c>
      <c r="I84">
        <f>MEDIAN(I76:I79)</f>
        <v>42.654743932179755</v>
      </c>
      <c r="J84">
        <f t="shared" ref="J84:O84" si="21">MEDIAN(J76:J79)</f>
        <v>35.670014053880386</v>
      </c>
      <c r="K84">
        <f t="shared" si="21"/>
        <v>29.816618070327806</v>
      </c>
      <c r="L84">
        <f t="shared" si="21"/>
        <v>58.41831607948891</v>
      </c>
      <c r="M84">
        <f t="shared" si="21"/>
        <v>47.784027810132827</v>
      </c>
      <c r="N84">
        <f t="shared" si="21"/>
        <v>50.307050513999286</v>
      </c>
      <c r="O84">
        <f t="shared" si="21"/>
        <v>579.02613076019588</v>
      </c>
    </row>
    <row r="85" spans="6:17" x14ac:dyDescent="0.25">
      <c r="F85" t="s">
        <v>39</v>
      </c>
      <c r="H85">
        <f>STDEV(H76:H79)</f>
        <v>59.021915628421638</v>
      </c>
      <c r="I85">
        <f t="shared" ref="I85:O85" si="22">STDEV(I76:I79)</f>
        <v>12.753786328888941</v>
      </c>
      <c r="J85">
        <f t="shared" si="22"/>
        <v>7.256010773203414</v>
      </c>
      <c r="K85">
        <f t="shared" si="22"/>
        <v>4.1501520554473901</v>
      </c>
      <c r="L85">
        <f t="shared" si="22"/>
        <v>26.384920931250679</v>
      </c>
      <c r="M85">
        <f t="shared" si="22"/>
        <v>9.2679771713110704</v>
      </c>
      <c r="N85">
        <f t="shared" si="22"/>
        <v>9.5529546937999168</v>
      </c>
      <c r="O85">
        <f t="shared" si="22"/>
        <v>81.726017818480855</v>
      </c>
    </row>
    <row r="86" spans="6:17" x14ac:dyDescent="0.25">
      <c r="F86" t="s">
        <v>40</v>
      </c>
      <c r="H86">
        <f t="shared" ref="H86:O86" si="23">H85/H83*100</f>
        <v>59.021915628421652</v>
      </c>
      <c r="I86">
        <f t="shared" si="23"/>
        <v>32.260783337062065</v>
      </c>
      <c r="J86">
        <f t="shared" si="23"/>
        <v>20.642172870413106</v>
      </c>
      <c r="K86">
        <f t="shared" si="23"/>
        <v>13.724186312220082</v>
      </c>
      <c r="L86">
        <f t="shared" si="23"/>
        <v>43.300199415717302</v>
      </c>
      <c r="M86">
        <f t="shared" si="23"/>
        <v>19.710027732652446</v>
      </c>
      <c r="N86">
        <f t="shared" si="23"/>
        <v>18.891643203455509</v>
      </c>
      <c r="O86">
        <f t="shared" si="23"/>
        <v>14.57801452351023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50704-2CE3-4D9A-BED9-9A731B707320}">
  <dimension ref="A1:Q86"/>
  <sheetViews>
    <sheetView topLeftCell="A16" workbookViewId="0">
      <selection activeCell="A25" sqref="A25:E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44</v>
      </c>
    </row>
    <row r="3" spans="1:1" x14ac:dyDescent="0.25">
      <c r="A3" t="s">
        <v>45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46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47</v>
      </c>
    </row>
    <row r="13" spans="1:1" x14ac:dyDescent="0.25">
      <c r="A13" t="s">
        <v>48</v>
      </c>
    </row>
    <row r="14" spans="1:1" x14ac:dyDescent="0.25">
      <c r="A14" t="s">
        <v>49</v>
      </c>
    </row>
    <row r="15" spans="1:1" x14ac:dyDescent="0.25">
      <c r="A15" t="s">
        <v>50</v>
      </c>
    </row>
    <row r="16" spans="1:1" x14ac:dyDescent="0.25">
      <c r="A16" t="s">
        <v>51</v>
      </c>
    </row>
    <row r="17" spans="1:17" x14ac:dyDescent="0.25">
      <c r="A17" t="s">
        <v>52</v>
      </c>
    </row>
    <row r="18" spans="1:17" x14ac:dyDescent="0.25">
      <c r="A18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</row>
    <row r="26" spans="1:17" x14ac:dyDescent="0.25">
      <c r="A26" t="s">
        <v>30</v>
      </c>
      <c r="C26" t="s">
        <v>63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43553</v>
      </c>
      <c r="F27" s="5"/>
      <c r="G27" s="5">
        <v>571.65700000000004</v>
      </c>
      <c r="H27" s="5">
        <v>572.13</v>
      </c>
      <c r="I27" s="5">
        <v>571.42600000000004</v>
      </c>
      <c r="J27" s="5">
        <v>572.61800000000005</v>
      </c>
      <c r="K27" s="5">
        <v>572.32100000000003</v>
      </c>
      <c r="L27" s="5">
        <v>572.125</v>
      </c>
      <c r="M27" s="5">
        <v>571.75699999999995</v>
      </c>
      <c r="N27" s="5">
        <v>570.78</v>
      </c>
      <c r="O27" s="5">
        <v>573.27099999999996</v>
      </c>
      <c r="P27" s="5">
        <v>576.17499999999995</v>
      </c>
      <c r="Q27" s="5" t="s">
        <v>53</v>
      </c>
    </row>
    <row r="28" spans="1:17" x14ac:dyDescent="0.25">
      <c r="A28" t="s">
        <v>32</v>
      </c>
      <c r="C28" t="s">
        <v>60</v>
      </c>
      <c r="F28" s="6"/>
      <c r="G28" s="6">
        <v>576.87800000000004</v>
      </c>
      <c r="H28" s="7">
        <v>3472.3</v>
      </c>
      <c r="I28" s="8">
        <v>2935.47</v>
      </c>
      <c r="J28" s="8">
        <v>3051.6</v>
      </c>
      <c r="K28" s="8">
        <v>3078.03</v>
      </c>
      <c r="L28" s="8">
        <v>3193.52</v>
      </c>
      <c r="M28" s="8">
        <v>3272.77</v>
      </c>
      <c r="N28" s="8">
        <v>3417.3</v>
      </c>
      <c r="O28" s="8">
        <v>13144</v>
      </c>
      <c r="P28" s="9">
        <v>2514.0500000000002</v>
      </c>
      <c r="Q28" s="6" t="s">
        <v>53</v>
      </c>
    </row>
    <row r="29" spans="1:17" x14ac:dyDescent="0.25">
      <c r="A29" t="s">
        <v>33</v>
      </c>
      <c r="C29" t="s">
        <v>61</v>
      </c>
      <c r="F29" s="6"/>
      <c r="G29" s="6">
        <v>579.17899999999997</v>
      </c>
      <c r="H29" s="10">
        <v>3712.16</v>
      </c>
      <c r="I29" s="11">
        <v>3495.13</v>
      </c>
      <c r="J29" s="11">
        <v>3353.85</v>
      </c>
      <c r="K29" s="11">
        <v>3044.37</v>
      </c>
      <c r="L29" s="11">
        <v>4012.07</v>
      </c>
      <c r="M29" s="11">
        <v>3467.72</v>
      </c>
      <c r="N29" s="11">
        <v>3447.81</v>
      </c>
      <c r="O29" s="11">
        <v>15827.4</v>
      </c>
      <c r="P29" s="12">
        <v>2376.86</v>
      </c>
      <c r="Q29" s="6" t="s">
        <v>53</v>
      </c>
    </row>
    <row r="30" spans="1:17" x14ac:dyDescent="0.25">
      <c r="A30" t="s">
        <v>18</v>
      </c>
      <c r="C30" s="2">
        <v>43817</v>
      </c>
      <c r="F30" s="6"/>
      <c r="G30" s="6">
        <v>583.59500000000003</v>
      </c>
      <c r="H30" s="10">
        <v>6046.71</v>
      </c>
      <c r="I30" s="11">
        <v>3384.74</v>
      </c>
      <c r="J30" s="11">
        <v>3443.74</v>
      </c>
      <c r="K30" s="11">
        <v>3260.67</v>
      </c>
      <c r="L30" s="11">
        <v>4683.2299999999996</v>
      </c>
      <c r="M30" s="11">
        <v>3658.02</v>
      </c>
      <c r="N30" s="11">
        <v>3798.87</v>
      </c>
      <c r="O30" s="11">
        <v>17681.2</v>
      </c>
      <c r="P30" s="12">
        <v>2361.94</v>
      </c>
      <c r="Q30" s="6" t="s">
        <v>53</v>
      </c>
    </row>
    <row r="31" spans="1:17" x14ac:dyDescent="0.25">
      <c r="A31" t="s">
        <v>19</v>
      </c>
      <c r="C31" t="s">
        <v>20</v>
      </c>
      <c r="F31" s="6"/>
      <c r="G31" s="6">
        <v>599.11900000000003</v>
      </c>
      <c r="H31" s="13">
        <v>6026.21</v>
      </c>
      <c r="I31" s="14">
        <v>3645.16</v>
      </c>
      <c r="J31" s="14">
        <v>3191.21</v>
      </c>
      <c r="K31" s="14">
        <v>3186.45</v>
      </c>
      <c r="L31" s="14">
        <v>3623.42</v>
      </c>
      <c r="M31" s="14">
        <v>3779.88</v>
      </c>
      <c r="N31" s="14">
        <v>3854.31</v>
      </c>
      <c r="O31" s="14">
        <v>16763.2</v>
      </c>
      <c r="P31" s="15">
        <v>596.39499999999998</v>
      </c>
      <c r="Q31" s="6" t="s">
        <v>53</v>
      </c>
    </row>
    <row r="32" spans="1:17" x14ac:dyDescent="0.25">
      <c r="A32" s="1" t="s">
        <v>34</v>
      </c>
      <c r="C32" s="17" t="s">
        <v>62</v>
      </c>
      <c r="G32">
        <v>582.09100000000001</v>
      </c>
      <c r="H32">
        <v>579.45600000000002</v>
      </c>
      <c r="I32">
        <v>581.428</v>
      </c>
      <c r="J32">
        <v>580.67600000000004</v>
      </c>
      <c r="K32">
        <v>582.92999999999995</v>
      </c>
      <c r="L32">
        <v>582.97299999999996</v>
      </c>
      <c r="M32">
        <v>581.09699999999998</v>
      </c>
      <c r="N32">
        <v>580.83600000000001</v>
      </c>
      <c r="O32">
        <v>580.48900000000003</v>
      </c>
      <c r="P32">
        <v>582.18299999999999</v>
      </c>
      <c r="Q32" t="s">
        <v>53</v>
      </c>
    </row>
    <row r="35" spans="1:17" x14ac:dyDescent="0.25">
      <c r="A35" s="1"/>
      <c r="C35" s="16"/>
      <c r="F35" t="s">
        <v>35</v>
      </c>
      <c r="H35">
        <f>AVERAGE(H28:H31)</f>
        <v>4814.3450000000003</v>
      </c>
      <c r="I35">
        <f>AVERAGE(I28:I31)</f>
        <v>3365.125</v>
      </c>
      <c r="J35">
        <f>AVERAGE(J28:J31)</f>
        <v>3260.0999999999995</v>
      </c>
      <c r="K35">
        <f t="shared" ref="K35:M35" si="0">AVERAGE(K28:K31)</f>
        <v>3142.38</v>
      </c>
      <c r="L35">
        <f t="shared" si="0"/>
        <v>3878.06</v>
      </c>
      <c r="M35">
        <f t="shared" si="0"/>
        <v>3544.5974999999999</v>
      </c>
      <c r="N35">
        <f>AVERAGE(N28:N31)</f>
        <v>3629.5724999999998</v>
      </c>
      <c r="O35">
        <f>AVERAGE(O28:O31)</f>
        <v>15853.95</v>
      </c>
      <c r="P35">
        <f>AVERAGE(P28:P30)</f>
        <v>2417.6166666666668</v>
      </c>
    </row>
    <row r="36" spans="1:17" x14ac:dyDescent="0.25">
      <c r="F36" t="s">
        <v>36</v>
      </c>
      <c r="H36">
        <f>H35/1000</f>
        <v>4.8143450000000003</v>
      </c>
      <c r="I36">
        <f t="shared" ref="I36:P36" si="1">I35/1000</f>
        <v>3.3651249999999999</v>
      </c>
      <c r="J36">
        <f t="shared" si="1"/>
        <v>3.2600999999999996</v>
      </c>
      <c r="K36">
        <f t="shared" si="1"/>
        <v>3.1423800000000002</v>
      </c>
      <c r="L36">
        <f t="shared" si="1"/>
        <v>3.8780600000000001</v>
      </c>
      <c r="M36">
        <f t="shared" si="1"/>
        <v>3.5445975000000001</v>
      </c>
      <c r="N36">
        <f t="shared" si="1"/>
        <v>3.6295724999999996</v>
      </c>
      <c r="O36">
        <f t="shared" si="1"/>
        <v>15.853950000000001</v>
      </c>
      <c r="P36">
        <f t="shared" si="1"/>
        <v>2.417616666666667</v>
      </c>
    </row>
    <row r="37" spans="1:17" x14ac:dyDescent="0.25">
      <c r="F37" t="s">
        <v>37</v>
      </c>
      <c r="H37">
        <f>MEDIAN(H28:H31)</f>
        <v>4869.1849999999995</v>
      </c>
      <c r="I37">
        <f t="shared" ref="I37:O37" si="2">MEDIAN(I28:I31)</f>
        <v>3439.9349999999999</v>
      </c>
      <c r="J37">
        <f t="shared" si="2"/>
        <v>3272.5299999999997</v>
      </c>
      <c r="K37">
        <f t="shared" si="2"/>
        <v>3132.24</v>
      </c>
      <c r="L37">
        <f t="shared" si="2"/>
        <v>3817.7449999999999</v>
      </c>
      <c r="M37">
        <f t="shared" si="2"/>
        <v>3562.87</v>
      </c>
      <c r="N37">
        <f t="shared" si="2"/>
        <v>3623.34</v>
      </c>
      <c r="O37">
        <f t="shared" si="2"/>
        <v>16295.3</v>
      </c>
      <c r="P37">
        <f>MEDIAN(P28:P30)</f>
        <v>2376.86</v>
      </c>
    </row>
    <row r="38" spans="1:17" x14ac:dyDescent="0.25">
      <c r="F38" t="s">
        <v>38</v>
      </c>
      <c r="H38">
        <f>H37/1000</f>
        <v>4.8691849999999999</v>
      </c>
      <c r="I38">
        <f t="shared" ref="I38:P38" si="3">I37/1000</f>
        <v>3.4399349999999997</v>
      </c>
      <c r="J38">
        <f t="shared" si="3"/>
        <v>3.2725299999999997</v>
      </c>
      <c r="K38">
        <f t="shared" si="3"/>
        <v>3.1322399999999999</v>
      </c>
      <c r="L38">
        <f t="shared" si="3"/>
        <v>3.8177449999999999</v>
      </c>
      <c r="M38">
        <f t="shared" si="3"/>
        <v>3.5628699999999998</v>
      </c>
      <c r="N38">
        <f t="shared" si="3"/>
        <v>3.6233400000000002</v>
      </c>
      <c r="O38">
        <f t="shared" si="3"/>
        <v>16.295300000000001</v>
      </c>
      <c r="P38">
        <f t="shared" si="3"/>
        <v>2.3768600000000002</v>
      </c>
    </row>
    <row r="39" spans="1:17" x14ac:dyDescent="0.25">
      <c r="F39" t="s">
        <v>39</v>
      </c>
      <c r="H39">
        <f>STDEV(H28:H31)</f>
        <v>1414.5949747424747</v>
      </c>
      <c r="I39">
        <f t="shared" ref="I39:O39" si="4">STDEV(I28:I31)</f>
        <v>305.67361051727494</v>
      </c>
      <c r="J39">
        <f t="shared" si="4"/>
        <v>173.906866071086</v>
      </c>
      <c r="K39">
        <f t="shared" si="4"/>
        <v>99.467870189322937</v>
      </c>
      <c r="L39">
        <f t="shared" si="4"/>
        <v>632.37487568688209</v>
      </c>
      <c r="M39">
        <f t="shared" si="4"/>
        <v>222.12823479167773</v>
      </c>
      <c r="N39">
        <f t="shared" si="4"/>
        <v>228.95837181679983</v>
      </c>
      <c r="O39">
        <f t="shared" si="4"/>
        <v>1958.7506247605872</v>
      </c>
      <c r="P39">
        <f>STDEV(P28:P30)</f>
        <v>83.846242809879939</v>
      </c>
    </row>
    <row r="40" spans="1:17" x14ac:dyDescent="0.25">
      <c r="F40" t="s">
        <v>40</v>
      </c>
      <c r="H40">
        <f>H39/H35*100</f>
        <v>29.382916570010554</v>
      </c>
      <c r="I40">
        <f t="shared" ref="I40:O40" si="5">I39/I35*100</f>
        <v>9.08357373105828</v>
      </c>
      <c r="J40">
        <f t="shared" si="5"/>
        <v>5.3344028119102491</v>
      </c>
      <c r="K40">
        <f t="shared" si="5"/>
        <v>3.1653673390653876</v>
      </c>
      <c r="L40">
        <f t="shared" si="5"/>
        <v>16.30647477570956</v>
      </c>
      <c r="M40">
        <f t="shared" si="5"/>
        <v>6.2666701872829771</v>
      </c>
      <c r="N40">
        <f t="shared" si="5"/>
        <v>6.3081360633187478</v>
      </c>
      <c r="O40">
        <f t="shared" si="5"/>
        <v>12.354969107134734</v>
      </c>
      <c r="P40">
        <f>P39/P35*100</f>
        <v>3.4681363661131801</v>
      </c>
    </row>
    <row r="43" spans="1:17" x14ac:dyDescent="0.25">
      <c r="D43" t="s">
        <v>41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 t="shared" ref="H47:O50" si="6">H28-$P$35</f>
        <v>1054.6833333333334</v>
      </c>
      <c r="I47">
        <f t="shared" si="6"/>
        <v>517.85333333333301</v>
      </c>
      <c r="J47">
        <f>J28-$P$35</f>
        <v>633.98333333333312</v>
      </c>
      <c r="K47">
        <f t="shared" si="6"/>
        <v>660.41333333333341</v>
      </c>
      <c r="L47">
        <f t="shared" si="6"/>
        <v>775.90333333333319</v>
      </c>
      <c r="M47">
        <f t="shared" si="6"/>
        <v>855.15333333333319</v>
      </c>
      <c r="N47">
        <f t="shared" si="6"/>
        <v>999.68333333333339</v>
      </c>
      <c r="O47">
        <f t="shared" si="6"/>
        <v>10726.383333333333</v>
      </c>
    </row>
    <row r="48" spans="1:17" x14ac:dyDescent="0.25">
      <c r="H48">
        <f t="shared" si="6"/>
        <v>1294.5433333333331</v>
      </c>
      <c r="I48">
        <f t="shared" si="6"/>
        <v>1077.5133333333333</v>
      </c>
      <c r="J48">
        <f t="shared" si="6"/>
        <v>936.23333333333312</v>
      </c>
      <c r="K48">
        <f t="shared" si="6"/>
        <v>626.7533333333331</v>
      </c>
      <c r="L48">
        <f t="shared" si="6"/>
        <v>1594.4533333333334</v>
      </c>
      <c r="M48">
        <f t="shared" si="6"/>
        <v>1050.103333333333</v>
      </c>
      <c r="N48">
        <f t="shared" si="6"/>
        <v>1030.1933333333332</v>
      </c>
      <c r="O48">
        <f t="shared" si="6"/>
        <v>13409.783333333333</v>
      </c>
    </row>
    <row r="49" spans="4:17" x14ac:dyDescent="0.25">
      <c r="I49">
        <f t="shared" si="6"/>
        <v>967.12333333333299</v>
      </c>
      <c r="J49">
        <f t="shared" si="6"/>
        <v>1026.123333333333</v>
      </c>
      <c r="K49">
        <f t="shared" si="6"/>
        <v>843.05333333333328</v>
      </c>
      <c r="L49">
        <f t="shared" si="6"/>
        <v>2265.6133333333328</v>
      </c>
      <c r="M49">
        <f t="shared" si="6"/>
        <v>1240.4033333333332</v>
      </c>
      <c r="N49">
        <f t="shared" si="6"/>
        <v>1381.2533333333331</v>
      </c>
      <c r="O49">
        <f t="shared" si="6"/>
        <v>15263.583333333334</v>
      </c>
    </row>
    <row r="50" spans="4:17" x14ac:dyDescent="0.25">
      <c r="I50">
        <f t="shared" si="6"/>
        <v>1227.5433333333331</v>
      </c>
      <c r="J50">
        <f t="shared" si="6"/>
        <v>773.59333333333325</v>
      </c>
      <c r="K50">
        <f t="shared" si="6"/>
        <v>768.83333333333303</v>
      </c>
      <c r="L50">
        <f t="shared" si="6"/>
        <v>1205.8033333333333</v>
      </c>
      <c r="M50">
        <f t="shared" si="6"/>
        <v>1362.2633333333333</v>
      </c>
      <c r="N50">
        <f t="shared" si="6"/>
        <v>1436.6933333333332</v>
      </c>
      <c r="O50">
        <f t="shared" si="6"/>
        <v>14345.583333333334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35</v>
      </c>
      <c r="H54">
        <f>AVERAGE(H47:H50)</f>
        <v>1174.6133333333332</v>
      </c>
      <c r="I54">
        <f>AVERAGE(I47:I50)</f>
        <v>947.5083333333331</v>
      </c>
      <c r="J54">
        <f t="shared" ref="J54:N54" si="7">AVERAGE(J47:J50)</f>
        <v>842.48333333333312</v>
      </c>
      <c r="K54">
        <f t="shared" si="7"/>
        <v>724.76333333333321</v>
      </c>
      <c r="L54">
        <f t="shared" si="7"/>
        <v>1460.4433333333332</v>
      </c>
      <c r="M54">
        <f t="shared" si="7"/>
        <v>1126.9808333333331</v>
      </c>
      <c r="N54">
        <f t="shared" si="7"/>
        <v>1211.9558333333332</v>
      </c>
      <c r="O54">
        <f>AVERAGE(O47:O50)</f>
        <v>13436.333333333334</v>
      </c>
    </row>
    <row r="55" spans="4:17" x14ac:dyDescent="0.25">
      <c r="F55" t="s">
        <v>36</v>
      </c>
      <c r="H55">
        <f>H54/1000</f>
        <v>1.1746133333333333</v>
      </c>
      <c r="I55">
        <f t="shared" ref="I55:O55" si="8">I54/1000</f>
        <v>0.94750833333333306</v>
      </c>
      <c r="J55">
        <f t="shared" si="8"/>
        <v>0.84248333333333314</v>
      </c>
      <c r="K55">
        <f t="shared" si="8"/>
        <v>0.7247633333333332</v>
      </c>
      <c r="L55">
        <f t="shared" si="8"/>
        <v>1.4604433333333331</v>
      </c>
      <c r="M55">
        <f t="shared" si="8"/>
        <v>1.1269808333333331</v>
      </c>
      <c r="N55">
        <f t="shared" si="8"/>
        <v>1.2119558333333331</v>
      </c>
      <c r="O55">
        <f t="shared" si="8"/>
        <v>13.436333333333334</v>
      </c>
    </row>
    <row r="56" spans="4:17" x14ac:dyDescent="0.25">
      <c r="F56" t="s">
        <v>37</v>
      </c>
      <c r="H56">
        <f>MEDIAN(H47:H50)</f>
        <v>1174.6133333333332</v>
      </c>
      <c r="I56">
        <f t="shared" ref="I56:N56" si="9">MEDIAN(I47:I50)</f>
        <v>1022.3183333333332</v>
      </c>
      <c r="J56">
        <f>MEDIAN(J47:J50)</f>
        <v>854.91333333333318</v>
      </c>
      <c r="K56">
        <f t="shared" si="9"/>
        <v>714.62333333333322</v>
      </c>
      <c r="L56">
        <f t="shared" si="9"/>
        <v>1400.1283333333333</v>
      </c>
      <c r="M56">
        <f t="shared" si="9"/>
        <v>1145.2533333333331</v>
      </c>
      <c r="N56">
        <f t="shared" si="9"/>
        <v>1205.7233333333331</v>
      </c>
      <c r="O56">
        <f>MEDIAN(O47:O50)</f>
        <v>13877.683333333334</v>
      </c>
    </row>
    <row r="57" spans="4:17" x14ac:dyDescent="0.25">
      <c r="F57" t="s">
        <v>38</v>
      </c>
      <c r="H57">
        <f>H56/1000</f>
        <v>1.1746133333333333</v>
      </c>
      <c r="I57">
        <f t="shared" ref="I57:O57" si="10">I56/1000</f>
        <v>1.0223183333333332</v>
      </c>
      <c r="J57">
        <f t="shared" si="10"/>
        <v>0.85491333333333319</v>
      </c>
      <c r="K57">
        <f t="shared" si="10"/>
        <v>0.71462333333333317</v>
      </c>
      <c r="L57">
        <f t="shared" si="10"/>
        <v>1.4001283333333334</v>
      </c>
      <c r="M57">
        <f t="shared" si="10"/>
        <v>1.145253333333333</v>
      </c>
      <c r="N57">
        <f t="shared" si="10"/>
        <v>1.205723333333333</v>
      </c>
      <c r="O57">
        <f t="shared" si="10"/>
        <v>13.877683333333334</v>
      </c>
    </row>
    <row r="58" spans="4:17" x14ac:dyDescent="0.25">
      <c r="F58" t="s">
        <v>39</v>
      </c>
      <c r="H58">
        <f>STDEV(H47:H50)</f>
        <v>169.60663253540537</v>
      </c>
      <c r="I58">
        <f t="shared" ref="I58:O58" si="11">STDEV(I47:I50)</f>
        <v>305.67361051727465</v>
      </c>
      <c r="J58">
        <f t="shared" si="11"/>
        <v>173.90686607108597</v>
      </c>
      <c r="K58">
        <f t="shared" si="11"/>
        <v>99.467870189323563</v>
      </c>
      <c r="L58">
        <f t="shared" si="11"/>
        <v>632.37487568688209</v>
      </c>
      <c r="M58">
        <f t="shared" si="11"/>
        <v>222.12823479167861</v>
      </c>
      <c r="N58">
        <f t="shared" si="11"/>
        <v>228.95837181679963</v>
      </c>
      <c r="O58">
        <f t="shared" si="11"/>
        <v>1958.7506247605972</v>
      </c>
    </row>
    <row r="59" spans="4:17" x14ac:dyDescent="0.25">
      <c r="F59" t="s">
        <v>40</v>
      </c>
      <c r="H59">
        <f>H58/H54*100</f>
        <v>14.43935869977684</v>
      </c>
      <c r="I59">
        <f t="shared" ref="I59:O59" si="12">I58/I54*100</f>
        <v>32.260783337062087</v>
      </c>
      <c r="J59">
        <f t="shared" si="12"/>
        <v>20.642172870413187</v>
      </c>
      <c r="K59">
        <f t="shared" si="12"/>
        <v>13.724186312220116</v>
      </c>
      <c r="L59">
        <f t="shared" si="12"/>
        <v>43.300199415717294</v>
      </c>
      <c r="M59">
        <f t="shared" si="12"/>
        <v>19.710027732652534</v>
      </c>
      <c r="N59">
        <f t="shared" si="12"/>
        <v>18.891643203455544</v>
      </c>
      <c r="O59">
        <f t="shared" si="12"/>
        <v>14.57801452351036</v>
      </c>
    </row>
    <row r="62" spans="4:17" x14ac:dyDescent="0.25">
      <c r="D62" t="s">
        <v>54</v>
      </c>
    </row>
    <row r="63" spans="4:17" x14ac:dyDescent="0.25">
      <c r="H63">
        <f t="shared" ref="H63:O64" si="13">H47/$O$54*100</f>
        <v>7.8494877074598719</v>
      </c>
      <c r="I63">
        <f t="shared" si="13"/>
        <v>3.8541268699297899</v>
      </c>
      <c r="J63">
        <f>J47/$O$54*100</f>
        <v>4.7184251655957707</v>
      </c>
      <c r="K63">
        <f t="shared" si="13"/>
        <v>4.9151306159914663</v>
      </c>
      <c r="L63">
        <f t="shared" si="13"/>
        <v>5.7746657074102545</v>
      </c>
      <c r="M63">
        <f t="shared" si="13"/>
        <v>6.3644843583318842</v>
      </c>
      <c r="N63">
        <f t="shared" si="13"/>
        <v>7.4401498424669432</v>
      </c>
      <c r="O63">
        <f t="shared" si="13"/>
        <v>79.83117914113474</v>
      </c>
    </row>
    <row r="64" spans="4:17" x14ac:dyDescent="0.25">
      <c r="H64">
        <f>H48/$O$54*100</f>
        <v>9.6346473492272171</v>
      </c>
      <c r="I64">
        <f t="shared" si="13"/>
        <v>8.0194001339651191</v>
      </c>
      <c r="J64">
        <f t="shared" si="13"/>
        <v>6.9679227963978256</v>
      </c>
      <c r="K64">
        <f t="shared" si="13"/>
        <v>4.6646158426157909</v>
      </c>
      <c r="L64">
        <f t="shared" si="13"/>
        <v>11.866729514500483</v>
      </c>
      <c r="M64">
        <f t="shared" si="13"/>
        <v>7.8154010270659127</v>
      </c>
      <c r="N64">
        <f t="shared" si="13"/>
        <v>7.6672207199384736</v>
      </c>
      <c r="O64">
        <f t="shared" si="13"/>
        <v>99.802401448807956</v>
      </c>
    </row>
    <row r="65" spans="4:17" x14ac:dyDescent="0.25">
      <c r="I65">
        <f t="shared" ref="I65:O66" si="14">I49/$O$54*100</f>
        <v>7.1978218263911247</v>
      </c>
      <c r="J65">
        <f t="shared" si="14"/>
        <v>7.6369297179289957</v>
      </c>
      <c r="K65">
        <f t="shared" si="14"/>
        <v>6.2744300280334411</v>
      </c>
      <c r="L65">
        <f t="shared" si="14"/>
        <v>16.861842268476018</v>
      </c>
      <c r="M65">
        <f t="shared" si="14"/>
        <v>9.2317100399414507</v>
      </c>
      <c r="N65">
        <f t="shared" si="14"/>
        <v>10.279987099655163</v>
      </c>
      <c r="O65">
        <f t="shared" si="14"/>
        <v>113.59932025106056</v>
      </c>
    </row>
    <row r="66" spans="4:17" x14ac:dyDescent="0.25">
      <c r="I66">
        <f t="shared" si="14"/>
        <v>9.1359994045994668</v>
      </c>
      <c r="J66">
        <f t="shared" si="14"/>
        <v>5.7574735170805518</v>
      </c>
      <c r="K66">
        <f t="shared" si="14"/>
        <v>5.7220471854920714</v>
      </c>
      <c r="L66">
        <f t="shared" si="14"/>
        <v>8.9741993103277178</v>
      </c>
      <c r="M66">
        <f t="shared" si="14"/>
        <v>10.138653898633059</v>
      </c>
      <c r="N66">
        <f t="shared" si="14"/>
        <v>10.692599667568036</v>
      </c>
      <c r="O66">
        <f t="shared" si="14"/>
        <v>106.76709915899676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35</v>
      </c>
      <c r="H70">
        <f>AVERAGE(H63:H66)</f>
        <v>8.7420675283435436</v>
      </c>
      <c r="I70">
        <f>AVERAGE(I63:I66)</f>
        <v>7.0518370587213752</v>
      </c>
      <c r="J70">
        <f t="shared" ref="J70:N70" si="15">AVERAGE(J63:J66)</f>
        <v>6.2701877992507864</v>
      </c>
      <c r="K70">
        <f t="shared" si="15"/>
        <v>5.3940559180331924</v>
      </c>
      <c r="L70">
        <f t="shared" si="15"/>
        <v>10.869359200178618</v>
      </c>
      <c r="M70">
        <f t="shared" si="15"/>
        <v>8.3875623309930774</v>
      </c>
      <c r="N70">
        <f t="shared" si="15"/>
        <v>9.0199893324071532</v>
      </c>
      <c r="O70">
        <f>AVERAGE(O63:O66)</f>
        <v>100</v>
      </c>
    </row>
    <row r="71" spans="4:17" x14ac:dyDescent="0.25">
      <c r="F71" t="s">
        <v>37</v>
      </c>
      <c r="H71">
        <f>MEDIAN(H63:H66)</f>
        <v>8.7420675283435436</v>
      </c>
      <c r="I71">
        <f>MEDIAN(I63:I66)</f>
        <v>7.6086109801781223</v>
      </c>
      <c r="J71">
        <f t="shared" ref="J71:O71" si="16">MEDIAN(J63:J66)</f>
        <v>6.3626981567391887</v>
      </c>
      <c r="K71">
        <f t="shared" si="16"/>
        <v>5.3185889007417693</v>
      </c>
      <c r="L71">
        <f t="shared" si="16"/>
        <v>10.4204644124141</v>
      </c>
      <c r="M71">
        <f t="shared" si="16"/>
        <v>8.5235555335036821</v>
      </c>
      <c r="N71">
        <f t="shared" si="16"/>
        <v>8.9736039097968181</v>
      </c>
      <c r="O71">
        <f t="shared" si="16"/>
        <v>103.28475030390236</v>
      </c>
    </row>
    <row r="72" spans="4:17" x14ac:dyDescent="0.25">
      <c r="F72" t="s">
        <v>39</v>
      </c>
      <c r="H72">
        <f>STDEV(H63:H66)</f>
        <v>1.2622984881942545</v>
      </c>
      <c r="I72">
        <f t="shared" ref="I72:O72" si="17">STDEV(I63:I66)</f>
        <v>2.2749778747967566</v>
      </c>
      <c r="J72">
        <f t="shared" si="17"/>
        <v>1.2943030048208992</v>
      </c>
      <c r="K72">
        <f t="shared" si="17"/>
        <v>0.74029028397620666</v>
      </c>
      <c r="L72">
        <f t="shared" si="17"/>
        <v>4.7064542088879548</v>
      </c>
      <c r="M72">
        <f t="shared" si="17"/>
        <v>1.6531908615322397</v>
      </c>
      <c r="N72">
        <f t="shared" si="17"/>
        <v>1.7040242016681173</v>
      </c>
      <c r="O72">
        <f t="shared" si="17"/>
        <v>14.578014523510417</v>
      </c>
    </row>
    <row r="73" spans="4:17" x14ac:dyDescent="0.25">
      <c r="F73" t="s">
        <v>40</v>
      </c>
      <c r="H73">
        <f t="shared" ref="H73:O73" si="18">H72/H70*100</f>
        <v>14.43935869977701</v>
      </c>
      <c r="I73">
        <f t="shared" si="18"/>
        <v>32.260783337062115</v>
      </c>
      <c r="J73">
        <f t="shared" si="18"/>
        <v>20.64217287041312</v>
      </c>
      <c r="K73">
        <f t="shared" si="18"/>
        <v>13.724186312220043</v>
      </c>
      <c r="L73">
        <f t="shared" si="18"/>
        <v>43.30019941571728</v>
      </c>
      <c r="M73">
        <f t="shared" si="18"/>
        <v>19.710027732652378</v>
      </c>
      <c r="N73">
        <f t="shared" si="18"/>
        <v>18.891643203455612</v>
      </c>
      <c r="O73">
        <f t="shared" si="18"/>
        <v>14.578014523510415</v>
      </c>
    </row>
    <row r="76" spans="4:17" x14ac:dyDescent="0.25">
      <c r="D76" t="s">
        <v>55</v>
      </c>
      <c r="H76">
        <f>H47/$H$54*100</f>
        <v>89.789831547402841</v>
      </c>
      <c r="I76">
        <f>I47/$H$54*100</f>
        <v>44.087132219396999</v>
      </c>
      <c r="J76">
        <f t="shared" ref="H76:O79" si="19">J47/$H$54*100</f>
        <v>53.973789956411181</v>
      </c>
      <c r="K76">
        <f t="shared" si="19"/>
        <v>56.2238921176898</v>
      </c>
      <c r="L76">
        <f t="shared" si="19"/>
        <v>66.056063839447859</v>
      </c>
      <c r="M76">
        <f t="shared" si="19"/>
        <v>72.802964947330182</v>
      </c>
      <c r="N76">
        <f t="shared" si="19"/>
        <v>85.107439611333106</v>
      </c>
      <c r="O76">
        <f t="shared" si="19"/>
        <v>913.18419678532518</v>
      </c>
    </row>
    <row r="77" spans="4:17" x14ac:dyDescent="0.25">
      <c r="H77">
        <f t="shared" si="19"/>
        <v>110.21016845259715</v>
      </c>
      <c r="I77">
        <f t="shared" si="19"/>
        <v>91.733449872865975</v>
      </c>
      <c r="J77">
        <f t="shared" si="19"/>
        <v>79.705662005085358</v>
      </c>
      <c r="K77">
        <f t="shared" si="19"/>
        <v>53.358268252815101</v>
      </c>
      <c r="L77">
        <f t="shared" si="19"/>
        <v>135.74282600799131</v>
      </c>
      <c r="M77">
        <f t="shared" si="19"/>
        <v>89.399916000726463</v>
      </c>
      <c r="N77">
        <f t="shared" si="19"/>
        <v>87.704890119869233</v>
      </c>
      <c r="O77">
        <f t="shared" si="19"/>
        <v>1141.6338426262262</v>
      </c>
    </row>
    <row r="78" spans="4:17" x14ac:dyDescent="0.25">
      <c r="I78">
        <f t="shared" si="19"/>
        <v>82.335463585179781</v>
      </c>
      <c r="J78">
        <f t="shared" si="19"/>
        <v>87.358393116600055</v>
      </c>
      <c r="K78">
        <f t="shared" si="19"/>
        <v>71.772838721394848</v>
      </c>
      <c r="L78">
        <f t="shared" si="19"/>
        <v>192.88162913185613</v>
      </c>
      <c r="M78">
        <f t="shared" si="19"/>
        <v>105.60099209952779</v>
      </c>
      <c r="N78">
        <f t="shared" si="19"/>
        <v>117.5921721758082</v>
      </c>
      <c r="O78">
        <f t="shared" si="19"/>
        <v>1299.4559911914275</v>
      </c>
    </row>
    <row r="79" spans="4:17" x14ac:dyDescent="0.25">
      <c r="I79">
        <f t="shared" si="19"/>
        <v>104.50616373047583</v>
      </c>
      <c r="J79">
        <f t="shared" si="19"/>
        <v>65.859403378132939</v>
      </c>
      <c r="K79">
        <f t="shared" si="19"/>
        <v>65.454163639665794</v>
      </c>
      <c r="L79">
        <f t="shared" si="19"/>
        <v>102.65534189974575</v>
      </c>
      <c r="M79">
        <f t="shared" si="19"/>
        <v>115.9754699418816</v>
      </c>
      <c r="N79">
        <f t="shared" si="19"/>
        <v>122.3120232473665</v>
      </c>
      <c r="O79">
        <f t="shared" si="19"/>
        <v>1221.3026130584819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35</v>
      </c>
      <c r="H83">
        <f>AVERAGE(H76:H79)</f>
        <v>100</v>
      </c>
      <c r="I83">
        <f t="shared" ref="I83:N83" si="20">AVERAGE(I76:I79)</f>
        <v>80.665552351979642</v>
      </c>
      <c r="J83">
        <f t="shared" si="20"/>
        <v>71.724312114057383</v>
      </c>
      <c r="K83">
        <f t="shared" si="20"/>
        <v>61.702290682891388</v>
      </c>
      <c r="L83">
        <f t="shared" si="20"/>
        <v>124.33396521976026</v>
      </c>
      <c r="M83">
        <f t="shared" si="20"/>
        <v>95.944835747366511</v>
      </c>
      <c r="N83">
        <f t="shared" si="20"/>
        <v>103.17913128859425</v>
      </c>
      <c r="O83">
        <f>AVERAGE(O76:O79)</f>
        <v>1143.8941609153653</v>
      </c>
    </row>
    <row r="84" spans="6:17" x14ac:dyDescent="0.25">
      <c r="F84" t="s">
        <v>37</v>
      </c>
      <c r="H84">
        <f>MEDIAN(H76:H79)</f>
        <v>100</v>
      </c>
      <c r="I84">
        <f>MEDIAN(I76:I79)</f>
        <v>87.034456729022878</v>
      </c>
      <c r="J84">
        <f t="shared" ref="J84:O84" si="21">MEDIAN(J76:J79)</f>
        <v>72.782532691609148</v>
      </c>
      <c r="K84">
        <f t="shared" si="21"/>
        <v>60.839027878677797</v>
      </c>
      <c r="L84">
        <f t="shared" si="21"/>
        <v>119.19908395386852</v>
      </c>
      <c r="M84">
        <f t="shared" si="21"/>
        <v>97.500454050127132</v>
      </c>
      <c r="N84">
        <f t="shared" si="21"/>
        <v>102.64853114783872</v>
      </c>
      <c r="O84">
        <f t="shared" si="21"/>
        <v>1181.4682278423541</v>
      </c>
    </row>
    <row r="85" spans="6:17" x14ac:dyDescent="0.25">
      <c r="F85" t="s">
        <v>39</v>
      </c>
      <c r="H85">
        <f>STDEV(H76:H79)</f>
        <v>14.439358699776708</v>
      </c>
      <c r="I85">
        <f t="shared" ref="I85:O85" si="22">STDEV(I76:I79)</f>
        <v>26.023339071916606</v>
      </c>
      <c r="J85">
        <f t="shared" si="22"/>
        <v>14.80545649669844</v>
      </c>
      <c r="K85">
        <f t="shared" si="22"/>
        <v>8.4681373322275899</v>
      </c>
      <c r="L85">
        <f t="shared" si="22"/>
        <v>53.836854881624809</v>
      </c>
      <c r="M85">
        <f t="shared" si="22"/>
        <v>18.910753733853777</v>
      </c>
      <c r="N85">
        <f t="shared" si="22"/>
        <v>19.492233343466239</v>
      </c>
      <c r="O85">
        <f t="shared" si="22"/>
        <v>166.75705691182731</v>
      </c>
    </row>
    <row r="86" spans="6:17" x14ac:dyDescent="0.25">
      <c r="F86" t="s">
        <v>40</v>
      </c>
      <c r="H86">
        <f t="shared" ref="H86:O86" si="23">H85/H83*100</f>
        <v>14.439358699776708</v>
      </c>
      <c r="I86">
        <f t="shared" si="23"/>
        <v>32.260783337062165</v>
      </c>
      <c r="J86">
        <f t="shared" si="23"/>
        <v>20.642172870413198</v>
      </c>
      <c r="K86">
        <f t="shared" si="23"/>
        <v>13.724186312220022</v>
      </c>
      <c r="L86">
        <f t="shared" si="23"/>
        <v>43.300199415717323</v>
      </c>
      <c r="M86">
        <f t="shared" si="23"/>
        <v>19.710027732652446</v>
      </c>
      <c r="N86">
        <f t="shared" si="23"/>
        <v>18.891643203455594</v>
      </c>
      <c r="O86">
        <f t="shared" si="23"/>
        <v>14.57801452351022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001AA-D025-4E46-A34D-6C8FD6437074}">
  <dimension ref="A1:N52"/>
  <sheetViews>
    <sheetView workbookViewId="0">
      <selection sqref="A1:D8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59</v>
      </c>
    </row>
    <row r="2" spans="1:3" x14ac:dyDescent="0.25">
      <c r="A2" t="s">
        <v>30</v>
      </c>
      <c r="C2" t="s">
        <v>63</v>
      </c>
    </row>
    <row r="3" spans="1:3" x14ac:dyDescent="0.25">
      <c r="A3" t="s">
        <v>31</v>
      </c>
      <c r="C3" s="2">
        <v>43553</v>
      </c>
    </row>
    <row r="4" spans="1:3" x14ac:dyDescent="0.25">
      <c r="A4" t="s">
        <v>32</v>
      </c>
      <c r="C4" t="s">
        <v>60</v>
      </c>
    </row>
    <row r="5" spans="1:3" x14ac:dyDescent="0.25">
      <c r="A5" t="s">
        <v>33</v>
      </c>
      <c r="C5" t="s">
        <v>61</v>
      </c>
    </row>
    <row r="6" spans="1:3" x14ac:dyDescent="0.25">
      <c r="A6" t="s">
        <v>18</v>
      </c>
      <c r="C6" s="2">
        <v>43817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34</v>
      </c>
      <c r="C8" s="17" t="s">
        <v>62</v>
      </c>
    </row>
    <row r="15" spans="1:3" x14ac:dyDescent="0.25">
      <c r="A15" s="1" t="s">
        <v>56</v>
      </c>
    </row>
    <row r="16" spans="1:3" x14ac:dyDescent="0.25">
      <c r="A16" s="1" t="s">
        <v>41</v>
      </c>
    </row>
    <row r="17" spans="1:13" x14ac:dyDescent="0.25">
      <c r="E17" t="s">
        <v>21</v>
      </c>
      <c r="F17" t="s">
        <v>22</v>
      </c>
      <c r="G17" t="s">
        <v>23</v>
      </c>
      <c r="H17" t="s">
        <v>24</v>
      </c>
      <c r="I17" t="s">
        <v>25</v>
      </c>
      <c r="J17" t="s">
        <v>26</v>
      </c>
      <c r="K17" t="s">
        <v>27</v>
      </c>
      <c r="L17" t="s">
        <v>28</v>
      </c>
      <c r="M17" t="s">
        <v>29</v>
      </c>
    </row>
    <row r="20" spans="1:13" x14ac:dyDescent="0.25">
      <c r="E20">
        <v>5.6528300000000004E-2</v>
      </c>
      <c r="F20">
        <v>3.7363200000000013E-2</v>
      </c>
      <c r="G20">
        <v>5.4896400000000012E-2</v>
      </c>
      <c r="H20">
        <v>4.0232500000000004E-2</v>
      </c>
      <c r="I20">
        <v>4.4470800000000005E-2</v>
      </c>
      <c r="J20">
        <v>5.0051499999999999E-2</v>
      </c>
      <c r="K20">
        <v>3.72556E-2</v>
      </c>
      <c r="L20">
        <v>1.8148500000000012E-2</v>
      </c>
    </row>
    <row r="21" spans="1:13" x14ac:dyDescent="0.25">
      <c r="E21">
        <v>9.2887799999999993E-2</v>
      </c>
      <c r="F21">
        <v>6.2980599999999998E-2</v>
      </c>
      <c r="G21">
        <v>6.8562600000000001E-2</v>
      </c>
      <c r="H21">
        <v>5.4403699999999999E-2</v>
      </c>
      <c r="I21">
        <v>4.7649999999999998E-2</v>
      </c>
      <c r="J21">
        <v>4.8513500000000015E-2</v>
      </c>
      <c r="K21">
        <v>3.9054499999999992E-2</v>
      </c>
      <c r="L21">
        <v>2.4198700000000017E-2</v>
      </c>
    </row>
    <row r="22" spans="1:13" x14ac:dyDescent="0.25">
      <c r="E22">
        <v>7.6781199999999994E-2</v>
      </c>
      <c r="F22">
        <v>8.618300000000001E-2</v>
      </c>
      <c r="G22">
        <v>8.2766100000000009E-2</v>
      </c>
      <c r="H22">
        <v>5.8863100000000002E-2</v>
      </c>
      <c r="I22">
        <v>6.4016500000000004E-2</v>
      </c>
      <c r="J22">
        <v>4.0355200000000008E-2</v>
      </c>
      <c r="K22">
        <v>5.2056700000000011E-2</v>
      </c>
      <c r="L22">
        <v>2.8963900000000015E-2</v>
      </c>
    </row>
    <row r="23" spans="1:13" x14ac:dyDescent="0.25">
      <c r="E23">
        <v>8.9357300000000001E-2</v>
      </c>
      <c r="F23">
        <v>8.4660100000000016E-2</v>
      </c>
      <c r="G23">
        <v>0.10168190000000002</v>
      </c>
      <c r="H23">
        <v>8.6221999999999993E-2</v>
      </c>
      <c r="I23">
        <v>6.2691799999999992E-2</v>
      </c>
      <c r="J23">
        <v>5.8405800000000008E-2</v>
      </c>
      <c r="K23">
        <v>5.7597100000000012E-2</v>
      </c>
      <c r="L23">
        <v>3.5260800000000009E-2</v>
      </c>
    </row>
    <row r="25" spans="1:13" x14ac:dyDescent="0.25">
      <c r="A25" s="1" t="s">
        <v>17</v>
      </c>
    </row>
    <row r="26" spans="1:13" x14ac:dyDescent="0.25">
      <c r="A26" s="1" t="s">
        <v>41</v>
      </c>
    </row>
    <row r="27" spans="1:13" x14ac:dyDescent="0.25">
      <c r="E27" t="s">
        <v>21</v>
      </c>
      <c r="F27" t="s">
        <v>22</v>
      </c>
      <c r="G27" t="s">
        <v>23</v>
      </c>
      <c r="H27" t="s">
        <v>24</v>
      </c>
      <c r="I27" t="s">
        <v>25</v>
      </c>
      <c r="J27" t="s">
        <v>26</v>
      </c>
      <c r="K27" t="s">
        <v>27</v>
      </c>
      <c r="L27" t="s">
        <v>28</v>
      </c>
      <c r="M27" t="s">
        <v>29</v>
      </c>
    </row>
    <row r="30" spans="1:13" x14ac:dyDescent="0.25">
      <c r="E30">
        <v>1054.6833333333334</v>
      </c>
      <c r="F30">
        <v>517.85333333333301</v>
      </c>
      <c r="G30">
        <v>633.98333333333312</v>
      </c>
      <c r="H30">
        <v>660.41333333333341</v>
      </c>
      <c r="I30">
        <v>775.90333333333319</v>
      </c>
      <c r="J30">
        <v>855.15333333333319</v>
      </c>
      <c r="K30">
        <v>999.68333333333339</v>
      </c>
      <c r="L30">
        <v>10726.383333333333</v>
      </c>
    </row>
    <row r="31" spans="1:13" x14ac:dyDescent="0.25">
      <c r="E31">
        <v>1294.5433333333331</v>
      </c>
      <c r="F31">
        <v>1077.5133333333333</v>
      </c>
      <c r="G31">
        <v>936.23333333333312</v>
      </c>
      <c r="H31">
        <v>626.7533333333331</v>
      </c>
      <c r="I31">
        <v>1594.4533333333334</v>
      </c>
      <c r="J31">
        <v>1050.103333333333</v>
      </c>
      <c r="K31">
        <v>1030.1933333333332</v>
      </c>
      <c r="L31">
        <v>13409.783333333333</v>
      </c>
    </row>
    <row r="32" spans="1:13" x14ac:dyDescent="0.25">
      <c r="E32">
        <v>3629.0933333333332</v>
      </c>
      <c r="F32">
        <v>967.12333333333299</v>
      </c>
      <c r="G32">
        <v>1026.123333333333</v>
      </c>
      <c r="H32">
        <v>843.05333333333328</v>
      </c>
      <c r="I32">
        <v>2265.6133333333328</v>
      </c>
      <c r="J32">
        <v>1240.4033333333332</v>
      </c>
      <c r="K32">
        <v>1381.2533333333331</v>
      </c>
      <c r="L32">
        <v>15263.583333333334</v>
      </c>
    </row>
    <row r="33" spans="1:14" x14ac:dyDescent="0.25">
      <c r="E33">
        <v>3608.5933333333332</v>
      </c>
      <c r="F33">
        <v>1227.5433333333331</v>
      </c>
      <c r="G33">
        <v>773.59333333333325</v>
      </c>
      <c r="H33">
        <v>768.83333333333303</v>
      </c>
      <c r="I33">
        <v>1205.8033333333333</v>
      </c>
      <c r="J33">
        <v>1362.2633333333333</v>
      </c>
      <c r="K33">
        <v>1436.6933333333332</v>
      </c>
      <c r="L33">
        <v>14345.583333333334</v>
      </c>
    </row>
    <row r="35" spans="1:14" x14ac:dyDescent="0.25">
      <c r="A35" s="1" t="s">
        <v>57</v>
      </c>
    </row>
    <row r="36" spans="1:14" x14ac:dyDescent="0.25">
      <c r="E36">
        <f>E20/E30</f>
        <v>5.3597414705835876E-5</v>
      </c>
      <c r="F36">
        <f t="shared" ref="F36:L36" si="0">F20/F30</f>
        <v>7.2150158345992506E-5</v>
      </c>
      <c r="G36">
        <f t="shared" si="0"/>
        <v>8.6589657982596855E-5</v>
      </c>
      <c r="H36">
        <f t="shared" si="0"/>
        <v>6.0920181300599621E-5</v>
      </c>
      <c r="I36">
        <f t="shared" si="0"/>
        <v>5.7314871697934897E-5</v>
      </c>
      <c r="J36">
        <f t="shared" si="0"/>
        <v>5.8529269604671292E-5</v>
      </c>
      <c r="K36">
        <f t="shared" si="0"/>
        <v>3.7267401343758853E-5</v>
      </c>
      <c r="L36">
        <f t="shared" si="0"/>
        <v>1.6919496009061779E-6</v>
      </c>
      <c r="N36" s="1" t="s">
        <v>21</v>
      </c>
    </row>
    <row r="37" spans="1:14" x14ac:dyDescent="0.25">
      <c r="E37">
        <f t="shared" ref="E37:L37" si="1">E21/E31</f>
        <v>7.1753333865481528E-5</v>
      </c>
      <c r="F37">
        <f t="shared" si="1"/>
        <v>5.844994957525661E-5</v>
      </c>
      <c r="G37">
        <f t="shared" si="1"/>
        <v>7.3232385089187188E-5</v>
      </c>
      <c r="H37">
        <f t="shared" si="1"/>
        <v>8.6802410304957856E-5</v>
      </c>
      <c r="I37">
        <f t="shared" si="1"/>
        <v>2.9884850816162695E-5</v>
      </c>
      <c r="J37">
        <f t="shared" si="1"/>
        <v>4.6198786786062354E-5</v>
      </c>
      <c r="K37">
        <f t="shared" si="1"/>
        <v>3.7909874521934394E-5</v>
      </c>
      <c r="L37">
        <f t="shared" si="1"/>
        <v>1.8045556291612979E-6</v>
      </c>
      <c r="N37">
        <f>AVERAGE(E36:E39)</f>
        <v>4.2817560567548713E-5</v>
      </c>
    </row>
    <row r="38" spans="1:14" x14ac:dyDescent="0.25">
      <c r="E38">
        <f t="shared" ref="E38:L38" si="2">E22/E32</f>
        <v>2.1157130155557679E-5</v>
      </c>
      <c r="F38">
        <f t="shared" si="2"/>
        <v>8.9112729503648322E-5</v>
      </c>
      <c r="G38">
        <f t="shared" si="2"/>
        <v>8.0659017596975053E-5</v>
      </c>
      <c r="H38">
        <f t="shared" si="2"/>
        <v>6.9821324075977799E-5</v>
      </c>
      <c r="I38">
        <f t="shared" si="2"/>
        <v>2.8255704121326979E-5</v>
      </c>
      <c r="J38">
        <f t="shared" si="2"/>
        <v>3.2533933854848297E-5</v>
      </c>
      <c r="K38">
        <f t="shared" si="2"/>
        <v>3.7688017645809621E-5</v>
      </c>
      <c r="L38">
        <f t="shared" si="2"/>
        <v>1.8975819352161745E-6</v>
      </c>
    </row>
    <row r="39" spans="1:14" x14ac:dyDescent="0.25">
      <c r="E39">
        <f t="shared" ref="E39:L39" si="3">E23/E33</f>
        <v>2.4762363543319744E-5</v>
      </c>
      <c r="F39">
        <f t="shared" si="3"/>
        <v>6.8967096884563501E-5</v>
      </c>
      <c r="G39">
        <f t="shared" si="3"/>
        <v>1.3144102413843625E-4</v>
      </c>
      <c r="H39">
        <f t="shared" si="3"/>
        <v>1.1214654238022982E-4</v>
      </c>
      <c r="I39">
        <f t="shared" si="3"/>
        <v>5.1991728888901171E-5</v>
      </c>
      <c r="J39">
        <f t="shared" si="3"/>
        <v>4.2874089444282686E-5</v>
      </c>
      <c r="K39">
        <f t="shared" si="3"/>
        <v>4.009004473234837E-5</v>
      </c>
      <c r="L39">
        <f t="shared" si="3"/>
        <v>2.4579551197523054E-6</v>
      </c>
    </row>
    <row r="41" spans="1:14" x14ac:dyDescent="0.25">
      <c r="A41" s="1" t="s">
        <v>58</v>
      </c>
    </row>
    <row r="42" spans="1:14" x14ac:dyDescent="0.25">
      <c r="E42">
        <f>E36/$N$37*100</f>
        <v>125.17624543621754</v>
      </c>
      <c r="F42">
        <f>F36/$N$37*100</f>
        <v>168.50599938352133</v>
      </c>
      <c r="G42">
        <f>G36/$N$37*100</f>
        <v>202.22931160684308</v>
      </c>
      <c r="H42">
        <f>H36/$N$37*100</f>
        <v>142.27849623635686</v>
      </c>
      <c r="I42">
        <f>I36/$N$37*100</f>
        <v>133.85833040982175</v>
      </c>
      <c r="J42">
        <f>J36/$N$37*100</f>
        <v>136.69454501579062</v>
      </c>
      <c r="K42">
        <f>K36/$N$37*100</f>
        <v>87.037656629144095</v>
      </c>
      <c r="L42">
        <f>L36/$N$37*100</f>
        <v>3.951531984726147</v>
      </c>
    </row>
    <row r="43" spans="1:14" x14ac:dyDescent="0.25">
      <c r="E43">
        <f>E37/$N$37*100</f>
        <v>167.57921963415902</v>
      </c>
      <c r="F43">
        <f>F37/$N$37*100</f>
        <v>136.5092938516344</v>
      </c>
      <c r="G43">
        <f>G37/$N$37*100</f>
        <v>171.03352951099643</v>
      </c>
      <c r="H43">
        <f>H37/$N$37*100</f>
        <v>202.72619260506195</v>
      </c>
      <c r="I43">
        <f>I37/$N$37*100</f>
        <v>69.795781030113901</v>
      </c>
      <c r="J43">
        <f>J37/$N$37*100</f>
        <v>107.89682124272221</v>
      </c>
      <c r="K43">
        <f>K37/$N$37*100</f>
        <v>88.538146544168512</v>
      </c>
      <c r="L43">
        <f>L37/$N$37*100</f>
        <v>4.2145222783405476</v>
      </c>
    </row>
    <row r="44" spans="1:14" x14ac:dyDescent="0.25">
      <c r="E44">
        <f>E38/$N$37*100</f>
        <v>49.412273551129388</v>
      </c>
      <c r="F44">
        <f>F38/$N$37*100</f>
        <v>208.12192082513587</v>
      </c>
      <c r="G44">
        <f>G38/$N$37*100</f>
        <v>188.37835814987147</v>
      </c>
      <c r="H44">
        <f>H38/$N$37*100</f>
        <v>163.06702939283082</v>
      </c>
      <c r="I44">
        <f>I38/$N$37*100</f>
        <v>65.990924627177108</v>
      </c>
      <c r="J44">
        <f>J38/$N$37*100</f>
        <v>75.982688933254309</v>
      </c>
      <c r="K44">
        <f>K38/$N$37*100</f>
        <v>88.020001948390416</v>
      </c>
      <c r="L44">
        <f>L38/$N$37*100</f>
        <v>4.4317843194792967</v>
      </c>
    </row>
    <row r="45" spans="1:14" x14ac:dyDescent="0.25">
      <c r="E45">
        <f>E39/$N$37*100</f>
        <v>57.832261378493989</v>
      </c>
      <c r="F45">
        <f>F39/$N$37*100</f>
        <v>161.07199002092014</v>
      </c>
      <c r="G45">
        <f>G39/$N$37*100</f>
        <v>306.9792449550593</v>
      </c>
      <c r="H45">
        <f>H39/$N$37*100</f>
        <v>261.91716878243949</v>
      </c>
      <c r="I45">
        <f>I39/$N$37*100</f>
        <v>121.42618168748626</v>
      </c>
      <c r="J45">
        <f>J39/$N$37*100</f>
        <v>100.13202264674746</v>
      </c>
      <c r="K45">
        <f>K39/$N$37*100</f>
        <v>93.629913056589402</v>
      </c>
      <c r="L45">
        <f>L39/$N$37*100</f>
        <v>5.7405304906958703</v>
      </c>
    </row>
    <row r="48" spans="1:14" x14ac:dyDescent="0.25">
      <c r="C48" s="3"/>
      <c r="D48" s="3"/>
      <c r="E48" s="3" t="s">
        <v>21</v>
      </c>
      <c r="F48" s="3" t="s">
        <v>22</v>
      </c>
      <c r="G48" s="3" t="s">
        <v>23</v>
      </c>
      <c r="H48" s="3" t="s">
        <v>24</v>
      </c>
      <c r="I48" s="3" t="s">
        <v>25</v>
      </c>
      <c r="J48" s="3" t="s">
        <v>26</v>
      </c>
      <c r="K48" s="3" t="s">
        <v>27</v>
      </c>
      <c r="L48" s="3" t="s">
        <v>28</v>
      </c>
    </row>
    <row r="49" spans="3:12" x14ac:dyDescent="0.25">
      <c r="C49" t="s">
        <v>35</v>
      </c>
      <c r="E49">
        <f>AVERAGE(E42:E45)</f>
        <v>99.999999999999972</v>
      </c>
      <c r="F49">
        <f t="shared" ref="F49:K49" si="4">AVERAGE(F42:F45)</f>
        <v>168.55230102030293</v>
      </c>
      <c r="G49">
        <f t="shared" si="4"/>
        <v>217.1551110556926</v>
      </c>
      <c r="H49">
        <f t="shared" si="4"/>
        <v>192.49722175417227</v>
      </c>
      <c r="I49">
        <f t="shared" si="4"/>
        <v>97.767804438649762</v>
      </c>
      <c r="J49">
        <f t="shared" si="4"/>
        <v>105.17651945962865</v>
      </c>
      <c r="K49">
        <f t="shared" si="4"/>
        <v>89.30642954457312</v>
      </c>
      <c r="L49">
        <f>AVERAGE(L42:L45)</f>
        <v>4.5845922683104652</v>
      </c>
    </row>
    <row r="50" spans="3:12" x14ac:dyDescent="0.25">
      <c r="C50" t="s">
        <v>37</v>
      </c>
      <c r="E50">
        <f>MEDIAN(E42:E45)</f>
        <v>91.504253407355776</v>
      </c>
      <c r="F50">
        <f>MEDIAN(F42:F45)</f>
        <v>164.78899470222075</v>
      </c>
      <c r="G50">
        <f t="shared" ref="G50:L50" si="5">MEDIAN(G42:G45)</f>
        <v>195.30383487835729</v>
      </c>
      <c r="H50">
        <f t="shared" si="5"/>
        <v>182.89661099894639</v>
      </c>
      <c r="I50">
        <f t="shared" si="5"/>
        <v>95.610981358800075</v>
      </c>
      <c r="J50">
        <f t="shared" si="5"/>
        <v>104.01442194473483</v>
      </c>
      <c r="K50">
        <f t="shared" si="5"/>
        <v>88.279074246279464</v>
      </c>
      <c r="L50">
        <f t="shared" si="5"/>
        <v>4.3231532989099222</v>
      </c>
    </row>
    <row r="51" spans="3:12" x14ac:dyDescent="0.25">
      <c r="C51" t="s">
        <v>39</v>
      </c>
      <c r="E51">
        <f>STDEV(E42:E45)</f>
        <v>56.385667529801644</v>
      </c>
      <c r="F51">
        <f t="shared" ref="F51:L51" si="6">STDEV(F42:F45)</f>
        <v>29.712322451576728</v>
      </c>
      <c r="G51">
        <f t="shared" si="6"/>
        <v>61.227598112684824</v>
      </c>
      <c r="H51">
        <f t="shared" si="6"/>
        <v>52.636544672356763</v>
      </c>
      <c r="I51">
        <f t="shared" si="6"/>
        <v>34.902001198806879</v>
      </c>
      <c r="J51">
        <f t="shared" si="6"/>
        <v>25.023406813407167</v>
      </c>
      <c r="K51">
        <f t="shared" si="6"/>
        <v>2.9487282540892141</v>
      </c>
      <c r="L51">
        <f t="shared" si="6"/>
        <v>0.79524850693053095</v>
      </c>
    </row>
    <row r="52" spans="3:12" x14ac:dyDescent="0.25">
      <c r="C52" t="s">
        <v>40</v>
      </c>
      <c r="E52">
        <f t="shared" ref="E52:L52" si="7">E51/E49*100</f>
        <v>56.385667529801665</v>
      </c>
      <c r="F52">
        <f t="shared" si="7"/>
        <v>17.627954214637352</v>
      </c>
      <c r="G52">
        <f t="shared" si="7"/>
        <v>28.195329050754932</v>
      </c>
      <c r="H52">
        <f t="shared" si="7"/>
        <v>27.34405421163742</v>
      </c>
      <c r="I52">
        <f t="shared" si="7"/>
        <v>35.698869785613546</v>
      </c>
      <c r="J52">
        <f t="shared" si="7"/>
        <v>23.791818689163076</v>
      </c>
      <c r="K52">
        <f t="shared" si="7"/>
        <v>3.30180958876818</v>
      </c>
      <c r="L52">
        <f t="shared" si="7"/>
        <v>17.346111941675449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5121" r:id="rId3">
          <objectPr defaultSize="0" autoPict="0" r:id="rId4">
            <anchor moveWithCells="1">
              <from>
                <xdr:col>10</xdr:col>
                <xdr:colOff>47625</xdr:colOff>
                <xdr:row>0</xdr:row>
                <xdr:rowOff>123825</xdr:rowOff>
              </from>
              <to>
                <xdr:col>14</xdr:col>
                <xdr:colOff>419100</xdr:colOff>
                <xdr:row>14</xdr:row>
                <xdr:rowOff>133350</xdr:rowOff>
              </to>
            </anchor>
          </objectPr>
        </oleObject>
      </mc:Choice>
      <mc:Fallback>
        <oleObject progId="Prism9.Document" shapeId="5121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7C60E-19B3-4285-AFF9-68ED262F41E4}">
  <dimension ref="A1:N54"/>
  <sheetViews>
    <sheetView tabSelected="1" workbookViewId="0">
      <selection activeCell="Q16" sqref="Q16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59</v>
      </c>
    </row>
    <row r="2" spans="1:3" x14ac:dyDescent="0.25">
      <c r="A2" t="s">
        <v>30</v>
      </c>
      <c r="C2" t="s">
        <v>63</v>
      </c>
    </row>
    <row r="3" spans="1:3" x14ac:dyDescent="0.25">
      <c r="A3" t="s">
        <v>31</v>
      </c>
      <c r="C3" s="2">
        <v>43553</v>
      </c>
    </row>
    <row r="4" spans="1:3" x14ac:dyDescent="0.25">
      <c r="A4" t="s">
        <v>32</v>
      </c>
      <c r="C4" t="s">
        <v>60</v>
      </c>
    </row>
    <row r="5" spans="1:3" x14ac:dyDescent="0.25">
      <c r="A5" t="s">
        <v>33</v>
      </c>
      <c r="C5" t="s">
        <v>61</v>
      </c>
    </row>
    <row r="6" spans="1:3" x14ac:dyDescent="0.25">
      <c r="A6" t="s">
        <v>18</v>
      </c>
      <c r="C6" s="2">
        <v>43817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34</v>
      </c>
      <c r="C8" s="17" t="s">
        <v>62</v>
      </c>
    </row>
    <row r="9" spans="1:3" x14ac:dyDescent="0.25">
      <c r="C9" s="2" t="s">
        <v>64</v>
      </c>
    </row>
    <row r="17" spans="1:13" x14ac:dyDescent="0.25">
      <c r="A17" s="1" t="s">
        <v>56</v>
      </c>
    </row>
    <row r="18" spans="1:13" x14ac:dyDescent="0.25">
      <c r="A18" s="1" t="s">
        <v>41</v>
      </c>
    </row>
    <row r="19" spans="1:13" x14ac:dyDescent="0.25">
      <c r="E19" s="3" t="s">
        <v>21</v>
      </c>
      <c r="F19" s="3" t="s">
        <v>22</v>
      </c>
      <c r="G19" s="3" t="s">
        <v>23</v>
      </c>
      <c r="H19" s="3" t="s">
        <v>24</v>
      </c>
      <c r="I19" s="3" t="s">
        <v>25</v>
      </c>
      <c r="J19" s="3" t="s">
        <v>26</v>
      </c>
      <c r="K19" s="3" t="s">
        <v>27</v>
      </c>
      <c r="L19" s="3" t="s">
        <v>28</v>
      </c>
      <c r="M19" s="3" t="s">
        <v>29</v>
      </c>
    </row>
    <row r="22" spans="1:13" x14ac:dyDescent="0.25">
      <c r="E22">
        <v>5.6528300000000004E-2</v>
      </c>
      <c r="F22">
        <v>3.7363200000000013E-2</v>
      </c>
      <c r="G22">
        <v>5.4896400000000012E-2</v>
      </c>
      <c r="H22">
        <v>4.0232500000000004E-2</v>
      </c>
      <c r="I22">
        <v>4.4470800000000005E-2</v>
      </c>
      <c r="J22">
        <v>5.0051499999999999E-2</v>
      </c>
      <c r="K22">
        <v>3.72556E-2</v>
      </c>
      <c r="L22">
        <v>1.8148500000000012E-2</v>
      </c>
    </row>
    <row r="23" spans="1:13" x14ac:dyDescent="0.25">
      <c r="E23">
        <v>9.2887799999999993E-2</v>
      </c>
      <c r="F23">
        <v>6.2980599999999998E-2</v>
      </c>
      <c r="G23">
        <v>6.8562600000000001E-2</v>
      </c>
      <c r="H23">
        <v>5.4403699999999999E-2</v>
      </c>
      <c r="I23">
        <v>4.7649999999999998E-2</v>
      </c>
      <c r="J23">
        <v>4.8513500000000015E-2</v>
      </c>
      <c r="K23">
        <v>3.9054499999999992E-2</v>
      </c>
      <c r="L23">
        <v>2.4198700000000017E-2</v>
      </c>
    </row>
    <row r="24" spans="1:13" x14ac:dyDescent="0.25">
      <c r="E24">
        <v>7.6781199999999994E-2</v>
      </c>
      <c r="F24">
        <v>8.618300000000001E-2</v>
      </c>
      <c r="G24">
        <v>8.2766100000000009E-2</v>
      </c>
      <c r="H24">
        <v>5.8863100000000002E-2</v>
      </c>
      <c r="I24">
        <v>6.4016500000000004E-2</v>
      </c>
      <c r="J24">
        <v>4.0355200000000008E-2</v>
      </c>
      <c r="K24">
        <v>5.2056700000000011E-2</v>
      </c>
      <c r="L24">
        <v>2.8963900000000015E-2</v>
      </c>
    </row>
    <row r="25" spans="1:13" x14ac:dyDescent="0.25">
      <c r="E25">
        <v>8.9357300000000001E-2</v>
      </c>
      <c r="F25">
        <v>8.4660100000000016E-2</v>
      </c>
      <c r="G25">
        <v>0.10168190000000002</v>
      </c>
      <c r="H25">
        <v>8.6221999999999993E-2</v>
      </c>
      <c r="I25">
        <v>6.2691799999999992E-2</v>
      </c>
      <c r="J25">
        <v>5.8405800000000008E-2</v>
      </c>
      <c r="K25">
        <v>5.7597100000000012E-2</v>
      </c>
      <c r="L25">
        <v>3.5260800000000009E-2</v>
      </c>
    </row>
    <row r="27" spans="1:13" x14ac:dyDescent="0.25">
      <c r="A27" s="1" t="s">
        <v>17</v>
      </c>
    </row>
    <row r="28" spans="1:13" x14ac:dyDescent="0.25">
      <c r="A28" s="1" t="s">
        <v>41</v>
      </c>
    </row>
    <row r="29" spans="1:13" x14ac:dyDescent="0.25">
      <c r="E29" s="3" t="s">
        <v>21</v>
      </c>
      <c r="F29" s="3" t="s">
        <v>22</v>
      </c>
      <c r="G29" s="3" t="s">
        <v>23</v>
      </c>
      <c r="H29" s="3" t="s">
        <v>24</v>
      </c>
      <c r="I29" s="3" t="s">
        <v>25</v>
      </c>
      <c r="J29" s="3" t="s">
        <v>26</v>
      </c>
      <c r="K29" s="3" t="s">
        <v>27</v>
      </c>
      <c r="L29" s="3" t="s">
        <v>28</v>
      </c>
      <c r="M29" s="3" t="s">
        <v>29</v>
      </c>
    </row>
    <row r="32" spans="1:13" x14ac:dyDescent="0.25">
      <c r="E32">
        <v>1054.6833333333334</v>
      </c>
      <c r="F32">
        <v>517.85333333333301</v>
      </c>
      <c r="G32">
        <v>633.98333333333312</v>
      </c>
      <c r="H32">
        <v>660.41333333333341</v>
      </c>
      <c r="I32">
        <v>775.90333333333319</v>
      </c>
      <c r="J32">
        <v>855.15333333333319</v>
      </c>
      <c r="K32">
        <v>999.68333333333339</v>
      </c>
      <c r="L32">
        <v>10726.383333333333</v>
      </c>
    </row>
    <row r="33" spans="1:14" x14ac:dyDescent="0.25">
      <c r="E33">
        <v>1294.5433333333331</v>
      </c>
      <c r="F33">
        <v>1077.5133333333333</v>
      </c>
      <c r="G33">
        <v>936.23333333333312</v>
      </c>
      <c r="H33">
        <v>626.7533333333331</v>
      </c>
      <c r="I33">
        <v>1594.4533333333334</v>
      </c>
      <c r="J33">
        <v>1050.103333333333</v>
      </c>
      <c r="K33">
        <v>1030.1933333333332</v>
      </c>
      <c r="L33">
        <v>13409.783333333333</v>
      </c>
    </row>
    <row r="34" spans="1:14" x14ac:dyDescent="0.25">
      <c r="E34" s="16">
        <v>3629.0933333333332</v>
      </c>
      <c r="F34">
        <v>967.12333333333299</v>
      </c>
      <c r="G34">
        <v>1026.123333333333</v>
      </c>
      <c r="H34">
        <v>843.05333333333328</v>
      </c>
      <c r="I34">
        <v>2265.6133333333328</v>
      </c>
      <c r="J34">
        <v>1240.4033333333332</v>
      </c>
      <c r="K34">
        <v>1381.2533333333331</v>
      </c>
      <c r="L34">
        <v>15263.583333333334</v>
      </c>
    </row>
    <row r="35" spans="1:14" x14ac:dyDescent="0.25">
      <c r="E35" s="16">
        <v>3608.5933333333332</v>
      </c>
      <c r="F35">
        <v>1227.5433333333331</v>
      </c>
      <c r="G35">
        <v>773.59333333333325</v>
      </c>
      <c r="H35">
        <v>768.83333333333303</v>
      </c>
      <c r="I35">
        <v>1205.8033333333333</v>
      </c>
      <c r="J35">
        <v>1362.2633333333333</v>
      </c>
      <c r="K35">
        <v>1436.6933333333332</v>
      </c>
      <c r="L35">
        <v>14345.583333333334</v>
      </c>
    </row>
    <row r="37" spans="1:14" x14ac:dyDescent="0.25">
      <c r="A37" s="1" t="s">
        <v>57</v>
      </c>
      <c r="E37" s="3" t="s">
        <v>21</v>
      </c>
      <c r="F37" s="3" t="s">
        <v>22</v>
      </c>
      <c r="G37" s="3" t="s">
        <v>23</v>
      </c>
      <c r="H37" s="3" t="s">
        <v>24</v>
      </c>
      <c r="I37" s="3" t="s">
        <v>25</v>
      </c>
      <c r="J37" s="3" t="s">
        <v>26</v>
      </c>
      <c r="K37" s="3" t="s">
        <v>27</v>
      </c>
      <c r="L37" s="3" t="s">
        <v>28</v>
      </c>
      <c r="M37" s="3" t="s">
        <v>29</v>
      </c>
    </row>
    <row r="38" spans="1:14" x14ac:dyDescent="0.25">
      <c r="E38">
        <f>E22/E32</f>
        <v>5.3597414705835876E-5</v>
      </c>
      <c r="F38">
        <f t="shared" ref="F38:L38" si="0">F22/F32</f>
        <v>7.2150158345992506E-5</v>
      </c>
      <c r="G38">
        <f t="shared" si="0"/>
        <v>8.6589657982596855E-5</v>
      </c>
      <c r="H38">
        <f t="shared" si="0"/>
        <v>6.0920181300599621E-5</v>
      </c>
      <c r="I38">
        <f t="shared" si="0"/>
        <v>5.7314871697934897E-5</v>
      </c>
      <c r="J38">
        <f t="shared" si="0"/>
        <v>5.8529269604671292E-5</v>
      </c>
      <c r="K38">
        <f t="shared" si="0"/>
        <v>3.7267401343758853E-5</v>
      </c>
      <c r="L38">
        <f t="shared" si="0"/>
        <v>1.6919496009061779E-6</v>
      </c>
      <c r="N38" s="1" t="s">
        <v>21</v>
      </c>
    </row>
    <row r="39" spans="1:14" x14ac:dyDescent="0.25">
      <c r="E39">
        <f t="shared" ref="E39:L41" si="1">E23/E33</f>
        <v>7.1753333865481528E-5</v>
      </c>
      <c r="F39">
        <f t="shared" si="1"/>
        <v>5.844994957525661E-5</v>
      </c>
      <c r="G39">
        <f t="shared" si="1"/>
        <v>7.3232385089187188E-5</v>
      </c>
      <c r="H39">
        <f t="shared" si="1"/>
        <v>8.6802410304957856E-5</v>
      </c>
      <c r="I39">
        <f t="shared" si="1"/>
        <v>2.9884850816162695E-5</v>
      </c>
      <c r="J39">
        <f t="shared" si="1"/>
        <v>4.6198786786062354E-5</v>
      </c>
      <c r="K39">
        <f t="shared" si="1"/>
        <v>3.7909874521934394E-5</v>
      </c>
      <c r="L39">
        <f t="shared" si="1"/>
        <v>1.8045556291612979E-6</v>
      </c>
      <c r="N39">
        <f>AVERAGE(E38:E41)</f>
        <v>6.2675374285658706E-5</v>
      </c>
    </row>
    <row r="40" spans="1:14" x14ac:dyDescent="0.25">
      <c r="F40">
        <f t="shared" si="1"/>
        <v>8.9112729503648322E-5</v>
      </c>
      <c r="G40">
        <f t="shared" si="1"/>
        <v>8.0659017596975053E-5</v>
      </c>
      <c r="H40">
        <f t="shared" si="1"/>
        <v>6.9821324075977799E-5</v>
      </c>
      <c r="I40">
        <f t="shared" si="1"/>
        <v>2.8255704121326979E-5</v>
      </c>
      <c r="J40">
        <f t="shared" si="1"/>
        <v>3.2533933854848297E-5</v>
      </c>
      <c r="K40">
        <f t="shared" si="1"/>
        <v>3.7688017645809621E-5</v>
      </c>
      <c r="L40">
        <f t="shared" si="1"/>
        <v>1.8975819352161745E-6</v>
      </c>
    </row>
    <row r="41" spans="1:14" x14ac:dyDescent="0.25">
      <c r="F41">
        <f t="shared" si="1"/>
        <v>6.8967096884563501E-5</v>
      </c>
      <c r="G41">
        <f t="shared" si="1"/>
        <v>1.3144102413843625E-4</v>
      </c>
      <c r="H41">
        <f t="shared" si="1"/>
        <v>1.1214654238022982E-4</v>
      </c>
      <c r="I41">
        <f t="shared" si="1"/>
        <v>5.1991728888901171E-5</v>
      </c>
      <c r="J41">
        <f t="shared" si="1"/>
        <v>4.2874089444282686E-5</v>
      </c>
      <c r="K41">
        <f t="shared" si="1"/>
        <v>4.009004473234837E-5</v>
      </c>
      <c r="L41">
        <f t="shared" si="1"/>
        <v>2.4579551197523054E-6</v>
      </c>
    </row>
    <row r="43" spans="1:14" x14ac:dyDescent="0.25">
      <c r="A43" s="1" t="s">
        <v>58</v>
      </c>
      <c r="E43" s="3" t="s">
        <v>21</v>
      </c>
      <c r="F43" s="3" t="s">
        <v>22</v>
      </c>
      <c r="G43" s="3" t="s">
        <v>23</v>
      </c>
      <c r="H43" s="3" t="s">
        <v>24</v>
      </c>
      <c r="I43" s="3" t="s">
        <v>25</v>
      </c>
      <c r="J43" s="3" t="s">
        <v>26</v>
      </c>
      <c r="K43" s="3" t="s">
        <v>27</v>
      </c>
      <c r="L43" s="3" t="s">
        <v>28</v>
      </c>
      <c r="M43" s="3" t="s">
        <v>29</v>
      </c>
    </row>
    <row r="44" spans="1:14" x14ac:dyDescent="0.25">
      <c r="E44">
        <f>E38/$N$39*100</f>
        <v>85.515906872055112</v>
      </c>
      <c r="F44">
        <f>F38/$N$39*100</f>
        <v>115.11723570592511</v>
      </c>
      <c r="G44">
        <f>G38/$N$39*100</f>
        <v>138.15578920668716</v>
      </c>
      <c r="H44">
        <f>H38/$N$39*100</f>
        <v>97.199549256683568</v>
      </c>
      <c r="I44">
        <f>I38/$N$39*100</f>
        <v>91.447194932906214</v>
      </c>
      <c r="J44">
        <f>J38/$N$39*100</f>
        <v>93.38479470088123</v>
      </c>
      <c r="K44">
        <f>K38/$N$39*100</f>
        <v>59.460995276874364</v>
      </c>
      <c r="L44">
        <f>L38/$N$39*100</f>
        <v>2.699544470519943</v>
      </c>
    </row>
    <row r="45" spans="1:14" x14ac:dyDescent="0.25">
      <c r="E45">
        <f>E39/$N$39*100</f>
        <v>114.48409312794487</v>
      </c>
      <c r="F45">
        <f>F39/$N$39*100</f>
        <v>93.2582377711162</v>
      </c>
      <c r="G45">
        <f>G39/$N$39*100</f>
        <v>116.8439533450766</v>
      </c>
      <c r="H45">
        <f>H39/$N$39*100</f>
        <v>138.49524042622249</v>
      </c>
      <c r="I45">
        <f>I39/$N$39*100</f>
        <v>47.68196625353206</v>
      </c>
      <c r="J45">
        <f>J39/$N$39*100</f>
        <v>73.71122600002326</v>
      </c>
      <c r="K45">
        <f>K39/$N$39*100</f>
        <v>60.486075997170197</v>
      </c>
      <c r="L45">
        <f>L39/$N$39*100</f>
        <v>2.8792099763721932</v>
      </c>
    </row>
    <row r="46" spans="1:14" x14ac:dyDescent="0.25">
      <c r="F46">
        <f>F40/$N$39*100</f>
        <v>142.18140780060563</v>
      </c>
      <c r="G46">
        <f>G40/$N$39*100</f>
        <v>128.69331618085184</v>
      </c>
      <c r="H46">
        <f>H40/$N$39*100</f>
        <v>111.40152710975389</v>
      </c>
      <c r="I46">
        <f>I40/$N$39*100</f>
        <v>45.082625262905545</v>
      </c>
      <c r="J46">
        <f>J40/$N$39*100</f>
        <v>51.908639119675215</v>
      </c>
      <c r="K46">
        <f>K40/$N$39*100</f>
        <v>60.132098252875274</v>
      </c>
      <c r="L46">
        <f>L40/$N$39*100</f>
        <v>3.0276355854972161</v>
      </c>
    </row>
    <row r="47" spans="1:14" x14ac:dyDescent="0.25">
      <c r="F47">
        <f>F41/$N$39*100</f>
        <v>110.03858799506916</v>
      </c>
      <c r="H47">
        <f>H41/$N$39*100</f>
        <v>178.93238557953222</v>
      </c>
      <c r="I47">
        <f>I41/$N$39*100</f>
        <v>82.953998251268274</v>
      </c>
      <c r="J47">
        <f>J41/$N$39*100</f>
        <v>68.406594987168788</v>
      </c>
      <c r="K47">
        <f>K41/$N$39*100</f>
        <v>63.964587669836568</v>
      </c>
      <c r="L47">
        <f>L41/$N$39*100</f>
        <v>3.9217238792217812</v>
      </c>
    </row>
    <row r="50" spans="3:12" x14ac:dyDescent="0.25">
      <c r="C50" s="3"/>
      <c r="D50" s="3"/>
      <c r="E50" s="3" t="s">
        <v>21</v>
      </c>
      <c r="F50" s="3" t="s">
        <v>22</v>
      </c>
      <c r="G50" s="3" t="s">
        <v>23</v>
      </c>
      <c r="H50" s="3" t="s">
        <v>24</v>
      </c>
      <c r="I50" s="3" t="s">
        <v>25</v>
      </c>
      <c r="J50" s="3" t="s">
        <v>26</v>
      </c>
      <c r="K50" s="3" t="s">
        <v>27</v>
      </c>
      <c r="L50" s="3" t="s">
        <v>28</v>
      </c>
    </row>
    <row r="51" spans="3:12" x14ac:dyDescent="0.25">
      <c r="C51" t="s">
        <v>35</v>
      </c>
      <c r="E51">
        <f>AVERAGE(E44:E47)</f>
        <v>100</v>
      </c>
      <c r="F51">
        <f t="shared" ref="F51:K51" si="2">AVERAGE(F44:F47)</f>
        <v>115.14886731817903</v>
      </c>
      <c r="G51">
        <f t="shared" si="2"/>
        <v>127.89768624420519</v>
      </c>
      <c r="H51">
        <f t="shared" si="2"/>
        <v>131.50717559304803</v>
      </c>
      <c r="I51">
        <f t="shared" si="2"/>
        <v>66.791446175153027</v>
      </c>
      <c r="J51">
        <f t="shared" si="2"/>
        <v>71.852813701937123</v>
      </c>
      <c r="K51">
        <f t="shared" si="2"/>
        <v>61.010939299189097</v>
      </c>
      <c r="L51">
        <f>AVERAGE(L44:L47)</f>
        <v>3.1320284779027836</v>
      </c>
    </row>
    <row r="52" spans="3:12" x14ac:dyDescent="0.25">
      <c r="C52" t="s">
        <v>37</v>
      </c>
      <c r="E52">
        <f>MEDIAN(E44:E47)</f>
        <v>100</v>
      </c>
      <c r="F52">
        <f>MEDIAN(F44:F47)</f>
        <v>112.57791185049714</v>
      </c>
      <c r="G52">
        <f t="shared" ref="G52:L52" si="3">MEDIAN(G44:G47)</f>
        <v>128.69331618085184</v>
      </c>
      <c r="H52">
        <f t="shared" si="3"/>
        <v>124.94838376798819</v>
      </c>
      <c r="I52">
        <f t="shared" si="3"/>
        <v>65.317982252400171</v>
      </c>
      <c r="J52">
        <f t="shared" si="3"/>
        <v>71.058910493596017</v>
      </c>
      <c r="K52">
        <f t="shared" si="3"/>
        <v>60.309087125022735</v>
      </c>
      <c r="L52">
        <f t="shared" si="3"/>
        <v>2.9534227809347047</v>
      </c>
    </row>
    <row r="53" spans="3:12" x14ac:dyDescent="0.25">
      <c r="C53" t="s">
        <v>39</v>
      </c>
      <c r="E53">
        <f>STDEV(E44:E47)</f>
        <v>20.483600940214508</v>
      </c>
      <c r="F53">
        <f t="shared" ref="F53:L53" si="4">STDEV(F44:F47)</f>
        <v>20.298389609522143</v>
      </c>
      <c r="G53">
        <f t="shared" si="4"/>
        <v>10.678171996888032</v>
      </c>
      <c r="H53">
        <f t="shared" si="4"/>
        <v>35.959393386356311</v>
      </c>
      <c r="I53">
        <f t="shared" si="4"/>
        <v>23.843791397996057</v>
      </c>
      <c r="J53">
        <f t="shared" si="4"/>
        <v>17.095091159026993</v>
      </c>
      <c r="K53">
        <f t="shared" si="4"/>
        <v>2.0144650439781606</v>
      </c>
      <c r="L53">
        <f t="shared" si="4"/>
        <v>0.54328516582216746</v>
      </c>
    </row>
    <row r="54" spans="3:12" x14ac:dyDescent="0.25">
      <c r="C54" t="s">
        <v>40</v>
      </c>
      <c r="E54">
        <f t="shared" ref="E54:L54" si="5">E53/E51*100</f>
        <v>20.483600940214508</v>
      </c>
      <c r="F54">
        <f t="shared" si="5"/>
        <v>17.627954214637377</v>
      </c>
      <c r="G54">
        <f t="shared" si="5"/>
        <v>8.3489954435136173</v>
      </c>
      <c r="H54">
        <f t="shared" si="5"/>
        <v>27.344054211637452</v>
      </c>
      <c r="I54">
        <f t="shared" si="5"/>
        <v>35.698869785613574</v>
      </c>
      <c r="J54">
        <f t="shared" si="5"/>
        <v>23.791818689163062</v>
      </c>
      <c r="K54">
        <f t="shared" si="5"/>
        <v>3.3018095887681822</v>
      </c>
      <c r="L54">
        <f t="shared" si="5"/>
        <v>17.346111941675353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4098" r:id="rId4">
          <objectPr defaultSize="0" autoPict="0" r:id="rId5">
            <anchor moveWithCells="1">
              <from>
                <xdr:col>10</xdr:col>
                <xdr:colOff>447675</xdr:colOff>
                <xdr:row>1</xdr:row>
                <xdr:rowOff>9525</xdr:rowOff>
              </from>
              <to>
                <xdr:col>15</xdr:col>
                <xdr:colOff>323850</xdr:colOff>
                <xdr:row>16</xdr:row>
                <xdr:rowOff>28575</xdr:rowOff>
              </to>
            </anchor>
          </objectPr>
        </oleObject>
      </mc:Choice>
      <mc:Fallback>
        <oleObject progId="Prism9.Document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MTT</vt:lpstr>
      <vt:lpstr>Cytotox</vt:lpstr>
      <vt:lpstr>Cytotox_Corrected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Schinke, Christian</cp:lastModifiedBy>
  <dcterms:created xsi:type="dcterms:W3CDTF">2019-12-31T15:47:59Z</dcterms:created>
  <dcterms:modified xsi:type="dcterms:W3CDTF">2021-07-16T22:43:35Z</dcterms:modified>
</cp:coreProperties>
</file>