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8" documentId="11_01653EEEF679DE86FB36ADFBA46B506CD989D9D5" xr6:coauthVersionLast="45" xr6:coauthVersionMax="45" xr10:uidLastSave="{C5DBE613-C0A7-42C6-B64E-B2402A2D601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3" l="1"/>
  <c r="I35" i="1" l="1"/>
  <c r="H35" i="1"/>
  <c r="H44" i="2"/>
  <c r="H45" i="2" s="1"/>
  <c r="H46" i="2"/>
  <c r="H47" i="2" s="1"/>
  <c r="H48" i="2"/>
  <c r="O44" i="2"/>
  <c r="N35" i="1"/>
  <c r="O35" i="1"/>
  <c r="P35" i="1"/>
  <c r="H49" i="2" l="1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L73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H63" i="2"/>
  <c r="N63" i="2"/>
  <c r="N64" i="2" s="1"/>
  <c r="N67" i="2"/>
  <c r="N65" i="2"/>
  <c r="N66" i="2" s="1"/>
  <c r="J63" i="2"/>
  <c r="J64" i="2" s="1"/>
  <c r="J67" i="2"/>
  <c r="J65" i="2"/>
  <c r="J66" i="2" s="1"/>
  <c r="M54" i="1"/>
  <c r="M63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J64" i="1" l="1"/>
  <c r="O63" i="1"/>
  <c r="H64" i="1"/>
  <c r="K66" i="1"/>
  <c r="N66" i="1"/>
  <c r="M65" i="1"/>
  <c r="H63" i="1"/>
  <c r="H73" i="2"/>
  <c r="K74" i="2"/>
  <c r="O74" i="2"/>
  <c r="J72" i="2"/>
  <c r="K72" i="2"/>
  <c r="N75" i="2"/>
  <c r="I75" i="2"/>
  <c r="J75" i="2"/>
  <c r="N73" i="2"/>
  <c r="I73" i="2"/>
  <c r="J73" i="2"/>
  <c r="O73" i="2"/>
  <c r="H74" i="2"/>
  <c r="K75" i="2"/>
  <c r="M75" i="2"/>
  <c r="J74" i="2"/>
  <c r="K73" i="2"/>
  <c r="M73" i="2"/>
  <c r="L72" i="2"/>
  <c r="L75" i="2"/>
  <c r="O72" i="2"/>
  <c r="N72" i="2"/>
  <c r="N74" i="2"/>
  <c r="I74" i="2"/>
  <c r="O75" i="2"/>
  <c r="I72" i="2"/>
  <c r="H65" i="1"/>
  <c r="O64" i="1"/>
  <c r="O65" i="1"/>
  <c r="M66" i="1"/>
  <c r="N63" i="1"/>
  <c r="J66" i="1"/>
  <c r="I65" i="1"/>
  <c r="J63" i="1"/>
  <c r="L66" i="1"/>
  <c r="K65" i="1"/>
  <c r="L63" i="1"/>
  <c r="K63" i="1"/>
  <c r="H57" i="3"/>
  <c r="M64" i="2"/>
  <c r="H75" i="2"/>
  <c r="H72" i="2"/>
  <c r="L74" i="2"/>
  <c r="M72" i="2"/>
  <c r="M74" i="2"/>
  <c r="N65" i="1"/>
  <c r="I63" i="1"/>
  <c r="L64" i="1"/>
  <c r="M55" i="1"/>
  <c r="H66" i="1"/>
  <c r="M64" i="1"/>
  <c r="M70" i="1" s="1"/>
  <c r="I64" i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I68" i="2"/>
  <c r="K68" i="2"/>
  <c r="O68" i="2"/>
  <c r="H64" i="2"/>
  <c r="L68" i="2"/>
  <c r="M68" i="2"/>
  <c r="J68" i="2"/>
  <c r="M59" i="1"/>
  <c r="H59" i="1"/>
  <c r="I59" i="1"/>
  <c r="H55" i="1"/>
  <c r="O59" i="1"/>
  <c r="K59" i="1"/>
  <c r="L59" i="1"/>
  <c r="N59" i="1"/>
  <c r="I71" i="1" l="1"/>
  <c r="M80" i="2"/>
  <c r="K60" i="3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</calcChain>
</file>

<file path=xl/sharedStrings.xml><?xml version="1.0" encoding="utf-8"?>
<sst xmlns="http://schemas.openxmlformats.org/spreadsheetml/2006/main" count="266" uniqueCount="84">
  <si>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</si>
  <si>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</si>
  <si>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</si>
  <si>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</si>
  <si>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</si>
  <si>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</si>
  <si>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</si>
  <si>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</si>
  <si>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</si>
  <si>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</si>
  <si>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</si>
  <si>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</si>
  <si>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</si>
  <si>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</si>
  <si>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</si>
  <si>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</si>
  <si>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</si>
  <si>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</si>
  <si>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</si>
  <si>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</si>
  <si>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</si>
  <si>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</si>
  <si>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</si>
  <si>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</si>
  <si>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</si>
  <si>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</si>
  <si>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</si>
  <si>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</si>
  <si>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</si>
  <si>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</si>
  <si>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</si>
  <si>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</si>
  <si>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</si>
  <si>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</si>
  <si>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</si>
  <si>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Vehicle</t>
  </si>
  <si>
    <t>Empty value</t>
  </si>
  <si>
    <t>Cells</t>
  </si>
  <si>
    <t>Differentiation started</t>
  </si>
  <si>
    <t>Age of cells</t>
  </si>
  <si>
    <t>Agent</t>
  </si>
  <si>
    <t>PTX in DMSO 6mM stock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</si>
  <si>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</si>
  <si>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</si>
  <si>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</si>
  <si>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</si>
  <si>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</si>
  <si>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</si>
  <si>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</si>
  <si>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</si>
  <si>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</si>
  <si>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</si>
  <si>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</si>
  <si>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</si>
  <si>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</si>
  <si>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</si>
  <si>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</si>
  <si>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</si>
  <si>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</si>
  <si>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</si>
  <si>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</si>
  <si>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</si>
  <si>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</si>
  <si>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</si>
  <si>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</si>
  <si>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</si>
  <si>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</si>
  <si>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</si>
  <si>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% of Vehicle</t>
  </si>
  <si>
    <t>Veh/Veh</t>
  </si>
  <si>
    <t>Viability [% Vehicle]</t>
  </si>
  <si>
    <t>PTX + 10uM Li</t>
  </si>
  <si>
    <t>PV 1mM Li</t>
  </si>
  <si>
    <t>PTX Li V</t>
  </si>
  <si>
    <t>PTX 500uM Li</t>
  </si>
  <si>
    <t>PTX 1mM Li</t>
  </si>
  <si>
    <t>PTX 100uM Li</t>
  </si>
  <si>
    <t>PTX 50uM Li</t>
  </si>
  <si>
    <t>2021-01-27 12:28:30</t>
  </si>
  <si>
    <t>2021-01-26 18:12:48</t>
  </si>
  <si>
    <t>41d</t>
  </si>
  <si>
    <t>78) Exp_20210126</t>
  </si>
  <si>
    <t>LithiumChlorid 600mM in Aqua</t>
  </si>
  <si>
    <t>iPSC_DSN_005a_20201213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</si>
</sst>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285751</xdr:colOff>
      <xdr:row>0</xdr:row>
      <xdr:rowOff>114302</xdr:rowOff>
    </xdr:from>
    <xdr:to>
      <xdr:col>17</xdr:col>
      <xdr:colOff>416721</xdr:colOff>
      <xdr:row>22</xdr:row>
      <xdr:rowOff>161928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661923" y="644130"/>
          <a:ext cx="4238626" cy="3178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0</xdr:row>
      <xdr:rowOff>142875</xdr:rowOff>
    </xdr:from>
    <xdr:to>
      <xdr:col>10</xdr:col>
      <xdr:colOff>52388</xdr:colOff>
      <xdr:row>20</xdr:row>
      <xdr:rowOff>9525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455319" y="602456"/>
          <a:ext cx="3676650" cy="27574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0</xdr:rowOff>
    </xdr:from>
    <xdr:to>
      <xdr:col>8</xdr:col>
      <xdr:colOff>492041</xdr:colOff>
      <xdr:row>19</xdr:row>
      <xdr:rowOff>85725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513095" y="630279"/>
          <a:ext cx="3514725" cy="263516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628650</xdr:colOff>
          <xdr:row>1</xdr:row>
          <xdr:rowOff>19050</xdr:rowOff>
        </xdr:from>
        <xdr:to>
          <xdr:col>13</xdr:col>
          <xdr:colOff>219075</xdr:colOff>
          <xdr:row>19</xdr:row>
          <xdr:rowOff>57150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0" workbookViewId="0">
      <selection activeCell="A25" sqref="A25:C33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9</v>
      </c>
      <c r="B8" s="13"/>
      <c r="C8" s="13"/>
      <c r="D8" s="13"/>
      <c r="E8" s="13" t="s">
        <v>78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10</v>
      </c>
      <c r="B9" s="13"/>
      <c r="C9" s="13"/>
      <c r="D9" s="13"/>
      <c r="E9" s="13">
        <v>21.2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5" t="s">
        <v>11</v>
      </c>
      <c r="B11" s="15" t="s">
        <v>12</v>
      </c>
      <c r="C11" s="15" t="s">
        <v>13</v>
      </c>
      <c r="D11" s="15" t="s">
        <v>14</v>
      </c>
      <c r="E11" s="15" t="s">
        <v>15</v>
      </c>
      <c r="F11" s="15" t="s">
        <v>16</v>
      </c>
      <c r="G11" s="15" t="s">
        <v>17</v>
      </c>
      <c r="H11" s="15" t="s">
        <v>18</v>
      </c>
      <c r="I11" s="15" t="s">
        <v>19</v>
      </c>
      <c r="J11" s="15" t="s">
        <v>20</v>
      </c>
      <c r="K11" s="15" t="s">
        <v>21</v>
      </c>
      <c r="L11" s="15" t="s">
        <v>22</v>
      </c>
      <c r="M11" s="15" t="s">
        <v>23</v>
      </c>
    </row>
    <row r="12" spans="1:13" x14ac:dyDescent="0.25">
      <c r="A12" s="15" t="s">
        <v>24</v>
      </c>
      <c r="B12" s="13">
        <v>5.5E-2</v>
      </c>
      <c r="C12" s="13">
        <v>4.6100000000000002E-2</v>
      </c>
      <c r="D12" s="13">
        <v>4.3999999999999997E-2</v>
      </c>
      <c r="E12" s="13">
        <v>4.3999999999999997E-2</v>
      </c>
      <c r="F12" s="13">
        <v>4.2799999999999998E-2</v>
      </c>
      <c r="G12" s="13">
        <v>4.3200000000000002E-2</v>
      </c>
      <c r="H12" s="13">
        <v>4.2900000000000001E-2</v>
      </c>
      <c r="I12" s="13">
        <v>4.2999999999999997E-2</v>
      </c>
      <c r="J12" s="13">
        <v>4.4499999999999998E-2</v>
      </c>
      <c r="K12" s="13">
        <v>4.3299999999999998E-2</v>
      </c>
      <c r="L12" s="13">
        <v>4.2299999999999997E-2</v>
      </c>
      <c r="M12" s="13">
        <v>5.4100000000000002E-2</v>
      </c>
    </row>
    <row r="13" spans="1:13" x14ac:dyDescent="0.25">
      <c r="A13" s="15" t="s">
        <v>25</v>
      </c>
      <c r="B13" s="13">
        <v>5.4300000000000001E-2</v>
      </c>
      <c r="C13" s="13">
        <v>4.4699999999999997E-2</v>
      </c>
      <c r="D13" s="13">
        <v>4.2799999999999998E-2</v>
      </c>
      <c r="E13" s="13">
        <v>4.2599999999999999E-2</v>
      </c>
      <c r="F13" s="13">
        <v>4.4299999999999999E-2</v>
      </c>
      <c r="G13" s="13">
        <v>4.2599999999999999E-2</v>
      </c>
      <c r="H13" s="13">
        <v>4.5699999999999998E-2</v>
      </c>
      <c r="I13" s="13">
        <v>4.3200000000000002E-2</v>
      </c>
      <c r="J13" s="13">
        <v>4.3499999999999997E-2</v>
      </c>
      <c r="K13" s="13">
        <v>4.4699999999999997E-2</v>
      </c>
      <c r="L13" s="13">
        <v>4.3400000000000001E-2</v>
      </c>
      <c r="M13" s="13">
        <v>4.3499999999999997E-2</v>
      </c>
    </row>
    <row r="14" spans="1:13" x14ac:dyDescent="0.25">
      <c r="A14" s="15" t="s">
        <v>26</v>
      </c>
      <c r="B14" s="13">
        <v>5.4899999999999997E-2</v>
      </c>
      <c r="C14" s="13">
        <v>4.36E-2</v>
      </c>
      <c r="D14" s="13">
        <v>0.1794</v>
      </c>
      <c r="E14" s="13">
        <v>0.1925</v>
      </c>
      <c r="F14" s="13">
        <v>0.15359999999999999</v>
      </c>
      <c r="G14" s="13">
        <v>0.1799</v>
      </c>
      <c r="H14" s="13">
        <v>0.24099999999999999</v>
      </c>
      <c r="I14" s="13">
        <v>0.24540000000000001</v>
      </c>
      <c r="J14" s="13">
        <v>0.15740000000000001</v>
      </c>
      <c r="K14" s="13">
        <v>0.17649999999999999</v>
      </c>
      <c r="L14" s="13">
        <v>9.1300000000000006E-2</v>
      </c>
      <c r="M14" s="13">
        <v>4.3099999999999999E-2</v>
      </c>
    </row>
    <row r="15" spans="1:13" x14ac:dyDescent="0.25">
      <c r="A15" s="15" t="s">
        <v>27</v>
      </c>
      <c r="B15" s="13">
        <v>5.4100000000000002E-2</v>
      </c>
      <c r="C15" s="13">
        <v>4.2999999999999997E-2</v>
      </c>
      <c r="D15" s="13">
        <v>0.1802</v>
      </c>
      <c r="E15" s="13">
        <v>0.20619999999999999</v>
      </c>
      <c r="F15" s="13">
        <v>0.15859999999999999</v>
      </c>
      <c r="G15" s="13">
        <v>0.18759999999999999</v>
      </c>
      <c r="H15" s="13">
        <v>0.2036</v>
      </c>
      <c r="I15" s="13">
        <v>0.20119999999999999</v>
      </c>
      <c r="J15" s="13">
        <v>0.18809999999999999</v>
      </c>
      <c r="K15" s="13">
        <v>0.20280000000000001</v>
      </c>
      <c r="L15" s="13">
        <v>9.3399999999999997E-2</v>
      </c>
      <c r="M15" s="13">
        <v>4.36E-2</v>
      </c>
    </row>
    <row r="16" spans="1:13" x14ac:dyDescent="0.25">
      <c r="A16" s="15" t="s">
        <v>28</v>
      </c>
      <c r="B16" s="13">
        <v>5.5899999999999998E-2</v>
      </c>
      <c r="C16" s="13">
        <v>4.3900000000000002E-2</v>
      </c>
      <c r="D16" s="13">
        <v>0.17</v>
      </c>
      <c r="E16" s="13">
        <v>0.21440000000000001</v>
      </c>
      <c r="F16" s="13">
        <v>0.14760000000000001</v>
      </c>
      <c r="G16" s="13">
        <v>0.18379999999999999</v>
      </c>
      <c r="H16" s="13">
        <v>0.18870000000000001</v>
      </c>
      <c r="I16" s="13">
        <v>0.1807</v>
      </c>
      <c r="J16" s="13">
        <v>0.2238</v>
      </c>
      <c r="K16" s="13">
        <v>0.18909999999999999</v>
      </c>
      <c r="L16" s="13">
        <v>0.10299999999999999</v>
      </c>
      <c r="M16" s="13">
        <v>4.41E-2</v>
      </c>
    </row>
    <row r="17" spans="1:20" x14ac:dyDescent="0.25">
      <c r="A17" s="15" t="s">
        <v>29</v>
      </c>
      <c r="B17" s="13">
        <v>5.5500000000000001E-2</v>
      </c>
      <c r="C17" s="13">
        <v>4.5499999999999999E-2</v>
      </c>
      <c r="D17" s="13">
        <v>0.2094</v>
      </c>
      <c r="E17" s="13">
        <v>0.1961</v>
      </c>
      <c r="F17" s="13">
        <v>0.1613</v>
      </c>
      <c r="G17" s="13">
        <v>0.19139999999999999</v>
      </c>
      <c r="H17" s="13">
        <v>0.17810000000000001</v>
      </c>
      <c r="I17" s="13">
        <v>0.2447</v>
      </c>
      <c r="J17" s="13">
        <v>0.2072</v>
      </c>
      <c r="K17" s="13">
        <v>0.18820000000000001</v>
      </c>
      <c r="L17" s="13">
        <v>4.3900000000000002E-2</v>
      </c>
      <c r="M17" s="13">
        <v>4.3900000000000002E-2</v>
      </c>
    </row>
    <row r="18" spans="1:20" x14ac:dyDescent="0.25">
      <c r="A18" s="15" t="s">
        <v>30</v>
      </c>
      <c r="B18" s="13">
        <v>5.5399999999999998E-2</v>
      </c>
      <c r="C18" s="13">
        <v>4.3900000000000002E-2</v>
      </c>
      <c r="D18" s="13">
        <v>4.3900000000000002E-2</v>
      </c>
      <c r="E18" s="13">
        <v>4.3299999999999998E-2</v>
      </c>
      <c r="F18" s="13">
        <v>4.4200000000000003E-2</v>
      </c>
      <c r="G18" s="13">
        <v>4.2700000000000002E-2</v>
      </c>
      <c r="H18" s="13">
        <v>4.5900000000000003E-2</v>
      </c>
      <c r="I18" s="13">
        <v>4.5100000000000001E-2</v>
      </c>
      <c r="J18" s="13">
        <v>4.7699999999999999E-2</v>
      </c>
      <c r="K18" s="13">
        <v>4.3700000000000003E-2</v>
      </c>
      <c r="L18" s="13">
        <v>4.6899999999999997E-2</v>
      </c>
      <c r="M18" s="13">
        <v>4.7600000000000003E-2</v>
      </c>
    </row>
    <row r="19" spans="1:20" x14ac:dyDescent="0.25">
      <c r="A19" s="15" t="s">
        <v>31</v>
      </c>
      <c r="B19" s="13">
        <v>5.4300000000000001E-2</v>
      </c>
      <c r="C19" s="13">
        <v>5.4699999999999999E-2</v>
      </c>
      <c r="D19" s="13">
        <v>4.4400000000000002E-2</v>
      </c>
      <c r="E19" s="13">
        <v>4.2700000000000002E-2</v>
      </c>
      <c r="F19" s="13">
        <v>4.36E-2</v>
      </c>
      <c r="G19" s="13">
        <v>4.4499999999999998E-2</v>
      </c>
      <c r="H19" s="13">
        <v>4.2900000000000001E-2</v>
      </c>
      <c r="I19" s="13">
        <v>4.3400000000000001E-2</v>
      </c>
      <c r="J19" s="13">
        <v>4.3900000000000002E-2</v>
      </c>
      <c r="K19" s="13">
        <v>4.7300000000000002E-2</v>
      </c>
      <c r="L19" s="13">
        <v>4.2099999999999999E-2</v>
      </c>
      <c r="M19" s="13">
        <v>5.5500000000000001E-2</v>
      </c>
    </row>
    <row r="22" spans="1:20" x14ac:dyDescent="0.25">
      <c r="A22" s="1"/>
      <c r="S22" s="16"/>
      <c r="T22" s="3"/>
    </row>
    <row r="23" spans="1:20" x14ac:dyDescent="0.25">
      <c r="C23" s="4"/>
      <c r="S23" s="16"/>
      <c r="T23" s="3"/>
    </row>
    <row r="24" spans="1:20" x14ac:dyDescent="0.25">
      <c r="C24" s="4"/>
      <c r="S24" s="16"/>
      <c r="T24" s="3"/>
    </row>
    <row r="25" spans="1:20" x14ac:dyDescent="0.25">
      <c r="A25" s="1" t="s">
        <v>81</v>
      </c>
      <c r="D25" s="3"/>
      <c r="E25" s="3"/>
      <c r="F25" s="2"/>
      <c r="G25" s="2"/>
      <c r="H25" s="2" t="s">
        <v>71</v>
      </c>
      <c r="I25" s="2" t="s">
        <v>72</v>
      </c>
      <c r="J25" s="2" t="s">
        <v>73</v>
      </c>
      <c r="K25" s="2" t="s">
        <v>74</v>
      </c>
      <c r="L25" s="2" t="s">
        <v>75</v>
      </c>
      <c r="M25" s="2" t="s">
        <v>69</v>
      </c>
      <c r="N25" s="2" t="s">
        <v>76</v>
      </c>
      <c r="O25" s="2" t="s">
        <v>77</v>
      </c>
      <c r="P25" s="2" t="s">
        <v>36</v>
      </c>
      <c r="Q25" s="2"/>
      <c r="R25" s="3"/>
      <c r="S25" s="16"/>
      <c r="T25" s="3"/>
    </row>
    <row r="26" spans="1:20" x14ac:dyDescent="0.25">
      <c r="A26" t="s">
        <v>37</v>
      </c>
      <c r="C26" t="s">
        <v>83</v>
      </c>
      <c r="D26" s="3"/>
      <c r="E26" s="3"/>
      <c r="F26" s="13">
        <v>5.5E-2</v>
      </c>
      <c r="G26" s="13">
        <v>4.6100000000000002E-2</v>
      </c>
      <c r="H26" s="13">
        <v>4.3999999999999997E-2</v>
      </c>
      <c r="I26" s="13">
        <v>4.3999999999999997E-2</v>
      </c>
      <c r="J26" s="13">
        <v>4.2799999999999998E-2</v>
      </c>
      <c r="K26" s="13">
        <v>4.3200000000000002E-2</v>
      </c>
      <c r="L26" s="13">
        <v>4.2900000000000001E-2</v>
      </c>
      <c r="M26" s="13">
        <v>4.2999999999999997E-2</v>
      </c>
      <c r="N26" s="13">
        <v>4.4499999999999998E-2</v>
      </c>
      <c r="O26" s="13">
        <v>4.3299999999999998E-2</v>
      </c>
      <c r="P26" s="13">
        <v>4.2299999999999997E-2</v>
      </c>
      <c r="Q26" s="13">
        <v>5.4100000000000002E-2</v>
      </c>
      <c r="R26" s="3"/>
      <c r="S26" s="16"/>
      <c r="T26" s="3"/>
    </row>
    <row r="27" spans="1:20" x14ac:dyDescent="0.25">
      <c r="A27" t="s">
        <v>38</v>
      </c>
      <c r="C27" s="4">
        <v>44178</v>
      </c>
      <c r="D27" s="3"/>
      <c r="E27" s="3"/>
      <c r="F27" s="13">
        <v>5.4300000000000001E-2</v>
      </c>
      <c r="G27" s="13">
        <v>4.4699999999999997E-2</v>
      </c>
      <c r="H27" s="13">
        <v>4.2799999999999998E-2</v>
      </c>
      <c r="I27" s="13">
        <v>4.2599999999999999E-2</v>
      </c>
      <c r="J27" s="13">
        <v>4.4299999999999999E-2</v>
      </c>
      <c r="K27" s="13">
        <v>4.2599999999999999E-2</v>
      </c>
      <c r="L27" s="13">
        <v>4.5699999999999998E-2</v>
      </c>
      <c r="M27" s="13">
        <v>4.3200000000000002E-2</v>
      </c>
      <c r="N27" s="13">
        <v>4.3499999999999997E-2</v>
      </c>
      <c r="O27" s="13">
        <v>4.4699999999999997E-2</v>
      </c>
      <c r="P27" s="13">
        <v>4.3400000000000001E-2</v>
      </c>
      <c r="Q27" s="13">
        <v>4.3499999999999997E-2</v>
      </c>
      <c r="R27" s="3"/>
      <c r="S27" s="16"/>
      <c r="T27" s="3"/>
    </row>
    <row r="28" spans="1:20" x14ac:dyDescent="0.25">
      <c r="A28" t="s">
        <v>39</v>
      </c>
      <c r="C28" t="s">
        <v>80</v>
      </c>
      <c r="D28" s="3"/>
      <c r="E28" s="3"/>
      <c r="F28" s="13">
        <v>5.4899999999999997E-2</v>
      </c>
      <c r="G28" s="13">
        <v>4.36E-2</v>
      </c>
      <c r="H28" s="13">
        <v>0.1794</v>
      </c>
      <c r="I28" s="13">
        <v>0.1925</v>
      </c>
      <c r="J28" s="13">
        <v>0.15359999999999999</v>
      </c>
      <c r="K28" s="13">
        <v>0.1799</v>
      </c>
      <c r="L28" s="13">
        <v>0.24099999999999999</v>
      </c>
      <c r="M28" s="13">
        <v>0.24540000000000001</v>
      </c>
      <c r="N28" s="13">
        <v>0.15740000000000001</v>
      </c>
      <c r="O28" s="13">
        <v>0.17649999999999999</v>
      </c>
      <c r="P28" s="13">
        <v>9.1300000000000006E-2</v>
      </c>
      <c r="Q28" s="13">
        <v>4.3099999999999999E-2</v>
      </c>
      <c r="R28" s="3"/>
    </row>
    <row r="29" spans="1:20" x14ac:dyDescent="0.25">
      <c r="A29" t="s">
        <v>40</v>
      </c>
      <c r="C29" t="s">
        <v>41</v>
      </c>
      <c r="D29" s="3"/>
      <c r="E29" s="3"/>
      <c r="F29" s="13">
        <v>5.4100000000000002E-2</v>
      </c>
      <c r="G29" s="13">
        <v>4.2999999999999997E-2</v>
      </c>
      <c r="H29" s="13">
        <v>0.1802</v>
      </c>
      <c r="I29" s="13">
        <v>0.20619999999999999</v>
      </c>
      <c r="J29" s="13">
        <v>0.15859999999999999</v>
      </c>
      <c r="K29" s="13">
        <v>0.18759999999999999</v>
      </c>
      <c r="L29" s="13">
        <v>0.2036</v>
      </c>
      <c r="M29" s="13">
        <v>0.20119999999999999</v>
      </c>
      <c r="N29" s="13">
        <v>0.18809999999999999</v>
      </c>
      <c r="O29" s="13">
        <v>0.20280000000000001</v>
      </c>
      <c r="P29" s="13">
        <v>9.3399999999999997E-2</v>
      </c>
      <c r="Q29" s="13">
        <v>4.36E-2</v>
      </c>
      <c r="R29" s="3"/>
    </row>
    <row r="30" spans="1:20" x14ac:dyDescent="0.25">
      <c r="C30" t="s">
        <v>82</v>
      </c>
      <c r="D30" s="3"/>
      <c r="E30" s="3"/>
      <c r="F30" s="13">
        <v>5.5899999999999998E-2</v>
      </c>
      <c r="G30" s="13">
        <v>4.3900000000000002E-2</v>
      </c>
      <c r="H30" s="13">
        <v>0.17</v>
      </c>
      <c r="I30" s="13">
        <v>0.21440000000000001</v>
      </c>
      <c r="J30" s="13">
        <v>0.14760000000000001</v>
      </c>
      <c r="K30" s="13">
        <v>0.18379999999999999</v>
      </c>
      <c r="L30" s="13">
        <v>0.18870000000000001</v>
      </c>
      <c r="M30" s="13">
        <v>0.1807</v>
      </c>
      <c r="N30" s="13">
        <v>0.2238</v>
      </c>
      <c r="O30" s="13">
        <v>0.18909999999999999</v>
      </c>
      <c r="P30" s="13">
        <v>0.10299999999999999</v>
      </c>
      <c r="Q30" s="13">
        <v>4.41E-2</v>
      </c>
      <c r="R30" s="3"/>
    </row>
    <row r="31" spans="1:20" x14ac:dyDescent="0.25">
      <c r="A31" t="s">
        <v>32</v>
      </c>
      <c r="C31" s="4">
        <v>44219</v>
      </c>
      <c r="D31" s="3"/>
      <c r="E31" s="3"/>
      <c r="F31" s="13">
        <v>5.5500000000000001E-2</v>
      </c>
      <c r="G31" s="13">
        <v>4.5499999999999999E-2</v>
      </c>
      <c r="H31" s="13">
        <v>0.2094</v>
      </c>
      <c r="I31" s="13">
        <v>0.1961</v>
      </c>
      <c r="J31" s="13">
        <v>0.1613</v>
      </c>
      <c r="K31" s="13">
        <v>0.19139999999999999</v>
      </c>
      <c r="L31" s="13">
        <v>0.17810000000000001</v>
      </c>
      <c r="M31" s="13">
        <v>0.2447</v>
      </c>
      <c r="N31" s="13">
        <v>0.2072</v>
      </c>
      <c r="O31" s="13">
        <v>0.18820000000000001</v>
      </c>
      <c r="P31" s="13">
        <v>4.3900000000000002E-2</v>
      </c>
      <c r="Q31" s="13">
        <v>4.3900000000000002E-2</v>
      </c>
      <c r="R31" s="3"/>
    </row>
    <row r="32" spans="1:20" x14ac:dyDescent="0.25">
      <c r="A32" t="s">
        <v>33</v>
      </c>
      <c r="C32" t="s">
        <v>34</v>
      </c>
      <c r="D32" s="3"/>
      <c r="E32" s="3"/>
      <c r="F32" s="13">
        <v>5.5399999999999998E-2</v>
      </c>
      <c r="G32" s="13">
        <v>4.3900000000000002E-2</v>
      </c>
      <c r="H32" s="13">
        <v>4.3900000000000002E-2</v>
      </c>
      <c r="I32" s="13">
        <v>4.3299999999999998E-2</v>
      </c>
      <c r="J32" s="13">
        <v>4.4200000000000003E-2</v>
      </c>
      <c r="K32" s="13">
        <v>4.2700000000000002E-2</v>
      </c>
      <c r="L32" s="13">
        <v>4.5900000000000003E-2</v>
      </c>
      <c r="M32" s="13">
        <v>4.5100000000000001E-2</v>
      </c>
      <c r="N32" s="13">
        <v>4.7699999999999999E-2</v>
      </c>
      <c r="O32" s="13">
        <v>4.3700000000000003E-2</v>
      </c>
      <c r="P32" s="13">
        <v>4.6899999999999997E-2</v>
      </c>
      <c r="Q32" s="13">
        <v>4.7600000000000003E-2</v>
      </c>
      <c r="R32" s="3"/>
    </row>
    <row r="33" spans="1:18" x14ac:dyDescent="0.25">
      <c r="A33" s="1" t="s">
        <v>42</v>
      </c>
      <c r="B33" s="5"/>
      <c r="C33" s="6"/>
      <c r="D33" s="3"/>
      <c r="E33" s="3"/>
      <c r="F33" s="13">
        <v>5.4300000000000001E-2</v>
      </c>
      <c r="G33" s="13">
        <v>5.4699999999999999E-2</v>
      </c>
      <c r="H33" s="13">
        <v>4.4400000000000002E-2</v>
      </c>
      <c r="I33" s="13">
        <v>4.2700000000000002E-2</v>
      </c>
      <c r="J33" s="13">
        <v>4.36E-2</v>
      </c>
      <c r="K33" s="13">
        <v>4.4499999999999998E-2</v>
      </c>
      <c r="L33" s="13">
        <v>4.2900000000000001E-2</v>
      </c>
      <c r="M33" s="13">
        <v>4.3400000000000001E-2</v>
      </c>
      <c r="N33" s="13">
        <v>4.3900000000000002E-2</v>
      </c>
      <c r="O33" s="13">
        <v>4.7300000000000002E-2</v>
      </c>
      <c r="P33" s="13">
        <v>4.2099999999999999E-2</v>
      </c>
      <c r="Q33" s="13">
        <v>5.5500000000000001E-2</v>
      </c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D35" s="3"/>
      <c r="E35" s="3"/>
      <c r="F35" s="3" t="s">
        <v>43</v>
      </c>
      <c r="G35" s="3"/>
      <c r="H35" s="7">
        <f>AVERAGE(H28:H31)</f>
        <v>0.18475000000000003</v>
      </c>
      <c r="I35" s="3">
        <f>AVERAGE(I28:I31)</f>
        <v>0.20229999999999998</v>
      </c>
      <c r="J35" s="3">
        <f t="shared" ref="J35:M35" si="0">AVERAGE(J28:J31)</f>
        <v>0.155275</v>
      </c>
      <c r="K35" s="3">
        <f t="shared" si="0"/>
        <v>0.18567500000000001</v>
      </c>
      <c r="L35" s="3">
        <f t="shared" si="0"/>
        <v>0.20285</v>
      </c>
      <c r="M35" s="3">
        <f t="shared" si="0"/>
        <v>0.218</v>
      </c>
      <c r="N35" s="3">
        <f>AVERAGE(N28:N31)</f>
        <v>0.19412499999999999</v>
      </c>
      <c r="O35" s="3">
        <f>AVERAGE(O28:O31)</f>
        <v>0.18915000000000001</v>
      </c>
      <c r="P35" s="3">
        <f>AVERAGE(P28:P30)</f>
        <v>9.5899999999999999E-2</v>
      </c>
      <c r="Q35" s="3"/>
      <c r="R35" s="3"/>
    </row>
    <row r="36" spans="1:18" x14ac:dyDescent="0.25">
      <c r="B36" s="5"/>
      <c r="D36" s="3"/>
      <c r="E36" s="3"/>
      <c r="F36" s="3" t="s">
        <v>44</v>
      </c>
      <c r="G36" s="3"/>
      <c r="H36" s="3">
        <f>H35/1000</f>
        <v>1.8475000000000002E-4</v>
      </c>
      <c r="I36" s="3">
        <f t="shared" ref="I36:P36" si="1">I35/1000</f>
        <v>2.0229999999999998E-4</v>
      </c>
      <c r="J36" s="3">
        <f t="shared" si="1"/>
        <v>1.5527499999999999E-4</v>
      </c>
      <c r="K36" s="3">
        <f t="shared" si="1"/>
        <v>1.85675E-4</v>
      </c>
      <c r="L36" s="3">
        <f t="shared" si="1"/>
        <v>2.0285E-4</v>
      </c>
      <c r="M36" s="3">
        <f t="shared" si="1"/>
        <v>2.1799999999999999E-4</v>
      </c>
      <c r="N36" s="3">
        <f t="shared" si="1"/>
        <v>1.9412499999999999E-4</v>
      </c>
      <c r="O36" s="3">
        <f t="shared" si="1"/>
        <v>1.8915000000000002E-4</v>
      </c>
      <c r="P36" s="3">
        <f t="shared" si="1"/>
        <v>9.59E-5</v>
      </c>
      <c r="Q36" s="3"/>
      <c r="R36" s="3"/>
    </row>
    <row r="37" spans="1:18" x14ac:dyDescent="0.25">
      <c r="B37" s="5"/>
      <c r="D37" s="3"/>
      <c r="E37" s="3"/>
      <c r="F37" s="3" t="s">
        <v>45</v>
      </c>
      <c r="G37" s="3"/>
      <c r="H37" s="3">
        <f>MEDIAN(H28:H31)</f>
        <v>0.17980000000000002</v>
      </c>
      <c r="I37" s="3">
        <f t="shared" ref="I37:P37" si="2">MEDIAN(I28:I31)</f>
        <v>0.20115</v>
      </c>
      <c r="J37" s="3">
        <f t="shared" si="2"/>
        <v>0.15609999999999999</v>
      </c>
      <c r="K37" s="3">
        <f t="shared" si="2"/>
        <v>0.18569999999999998</v>
      </c>
      <c r="L37" s="3">
        <f t="shared" si="2"/>
        <v>0.19614999999999999</v>
      </c>
      <c r="M37" s="3">
        <f t="shared" si="2"/>
        <v>0.22294999999999998</v>
      </c>
      <c r="N37" s="3">
        <f t="shared" si="2"/>
        <v>0.19764999999999999</v>
      </c>
      <c r="O37" s="3">
        <f t="shared" si="2"/>
        <v>0.18864999999999998</v>
      </c>
      <c r="P37" s="3">
        <f t="shared" si="2"/>
        <v>9.2350000000000002E-2</v>
      </c>
      <c r="Q37" s="3"/>
      <c r="R37" s="3"/>
    </row>
    <row r="38" spans="1:18" x14ac:dyDescent="0.25">
      <c r="B38" s="8"/>
      <c r="D38" s="3"/>
      <c r="E38" s="3"/>
      <c r="F38" s="3" t="s">
        <v>46</v>
      </c>
      <c r="G38" s="3"/>
      <c r="H38" s="3">
        <f>H37/1000</f>
        <v>1.7980000000000001E-4</v>
      </c>
      <c r="I38" s="3">
        <f t="shared" ref="I38:P38" si="3">I37/1000</f>
        <v>2.0114999999999998E-4</v>
      </c>
      <c r="J38" s="3">
        <f t="shared" si="3"/>
        <v>1.561E-4</v>
      </c>
      <c r="K38" s="3">
        <f t="shared" si="3"/>
        <v>1.8569999999999999E-4</v>
      </c>
      <c r="L38" s="3">
        <f t="shared" si="3"/>
        <v>1.9615E-4</v>
      </c>
      <c r="M38" s="3">
        <f t="shared" si="3"/>
        <v>2.2294999999999997E-4</v>
      </c>
      <c r="N38" s="3">
        <f t="shared" si="3"/>
        <v>1.9764999999999998E-4</v>
      </c>
      <c r="O38" s="3">
        <f t="shared" si="3"/>
        <v>1.8864999999999998E-4</v>
      </c>
      <c r="P38" s="3">
        <f t="shared" si="3"/>
        <v>9.2349999999999995E-5</v>
      </c>
      <c r="Q38" s="3"/>
      <c r="R38" s="3"/>
    </row>
    <row r="39" spans="1:18" x14ac:dyDescent="0.25">
      <c r="B39" s="5"/>
      <c r="C39" s="5"/>
      <c r="D39" s="3"/>
      <c r="E39" s="3"/>
      <c r="F39" s="3" t="s">
        <v>47</v>
      </c>
      <c r="G39" s="3"/>
      <c r="H39" s="3">
        <f>STDEV(H28:H31)</f>
        <v>1.7073468696586915E-2</v>
      </c>
      <c r="I39" s="3">
        <f t="shared" ref="I39:P39" si="4">STDEV(I28:I31)</f>
        <v>9.934787365615835E-3</v>
      </c>
      <c r="J39" s="3">
        <f t="shared" si="4"/>
        <v>6.0295798637494871E-3</v>
      </c>
      <c r="K39" s="3">
        <f t="shared" si="4"/>
        <v>4.9446098599046822E-3</v>
      </c>
      <c r="L39" s="3">
        <f t="shared" si="4"/>
        <v>2.7500121211854099E-2</v>
      </c>
      <c r="M39" s="3">
        <f t="shared" si="4"/>
        <v>3.2337697300003791E-2</v>
      </c>
      <c r="N39" s="3">
        <f t="shared" si="4"/>
        <v>2.8499049691758749E-2</v>
      </c>
      <c r="O39" s="3">
        <f t="shared" si="4"/>
        <v>1.0758717395675013E-2</v>
      </c>
      <c r="P39" s="3">
        <f t="shared" si="4"/>
        <v>2.6494150297754374E-2</v>
      </c>
      <c r="Q39" s="3"/>
      <c r="R39" s="3"/>
    </row>
    <row r="40" spans="1:18" x14ac:dyDescent="0.25">
      <c r="D40" s="3"/>
      <c r="E40" s="3"/>
      <c r="F40" s="3" t="s">
        <v>48</v>
      </c>
      <c r="G40" s="3"/>
      <c r="H40" s="3">
        <f>H39/H35*100</f>
        <v>9.2413903635111847</v>
      </c>
      <c r="I40" s="3">
        <f t="shared" ref="I40:P40" si="5">I39/I35*100</f>
        <v>4.9109181243775755</v>
      </c>
      <c r="J40" s="3">
        <f t="shared" si="5"/>
        <v>3.8831620439539445</v>
      </c>
      <c r="K40" s="3">
        <f t="shared" si="5"/>
        <v>2.663045568819002</v>
      </c>
      <c r="L40" s="3">
        <f t="shared" si="5"/>
        <v>13.55687513524974</v>
      </c>
      <c r="M40" s="3">
        <f t="shared" si="5"/>
        <v>14.833806100919169</v>
      </c>
      <c r="N40" s="3">
        <f t="shared" si="5"/>
        <v>14.68077253921893</v>
      </c>
      <c r="O40" s="3">
        <f t="shared" si="5"/>
        <v>5.6879288372587959</v>
      </c>
      <c r="P40" s="3">
        <f t="shared" si="5"/>
        <v>27.626851196824166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71</v>
      </c>
      <c r="I44" s="2" t="s">
        <v>72</v>
      </c>
      <c r="J44" s="2" t="s">
        <v>73</v>
      </c>
      <c r="K44" s="2" t="s">
        <v>74</v>
      </c>
      <c r="L44" s="2" t="s">
        <v>75</v>
      </c>
      <c r="M44" s="2" t="s">
        <v>69</v>
      </c>
      <c r="N44" s="2" t="s">
        <v>76</v>
      </c>
      <c r="O44" s="2" t="s">
        <v>77</v>
      </c>
      <c r="P44" s="2" t="s">
        <v>36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8.3500000000000005E-2</v>
      </c>
      <c r="I47" s="3">
        <f t="shared" ref="I47:N47" si="6">I28-$P$35</f>
        <v>9.6600000000000005E-2</v>
      </c>
      <c r="J47" s="3">
        <f t="shared" si="6"/>
        <v>5.7699999999999987E-2</v>
      </c>
      <c r="K47" s="3">
        <f t="shared" si="6"/>
        <v>8.4000000000000005E-2</v>
      </c>
      <c r="L47" s="3">
        <f t="shared" si="6"/>
        <v>0.14510000000000001</v>
      </c>
      <c r="M47" s="3">
        <f t="shared" si="6"/>
        <v>0.14950000000000002</v>
      </c>
      <c r="N47" s="3">
        <f t="shared" si="6"/>
        <v>6.1500000000000013E-2</v>
      </c>
      <c r="O47" s="3">
        <f>O28-$P$35</f>
        <v>8.0599999999999991E-2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8.43E-2</v>
      </c>
      <c r="I48" s="3">
        <f t="shared" si="7"/>
        <v>0.1103</v>
      </c>
      <c r="J48" s="3">
        <f t="shared" si="7"/>
        <v>6.2699999999999992E-2</v>
      </c>
      <c r="K48" s="3">
        <f t="shared" si="7"/>
        <v>9.169999999999999E-2</v>
      </c>
      <c r="L48" s="3">
        <f t="shared" si="7"/>
        <v>0.1077</v>
      </c>
      <c r="M48" s="3">
        <f t="shared" si="7"/>
        <v>0.10529999999999999</v>
      </c>
      <c r="N48" s="3">
        <f t="shared" si="7"/>
        <v>9.219999999999999E-2</v>
      </c>
      <c r="O48" s="3">
        <f t="shared" si="7"/>
        <v>0.10690000000000001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7.4100000000000013E-2</v>
      </c>
      <c r="I49" s="3">
        <f t="shared" si="7"/>
        <v>0.11850000000000001</v>
      </c>
      <c r="J49" s="3">
        <f t="shared" si="7"/>
        <v>5.170000000000001E-2</v>
      </c>
      <c r="K49" s="3">
        <f t="shared" si="7"/>
        <v>8.7899999999999992E-2</v>
      </c>
      <c r="L49" s="3">
        <f>L30-$P$35</f>
        <v>9.2800000000000007E-2</v>
      </c>
      <c r="M49" s="3">
        <f t="shared" si="7"/>
        <v>8.48E-2</v>
      </c>
      <c r="N49" s="3">
        <f t="shared" si="7"/>
        <v>0.12790000000000001</v>
      </c>
      <c r="O49" s="3">
        <f>O30-$P$35</f>
        <v>9.3199999999999991E-2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0.1135</v>
      </c>
      <c r="I50" s="3">
        <f t="shared" si="7"/>
        <v>0.1002</v>
      </c>
      <c r="J50" s="3">
        <f t="shared" si="7"/>
        <v>6.54E-2</v>
      </c>
      <c r="K50" s="3">
        <f t="shared" si="7"/>
        <v>9.5499999999999988E-2</v>
      </c>
      <c r="L50" s="3">
        <f t="shared" si="7"/>
        <v>8.2200000000000009E-2</v>
      </c>
      <c r="M50" s="3">
        <f t="shared" si="7"/>
        <v>0.14879999999999999</v>
      </c>
      <c r="N50" s="3">
        <f t="shared" si="7"/>
        <v>0.1113</v>
      </c>
      <c r="O50" s="3">
        <f t="shared" si="7"/>
        <v>9.2300000000000007E-2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  <c r="S53" s="9" t="s">
        <v>50</v>
      </c>
      <c r="T53" s="10"/>
    </row>
    <row r="54" spans="4:20" x14ac:dyDescent="0.25">
      <c r="D54" s="3"/>
      <c r="E54" s="3"/>
      <c r="F54" s="3" t="s">
        <v>43</v>
      </c>
      <c r="G54" s="3"/>
      <c r="H54" s="3">
        <f>AVERAGE(H47:H50)</f>
        <v>8.8849999999999998E-2</v>
      </c>
      <c r="I54" s="3">
        <f>AVERAGE(I47:I50)</f>
        <v>0.10640000000000001</v>
      </c>
      <c r="J54" s="3">
        <f t="shared" ref="J54:N54" si="8">AVERAGE(J47:J50)</f>
        <v>5.9374999999999997E-2</v>
      </c>
      <c r="K54" s="3">
        <f t="shared" si="8"/>
        <v>8.9774999999999994E-2</v>
      </c>
      <c r="L54" s="3">
        <f t="shared" si="8"/>
        <v>0.10695</v>
      </c>
      <c r="M54" s="3">
        <f t="shared" si="8"/>
        <v>0.1221</v>
      </c>
      <c r="N54" s="3">
        <f t="shared" si="8"/>
        <v>9.8225000000000007E-2</v>
      </c>
      <c r="O54" s="3">
        <f>AVERAGE(O47:O50)</f>
        <v>9.325E-2</v>
      </c>
      <c r="P54" s="3"/>
      <c r="Q54" s="3"/>
      <c r="R54" s="3"/>
      <c r="S54" s="11">
        <f>AVERAGE(H47:I50)</f>
        <v>9.7625000000000003E-2</v>
      </c>
      <c r="T54" s="12"/>
    </row>
    <row r="55" spans="4:20" x14ac:dyDescent="0.25">
      <c r="D55" s="3"/>
      <c r="E55" s="3"/>
      <c r="F55" s="3" t="s">
        <v>44</v>
      </c>
      <c r="G55" s="3"/>
      <c r="H55" s="3">
        <f>H54/1000</f>
        <v>8.8850000000000005E-5</v>
      </c>
      <c r="I55" s="3">
        <f t="shared" ref="I55:O55" si="9">I54/1000</f>
        <v>1.0640000000000001E-4</v>
      </c>
      <c r="J55" s="3">
        <f t="shared" si="9"/>
        <v>5.9375E-5</v>
      </c>
      <c r="K55" s="3">
        <f t="shared" si="9"/>
        <v>8.9775E-5</v>
      </c>
      <c r="L55" s="3">
        <f t="shared" si="9"/>
        <v>1.0695E-4</v>
      </c>
      <c r="M55" s="3">
        <f t="shared" si="9"/>
        <v>1.2210000000000001E-4</v>
      </c>
      <c r="N55" s="3">
        <f t="shared" si="9"/>
        <v>9.8225000000000002E-5</v>
      </c>
      <c r="O55" s="3">
        <f t="shared" si="9"/>
        <v>9.3250000000000003E-5</v>
      </c>
      <c r="P55" s="3"/>
      <c r="Q55" s="3"/>
      <c r="R55" s="3"/>
    </row>
    <row r="56" spans="4:20" x14ac:dyDescent="0.25">
      <c r="D56" s="3"/>
      <c r="E56" s="3"/>
      <c r="F56" s="3" t="s">
        <v>45</v>
      </c>
      <c r="G56" s="3"/>
      <c r="H56" s="3">
        <f>MEDIAN(H47:H50)</f>
        <v>8.3900000000000002E-2</v>
      </c>
      <c r="I56" s="3">
        <f t="shared" ref="I56:N56" si="10">MEDIAN(I47:I50)</f>
        <v>0.10525</v>
      </c>
      <c r="J56" s="3">
        <f>MEDIAN(J47:J50)</f>
        <v>6.019999999999999E-2</v>
      </c>
      <c r="K56" s="3">
        <f t="shared" si="10"/>
        <v>8.9799999999999991E-2</v>
      </c>
      <c r="L56" s="3">
        <f t="shared" si="10"/>
        <v>0.10025000000000001</v>
      </c>
      <c r="M56" s="3">
        <f t="shared" si="10"/>
        <v>0.12705</v>
      </c>
      <c r="N56" s="3">
        <f t="shared" si="10"/>
        <v>0.10174999999999999</v>
      </c>
      <c r="O56" s="3">
        <f>MEDIAN(O47:O50)</f>
        <v>9.2749999999999999E-2</v>
      </c>
      <c r="P56" s="3"/>
      <c r="Q56" s="3"/>
      <c r="R56" s="3"/>
    </row>
    <row r="57" spans="4:20" x14ac:dyDescent="0.25">
      <c r="D57" s="3"/>
      <c r="E57" s="3"/>
      <c r="F57" s="3" t="s">
        <v>46</v>
      </c>
      <c r="G57" s="3"/>
      <c r="H57" s="3">
        <f>H56/1000</f>
        <v>8.3900000000000006E-5</v>
      </c>
      <c r="I57" s="3">
        <f t="shared" ref="I57:O57" si="11">I56/1000</f>
        <v>1.0525E-4</v>
      </c>
      <c r="J57" s="3">
        <f t="shared" si="11"/>
        <v>6.0199999999999993E-5</v>
      </c>
      <c r="K57" s="3">
        <f t="shared" si="11"/>
        <v>8.9799999999999987E-5</v>
      </c>
      <c r="L57" s="3">
        <f t="shared" si="11"/>
        <v>1.0025000000000001E-4</v>
      </c>
      <c r="M57" s="3">
        <f t="shared" si="11"/>
        <v>1.2705E-4</v>
      </c>
      <c r="N57" s="3">
        <f t="shared" si="11"/>
        <v>1.0174999999999999E-4</v>
      </c>
      <c r="O57" s="3">
        <f t="shared" si="11"/>
        <v>9.2750000000000005E-5</v>
      </c>
      <c r="P57" s="3"/>
      <c r="Q57" s="3"/>
      <c r="R57" s="3"/>
    </row>
    <row r="58" spans="4:20" x14ac:dyDescent="0.25">
      <c r="D58" s="3"/>
      <c r="E58" s="3"/>
      <c r="F58" s="3" t="s">
        <v>47</v>
      </c>
      <c r="G58" s="3"/>
      <c r="H58" s="3">
        <f>STDEV(H47:H50)</f>
        <v>1.7073468696586935E-2</v>
      </c>
      <c r="I58" s="3">
        <f t="shared" ref="I58:O58" si="12">STDEV(I47:I50)</f>
        <v>9.934787365615835E-3</v>
      </c>
      <c r="J58" s="3">
        <f t="shared" si="12"/>
        <v>6.0295798637494871E-3</v>
      </c>
      <c r="K58" s="3">
        <f t="shared" si="12"/>
        <v>4.9446098599046822E-3</v>
      </c>
      <c r="L58" s="3">
        <f t="shared" si="12"/>
        <v>2.7500121211854099E-2</v>
      </c>
      <c r="M58" s="3">
        <f t="shared" si="12"/>
        <v>3.2337697300003715E-2</v>
      </c>
      <c r="N58" s="3">
        <f t="shared" si="12"/>
        <v>2.8499049691758749E-2</v>
      </c>
      <c r="O58" s="3">
        <f t="shared" si="12"/>
        <v>1.0758717395675013E-2</v>
      </c>
      <c r="P58" s="3"/>
      <c r="Q58" s="3"/>
      <c r="R58" s="3"/>
    </row>
    <row r="59" spans="4:20" x14ac:dyDescent="0.25">
      <c r="D59" s="3"/>
      <c r="E59" s="3"/>
      <c r="F59" s="3" t="s">
        <v>48</v>
      </c>
      <c r="G59" s="3"/>
      <c r="H59" s="3">
        <f>H58/H54*100</f>
        <v>19.216059309608255</v>
      </c>
      <c r="I59" s="3">
        <f t="shared" ref="I59:O59" si="13">I58/I54*100</f>
        <v>9.3372061706915748</v>
      </c>
      <c r="J59" s="3">
        <f t="shared" si="13"/>
        <v>10.155081875788611</v>
      </c>
      <c r="K59" s="3">
        <f t="shared" si="13"/>
        <v>5.5077804064658125</v>
      </c>
      <c r="L59" s="3">
        <f t="shared" si="13"/>
        <v>25.713063311691535</v>
      </c>
      <c r="M59" s="3">
        <f t="shared" si="13"/>
        <v>26.484600573303616</v>
      </c>
      <c r="N59" s="3">
        <f t="shared" si="13"/>
        <v>29.014049062620256</v>
      </c>
      <c r="O59" s="3">
        <f t="shared" si="13"/>
        <v>11.537498547640764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70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H47/$M$54*100</f>
        <v>68.386568386568385</v>
      </c>
      <c r="I63" s="3">
        <f t="shared" ref="I63:O63" si="14">I47/$M$54*100</f>
        <v>79.115479115479118</v>
      </c>
      <c r="J63" s="3">
        <f t="shared" si="14"/>
        <v>47.256347256347247</v>
      </c>
      <c r="K63" s="3">
        <f t="shared" si="14"/>
        <v>68.796068796068795</v>
      </c>
      <c r="L63" s="3">
        <f t="shared" si="14"/>
        <v>118.83701883701885</v>
      </c>
      <c r="M63" s="3">
        <f t="shared" si="14"/>
        <v>122.44062244062246</v>
      </c>
      <c r="N63" s="3">
        <f t="shared" si="14"/>
        <v>50.36855036855038</v>
      </c>
      <c r="O63" s="3">
        <f t="shared" si="14"/>
        <v>66.011466011465998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69.041769041769044</v>
      </c>
      <c r="I64" s="3">
        <f t="shared" si="15"/>
        <v>90.335790335790335</v>
      </c>
      <c r="J64" s="3">
        <f t="shared" si="15"/>
        <v>51.351351351351347</v>
      </c>
      <c r="K64" s="3">
        <f t="shared" si="15"/>
        <v>75.102375102375092</v>
      </c>
      <c r="L64" s="3">
        <f t="shared" si="15"/>
        <v>88.206388206388212</v>
      </c>
      <c r="M64" s="3">
        <f t="shared" si="15"/>
        <v>86.240786240786235</v>
      </c>
      <c r="N64" s="3">
        <f t="shared" si="15"/>
        <v>75.511875511875502</v>
      </c>
      <c r="O64" s="3">
        <f t="shared" si="15"/>
        <v>87.551187551187553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60.687960687960697</v>
      </c>
      <c r="I65" s="3">
        <f t="shared" si="16"/>
        <v>97.051597051597057</v>
      </c>
      <c r="J65" s="3">
        <f t="shared" si="16"/>
        <v>42.342342342342349</v>
      </c>
      <c r="K65" s="3">
        <f t="shared" si="16"/>
        <v>71.990171990171987</v>
      </c>
      <c r="L65" s="3">
        <f t="shared" si="16"/>
        <v>76.003276003276014</v>
      </c>
      <c r="M65" s="3">
        <f t="shared" si="16"/>
        <v>69.451269451269454</v>
      </c>
      <c r="N65" s="3">
        <f t="shared" si="16"/>
        <v>104.75020475020476</v>
      </c>
      <c r="O65" s="3">
        <f t="shared" si="16"/>
        <v>76.330876330876322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92.956592956592971</v>
      </c>
      <c r="I66" s="3">
        <f t="shared" si="17"/>
        <v>82.063882063882062</v>
      </c>
      <c r="J66" s="3">
        <f t="shared" si="17"/>
        <v>53.562653562653558</v>
      </c>
      <c r="K66" s="3">
        <f t="shared" si="17"/>
        <v>78.214578214578196</v>
      </c>
      <c r="L66" s="3">
        <f t="shared" si="17"/>
        <v>67.32186732186733</v>
      </c>
      <c r="M66" s="3">
        <f t="shared" si="17"/>
        <v>121.86732186732185</v>
      </c>
      <c r="N66" s="3">
        <f t="shared" si="17"/>
        <v>91.154791154791155</v>
      </c>
      <c r="O66" s="3">
        <f t="shared" si="17"/>
        <v>75.593775593775604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71</v>
      </c>
      <c r="I69" s="2" t="s">
        <v>72</v>
      </c>
      <c r="J69" s="2" t="s">
        <v>73</v>
      </c>
      <c r="K69" s="2" t="s">
        <v>74</v>
      </c>
      <c r="L69" s="2" t="s">
        <v>75</v>
      </c>
      <c r="M69" s="2" t="s">
        <v>69</v>
      </c>
      <c r="N69" s="2" t="s">
        <v>76</v>
      </c>
      <c r="O69" s="2" t="s">
        <v>77</v>
      </c>
      <c r="P69" s="2" t="s">
        <v>36</v>
      </c>
      <c r="Q69" s="2"/>
      <c r="R69" s="3"/>
    </row>
    <row r="70" spans="4:18" x14ac:dyDescent="0.25">
      <c r="D70" s="3"/>
      <c r="E70" s="3"/>
      <c r="F70" s="3" t="s">
        <v>43</v>
      </c>
      <c r="G70" s="3"/>
      <c r="H70" s="3">
        <f>AVERAGE(H63:H66)</f>
        <v>72.768222768222785</v>
      </c>
      <c r="I70" s="3">
        <f t="shared" ref="I70:N70" si="18">AVERAGE(I63:I66)</f>
        <v>87.141687141687157</v>
      </c>
      <c r="J70" s="3">
        <f>AVERAGE(J63:J66)</f>
        <v>48.628173628173627</v>
      </c>
      <c r="K70" s="3">
        <f t="shared" si="18"/>
        <v>73.525798525798507</v>
      </c>
      <c r="L70" s="3">
        <f t="shared" si="18"/>
        <v>87.592137592137604</v>
      </c>
      <c r="M70" s="3">
        <f>AVERAGE(M63:M66)</f>
        <v>100</v>
      </c>
      <c r="N70" s="3">
        <f t="shared" si="18"/>
        <v>80.446355446355454</v>
      </c>
      <c r="O70" s="3">
        <f>AVERAGE(O63:O66)</f>
        <v>76.371826371826373</v>
      </c>
      <c r="P70" s="3"/>
      <c r="Q70" s="3"/>
      <c r="R70" s="3"/>
    </row>
    <row r="71" spans="4:18" x14ac:dyDescent="0.25">
      <c r="D71" s="3"/>
      <c r="E71" s="3"/>
      <c r="F71" s="3" t="s">
        <v>45</v>
      </c>
      <c r="G71" s="3"/>
      <c r="H71" s="3">
        <f>MEDIAN(H63:H66)</f>
        <v>68.714168714168721</v>
      </c>
      <c r="I71" s="3">
        <f t="shared" ref="I71:O71" si="19">MEDIAN(I63:I66)</f>
        <v>86.199836199836199</v>
      </c>
      <c r="J71" s="3">
        <f t="shared" si="19"/>
        <v>49.303849303849297</v>
      </c>
      <c r="K71" s="3">
        <f t="shared" si="19"/>
        <v>73.54627354627354</v>
      </c>
      <c r="L71" s="3">
        <f t="shared" si="19"/>
        <v>82.104832104832113</v>
      </c>
      <c r="M71" s="3">
        <f t="shared" si="19"/>
        <v>104.05405405405403</v>
      </c>
      <c r="N71" s="3">
        <f t="shared" si="19"/>
        <v>83.333333333333329</v>
      </c>
      <c r="O71" s="3">
        <f t="shared" si="19"/>
        <v>75.962325962325963</v>
      </c>
      <c r="P71" s="3"/>
      <c r="Q71" s="3"/>
      <c r="R71" s="3"/>
    </row>
    <row r="72" spans="4:18" x14ac:dyDescent="0.25">
      <c r="D72" s="3"/>
      <c r="E72" s="3"/>
      <c r="F72" s="3" t="s">
        <v>47</v>
      </c>
      <c r="G72" s="3"/>
      <c r="H72" s="3">
        <f>STDEV(H63:H66)</f>
        <v>13.983184845689472</v>
      </c>
      <c r="I72" s="3">
        <f t="shared" ref="I72:O72" si="20">STDEV(I63:I66)</f>
        <v>8.1365989890383581</v>
      </c>
      <c r="J72" s="3">
        <f t="shared" si="20"/>
        <v>4.9382308466416758</v>
      </c>
      <c r="K72" s="3">
        <f t="shared" si="20"/>
        <v>4.0496395249014574</v>
      </c>
      <c r="L72" s="3">
        <f t="shared" si="20"/>
        <v>22.522621795130259</v>
      </c>
      <c r="M72" s="3">
        <f t="shared" si="20"/>
        <v>26.484600573303606</v>
      </c>
      <c r="N72" s="3">
        <f t="shared" si="20"/>
        <v>23.34074503829542</v>
      </c>
      <c r="O72" s="3">
        <f t="shared" si="20"/>
        <v>8.811398358456195</v>
      </c>
      <c r="P72" s="3"/>
      <c r="Q72" s="3"/>
      <c r="R72" s="3"/>
    </row>
    <row r="73" spans="4:18" x14ac:dyDescent="0.25">
      <c r="D73" s="3"/>
      <c r="E73" s="3"/>
      <c r="F73" s="3" t="s">
        <v>48</v>
      </c>
      <c r="G73" s="3"/>
      <c r="H73" s="3">
        <f t="shared" ref="H73:O73" si="21">H72/H70*100</f>
        <v>19.216059309608148</v>
      </c>
      <c r="I73" s="3">
        <f t="shared" si="21"/>
        <v>9.337206170691573</v>
      </c>
      <c r="J73" s="3">
        <f t="shared" si="21"/>
        <v>10.155081875788609</v>
      </c>
      <c r="K73" s="3">
        <f t="shared" si="21"/>
        <v>5.5077804064658098</v>
      </c>
      <c r="L73" s="3">
        <f t="shared" si="21"/>
        <v>25.713063311691485</v>
      </c>
      <c r="M73" s="3">
        <f t="shared" si="21"/>
        <v>26.484600573303606</v>
      </c>
      <c r="N73" s="3">
        <f t="shared" si="21"/>
        <v>29.014049062620213</v>
      </c>
      <c r="O73" s="3">
        <f t="shared" si="21"/>
        <v>11.537498547640766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22" workbookViewId="0">
      <selection activeCell="A34" sqref="A34:C42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51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52</v>
      </c>
      <c r="B3" s="13"/>
      <c r="C3" s="13"/>
      <c r="D3" s="13"/>
      <c r="E3" s="13" t="s">
        <v>53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54</v>
      </c>
      <c r="B4" s="13"/>
      <c r="C4" s="13"/>
      <c r="D4" s="13"/>
      <c r="E4" s="13">
        <v>485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55</v>
      </c>
      <c r="B5" s="13"/>
      <c r="C5" s="13"/>
      <c r="D5" s="13"/>
      <c r="E5" s="13">
        <v>10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56</v>
      </c>
      <c r="B6" s="13"/>
      <c r="C6" s="13"/>
      <c r="D6" s="13"/>
      <c r="E6" s="13" t="s">
        <v>53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 t="s">
        <v>57</v>
      </c>
      <c r="B7" s="13"/>
      <c r="C7" s="13"/>
      <c r="D7" s="13"/>
      <c r="E7" s="13">
        <v>535.00000000000011</v>
      </c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58</v>
      </c>
      <c r="B8" s="13"/>
      <c r="C8" s="13"/>
      <c r="D8" s="13"/>
      <c r="E8" s="13">
        <v>10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59</v>
      </c>
      <c r="B9" s="13"/>
      <c r="C9" s="13"/>
      <c r="D9" s="13"/>
      <c r="E9" s="13">
        <v>121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 t="s">
        <v>60</v>
      </c>
      <c r="B10" s="13"/>
      <c r="C10" s="13"/>
      <c r="D10" s="13"/>
      <c r="E10" s="13" t="s">
        <v>61</v>
      </c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3" t="s">
        <v>5</v>
      </c>
      <c r="B11" s="13"/>
      <c r="C11" s="13"/>
      <c r="D11" s="13"/>
      <c r="E11" s="13">
        <v>30</v>
      </c>
      <c r="F11" s="13"/>
      <c r="G11" s="13"/>
      <c r="H11" s="13"/>
      <c r="I11" s="13"/>
      <c r="J11" s="13"/>
      <c r="K11" s="13"/>
      <c r="L11" s="14"/>
      <c r="M11" s="14"/>
    </row>
    <row r="12" spans="1:13" x14ac:dyDescent="0.25">
      <c r="A12" s="13" t="s">
        <v>62</v>
      </c>
      <c r="B12" s="13"/>
      <c r="C12" s="13"/>
      <c r="D12" s="13"/>
      <c r="E12" s="13">
        <v>40</v>
      </c>
      <c r="F12" s="13"/>
      <c r="G12" s="13"/>
      <c r="H12" s="13"/>
      <c r="I12" s="13"/>
      <c r="J12" s="13"/>
      <c r="K12" s="13"/>
      <c r="L12" s="14"/>
      <c r="M12" s="14"/>
    </row>
    <row r="13" spans="1:13" x14ac:dyDescent="0.25">
      <c r="A13" s="13" t="s">
        <v>63</v>
      </c>
      <c r="B13" s="13"/>
      <c r="C13" s="13"/>
      <c r="D13" s="13"/>
      <c r="E13" s="13">
        <v>0</v>
      </c>
      <c r="F13" s="13"/>
      <c r="G13" s="13"/>
      <c r="H13" s="13"/>
      <c r="I13" s="13"/>
      <c r="J13" s="13"/>
      <c r="K13" s="13"/>
      <c r="L13" s="14"/>
      <c r="M13" s="14"/>
    </row>
    <row r="14" spans="1:13" x14ac:dyDescent="0.25">
      <c r="A14" s="13" t="s">
        <v>6</v>
      </c>
      <c r="B14" s="13"/>
      <c r="C14" s="13"/>
      <c r="D14" s="13"/>
      <c r="E14" s="13">
        <v>0</v>
      </c>
      <c r="F14" s="13"/>
      <c r="G14" s="13"/>
      <c r="H14" s="13"/>
      <c r="I14" s="13"/>
      <c r="J14" s="13"/>
      <c r="K14" s="13"/>
      <c r="L14" s="14"/>
      <c r="M14" s="14"/>
    </row>
    <row r="15" spans="1:13" x14ac:dyDescent="0.25">
      <c r="A15" s="13" t="s">
        <v>64</v>
      </c>
      <c r="B15" s="13"/>
      <c r="C15" s="13"/>
      <c r="D15" s="13"/>
      <c r="E15" s="13">
        <v>16312</v>
      </c>
      <c r="F15" s="13"/>
      <c r="G15" s="13"/>
      <c r="H15" s="13"/>
      <c r="I15" s="13"/>
      <c r="J15" s="13"/>
      <c r="K15" s="13"/>
      <c r="L15" s="14"/>
      <c r="M15" s="14"/>
    </row>
    <row r="16" spans="1:13" x14ac:dyDescent="0.25">
      <c r="A16" s="13" t="s">
        <v>65</v>
      </c>
      <c r="B16" s="13"/>
      <c r="C16" s="13"/>
      <c r="D16" s="13"/>
      <c r="E16" s="13" t="s">
        <v>66</v>
      </c>
      <c r="F16" s="13"/>
      <c r="G16" s="13"/>
      <c r="H16" s="13"/>
      <c r="I16" s="13"/>
      <c r="J16" s="13"/>
      <c r="K16" s="13"/>
      <c r="L16" s="14"/>
      <c r="M16" s="14"/>
    </row>
    <row r="17" spans="1:20" x14ac:dyDescent="0.25">
      <c r="A17" s="13" t="s">
        <v>7</v>
      </c>
      <c r="B17" s="13"/>
      <c r="C17" s="13"/>
      <c r="D17" s="13"/>
      <c r="E17" s="13" t="s">
        <v>8</v>
      </c>
      <c r="F17" s="13"/>
      <c r="G17" s="13"/>
      <c r="H17" s="13"/>
      <c r="I17" s="13"/>
      <c r="J17" s="13"/>
      <c r="K17" s="13"/>
      <c r="L17" s="14"/>
      <c r="M17" s="14"/>
    </row>
    <row r="18" spans="1:2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4"/>
    </row>
    <row r="19" spans="1:20" x14ac:dyDescent="0.25">
      <c r="A19" s="13" t="s">
        <v>9</v>
      </c>
      <c r="B19" s="13"/>
      <c r="C19" s="13"/>
      <c r="D19" s="13"/>
      <c r="E19" s="13" t="s">
        <v>79</v>
      </c>
      <c r="F19" s="13"/>
      <c r="G19" s="13"/>
      <c r="H19" s="13"/>
      <c r="I19" s="13"/>
      <c r="J19" s="13"/>
      <c r="K19" s="13"/>
      <c r="L19" s="14"/>
      <c r="M19" s="14"/>
    </row>
    <row r="20" spans="1:20" x14ac:dyDescent="0.25">
      <c r="A20" s="13" t="s">
        <v>10</v>
      </c>
      <c r="B20" s="13"/>
      <c r="C20" s="13"/>
      <c r="D20" s="13"/>
      <c r="E20" s="13">
        <v>21.7</v>
      </c>
      <c r="F20" s="13"/>
      <c r="G20" s="13"/>
      <c r="H20" s="13"/>
      <c r="I20" s="13"/>
      <c r="J20" s="13"/>
      <c r="K20" s="13"/>
      <c r="L20" s="14"/>
      <c r="M20" s="14"/>
    </row>
    <row r="21" spans="1:2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4"/>
      <c r="M21" s="14"/>
    </row>
    <row r="22" spans="1:20" x14ac:dyDescent="0.25">
      <c r="A22" s="15" t="s">
        <v>11</v>
      </c>
      <c r="B22" s="15" t="s">
        <v>12</v>
      </c>
      <c r="C22" s="15" t="s">
        <v>13</v>
      </c>
      <c r="D22" s="15" t="s">
        <v>14</v>
      </c>
      <c r="E22" s="15" t="s">
        <v>15</v>
      </c>
      <c r="F22" s="15" t="s">
        <v>16</v>
      </c>
      <c r="G22" s="15" t="s">
        <v>17</v>
      </c>
      <c r="H22" s="15" t="s">
        <v>18</v>
      </c>
      <c r="I22" s="15" t="s">
        <v>19</v>
      </c>
      <c r="J22" s="15" t="s">
        <v>20</v>
      </c>
      <c r="K22" s="15" t="s">
        <v>21</v>
      </c>
      <c r="L22" s="15" t="s">
        <v>22</v>
      </c>
      <c r="M22" s="15" t="s">
        <v>23</v>
      </c>
    </row>
    <row r="23" spans="1:20" x14ac:dyDescent="0.25">
      <c r="A23" s="15" t="s">
        <v>24</v>
      </c>
      <c r="B23" s="13">
        <v>27</v>
      </c>
      <c r="C23" s="13">
        <v>26</v>
      </c>
      <c r="D23" s="13">
        <v>30</v>
      </c>
      <c r="E23" s="13">
        <v>27</v>
      </c>
      <c r="F23" s="13">
        <v>25</v>
      </c>
      <c r="G23" s="13">
        <v>29</v>
      </c>
      <c r="H23" s="13">
        <v>26</v>
      </c>
      <c r="I23" s="13">
        <v>28</v>
      </c>
      <c r="J23" s="13">
        <v>30</v>
      </c>
      <c r="K23" s="13">
        <v>29</v>
      </c>
      <c r="L23" s="13">
        <v>27</v>
      </c>
      <c r="M23" s="13">
        <v>25</v>
      </c>
    </row>
    <row r="24" spans="1:20" x14ac:dyDescent="0.25">
      <c r="A24" s="15" t="s">
        <v>25</v>
      </c>
      <c r="B24" s="13">
        <v>26</v>
      </c>
      <c r="C24" s="13">
        <v>25</v>
      </c>
      <c r="D24" s="13">
        <v>28</v>
      </c>
      <c r="E24" s="13">
        <v>24</v>
      </c>
      <c r="F24" s="13">
        <v>27</v>
      </c>
      <c r="G24" s="13">
        <v>26</v>
      </c>
      <c r="H24" s="13">
        <v>23</v>
      </c>
      <c r="I24" s="13">
        <v>26</v>
      </c>
      <c r="J24" s="13">
        <v>27</v>
      </c>
      <c r="K24" s="13">
        <v>26</v>
      </c>
      <c r="L24" s="13">
        <v>26</v>
      </c>
      <c r="M24" s="13">
        <v>27</v>
      </c>
    </row>
    <row r="25" spans="1:20" x14ac:dyDescent="0.25">
      <c r="A25" s="15" t="s">
        <v>26</v>
      </c>
      <c r="B25" s="13">
        <v>29</v>
      </c>
      <c r="C25" s="13">
        <v>26</v>
      </c>
      <c r="D25" s="13">
        <v>42682</v>
      </c>
      <c r="E25" s="13">
        <v>39909</v>
      </c>
      <c r="F25" s="13">
        <v>43733</v>
      </c>
      <c r="G25" s="13">
        <v>45262</v>
      </c>
      <c r="H25" s="13">
        <v>43291</v>
      </c>
      <c r="I25" s="13">
        <v>39545</v>
      </c>
      <c r="J25" s="13">
        <v>50275</v>
      </c>
      <c r="K25" s="13">
        <v>39960</v>
      </c>
      <c r="L25" s="13">
        <v>19317</v>
      </c>
      <c r="M25" s="13">
        <v>27</v>
      </c>
    </row>
    <row r="26" spans="1:20" x14ac:dyDescent="0.25">
      <c r="A26" s="15" t="s">
        <v>27</v>
      </c>
      <c r="B26" s="13">
        <v>25</v>
      </c>
      <c r="C26" s="13">
        <v>24</v>
      </c>
      <c r="D26" s="13">
        <v>44781</v>
      </c>
      <c r="E26" s="13">
        <v>40937</v>
      </c>
      <c r="F26" s="13">
        <v>43158</v>
      </c>
      <c r="G26" s="13">
        <v>47620</v>
      </c>
      <c r="H26" s="13">
        <v>45418</v>
      </c>
      <c r="I26" s="13">
        <v>40446</v>
      </c>
      <c r="J26" s="13">
        <v>44598</v>
      </c>
      <c r="K26" s="13">
        <v>43778</v>
      </c>
      <c r="L26" s="13">
        <v>19400</v>
      </c>
      <c r="M26" s="13">
        <v>28</v>
      </c>
    </row>
    <row r="27" spans="1:20" x14ac:dyDescent="0.25">
      <c r="A27" s="15" t="s">
        <v>28</v>
      </c>
      <c r="B27" s="13">
        <v>29</v>
      </c>
      <c r="C27" s="13">
        <v>27</v>
      </c>
      <c r="D27" s="13">
        <v>44397</v>
      </c>
      <c r="E27" s="13">
        <v>39500</v>
      </c>
      <c r="F27" s="13">
        <v>40645</v>
      </c>
      <c r="G27" s="13">
        <v>43176</v>
      </c>
      <c r="H27" s="13">
        <v>42885</v>
      </c>
      <c r="I27" s="13">
        <v>39142</v>
      </c>
      <c r="J27" s="13">
        <v>43687</v>
      </c>
      <c r="K27" s="13">
        <v>45430</v>
      </c>
      <c r="L27" s="13">
        <v>19333</v>
      </c>
      <c r="M27" s="13">
        <v>23</v>
      </c>
    </row>
    <row r="28" spans="1:20" x14ac:dyDescent="0.25">
      <c r="A28" s="15" t="s">
        <v>29</v>
      </c>
      <c r="B28" s="13">
        <v>27</v>
      </c>
      <c r="C28" s="13">
        <v>28</v>
      </c>
      <c r="D28" s="13">
        <v>44625</v>
      </c>
      <c r="E28" s="13">
        <v>39845</v>
      </c>
      <c r="F28" s="13">
        <v>44972</v>
      </c>
      <c r="G28" s="13">
        <v>43918</v>
      </c>
      <c r="H28" s="13">
        <v>41561</v>
      </c>
      <c r="I28" s="13">
        <v>42328</v>
      </c>
      <c r="J28" s="13">
        <v>43569</v>
      </c>
      <c r="K28" s="13">
        <v>41273</v>
      </c>
      <c r="L28" s="13">
        <v>24</v>
      </c>
      <c r="M28" s="13">
        <v>28</v>
      </c>
    </row>
    <row r="29" spans="1:20" x14ac:dyDescent="0.25">
      <c r="A29" s="15" t="s">
        <v>30</v>
      </c>
      <c r="B29" s="13">
        <v>27</v>
      </c>
      <c r="C29" s="13">
        <v>28</v>
      </c>
      <c r="D29" s="13">
        <v>33</v>
      </c>
      <c r="E29" s="13">
        <v>44</v>
      </c>
      <c r="F29" s="13">
        <v>32</v>
      </c>
      <c r="G29" s="13">
        <v>29</v>
      </c>
      <c r="H29" s="13">
        <v>26</v>
      </c>
      <c r="I29" s="13">
        <v>28</v>
      </c>
      <c r="J29" s="13">
        <v>29</v>
      </c>
      <c r="K29" s="13">
        <v>27</v>
      </c>
      <c r="L29" s="13">
        <v>29</v>
      </c>
      <c r="M29" s="13">
        <v>25</v>
      </c>
    </row>
    <row r="30" spans="1:20" x14ac:dyDescent="0.25">
      <c r="A30" s="15" t="s">
        <v>31</v>
      </c>
      <c r="B30" s="13">
        <v>26</v>
      </c>
      <c r="C30" s="13">
        <v>29</v>
      </c>
      <c r="D30" s="13">
        <v>26</v>
      </c>
      <c r="E30" s="13">
        <v>30</v>
      </c>
      <c r="F30" s="13">
        <v>27</v>
      </c>
      <c r="G30" s="13">
        <v>28</v>
      </c>
      <c r="H30" s="13">
        <v>31</v>
      </c>
      <c r="I30" s="13">
        <v>26</v>
      </c>
      <c r="J30" s="13">
        <v>27</v>
      </c>
      <c r="K30" s="13">
        <v>29</v>
      </c>
      <c r="L30" s="13">
        <v>25</v>
      </c>
      <c r="M30" s="13">
        <v>25</v>
      </c>
    </row>
    <row r="31" spans="1:20" x14ac:dyDescent="0.25">
      <c r="A31" s="1"/>
      <c r="S31" s="16"/>
      <c r="T31" s="3"/>
    </row>
    <row r="32" spans="1:20" x14ac:dyDescent="0.25">
      <c r="C32" s="4"/>
      <c r="S32" s="16"/>
      <c r="T32" s="3"/>
    </row>
    <row r="33" spans="1:20" x14ac:dyDescent="0.25">
      <c r="C33" s="4"/>
      <c r="S33" s="16"/>
      <c r="T33" s="3"/>
    </row>
    <row r="34" spans="1:20" x14ac:dyDescent="0.25">
      <c r="A34" s="1" t="s">
        <v>81</v>
      </c>
      <c r="D34" s="3"/>
      <c r="E34" s="3"/>
      <c r="F34" s="2"/>
      <c r="G34" s="2"/>
      <c r="H34" s="2" t="s">
        <v>71</v>
      </c>
      <c r="I34" s="2" t="s">
        <v>72</v>
      </c>
      <c r="J34" s="2" t="s">
        <v>73</v>
      </c>
      <c r="K34" s="2" t="s">
        <v>74</v>
      </c>
      <c r="L34" s="2" t="s">
        <v>75</v>
      </c>
      <c r="M34" s="2" t="s">
        <v>69</v>
      </c>
      <c r="N34" s="2" t="s">
        <v>76</v>
      </c>
      <c r="O34" s="2" t="s">
        <v>77</v>
      </c>
      <c r="P34" s="2" t="s">
        <v>36</v>
      </c>
      <c r="Q34" s="2"/>
      <c r="R34" s="3"/>
      <c r="S34" s="16"/>
      <c r="T34" s="3"/>
    </row>
    <row r="35" spans="1:20" x14ac:dyDescent="0.25">
      <c r="A35" t="s">
        <v>37</v>
      </c>
      <c r="C35" t="s">
        <v>83</v>
      </c>
      <c r="D35" s="3"/>
      <c r="E35" s="3"/>
      <c r="F35" s="13">
        <v>27</v>
      </c>
      <c r="G35" s="13">
        <v>26</v>
      </c>
      <c r="H35" s="13">
        <v>30</v>
      </c>
      <c r="I35" s="13">
        <v>27</v>
      </c>
      <c r="J35" s="13">
        <v>25</v>
      </c>
      <c r="K35" s="13">
        <v>29</v>
      </c>
      <c r="L35" s="13">
        <v>26</v>
      </c>
      <c r="M35" s="13">
        <v>28</v>
      </c>
      <c r="N35" s="13">
        <v>30</v>
      </c>
      <c r="O35" s="13">
        <v>29</v>
      </c>
      <c r="P35" s="13">
        <v>27</v>
      </c>
      <c r="Q35" s="13">
        <v>25</v>
      </c>
      <c r="R35" s="3"/>
      <c r="S35" s="16"/>
      <c r="T35" s="3"/>
    </row>
    <row r="36" spans="1:20" x14ac:dyDescent="0.25">
      <c r="A36" t="s">
        <v>38</v>
      </c>
      <c r="C36" s="4">
        <v>44178</v>
      </c>
      <c r="D36" s="3"/>
      <c r="E36" s="3"/>
      <c r="F36" s="13">
        <v>26</v>
      </c>
      <c r="G36" s="13">
        <v>25</v>
      </c>
      <c r="H36" s="13">
        <v>28</v>
      </c>
      <c r="I36" s="13">
        <v>24</v>
      </c>
      <c r="J36" s="13">
        <v>27</v>
      </c>
      <c r="K36" s="13">
        <v>26</v>
      </c>
      <c r="L36" s="13">
        <v>23</v>
      </c>
      <c r="M36" s="13">
        <v>26</v>
      </c>
      <c r="N36" s="13">
        <v>27</v>
      </c>
      <c r="O36" s="13">
        <v>26</v>
      </c>
      <c r="P36" s="13">
        <v>26</v>
      </c>
      <c r="Q36" s="13">
        <v>27</v>
      </c>
      <c r="R36" s="3"/>
      <c r="S36" s="16"/>
      <c r="T36" s="3"/>
    </row>
    <row r="37" spans="1:20" x14ac:dyDescent="0.25">
      <c r="A37" t="s">
        <v>39</v>
      </c>
      <c r="C37" t="s">
        <v>80</v>
      </c>
      <c r="D37" s="3"/>
      <c r="E37" s="3"/>
      <c r="F37" s="13">
        <v>29</v>
      </c>
      <c r="G37" s="13">
        <v>26</v>
      </c>
      <c r="H37" s="13">
        <v>42682</v>
      </c>
      <c r="I37" s="13">
        <v>39909</v>
      </c>
      <c r="J37" s="13">
        <v>43733</v>
      </c>
      <c r="K37" s="13">
        <v>45262</v>
      </c>
      <c r="L37" s="13">
        <v>43291</v>
      </c>
      <c r="M37" s="13">
        <v>39545</v>
      </c>
      <c r="N37" s="13">
        <v>50275</v>
      </c>
      <c r="O37" s="13">
        <v>39960</v>
      </c>
      <c r="P37" s="13">
        <v>19317</v>
      </c>
      <c r="Q37" s="13">
        <v>27</v>
      </c>
      <c r="R37" s="3"/>
    </row>
    <row r="38" spans="1:20" x14ac:dyDescent="0.25">
      <c r="A38" t="s">
        <v>40</v>
      </c>
      <c r="C38" t="s">
        <v>41</v>
      </c>
      <c r="D38" s="3"/>
      <c r="E38" s="3"/>
      <c r="F38" s="13">
        <v>25</v>
      </c>
      <c r="G38" s="13">
        <v>24</v>
      </c>
      <c r="H38" s="13">
        <v>44781</v>
      </c>
      <c r="I38" s="13">
        <v>40937</v>
      </c>
      <c r="J38" s="13">
        <v>43158</v>
      </c>
      <c r="K38" s="13">
        <v>47620</v>
      </c>
      <c r="L38" s="13">
        <v>45418</v>
      </c>
      <c r="M38" s="13">
        <v>40446</v>
      </c>
      <c r="N38" s="13">
        <v>44598</v>
      </c>
      <c r="O38" s="13">
        <v>43778</v>
      </c>
      <c r="P38" s="13">
        <v>19400</v>
      </c>
      <c r="Q38" s="13">
        <v>28</v>
      </c>
      <c r="R38" s="3"/>
    </row>
    <row r="39" spans="1:20" x14ac:dyDescent="0.25">
      <c r="C39" t="s">
        <v>82</v>
      </c>
      <c r="D39" s="3"/>
      <c r="E39" s="3"/>
      <c r="F39" s="13">
        <v>29</v>
      </c>
      <c r="G39" s="13">
        <v>27</v>
      </c>
      <c r="H39" s="13">
        <v>44397</v>
      </c>
      <c r="I39" s="13">
        <v>39500</v>
      </c>
      <c r="J39" s="13">
        <v>40645</v>
      </c>
      <c r="K39" s="13">
        <v>43176</v>
      </c>
      <c r="L39" s="13">
        <v>42885</v>
      </c>
      <c r="M39" s="13">
        <v>39142</v>
      </c>
      <c r="N39" s="13">
        <v>43687</v>
      </c>
      <c r="O39" s="13">
        <v>45430</v>
      </c>
      <c r="P39" s="13">
        <v>19333</v>
      </c>
      <c r="Q39" s="13">
        <v>23</v>
      </c>
      <c r="R39" s="3"/>
    </row>
    <row r="40" spans="1:20" x14ac:dyDescent="0.25">
      <c r="A40" t="s">
        <v>32</v>
      </c>
      <c r="C40" s="4">
        <v>44219</v>
      </c>
      <c r="D40" s="3"/>
      <c r="E40" s="3"/>
      <c r="F40" s="13">
        <v>27</v>
      </c>
      <c r="G40" s="13">
        <v>28</v>
      </c>
      <c r="H40" s="13">
        <v>44625</v>
      </c>
      <c r="I40" s="13">
        <v>39845</v>
      </c>
      <c r="J40" s="13">
        <v>44972</v>
      </c>
      <c r="K40" s="13">
        <v>43918</v>
      </c>
      <c r="L40" s="13">
        <v>41561</v>
      </c>
      <c r="M40" s="13">
        <v>42328</v>
      </c>
      <c r="N40" s="13">
        <v>43569</v>
      </c>
      <c r="O40" s="13">
        <v>41273</v>
      </c>
      <c r="P40" s="13">
        <v>24</v>
      </c>
      <c r="Q40" s="13">
        <v>28</v>
      </c>
      <c r="R40" s="3"/>
    </row>
    <row r="41" spans="1:20" x14ac:dyDescent="0.25">
      <c r="A41" t="s">
        <v>33</v>
      </c>
      <c r="C41" t="s">
        <v>34</v>
      </c>
      <c r="D41" s="3"/>
      <c r="E41" s="3"/>
      <c r="F41" s="13">
        <v>27</v>
      </c>
      <c r="G41" s="13">
        <v>28</v>
      </c>
      <c r="H41" s="13">
        <v>33</v>
      </c>
      <c r="I41" s="13">
        <v>44</v>
      </c>
      <c r="J41" s="13">
        <v>32</v>
      </c>
      <c r="K41" s="13">
        <v>29</v>
      </c>
      <c r="L41" s="13">
        <v>26</v>
      </c>
      <c r="M41" s="13">
        <v>28</v>
      </c>
      <c r="N41" s="13">
        <v>29</v>
      </c>
      <c r="O41" s="13">
        <v>27</v>
      </c>
      <c r="P41" s="13">
        <v>29</v>
      </c>
      <c r="Q41" s="13">
        <v>25</v>
      </c>
      <c r="R41" s="3"/>
    </row>
    <row r="42" spans="1:20" x14ac:dyDescent="0.25">
      <c r="A42" s="1" t="s">
        <v>42</v>
      </c>
      <c r="B42" s="5"/>
      <c r="C42" s="6"/>
      <c r="D42" s="3"/>
      <c r="E42" s="3"/>
      <c r="F42" s="13">
        <v>26</v>
      </c>
      <c r="G42" s="13">
        <v>29</v>
      </c>
      <c r="H42" s="13">
        <v>26</v>
      </c>
      <c r="I42" s="13">
        <v>30</v>
      </c>
      <c r="J42" s="13">
        <v>27</v>
      </c>
      <c r="K42" s="13">
        <v>28</v>
      </c>
      <c r="L42" s="13">
        <v>31</v>
      </c>
      <c r="M42" s="13">
        <v>26</v>
      </c>
      <c r="N42" s="13">
        <v>27</v>
      </c>
      <c r="O42" s="13">
        <v>29</v>
      </c>
      <c r="P42" s="13">
        <v>25</v>
      </c>
      <c r="Q42" s="13">
        <v>25</v>
      </c>
      <c r="R42" s="3"/>
    </row>
    <row r="43" spans="1:20" x14ac:dyDescent="0.25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5"/>
      <c r="C44" s="6"/>
      <c r="D44" s="3"/>
      <c r="E44" s="3"/>
      <c r="F44" s="3" t="s">
        <v>43</v>
      </c>
      <c r="G44" s="3"/>
      <c r="H44" s="7">
        <f t="shared" ref="H44:M44" si="0">AVERAGE(H37:H40)</f>
        <v>44121.25</v>
      </c>
      <c r="I44" s="3">
        <f t="shared" si="0"/>
        <v>40047.75</v>
      </c>
      <c r="J44" s="3">
        <f t="shared" si="0"/>
        <v>43127</v>
      </c>
      <c r="K44" s="3">
        <f t="shared" si="0"/>
        <v>44994</v>
      </c>
      <c r="L44" s="3">
        <f t="shared" si="0"/>
        <v>43288.75</v>
      </c>
      <c r="M44" s="3">
        <f t="shared" si="0"/>
        <v>40365.25</v>
      </c>
      <c r="N44" s="3">
        <f>AVERAGE(N37:N40)</f>
        <v>45532.25</v>
      </c>
      <c r="O44" s="3">
        <f>AVERAGE(O37:O40)</f>
        <v>42610.25</v>
      </c>
      <c r="P44" s="3">
        <f>AVERAGE(P37:P39)</f>
        <v>19350</v>
      </c>
      <c r="Q44" s="3"/>
      <c r="R44" s="3"/>
    </row>
    <row r="45" spans="1:20" x14ac:dyDescent="0.25">
      <c r="B45" s="5"/>
      <c r="D45" s="3"/>
      <c r="E45" s="3"/>
      <c r="F45" s="3" t="s">
        <v>44</v>
      </c>
      <c r="G45" s="3"/>
      <c r="H45" s="3">
        <f>H44/1000</f>
        <v>44.121250000000003</v>
      </c>
      <c r="I45" s="3">
        <f t="shared" ref="I45:P45" si="1">I44/1000</f>
        <v>40.047750000000001</v>
      </c>
      <c r="J45" s="3">
        <f t="shared" si="1"/>
        <v>43.127000000000002</v>
      </c>
      <c r="K45" s="3">
        <f t="shared" si="1"/>
        <v>44.994</v>
      </c>
      <c r="L45" s="3">
        <f t="shared" si="1"/>
        <v>43.28875</v>
      </c>
      <c r="M45" s="3">
        <f t="shared" si="1"/>
        <v>40.365250000000003</v>
      </c>
      <c r="N45" s="3">
        <f t="shared" si="1"/>
        <v>45.532249999999998</v>
      </c>
      <c r="O45" s="3">
        <f t="shared" si="1"/>
        <v>42.610250000000001</v>
      </c>
      <c r="P45" s="3">
        <f t="shared" si="1"/>
        <v>19.350000000000001</v>
      </c>
      <c r="Q45" s="3"/>
      <c r="R45" s="3"/>
    </row>
    <row r="46" spans="1:20" x14ac:dyDescent="0.25">
      <c r="B46" s="5"/>
      <c r="D46" s="3"/>
      <c r="E46" s="3"/>
      <c r="F46" s="3" t="s">
        <v>45</v>
      </c>
      <c r="G46" s="3"/>
      <c r="H46" s="3">
        <f>MEDIAN(H37:H40)</f>
        <v>44511</v>
      </c>
      <c r="I46" s="3">
        <f t="shared" ref="I46:P46" si="2">MEDIAN(I37:I40)</f>
        <v>39877</v>
      </c>
      <c r="J46" s="3">
        <f t="shared" si="2"/>
        <v>43445.5</v>
      </c>
      <c r="K46" s="3">
        <f t="shared" si="2"/>
        <v>44590</v>
      </c>
      <c r="L46" s="3">
        <f t="shared" si="2"/>
        <v>43088</v>
      </c>
      <c r="M46" s="3">
        <f t="shared" si="2"/>
        <v>39995.5</v>
      </c>
      <c r="N46" s="3">
        <f t="shared" si="2"/>
        <v>44142.5</v>
      </c>
      <c r="O46" s="3">
        <f t="shared" si="2"/>
        <v>42525.5</v>
      </c>
      <c r="P46" s="3">
        <f t="shared" si="2"/>
        <v>19325</v>
      </c>
      <c r="Q46" s="3"/>
      <c r="R46" s="3"/>
    </row>
    <row r="47" spans="1:20" x14ac:dyDescent="0.25">
      <c r="B47" s="8"/>
      <c r="D47" s="3"/>
      <c r="E47" s="3"/>
      <c r="F47" s="3" t="s">
        <v>46</v>
      </c>
      <c r="G47" s="3"/>
      <c r="H47" s="3">
        <f>H46/1000</f>
        <v>44.511000000000003</v>
      </c>
      <c r="I47" s="3">
        <f t="shared" ref="I47:P47" si="3">I46/1000</f>
        <v>39.877000000000002</v>
      </c>
      <c r="J47" s="3">
        <f t="shared" si="3"/>
        <v>43.445500000000003</v>
      </c>
      <c r="K47" s="3">
        <f t="shared" si="3"/>
        <v>44.59</v>
      </c>
      <c r="L47" s="3">
        <f t="shared" si="3"/>
        <v>43.088000000000001</v>
      </c>
      <c r="M47" s="3">
        <f t="shared" si="3"/>
        <v>39.9955</v>
      </c>
      <c r="N47" s="3">
        <f t="shared" si="3"/>
        <v>44.142499999999998</v>
      </c>
      <c r="O47" s="3">
        <f t="shared" si="3"/>
        <v>42.525500000000001</v>
      </c>
      <c r="P47" s="3">
        <f t="shared" si="3"/>
        <v>19.324999999999999</v>
      </c>
      <c r="Q47" s="3"/>
      <c r="R47" s="3"/>
    </row>
    <row r="48" spans="1:20" x14ac:dyDescent="0.25">
      <c r="B48" s="5"/>
      <c r="C48" s="5"/>
      <c r="D48" s="3"/>
      <c r="E48" s="3"/>
      <c r="F48" s="3" t="s">
        <v>47</v>
      </c>
      <c r="G48" s="3"/>
      <c r="H48" s="3">
        <f>STDEV(H37:H40)</f>
        <v>972.37042838621949</v>
      </c>
      <c r="I48" s="3">
        <f t="shared" ref="I48:P48" si="4">STDEV(I37:I40)</f>
        <v>619.44995762369695</v>
      </c>
      <c r="J48" s="3">
        <f t="shared" si="4"/>
        <v>1819.573759611483</v>
      </c>
      <c r="K48" s="3">
        <f t="shared" si="4"/>
        <v>1951.973360473959</v>
      </c>
      <c r="L48" s="3">
        <f t="shared" si="4"/>
        <v>1600.1921499203359</v>
      </c>
      <c r="M48" s="3">
        <f t="shared" si="4"/>
        <v>1417.5164608097737</v>
      </c>
      <c r="N48" s="3">
        <f t="shared" si="4"/>
        <v>3195.0899178792033</v>
      </c>
      <c r="O48" s="3">
        <f t="shared" si="4"/>
        <v>2458.094977145242</v>
      </c>
      <c r="P48" s="3">
        <f t="shared" si="4"/>
        <v>9663.066887208568</v>
      </c>
      <c r="Q48" s="3"/>
      <c r="R48" s="3"/>
    </row>
    <row r="49" spans="4:20" x14ac:dyDescent="0.25">
      <c r="D49" s="3"/>
      <c r="E49" s="3"/>
      <c r="F49" s="3" t="s">
        <v>48</v>
      </c>
      <c r="G49" s="3"/>
      <c r="H49" s="3">
        <f>H48/H44*100</f>
        <v>2.2038596558035404</v>
      </c>
      <c r="I49" s="3">
        <f t="shared" ref="I49:P49" si="5">I48/I44*100</f>
        <v>1.5467784273116392</v>
      </c>
      <c r="J49" s="3">
        <f t="shared" si="5"/>
        <v>4.2191058028879427</v>
      </c>
      <c r="K49" s="3">
        <f t="shared" si="5"/>
        <v>4.3382970184334777</v>
      </c>
      <c r="L49" s="3">
        <f t="shared" si="5"/>
        <v>3.6965543008757145</v>
      </c>
      <c r="M49" s="3">
        <f t="shared" si="5"/>
        <v>3.5117247157140699</v>
      </c>
      <c r="N49" s="3">
        <f t="shared" si="5"/>
        <v>7.0172019126645475</v>
      </c>
      <c r="O49" s="3">
        <f t="shared" si="5"/>
        <v>5.7687879727183997</v>
      </c>
      <c r="P49" s="3">
        <f t="shared" si="5"/>
        <v>49.938330166452552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49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23332</v>
      </c>
      <c r="I56" s="3">
        <f t="shared" ref="I56:N56" si="6">I37-$P$44</f>
        <v>20559</v>
      </c>
      <c r="J56" s="3">
        <f t="shared" si="6"/>
        <v>24383</v>
      </c>
      <c r="K56" s="3">
        <f t="shared" si="6"/>
        <v>25912</v>
      </c>
      <c r="L56" s="3">
        <f t="shared" si="6"/>
        <v>23941</v>
      </c>
      <c r="M56" s="3">
        <f t="shared" si="6"/>
        <v>20195</v>
      </c>
      <c r="N56" s="3">
        <f t="shared" si="6"/>
        <v>30925</v>
      </c>
      <c r="O56" s="3">
        <f>O37-$P$44</f>
        <v>20610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25431</v>
      </c>
      <c r="I57" s="3">
        <f t="shared" si="7"/>
        <v>21587</v>
      </c>
      <c r="J57" s="3">
        <f t="shared" si="7"/>
        <v>23808</v>
      </c>
      <c r="K57" s="3">
        <f t="shared" si="7"/>
        <v>28270</v>
      </c>
      <c r="L57" s="3">
        <f t="shared" si="7"/>
        <v>26068</v>
      </c>
      <c r="M57" s="3">
        <f t="shared" si="7"/>
        <v>21096</v>
      </c>
      <c r="N57" s="3">
        <f t="shared" si="7"/>
        <v>25248</v>
      </c>
      <c r="O57" s="3">
        <f t="shared" si="7"/>
        <v>24428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25047</v>
      </c>
      <c r="I58" s="3">
        <f t="shared" si="7"/>
        <v>20150</v>
      </c>
      <c r="J58" s="3">
        <f t="shared" si="7"/>
        <v>21295</v>
      </c>
      <c r="K58" s="3">
        <f t="shared" si="7"/>
        <v>23826</v>
      </c>
      <c r="L58" s="3">
        <f>L39-$P$44</f>
        <v>23535</v>
      </c>
      <c r="M58" s="3">
        <f t="shared" si="7"/>
        <v>19792</v>
      </c>
      <c r="N58" s="3">
        <f t="shared" si="7"/>
        <v>24337</v>
      </c>
      <c r="O58" s="3">
        <f>O39-$P$44</f>
        <v>26080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25275</v>
      </c>
      <c r="I59" s="3">
        <f t="shared" si="7"/>
        <v>20495</v>
      </c>
      <c r="J59" s="3">
        <f t="shared" si="7"/>
        <v>25622</v>
      </c>
      <c r="K59" s="3">
        <f t="shared" si="7"/>
        <v>24568</v>
      </c>
      <c r="L59" s="3">
        <f t="shared" si="7"/>
        <v>22211</v>
      </c>
      <c r="M59" s="3">
        <f t="shared" si="7"/>
        <v>22978</v>
      </c>
      <c r="N59" s="3">
        <f t="shared" si="7"/>
        <v>24219</v>
      </c>
      <c r="O59" s="3">
        <f t="shared" si="7"/>
        <v>21923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71</v>
      </c>
      <c r="I62" s="2" t="s">
        <v>72</v>
      </c>
      <c r="J62" s="2" t="s">
        <v>73</v>
      </c>
      <c r="K62" s="2" t="s">
        <v>74</v>
      </c>
      <c r="L62" s="2" t="s">
        <v>75</v>
      </c>
      <c r="M62" s="2" t="s">
        <v>69</v>
      </c>
      <c r="N62" s="2" t="s">
        <v>76</v>
      </c>
      <c r="O62" s="2" t="s">
        <v>77</v>
      </c>
      <c r="P62" s="2" t="s">
        <v>36</v>
      </c>
      <c r="Q62" s="2"/>
      <c r="R62" s="3"/>
      <c r="S62" s="9" t="s">
        <v>50</v>
      </c>
      <c r="T62" s="10"/>
    </row>
    <row r="63" spans="4:20" x14ac:dyDescent="0.25">
      <c r="D63" s="3"/>
      <c r="E63" s="3"/>
      <c r="F63" s="3" t="s">
        <v>43</v>
      </c>
      <c r="G63" s="3"/>
      <c r="H63" s="3">
        <f>AVERAGE(H56:H59)</f>
        <v>24771.25</v>
      </c>
      <c r="I63" s="3">
        <f>AVERAGE(I56:I59)</f>
        <v>20697.75</v>
      </c>
      <c r="J63" s="3">
        <f t="shared" ref="J63:N63" si="8">AVERAGE(J56:J59)</f>
        <v>23777</v>
      </c>
      <c r="K63" s="3">
        <f t="shared" si="8"/>
        <v>25644</v>
      </c>
      <c r="L63" s="3">
        <f t="shared" si="8"/>
        <v>23938.75</v>
      </c>
      <c r="M63" s="3">
        <f t="shared" si="8"/>
        <v>21015.25</v>
      </c>
      <c r="N63" s="3">
        <f t="shared" si="8"/>
        <v>26182.25</v>
      </c>
      <c r="O63" s="3">
        <f>AVERAGE(O56:O59)</f>
        <v>23260.25</v>
      </c>
      <c r="P63" s="3"/>
      <c r="Q63" s="3"/>
      <c r="R63" s="3"/>
      <c r="S63" s="11">
        <f>AVERAGE(H56:I59)</f>
        <v>22734.5</v>
      </c>
      <c r="T63" s="12"/>
    </row>
    <row r="64" spans="4:20" x14ac:dyDescent="0.25">
      <c r="D64" s="3"/>
      <c r="E64" s="3"/>
      <c r="F64" s="3" t="s">
        <v>44</v>
      </c>
      <c r="G64" s="3"/>
      <c r="H64" s="3">
        <f>H63/1000</f>
        <v>24.771249999999998</v>
      </c>
      <c r="I64" s="3">
        <f t="shared" ref="I64:O64" si="9">I63/1000</f>
        <v>20.697749999999999</v>
      </c>
      <c r="J64" s="3">
        <f t="shared" si="9"/>
        <v>23.777000000000001</v>
      </c>
      <c r="K64" s="3">
        <f t="shared" si="9"/>
        <v>25.643999999999998</v>
      </c>
      <c r="L64" s="3">
        <f t="shared" si="9"/>
        <v>23.938749999999999</v>
      </c>
      <c r="M64" s="3">
        <f t="shared" si="9"/>
        <v>21.015250000000002</v>
      </c>
      <c r="N64" s="3">
        <f t="shared" si="9"/>
        <v>26.18225</v>
      </c>
      <c r="O64" s="3">
        <f t="shared" si="9"/>
        <v>23.260249999999999</v>
      </c>
      <c r="P64" s="3"/>
      <c r="Q64" s="3"/>
      <c r="R64" s="3"/>
    </row>
    <row r="65" spans="4:18" x14ac:dyDescent="0.25">
      <c r="D65" s="3"/>
      <c r="E65" s="3"/>
      <c r="F65" s="3" t="s">
        <v>45</v>
      </c>
      <c r="G65" s="3"/>
      <c r="H65" s="3">
        <f>MEDIAN(H56:H59)</f>
        <v>25161</v>
      </c>
      <c r="I65" s="3">
        <f t="shared" ref="I65:N65" si="10">MEDIAN(I56:I59)</f>
        <v>20527</v>
      </c>
      <c r="J65" s="3">
        <f>MEDIAN(J56:J59)</f>
        <v>24095.5</v>
      </c>
      <c r="K65" s="3">
        <f t="shared" si="10"/>
        <v>25240</v>
      </c>
      <c r="L65" s="3">
        <f t="shared" si="10"/>
        <v>23738</v>
      </c>
      <c r="M65" s="3">
        <f t="shared" si="10"/>
        <v>20645.5</v>
      </c>
      <c r="N65" s="3">
        <f t="shared" si="10"/>
        <v>24792.5</v>
      </c>
      <c r="O65" s="3">
        <f>MEDIAN(O56:O59)</f>
        <v>23175.5</v>
      </c>
      <c r="P65" s="3"/>
      <c r="Q65" s="3"/>
      <c r="R65" s="3"/>
    </row>
    <row r="66" spans="4:18" x14ac:dyDescent="0.25">
      <c r="D66" s="3"/>
      <c r="E66" s="3"/>
      <c r="F66" s="3" t="s">
        <v>46</v>
      </c>
      <c r="G66" s="3"/>
      <c r="H66" s="3">
        <f>H65/1000</f>
        <v>25.161000000000001</v>
      </c>
      <c r="I66" s="3">
        <f t="shared" ref="I66:O66" si="11">I65/1000</f>
        <v>20.527000000000001</v>
      </c>
      <c r="J66" s="3">
        <f t="shared" si="11"/>
        <v>24.095500000000001</v>
      </c>
      <c r="K66" s="3">
        <f t="shared" si="11"/>
        <v>25.24</v>
      </c>
      <c r="L66" s="3">
        <f t="shared" si="11"/>
        <v>23.738</v>
      </c>
      <c r="M66" s="3">
        <f t="shared" si="11"/>
        <v>20.645499999999998</v>
      </c>
      <c r="N66" s="3">
        <f t="shared" si="11"/>
        <v>24.7925</v>
      </c>
      <c r="O66" s="3">
        <f t="shared" si="11"/>
        <v>23.1755</v>
      </c>
      <c r="P66" s="3"/>
      <c r="Q66" s="3"/>
      <c r="R66" s="3"/>
    </row>
    <row r="67" spans="4:18" x14ac:dyDescent="0.25">
      <c r="D67" s="3"/>
      <c r="E67" s="3"/>
      <c r="F67" s="3" t="s">
        <v>47</v>
      </c>
      <c r="G67" s="3"/>
      <c r="H67" s="3">
        <f>STDEV(H56:H59)</f>
        <v>972.37042838621949</v>
      </c>
      <c r="I67" s="3">
        <f t="shared" ref="I67:O67" si="12">STDEV(I56:I59)</f>
        <v>619.44995762369695</v>
      </c>
      <c r="J67" s="3">
        <f t="shared" si="12"/>
        <v>1819.573759611483</v>
      </c>
      <c r="K67" s="3">
        <f t="shared" si="12"/>
        <v>1951.973360473959</v>
      </c>
      <c r="L67" s="3">
        <f t="shared" si="12"/>
        <v>1600.1921499203359</v>
      </c>
      <c r="M67" s="3">
        <f t="shared" si="12"/>
        <v>1417.5164608097737</v>
      </c>
      <c r="N67" s="3">
        <f t="shared" si="12"/>
        <v>3195.0899178792033</v>
      </c>
      <c r="O67" s="3">
        <f t="shared" si="12"/>
        <v>2458.094977145242</v>
      </c>
      <c r="P67" s="3"/>
      <c r="Q67" s="3"/>
      <c r="R67" s="3"/>
    </row>
    <row r="68" spans="4:18" x14ac:dyDescent="0.25">
      <c r="D68" s="3"/>
      <c r="E68" s="3"/>
      <c r="F68" s="3" t="s">
        <v>48</v>
      </c>
      <c r="G68" s="3"/>
      <c r="H68" s="3">
        <f>H67/H63*100</f>
        <v>3.9253991154512571</v>
      </c>
      <c r="I68" s="3">
        <f t="shared" ref="I68:O68" si="13">I67/I63*100</f>
        <v>2.9928371809674816</v>
      </c>
      <c r="J68" s="3">
        <f t="shared" si="13"/>
        <v>7.652663328474925</v>
      </c>
      <c r="K68" s="3">
        <f t="shared" si="13"/>
        <v>7.6118131355247201</v>
      </c>
      <c r="L68" s="3">
        <f t="shared" si="13"/>
        <v>6.6845267606718632</v>
      </c>
      <c r="M68" s="3">
        <f t="shared" si="13"/>
        <v>6.7451800992601747</v>
      </c>
      <c r="N68" s="3">
        <f t="shared" si="13"/>
        <v>12.203267167180831</v>
      </c>
      <c r="O68" s="3">
        <f t="shared" si="13"/>
        <v>10.56779259528699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70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H56/$M$63*100</f>
        <v>111.02413723367555</v>
      </c>
      <c r="I72" s="3">
        <f t="shared" ref="I72:O72" si="14">I56/$M$63*100</f>
        <v>97.828957542736831</v>
      </c>
      <c r="J72" s="3">
        <f t="shared" si="14"/>
        <v>116.02526736536562</v>
      </c>
      <c r="K72" s="3">
        <f t="shared" si="14"/>
        <v>123.30093622488431</v>
      </c>
      <c r="L72" s="3">
        <f t="shared" si="14"/>
        <v>113.92203280950739</v>
      </c>
      <c r="M72" s="3">
        <f t="shared" si="14"/>
        <v>96.096882026147682</v>
      </c>
      <c r="N72" s="3">
        <f t="shared" si="14"/>
        <v>147.15504217175624</v>
      </c>
      <c r="O72" s="3">
        <f t="shared" si="14"/>
        <v>98.071638453028157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121.01212214939152</v>
      </c>
      <c r="I73" s="3">
        <f t="shared" si="15"/>
        <v>102.72064334233472</v>
      </c>
      <c r="J73" s="3">
        <f t="shared" si="15"/>
        <v>113.28915906306133</v>
      </c>
      <c r="K73" s="3">
        <f t="shared" si="15"/>
        <v>134.52135948894255</v>
      </c>
      <c r="L73" s="3">
        <f t="shared" si="15"/>
        <v>124.04325430342251</v>
      </c>
      <c r="M73" s="3">
        <f t="shared" si="15"/>
        <v>100.38424477462794</v>
      </c>
      <c r="N73" s="3">
        <f t="shared" si="15"/>
        <v>120.14132594187555</v>
      </c>
      <c r="O73" s="3">
        <f t="shared" si="15"/>
        <v>116.23939758032857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119.1848776483744</v>
      </c>
      <c r="I74" s="3">
        <f t="shared" si="16"/>
        <v>95.882751811184733</v>
      </c>
      <c r="J74" s="3">
        <f t="shared" si="16"/>
        <v>101.3311761696863</v>
      </c>
      <c r="K74" s="3">
        <f t="shared" si="16"/>
        <v>113.37481114904652</v>
      </c>
      <c r="L74" s="3">
        <f t="shared" si="16"/>
        <v>111.99010242561948</v>
      </c>
      <c r="M74" s="3">
        <f t="shared" si="16"/>
        <v>94.179226989923976</v>
      </c>
      <c r="N74" s="3">
        <f t="shared" si="16"/>
        <v>115.80637870118129</v>
      </c>
      <c r="O74" s="3">
        <f t="shared" si="16"/>
        <v>124.10035569407928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120.2698040708533</v>
      </c>
      <c r="I75" s="3">
        <f t="shared" si="17"/>
        <v>97.524416792567308</v>
      </c>
      <c r="J75" s="3">
        <f t="shared" si="17"/>
        <v>121.92098595067868</v>
      </c>
      <c r="K75" s="3">
        <f t="shared" si="17"/>
        <v>116.9055804713244</v>
      </c>
      <c r="L75" s="3">
        <f t="shared" si="17"/>
        <v>105.68991565648756</v>
      </c>
      <c r="M75" s="3">
        <f t="shared" si="17"/>
        <v>109.33964620930038</v>
      </c>
      <c r="N75" s="3">
        <f t="shared" si="17"/>
        <v>115.24488169305623</v>
      </c>
      <c r="O75" s="3">
        <f t="shared" si="17"/>
        <v>104.31948228072471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71</v>
      </c>
      <c r="I78" s="2" t="s">
        <v>72</v>
      </c>
      <c r="J78" s="2" t="s">
        <v>73</v>
      </c>
      <c r="K78" s="2" t="s">
        <v>74</v>
      </c>
      <c r="L78" s="2" t="s">
        <v>75</v>
      </c>
      <c r="M78" s="2" t="s">
        <v>69</v>
      </c>
      <c r="N78" s="2" t="s">
        <v>76</v>
      </c>
      <c r="O78" s="2" t="s">
        <v>77</v>
      </c>
      <c r="P78" s="2" t="s">
        <v>36</v>
      </c>
      <c r="Q78" s="2"/>
      <c r="R78" s="3"/>
    </row>
    <row r="79" spans="4:18" x14ac:dyDescent="0.25">
      <c r="D79" s="3"/>
      <c r="E79" s="3"/>
      <c r="F79" s="3" t="s">
        <v>43</v>
      </c>
      <c r="G79" s="3"/>
      <c r="H79" s="3">
        <f>AVERAGE(H72:H75)</f>
        <v>117.87273527557369</v>
      </c>
      <c r="I79" s="3">
        <f t="shared" ref="I79:N79" si="18">AVERAGE(I72:I75)</f>
        <v>98.489192372205906</v>
      </c>
      <c r="J79" s="3">
        <f>AVERAGE(J72:J75)</f>
        <v>113.14164713719798</v>
      </c>
      <c r="K79" s="3">
        <f t="shared" si="18"/>
        <v>122.02567183354945</v>
      </c>
      <c r="L79" s="3">
        <f t="shared" si="18"/>
        <v>113.91132629875923</v>
      </c>
      <c r="M79" s="3">
        <f t="shared" si="18"/>
        <v>100</v>
      </c>
      <c r="N79" s="3">
        <f t="shared" si="18"/>
        <v>124.58690712696733</v>
      </c>
      <c r="O79" s="3">
        <f>AVERAGE(O72:O75)</f>
        <v>110.68271850204019</v>
      </c>
      <c r="P79" s="3"/>
      <c r="Q79" s="3"/>
      <c r="R79" s="3"/>
    </row>
    <row r="80" spans="4:18" x14ac:dyDescent="0.25">
      <c r="D80" s="3"/>
      <c r="E80" s="3"/>
      <c r="F80" s="3" t="s">
        <v>45</v>
      </c>
      <c r="G80" s="3"/>
      <c r="H80" s="3">
        <f>MEDIAN(H72:H75)</f>
        <v>119.72734085961385</v>
      </c>
      <c r="I80" s="3">
        <f t="shared" ref="I80:O80" si="19">MEDIAN(I72:I75)</f>
        <v>97.676687167652062</v>
      </c>
      <c r="J80" s="3">
        <f t="shared" si="19"/>
        <v>114.65721321421347</v>
      </c>
      <c r="K80" s="3">
        <f t="shared" si="19"/>
        <v>120.10325834810436</v>
      </c>
      <c r="L80" s="3">
        <f t="shared" si="19"/>
        <v>112.95606761756343</v>
      </c>
      <c r="M80" s="3">
        <f t="shared" si="19"/>
        <v>98.240563400387813</v>
      </c>
      <c r="N80" s="3">
        <f t="shared" si="19"/>
        <v>117.97385232152843</v>
      </c>
      <c r="O80" s="3">
        <f t="shared" si="19"/>
        <v>110.27943993052665</v>
      </c>
      <c r="P80" s="3"/>
      <c r="Q80" s="3"/>
      <c r="R80" s="3"/>
    </row>
    <row r="81" spans="4:18" x14ac:dyDescent="0.25">
      <c r="D81" s="3"/>
      <c r="E81" s="3"/>
      <c r="F81" s="3" t="s">
        <v>47</v>
      </c>
      <c r="G81" s="3"/>
      <c r="H81" s="3">
        <f>STDEV(H72:H75)</f>
        <v>4.6269753078655693</v>
      </c>
      <c r="I81" s="3">
        <f t="shared" ref="I81:O81" si="20">STDEV(I72:I75)</f>
        <v>2.9476211685499627</v>
      </c>
      <c r="J81" s="3">
        <f t="shared" si="20"/>
        <v>8.6583493397008517</v>
      </c>
      <c r="K81" s="3">
        <f t="shared" si="20"/>
        <v>9.288366117338402</v>
      </c>
      <c r="L81" s="3">
        <f t="shared" si="20"/>
        <v>7.6144330898768064</v>
      </c>
      <c r="M81" s="3">
        <f t="shared" si="20"/>
        <v>6.7451800992601729</v>
      </c>
      <c r="N81" s="3">
        <f t="shared" si="20"/>
        <v>15.203673132031218</v>
      </c>
      <c r="O81" s="3">
        <f t="shared" si="20"/>
        <v>11.696720130120939</v>
      </c>
      <c r="P81" s="3"/>
      <c r="Q81" s="3"/>
      <c r="R81" s="3"/>
    </row>
    <row r="82" spans="4:18" x14ac:dyDescent="0.25">
      <c r="D82" s="3"/>
      <c r="E82" s="3"/>
      <c r="F82" s="3" t="s">
        <v>48</v>
      </c>
      <c r="G82" s="3"/>
      <c r="H82" s="3">
        <f t="shared" ref="H82:O82" si="21">H81/H79*100</f>
        <v>3.9253991154512549</v>
      </c>
      <c r="I82" s="3">
        <f t="shared" si="21"/>
        <v>2.9928371809674772</v>
      </c>
      <c r="J82" s="3">
        <f t="shared" si="21"/>
        <v>7.6526633284749277</v>
      </c>
      <c r="K82" s="3">
        <f t="shared" si="21"/>
        <v>7.6118131355247174</v>
      </c>
      <c r="L82" s="3">
        <f t="shared" si="21"/>
        <v>6.6845267606718632</v>
      </c>
      <c r="M82" s="3">
        <f t="shared" si="21"/>
        <v>6.7451800992601729</v>
      </c>
      <c r="N82" s="3">
        <f t="shared" si="21"/>
        <v>12.203267167180782</v>
      </c>
      <c r="O82" s="3">
        <f t="shared" si="21"/>
        <v>10.567792595286983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tabSelected="1" workbookViewId="0">
      <selection activeCell="D17" sqref="D17"/>
    </sheetView>
  </sheetViews>
  <sheetFormatPr baseColWidth="10" defaultColWidth="11.42578125" defaultRowHeight="15" x14ac:dyDescent="0.25"/>
  <cols>
    <col min="14" max="14" width="12" bestFit="1" customWidth="1"/>
  </cols>
  <sheetData>
    <row r="1" spans="1:5" x14ac:dyDescent="0.25">
      <c r="A1" s="1" t="s">
        <v>81</v>
      </c>
      <c r="D1" s="3"/>
    </row>
    <row r="2" spans="1:5" x14ac:dyDescent="0.25">
      <c r="A2" t="s">
        <v>37</v>
      </c>
      <c r="C2" t="s">
        <v>83</v>
      </c>
      <c r="D2" s="3"/>
    </row>
    <row r="3" spans="1:5" x14ac:dyDescent="0.25">
      <c r="A3" t="s">
        <v>38</v>
      </c>
      <c r="C3" s="4">
        <v>44178</v>
      </c>
      <c r="D3" s="3"/>
    </row>
    <row r="4" spans="1:5" x14ac:dyDescent="0.25">
      <c r="A4" t="s">
        <v>39</v>
      </c>
      <c r="C4" t="s">
        <v>80</v>
      </c>
      <c r="D4" s="3"/>
      <c r="E4" s="3"/>
    </row>
    <row r="5" spans="1:5" x14ac:dyDescent="0.25">
      <c r="A5" t="s">
        <v>40</v>
      </c>
      <c r="C5" t="s">
        <v>41</v>
      </c>
      <c r="D5" s="3"/>
      <c r="E5" s="3"/>
    </row>
    <row r="6" spans="1:5" x14ac:dyDescent="0.25">
      <c r="C6" t="s">
        <v>82</v>
      </c>
      <c r="D6" s="3"/>
      <c r="E6" s="3"/>
    </row>
    <row r="7" spans="1:5" x14ac:dyDescent="0.25">
      <c r="A7" t="s">
        <v>32</v>
      </c>
      <c r="C7" s="4">
        <v>44219</v>
      </c>
      <c r="D7" s="3"/>
      <c r="E7" s="3"/>
    </row>
    <row r="8" spans="1:5" x14ac:dyDescent="0.25">
      <c r="A8" t="s">
        <v>33</v>
      </c>
      <c r="C8" t="s">
        <v>34</v>
      </c>
      <c r="D8" s="3"/>
      <c r="E8" s="3"/>
    </row>
    <row r="9" spans="1:5" x14ac:dyDescent="0.25">
      <c r="A9" s="1" t="s">
        <v>42</v>
      </c>
      <c r="B9" s="5"/>
      <c r="C9" s="6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4" x14ac:dyDescent="0.25">
      <c r="A22" s="1" t="s">
        <v>49</v>
      </c>
    </row>
    <row r="23" spans="1:14" x14ac:dyDescent="0.25">
      <c r="C23" s="2"/>
      <c r="D23" s="2"/>
      <c r="E23" s="2" t="s">
        <v>71</v>
      </c>
      <c r="F23" s="2" t="s">
        <v>72</v>
      </c>
      <c r="G23" s="2" t="s">
        <v>73</v>
      </c>
      <c r="H23" s="2" t="s">
        <v>74</v>
      </c>
      <c r="I23" s="2" t="s">
        <v>75</v>
      </c>
      <c r="J23" s="2" t="s">
        <v>69</v>
      </c>
      <c r="K23" s="2" t="s">
        <v>76</v>
      </c>
      <c r="L23" s="2" t="s">
        <v>77</v>
      </c>
      <c r="M23" s="2" t="s">
        <v>36</v>
      </c>
      <c r="N23" s="2"/>
    </row>
    <row r="26" spans="1:14" x14ac:dyDescent="0.25">
      <c r="E26" s="3">
        <v>8.3500000000000005E-2</v>
      </c>
      <c r="F26" s="3">
        <v>9.6600000000000005E-2</v>
      </c>
      <c r="G26" s="3">
        <v>5.7699999999999987E-2</v>
      </c>
      <c r="H26" s="3">
        <v>8.4000000000000005E-2</v>
      </c>
      <c r="I26" s="3">
        <v>0.14510000000000001</v>
      </c>
      <c r="J26" s="3">
        <v>0.14950000000000002</v>
      </c>
      <c r="K26" s="3">
        <v>6.1500000000000013E-2</v>
      </c>
      <c r="L26" s="3">
        <v>8.0599999999999991E-2</v>
      </c>
    </row>
    <row r="27" spans="1:14" x14ac:dyDescent="0.25">
      <c r="E27" s="3">
        <v>8.43E-2</v>
      </c>
      <c r="F27" s="3">
        <v>0.1103</v>
      </c>
      <c r="G27" s="3">
        <v>6.2699999999999992E-2</v>
      </c>
      <c r="H27" s="3">
        <v>9.169999999999999E-2</v>
      </c>
      <c r="I27" s="3">
        <v>0.1077</v>
      </c>
      <c r="J27" s="3">
        <v>0.10529999999999999</v>
      </c>
      <c r="K27" s="3">
        <v>9.219999999999999E-2</v>
      </c>
      <c r="L27" s="3">
        <v>0.10690000000000001</v>
      </c>
    </row>
    <row r="28" spans="1:14" x14ac:dyDescent="0.25">
      <c r="E28" s="3">
        <v>7.4100000000000013E-2</v>
      </c>
      <c r="F28" s="3">
        <v>0.11850000000000001</v>
      </c>
      <c r="G28" s="3">
        <v>5.170000000000001E-2</v>
      </c>
      <c r="H28" s="3">
        <v>8.7899999999999992E-2</v>
      </c>
      <c r="I28" s="3">
        <v>9.2800000000000007E-2</v>
      </c>
      <c r="J28" s="3">
        <v>8.48E-2</v>
      </c>
      <c r="K28" s="3">
        <v>0.12790000000000001</v>
      </c>
      <c r="L28" s="3">
        <v>9.3199999999999991E-2</v>
      </c>
    </row>
    <row r="29" spans="1:14" x14ac:dyDescent="0.25">
      <c r="E29" s="3">
        <v>0.1135</v>
      </c>
      <c r="F29" s="3">
        <v>0.1002</v>
      </c>
      <c r="G29" s="3">
        <v>6.54E-2</v>
      </c>
      <c r="H29" s="3">
        <v>9.5499999999999988E-2</v>
      </c>
      <c r="I29" s="3">
        <v>8.2200000000000009E-2</v>
      </c>
      <c r="J29" s="3">
        <v>0.14879999999999999</v>
      </c>
      <c r="K29" s="3">
        <v>0.1113</v>
      </c>
      <c r="L29" s="3">
        <v>9.2300000000000007E-2</v>
      </c>
    </row>
    <row r="32" spans="1:14" x14ac:dyDescent="0.25">
      <c r="A32" s="1" t="s">
        <v>49</v>
      </c>
    </row>
    <row r="33" spans="1:14" x14ac:dyDescent="0.25">
      <c r="C33" s="2"/>
      <c r="D33" s="2"/>
      <c r="E33" s="2" t="s">
        <v>71</v>
      </c>
      <c r="F33" s="2" t="s">
        <v>72</v>
      </c>
      <c r="G33" s="2" t="s">
        <v>73</v>
      </c>
      <c r="H33" s="2" t="s">
        <v>74</v>
      </c>
      <c r="I33" s="2" t="s">
        <v>75</v>
      </c>
      <c r="J33" s="2" t="s">
        <v>69</v>
      </c>
      <c r="K33" s="2" t="s">
        <v>76</v>
      </c>
      <c r="L33" s="2" t="s">
        <v>77</v>
      </c>
      <c r="M33" s="2" t="s">
        <v>36</v>
      </c>
      <c r="N33" s="2"/>
    </row>
    <row r="36" spans="1:14" x14ac:dyDescent="0.25">
      <c r="E36" s="3">
        <v>23332</v>
      </c>
      <c r="F36" s="3">
        <v>20559</v>
      </c>
      <c r="G36" s="3">
        <v>24383</v>
      </c>
      <c r="H36" s="3">
        <v>25912</v>
      </c>
      <c r="I36" s="3">
        <v>23941</v>
      </c>
      <c r="J36" s="3">
        <v>20195</v>
      </c>
      <c r="K36" s="3">
        <v>30925</v>
      </c>
      <c r="L36" s="3">
        <v>20610</v>
      </c>
    </row>
    <row r="37" spans="1:14" x14ac:dyDescent="0.25">
      <c r="E37" s="3">
        <v>25431</v>
      </c>
      <c r="F37" s="3">
        <v>21587</v>
      </c>
      <c r="G37" s="3">
        <v>23808</v>
      </c>
      <c r="H37" s="3">
        <v>28270</v>
      </c>
      <c r="I37" s="3">
        <v>26068</v>
      </c>
      <c r="J37" s="3">
        <v>21096</v>
      </c>
      <c r="K37" s="3">
        <v>25248</v>
      </c>
      <c r="L37" s="3">
        <v>24428</v>
      </c>
    </row>
    <row r="38" spans="1:14" x14ac:dyDescent="0.25">
      <c r="E38" s="3">
        <v>25047</v>
      </c>
      <c r="F38" s="3">
        <v>20150</v>
      </c>
      <c r="G38" s="3">
        <v>21295</v>
      </c>
      <c r="H38" s="3">
        <v>23826</v>
      </c>
      <c r="I38" s="3">
        <v>23535</v>
      </c>
      <c r="J38" s="3">
        <v>19792</v>
      </c>
      <c r="K38" s="3">
        <v>24337</v>
      </c>
      <c r="L38" s="3">
        <v>26080</v>
      </c>
    </row>
    <row r="39" spans="1:14" x14ac:dyDescent="0.25">
      <c r="E39" s="3">
        <v>25275</v>
      </c>
      <c r="F39" s="3">
        <v>20495</v>
      </c>
      <c r="G39" s="3">
        <v>25622</v>
      </c>
      <c r="H39" s="3">
        <v>24568</v>
      </c>
      <c r="I39" s="3">
        <v>22211</v>
      </c>
      <c r="J39" s="3">
        <v>22978</v>
      </c>
      <c r="K39" s="3">
        <v>24219</v>
      </c>
      <c r="L39" s="3">
        <v>21923</v>
      </c>
    </row>
    <row r="42" spans="1:14" x14ac:dyDescent="0.25">
      <c r="A42" s="1" t="s">
        <v>67</v>
      </c>
    </row>
    <row r="44" spans="1:14" x14ac:dyDescent="0.25">
      <c r="E44">
        <f>E26/E36</f>
        <v>3.5787759300531459E-6</v>
      </c>
      <c r="F44">
        <f t="shared" ref="F44:L44" si="0">F26/F36</f>
        <v>4.6986721144024515E-6</v>
      </c>
      <c r="G44">
        <f t="shared" si="0"/>
        <v>2.3664028216380262E-6</v>
      </c>
      <c r="H44">
        <f t="shared" si="0"/>
        <v>3.2417412781722757E-6</v>
      </c>
      <c r="I44">
        <f t="shared" si="0"/>
        <v>6.0607326343928825E-6</v>
      </c>
      <c r="J44">
        <f t="shared" si="0"/>
        <v>7.4028224808120834E-6</v>
      </c>
      <c r="K44">
        <f t="shared" si="0"/>
        <v>1.9886822958771225E-6</v>
      </c>
      <c r="L44">
        <f t="shared" si="0"/>
        <v>3.91072295002426E-6</v>
      </c>
      <c r="N44" s="1" t="s">
        <v>35</v>
      </c>
    </row>
    <row r="45" spans="1:14" x14ac:dyDescent="0.25">
      <c r="E45">
        <f t="shared" ref="E45:L45" si="1">E27/E37</f>
        <v>3.3148519523416304E-6</v>
      </c>
      <c r="F45">
        <f t="shared" si="1"/>
        <v>5.1095566776300549E-6</v>
      </c>
      <c r="G45">
        <f t="shared" si="1"/>
        <v>2.6335685483870965E-6</v>
      </c>
      <c r="H45">
        <f t="shared" si="1"/>
        <v>3.2437212592854612E-6</v>
      </c>
      <c r="I45">
        <f t="shared" si="1"/>
        <v>4.1315022249501302E-6</v>
      </c>
      <c r="J45">
        <f t="shared" si="1"/>
        <v>4.9914675767918086E-6</v>
      </c>
      <c r="K45">
        <f t="shared" si="1"/>
        <v>3.6517743979721161E-6</v>
      </c>
      <c r="L45">
        <f t="shared" si="1"/>
        <v>4.3761257573276574E-6</v>
      </c>
      <c r="N45">
        <f>AVERAGE(J44:J47)</f>
        <v>5.7886522244016034E-6</v>
      </c>
    </row>
    <row r="46" spans="1:14" x14ac:dyDescent="0.25">
      <c r="E46">
        <f t="shared" ref="E46:L46" si="2">E28/E38</f>
        <v>2.9584381363037496E-6</v>
      </c>
      <c r="F46">
        <f t="shared" si="2"/>
        <v>5.8808933002481397E-6</v>
      </c>
      <c r="G46">
        <f t="shared" si="2"/>
        <v>2.4277999530406203E-6</v>
      </c>
      <c r="H46">
        <f t="shared" si="2"/>
        <v>3.6892470410475948E-6</v>
      </c>
      <c r="I46">
        <f t="shared" si="2"/>
        <v>3.9430635224134275E-6</v>
      </c>
      <c r="J46">
        <f t="shared" si="2"/>
        <v>4.284559417946645E-6</v>
      </c>
      <c r="K46">
        <f t="shared" si="2"/>
        <v>5.2553724781197357E-6</v>
      </c>
      <c r="L46">
        <f t="shared" si="2"/>
        <v>3.5736196319018404E-6</v>
      </c>
    </row>
    <row r="47" spans="1:14" x14ac:dyDescent="0.25">
      <c r="E47">
        <f t="shared" ref="E47:L47" si="3">E29/E39</f>
        <v>4.4906033630069239E-6</v>
      </c>
      <c r="F47">
        <f t="shared" si="3"/>
        <v>4.8889973164186385E-6</v>
      </c>
      <c r="G47">
        <f t="shared" si="3"/>
        <v>2.5524939505112792E-6</v>
      </c>
      <c r="H47">
        <f t="shared" si="3"/>
        <v>3.8871703028329526E-6</v>
      </c>
      <c r="I47">
        <f t="shared" si="3"/>
        <v>3.7008689388141013E-6</v>
      </c>
      <c r="J47">
        <f t="shared" si="3"/>
        <v>6.4757594220558791E-6</v>
      </c>
      <c r="K47">
        <f t="shared" si="3"/>
        <v>4.595565465130682E-6</v>
      </c>
      <c r="L47">
        <f t="shared" si="3"/>
        <v>4.2101902111937242E-6</v>
      </c>
    </row>
    <row r="49" spans="1:14" x14ac:dyDescent="0.25">
      <c r="A49" s="1" t="s">
        <v>68</v>
      </c>
    </row>
    <row r="50" spans="1:14" x14ac:dyDescent="0.25">
      <c r="E50">
        <f>E44/$N$45*100</f>
        <v>61.823992724370278</v>
      </c>
      <c r="F50">
        <f t="shared" ref="F50:L50" si="4">F44/$N$45*100</f>
        <v>81.170399123228947</v>
      </c>
      <c r="G50">
        <f t="shared" si="4"/>
        <v>40.88003096234808</v>
      </c>
      <c r="H50">
        <f t="shared" si="4"/>
        <v>56.001658978699275</v>
      </c>
      <c r="I50">
        <f t="shared" si="4"/>
        <v>104.70023762775635</v>
      </c>
      <c r="J50">
        <f t="shared" si="4"/>
        <v>127.88507918313132</v>
      </c>
      <c r="K50">
        <f t="shared" si="4"/>
        <v>34.3548414861406</v>
      </c>
      <c r="L50">
        <f t="shared" si="4"/>
        <v>67.558436721054321</v>
      </c>
    </row>
    <row r="51" spans="1:14" x14ac:dyDescent="0.25">
      <c r="E51">
        <f t="shared" ref="E51:L51" si="5">E45/$N$45*100</f>
        <v>57.264658919534597</v>
      </c>
      <c r="F51">
        <f t="shared" si="5"/>
        <v>88.268503263870741</v>
      </c>
      <c r="G51">
        <f t="shared" si="5"/>
        <v>45.495366560207188</v>
      </c>
      <c r="H51">
        <f t="shared" si="5"/>
        <v>56.035863505701933</v>
      </c>
      <c r="I51">
        <f t="shared" si="5"/>
        <v>71.372438087299685</v>
      </c>
      <c r="J51">
        <f t="shared" si="5"/>
        <v>86.228492977185155</v>
      </c>
      <c r="K51">
        <f t="shared" si="5"/>
        <v>63.085054282210137</v>
      </c>
      <c r="L51">
        <f t="shared" si="5"/>
        <v>75.598353255364813</v>
      </c>
    </row>
    <row r="52" spans="1:14" x14ac:dyDescent="0.25">
      <c r="E52">
        <f t="shared" ref="E52:L52" si="6">E46/$N$45*100</f>
        <v>51.107546655380141</v>
      </c>
      <c r="F52">
        <f t="shared" si="6"/>
        <v>101.593481043095</v>
      </c>
      <c r="G52">
        <f t="shared" si="6"/>
        <v>41.940677361932757</v>
      </c>
      <c r="H52">
        <f t="shared" si="6"/>
        <v>63.732400877286551</v>
      </c>
      <c r="I52">
        <f t="shared" si="6"/>
        <v>68.117125879349885</v>
      </c>
      <c r="J52">
        <f t="shared" si="6"/>
        <v>74.016528405099635</v>
      </c>
      <c r="K52">
        <f t="shared" si="6"/>
        <v>90.787497234090708</v>
      </c>
      <c r="L52">
        <f t="shared" si="6"/>
        <v>61.734916753808953</v>
      </c>
    </row>
    <row r="53" spans="1:14" x14ac:dyDescent="0.25">
      <c r="E53">
        <f t="shared" ref="E53:L53" si="7">E47/$N$45*100</f>
        <v>77.575974318808477</v>
      </c>
      <c r="F53">
        <f t="shared" si="7"/>
        <v>84.458300946280019</v>
      </c>
      <c r="G53">
        <f t="shared" si="7"/>
        <v>44.094788416402764</v>
      </c>
      <c r="H53">
        <f t="shared" si="7"/>
        <v>67.151560538511802</v>
      </c>
      <c r="I53">
        <f t="shared" si="7"/>
        <v>63.933171234806309</v>
      </c>
      <c r="J53">
        <f t="shared" si="7"/>
        <v>111.86989943458391</v>
      </c>
      <c r="K53">
        <f t="shared" si="7"/>
        <v>79.389213360554649</v>
      </c>
      <c r="L53">
        <f t="shared" si="7"/>
        <v>72.731787089333196</v>
      </c>
    </row>
    <row r="56" spans="1:14" x14ac:dyDescent="0.25">
      <c r="C56" s="2"/>
      <c r="D56" s="2"/>
      <c r="E56" s="2" t="s">
        <v>71</v>
      </c>
      <c r="F56" s="2" t="s">
        <v>72</v>
      </c>
      <c r="G56" s="2" t="s">
        <v>73</v>
      </c>
      <c r="H56" s="2" t="s">
        <v>74</v>
      </c>
      <c r="I56" s="2" t="s">
        <v>75</v>
      </c>
      <c r="J56" s="2" t="s">
        <v>69</v>
      </c>
      <c r="K56" s="2" t="s">
        <v>76</v>
      </c>
      <c r="L56" s="2" t="s">
        <v>77</v>
      </c>
      <c r="M56" s="2" t="s">
        <v>36</v>
      </c>
      <c r="N56" s="2"/>
    </row>
    <row r="57" spans="1:14" x14ac:dyDescent="0.25">
      <c r="C57" s="3" t="s">
        <v>43</v>
      </c>
      <c r="D57" s="3"/>
      <c r="E57" s="3">
        <f>AVERAGE(E50:E53)</f>
        <v>61.943043154523373</v>
      </c>
      <c r="F57" s="3">
        <f t="shared" ref="F57:J57" si="8">AVERAGE(F50:F53)</f>
        <v>88.872671094118672</v>
      </c>
      <c r="G57" s="3">
        <f>AVERAGE(G50:G53)</f>
        <v>43.102715825222695</v>
      </c>
      <c r="H57" s="3">
        <f>AVERAGE(H50:H53)</f>
        <v>60.730370975049887</v>
      </c>
      <c r="I57" s="3">
        <f t="shared" si="8"/>
        <v>77.030743207303061</v>
      </c>
      <c r="J57" s="3">
        <f t="shared" si="8"/>
        <v>100</v>
      </c>
      <c r="K57" s="3">
        <f>AVERAGE(K50:K53)</f>
        <v>66.904151590749024</v>
      </c>
      <c r="L57" s="3">
        <f>AVERAGE(L50:L53)</f>
        <v>69.405873454890326</v>
      </c>
      <c r="M57" s="3"/>
      <c r="N57" s="3"/>
    </row>
    <row r="58" spans="1:14" x14ac:dyDescent="0.25">
      <c r="C58" s="3" t="s">
        <v>45</v>
      </c>
      <c r="D58" s="3"/>
      <c r="E58" s="3">
        <f t="shared" ref="E58:L58" si="9">MEDIAN(E50:E53)</f>
        <v>59.544325821952441</v>
      </c>
      <c r="F58" s="3">
        <f t="shared" si="9"/>
        <v>86.36340210507538</v>
      </c>
      <c r="G58" s="3">
        <f t="shared" si="9"/>
        <v>43.01773288916776</v>
      </c>
      <c r="H58" s="3">
        <f t="shared" si="9"/>
        <v>59.884132191494245</v>
      </c>
      <c r="I58" s="3">
        <f t="shared" si="9"/>
        <v>69.744781983324785</v>
      </c>
      <c r="J58" s="3">
        <f t="shared" si="9"/>
        <v>99.049196205884527</v>
      </c>
      <c r="K58" s="3">
        <f t="shared" si="9"/>
        <v>71.2371338213824</v>
      </c>
      <c r="L58" s="3">
        <f t="shared" si="9"/>
        <v>70.145111905193758</v>
      </c>
      <c r="M58" s="3"/>
      <c r="N58" s="3"/>
    </row>
    <row r="59" spans="1:14" x14ac:dyDescent="0.25">
      <c r="C59" s="3" t="s">
        <v>47</v>
      </c>
      <c r="D59" s="3"/>
      <c r="E59" s="3">
        <f t="shared" ref="E59:L59" si="10">STDEV(E50:E53)</f>
        <v>11.309258349177648</v>
      </c>
      <c r="F59" s="3">
        <f t="shared" si="10"/>
        <v>8.9628061424378327</v>
      </c>
      <c r="G59" s="3">
        <f t="shared" si="10"/>
        <v>2.0816377331010116</v>
      </c>
      <c r="H59" s="3">
        <f t="shared" si="10"/>
        <v>5.6167302608080094</v>
      </c>
      <c r="I59" s="3">
        <f t="shared" si="10"/>
        <v>18.695955924196316</v>
      </c>
      <c r="J59" s="3">
        <f t="shared" si="10"/>
        <v>24.38078037744129</v>
      </c>
      <c r="K59" s="3">
        <f t="shared" si="10"/>
        <v>24.497170306338393</v>
      </c>
      <c r="L59" s="3">
        <f t="shared" si="10"/>
        <v>6.100959126193449</v>
      </c>
      <c r="M59" s="3"/>
      <c r="N59" s="3"/>
    </row>
    <row r="60" spans="1:14" x14ac:dyDescent="0.25">
      <c r="C60" s="3" t="s">
        <v>48</v>
      </c>
      <c r="D60" s="3"/>
      <c r="E60" s="3">
        <f t="shared" ref="E60:L60" si="11">E59/E57*100</f>
        <v>18.257511696617044</v>
      </c>
      <c r="F60" s="3">
        <f t="shared" si="11"/>
        <v>10.084996919858488</v>
      </c>
      <c r="G60" s="3">
        <f t="shared" si="11"/>
        <v>4.8294816074742242</v>
      </c>
      <c r="H60" s="3">
        <f t="shared" si="11"/>
        <v>9.2486348603329862</v>
      </c>
      <c r="I60" s="3">
        <f t="shared" si="11"/>
        <v>24.270771831815594</v>
      </c>
      <c r="J60" s="3">
        <f t="shared" si="11"/>
        <v>24.38078037744129</v>
      </c>
      <c r="K60" s="3">
        <f t="shared" si="11"/>
        <v>36.615321656250806</v>
      </c>
      <c r="L60" s="3">
        <f t="shared" si="11"/>
        <v>8.7902634496181484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1025" r:id="rId4">
          <objectPr defaultSize="0" autoPict="0" r:id="rId5">
            <anchor moveWithCells="1">
              <from>
                <xdr:col>8</xdr:col>
                <xdr:colOff>628650</xdr:colOff>
                <xdr:row>1</xdr:row>
                <xdr:rowOff>19050</xdr:rowOff>
              </from>
              <to>
                <xdr:col>13</xdr:col>
                <xdr:colOff>219075</xdr:colOff>
                <xdr:row>19</xdr:row>
                <xdr:rowOff>57150</xdr:rowOff>
              </to>
            </anchor>
          </objectPr>
        </oleObject>
      </mc:Choice>
      <mc:Fallback>
        <oleObject progId="Prism9.Document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0B561-F323-4A44-A23B-5F8C4699CA8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8e3bfad-565f-49a4-84b5-dfadd11a573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F7DE4F-C39B-4BDD-820C-F7554F541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2021-07-18T12:44:16Z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