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3E8BBDD-992E-4CFB-99C3-777F2E50882C}" xr6:coauthVersionLast="45" xr6:coauthVersionMax="45" xr10:uidLastSave="{6F6C9764-EE93-4954-B567-F84BA0390B50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4" i="3" l="1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N41" i="3"/>
  <c r="M41" i="3"/>
  <c r="L41" i="3"/>
  <c r="K41" i="3"/>
  <c r="J41" i="3"/>
  <c r="I41" i="3"/>
  <c r="H41" i="3"/>
  <c r="G41" i="3"/>
  <c r="P42" i="3" l="1"/>
  <c r="G48" i="3" s="1"/>
  <c r="L35" i="2"/>
  <c r="L36" i="2" s="1"/>
  <c r="P35" i="2"/>
  <c r="H49" i="2" s="1"/>
  <c r="P39" i="2"/>
  <c r="O39" i="2"/>
  <c r="N39" i="2"/>
  <c r="M39" i="2"/>
  <c r="L39" i="2"/>
  <c r="K39" i="2"/>
  <c r="J39" i="2"/>
  <c r="I39" i="2"/>
  <c r="H39" i="2"/>
  <c r="O38" i="2"/>
  <c r="P37" i="2"/>
  <c r="P38" i="2" s="1"/>
  <c r="O37" i="2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K35" i="2"/>
  <c r="K36" i="2" s="1"/>
  <c r="J35" i="2"/>
  <c r="J36" i="2" s="1"/>
  <c r="I35" i="2"/>
  <c r="I36" i="2" s="1"/>
  <c r="H35" i="2"/>
  <c r="H36" i="2" s="1"/>
  <c r="M50" i="3" l="1"/>
  <c r="N49" i="3"/>
  <c r="L49" i="3"/>
  <c r="K50" i="3"/>
  <c r="N48" i="3"/>
  <c r="L48" i="3"/>
  <c r="I49" i="3"/>
  <c r="G47" i="3"/>
  <c r="G56" i="3" s="1"/>
  <c r="K49" i="3"/>
  <c r="I47" i="3"/>
  <c r="I48" i="3"/>
  <c r="G50" i="3"/>
  <c r="H50" i="3"/>
  <c r="L47" i="3"/>
  <c r="M47" i="3"/>
  <c r="J49" i="3"/>
  <c r="M49" i="3"/>
  <c r="H49" i="3"/>
  <c r="G55" i="3"/>
  <c r="N50" i="3"/>
  <c r="J47" i="3"/>
  <c r="M48" i="3"/>
  <c r="H47" i="3"/>
  <c r="N47" i="3"/>
  <c r="H48" i="3"/>
  <c r="K47" i="3"/>
  <c r="J50" i="3"/>
  <c r="L50" i="3"/>
  <c r="G49" i="3"/>
  <c r="J48" i="3"/>
  <c r="I50" i="3"/>
  <c r="L50" i="2"/>
  <c r="H47" i="2"/>
  <c r="I40" i="2"/>
  <c r="K40" i="2"/>
  <c r="M40" i="2"/>
  <c r="O40" i="2"/>
  <c r="H48" i="2"/>
  <c r="H50" i="2"/>
  <c r="H56" i="2" s="1"/>
  <c r="H57" i="2" s="1"/>
  <c r="L47" i="2"/>
  <c r="L58" i="2" s="1"/>
  <c r="L48" i="2"/>
  <c r="L49" i="2"/>
  <c r="O50" i="2"/>
  <c r="M50" i="2"/>
  <c r="K50" i="2"/>
  <c r="I50" i="2"/>
  <c r="O49" i="2"/>
  <c r="M49" i="2"/>
  <c r="K49" i="2"/>
  <c r="I49" i="2"/>
  <c r="O48" i="2"/>
  <c r="M48" i="2"/>
  <c r="K48" i="2"/>
  <c r="I48" i="2"/>
  <c r="O47" i="2"/>
  <c r="M47" i="2"/>
  <c r="K47" i="2"/>
  <c r="I47" i="2"/>
  <c r="P36" i="2"/>
  <c r="H40" i="2"/>
  <c r="J40" i="2"/>
  <c r="L40" i="2"/>
  <c r="N40" i="2"/>
  <c r="P40" i="2"/>
  <c r="J47" i="2"/>
  <c r="N47" i="2"/>
  <c r="J48" i="2"/>
  <c r="N48" i="2"/>
  <c r="J49" i="2"/>
  <c r="N49" i="2"/>
  <c r="J50" i="2"/>
  <c r="N50" i="2"/>
  <c r="H58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54" i="3" l="1"/>
  <c r="I54" i="3"/>
  <c r="N55" i="3"/>
  <c r="N56" i="3"/>
  <c r="N54" i="3"/>
  <c r="H54" i="2"/>
  <c r="H55" i="2" s="1"/>
  <c r="G57" i="3"/>
  <c r="H54" i="3"/>
  <c r="H56" i="3"/>
  <c r="H55" i="3"/>
  <c r="O40" i="1"/>
  <c r="J54" i="3"/>
  <c r="J56" i="3"/>
  <c r="J55" i="3"/>
  <c r="L54" i="2"/>
  <c r="L55" i="2" s="1"/>
  <c r="K56" i="3"/>
  <c r="K54" i="3"/>
  <c r="K55" i="3"/>
  <c r="I56" i="3"/>
  <c r="I57" i="3" s="1"/>
  <c r="M54" i="3"/>
  <c r="M56" i="3"/>
  <c r="M55" i="3"/>
  <c r="I55" i="3"/>
  <c r="L56" i="3"/>
  <c r="L54" i="3"/>
  <c r="L55" i="3"/>
  <c r="L59" i="2"/>
  <c r="L56" i="2"/>
  <c r="L57" i="2" s="1"/>
  <c r="H79" i="2"/>
  <c r="H78" i="2"/>
  <c r="J77" i="2"/>
  <c r="J58" i="2"/>
  <c r="J56" i="2"/>
  <c r="J57" i="2" s="1"/>
  <c r="J54" i="2"/>
  <c r="J55" i="2" s="1"/>
  <c r="K58" i="2"/>
  <c r="K56" i="2"/>
  <c r="K57" i="2" s="1"/>
  <c r="K54" i="2"/>
  <c r="K55" i="2" s="1"/>
  <c r="O58" i="2"/>
  <c r="O56" i="2"/>
  <c r="O57" i="2" s="1"/>
  <c r="O54" i="2"/>
  <c r="J66" i="2" s="1"/>
  <c r="O76" i="2"/>
  <c r="K78" i="2"/>
  <c r="O79" i="2"/>
  <c r="N76" i="2"/>
  <c r="N58" i="2"/>
  <c r="N56" i="2"/>
  <c r="N57" i="2" s="1"/>
  <c r="N54" i="2"/>
  <c r="N55" i="2" s="1"/>
  <c r="I58" i="2"/>
  <c r="I56" i="2"/>
  <c r="I57" i="2" s="1"/>
  <c r="I54" i="2"/>
  <c r="I55" i="2" s="1"/>
  <c r="M58" i="2"/>
  <c r="M56" i="2"/>
  <c r="M57" i="2" s="1"/>
  <c r="M54" i="2"/>
  <c r="M55" i="2" s="1"/>
  <c r="M77" i="2"/>
  <c r="M78" i="2"/>
  <c r="I79" i="2"/>
  <c r="M79" i="2"/>
  <c r="K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N57" i="3" l="1"/>
  <c r="H57" i="3"/>
  <c r="K79" i="2"/>
  <c r="L57" i="3"/>
  <c r="K57" i="3"/>
  <c r="I78" i="2"/>
  <c r="I76" i="2"/>
  <c r="N63" i="2"/>
  <c r="O78" i="2"/>
  <c r="O85" i="2" s="1"/>
  <c r="J76" i="2"/>
  <c r="J85" i="2" s="1"/>
  <c r="L78" i="2"/>
  <c r="I77" i="2"/>
  <c r="N77" i="2"/>
  <c r="O77" i="2"/>
  <c r="K76" i="2"/>
  <c r="J78" i="2"/>
  <c r="H77" i="2"/>
  <c r="H85" i="2" s="1"/>
  <c r="M57" i="3"/>
  <c r="J57" i="3"/>
  <c r="I64" i="2"/>
  <c r="N78" i="2"/>
  <c r="K77" i="2"/>
  <c r="J79" i="2"/>
  <c r="L79" i="2"/>
  <c r="L76" i="2"/>
  <c r="L85" i="2" s="1"/>
  <c r="M76" i="2"/>
  <c r="M85" i="2" s="1"/>
  <c r="I63" i="2"/>
  <c r="N79" i="2"/>
  <c r="K64" i="2"/>
  <c r="H76" i="2"/>
  <c r="H59" i="2"/>
  <c r="M66" i="2"/>
  <c r="I66" i="2"/>
  <c r="I71" i="2" s="1"/>
  <c r="M65" i="2"/>
  <c r="M71" i="2" s="1"/>
  <c r="I65" i="2"/>
  <c r="M64" i="2"/>
  <c r="M63" i="2"/>
  <c r="N64" i="2"/>
  <c r="N65" i="2"/>
  <c r="N66" i="2"/>
  <c r="O66" i="2"/>
  <c r="K66" i="2"/>
  <c r="O65" i="2"/>
  <c r="K65" i="2"/>
  <c r="O64" i="2"/>
  <c r="O63" i="2"/>
  <c r="O72" i="2" s="1"/>
  <c r="K59" i="2"/>
  <c r="H83" i="2"/>
  <c r="J65" i="2"/>
  <c r="I59" i="2"/>
  <c r="N59" i="2"/>
  <c r="N85" i="2"/>
  <c r="N84" i="2"/>
  <c r="N83" i="2"/>
  <c r="K85" i="2"/>
  <c r="K84" i="2"/>
  <c r="K83" i="2"/>
  <c r="J59" i="2"/>
  <c r="L84" i="2"/>
  <c r="L83" i="2"/>
  <c r="M59" i="2"/>
  <c r="I85" i="2"/>
  <c r="I84" i="2"/>
  <c r="I83" i="2"/>
  <c r="N72" i="2"/>
  <c r="N70" i="2"/>
  <c r="O55" i="2"/>
  <c r="H65" i="2"/>
  <c r="L65" i="2"/>
  <c r="H66" i="2"/>
  <c r="L66" i="2"/>
  <c r="L63" i="2"/>
  <c r="H64" i="2"/>
  <c r="H63" i="2"/>
  <c r="O59" i="2"/>
  <c r="K63" i="2"/>
  <c r="J63" i="2"/>
  <c r="J64" i="2"/>
  <c r="O58" i="1"/>
  <c r="O56" i="1"/>
  <c r="O57" i="1" s="1"/>
  <c r="O54" i="1"/>
  <c r="K54" i="1"/>
  <c r="K55" i="1" s="1"/>
  <c r="K58" i="1"/>
  <c r="K56" i="1"/>
  <c r="K57" i="1" s="1"/>
  <c r="L58" i="1"/>
  <c r="L56" i="1"/>
  <c r="L57" i="1" s="1"/>
  <c r="L54" i="1"/>
  <c r="L55" i="1" s="1"/>
  <c r="H63" i="1"/>
  <c r="H58" i="1"/>
  <c r="H56" i="1"/>
  <c r="H57" i="1" s="1"/>
  <c r="H54" i="1"/>
  <c r="K79" i="1" s="1"/>
  <c r="M58" i="1"/>
  <c r="M56" i="1"/>
  <c r="M57" i="1" s="1"/>
  <c r="M54" i="1"/>
  <c r="M55" i="1" s="1"/>
  <c r="I63" i="1"/>
  <c r="I58" i="1"/>
  <c r="I56" i="1"/>
  <c r="I57" i="1" s="1"/>
  <c r="I54" i="1"/>
  <c r="I55" i="1" s="1"/>
  <c r="N58" i="1"/>
  <c r="N56" i="1"/>
  <c r="N57" i="1" s="1"/>
  <c r="N54" i="1"/>
  <c r="N55" i="1" s="1"/>
  <c r="J63" i="1"/>
  <c r="J58" i="1"/>
  <c r="J56" i="1"/>
  <c r="J57" i="1" s="1"/>
  <c r="J54" i="1"/>
  <c r="J55" i="1" s="1"/>
  <c r="J78" i="1" l="1"/>
  <c r="O70" i="2"/>
  <c r="J83" i="2"/>
  <c r="J86" i="2" s="1"/>
  <c r="N71" i="2"/>
  <c r="J76" i="1"/>
  <c r="N78" i="1"/>
  <c r="J79" i="1"/>
  <c r="J84" i="2"/>
  <c r="O83" i="2"/>
  <c r="H84" i="2"/>
  <c r="N79" i="1"/>
  <c r="I77" i="1"/>
  <c r="I83" i="1" s="1"/>
  <c r="O84" i="2"/>
  <c r="M83" i="2"/>
  <c r="O71" i="2"/>
  <c r="M72" i="2"/>
  <c r="M73" i="2" s="1"/>
  <c r="I78" i="1"/>
  <c r="M84" i="2"/>
  <c r="J77" i="1"/>
  <c r="J85" i="1" s="1"/>
  <c r="N77" i="1"/>
  <c r="N85" i="1" s="1"/>
  <c r="N76" i="1"/>
  <c r="I79" i="1"/>
  <c r="I72" i="2"/>
  <c r="I73" i="2" s="1"/>
  <c r="I70" i="2"/>
  <c r="M70" i="2"/>
  <c r="H86" i="2"/>
  <c r="J72" i="2"/>
  <c r="J71" i="2"/>
  <c r="J70" i="2"/>
  <c r="N73" i="2"/>
  <c r="I86" i="2"/>
  <c r="L86" i="2"/>
  <c r="O73" i="2"/>
  <c r="N86" i="2"/>
  <c r="M86" i="2"/>
  <c r="K72" i="2"/>
  <c r="K71" i="2"/>
  <c r="K70" i="2"/>
  <c r="H72" i="2"/>
  <c r="H71" i="2"/>
  <c r="H70" i="2"/>
  <c r="L72" i="2"/>
  <c r="L71" i="2"/>
  <c r="L70" i="2"/>
  <c r="K86" i="2"/>
  <c r="O86" i="2"/>
  <c r="I76" i="1"/>
  <c r="I84" i="1" s="1"/>
  <c r="M76" i="1"/>
  <c r="M85" i="1" s="1"/>
  <c r="M77" i="1"/>
  <c r="M83" i="1" s="1"/>
  <c r="M78" i="1"/>
  <c r="M79" i="1"/>
  <c r="L76" i="1"/>
  <c r="L85" i="1" s="1"/>
  <c r="L79" i="1"/>
  <c r="L83" i="1" s="1"/>
  <c r="K59" i="1"/>
  <c r="O77" i="1"/>
  <c r="L78" i="1"/>
  <c r="O76" i="1"/>
  <c r="O78" i="1"/>
  <c r="H77" i="1"/>
  <c r="H78" i="1"/>
  <c r="H79" i="1"/>
  <c r="K76" i="1"/>
  <c r="K77" i="1"/>
  <c r="K78" i="1"/>
  <c r="N59" i="1"/>
  <c r="M59" i="1"/>
  <c r="L59" i="1"/>
  <c r="K84" i="1"/>
  <c r="O55" i="1"/>
  <c r="O66" i="1"/>
  <c r="O59" i="1"/>
  <c r="J59" i="1"/>
  <c r="J83" i="1"/>
  <c r="N63" i="1"/>
  <c r="J64" i="1"/>
  <c r="N64" i="1"/>
  <c r="J65" i="1"/>
  <c r="N65" i="1"/>
  <c r="J66" i="1"/>
  <c r="N66" i="1"/>
  <c r="I59" i="1"/>
  <c r="I85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H65" i="1"/>
  <c r="L65" i="1"/>
  <c r="H66" i="1"/>
  <c r="L66" i="1"/>
  <c r="K63" i="1"/>
  <c r="O63" i="1"/>
  <c r="K64" i="1"/>
  <c r="O64" i="1"/>
  <c r="K65" i="1"/>
  <c r="O65" i="1"/>
  <c r="K66" i="1"/>
  <c r="N83" i="1" l="1"/>
  <c r="J84" i="1"/>
  <c r="L84" i="1"/>
  <c r="N84" i="1"/>
  <c r="O85" i="1"/>
  <c r="M84" i="1"/>
  <c r="H73" i="2"/>
  <c r="J73" i="2"/>
  <c r="L73" i="2"/>
  <c r="K73" i="2"/>
  <c r="H71" i="1"/>
  <c r="J71" i="1"/>
  <c r="O84" i="1"/>
  <c r="H72" i="1"/>
  <c r="H73" i="1" s="1"/>
  <c r="J72" i="1"/>
  <c r="J73" i="1" s="1"/>
  <c r="I72" i="1"/>
  <c r="H70" i="1"/>
  <c r="J70" i="1"/>
  <c r="K85" i="1"/>
  <c r="K83" i="1"/>
  <c r="O72" i="1"/>
  <c r="O71" i="1"/>
  <c r="O70" i="1"/>
  <c r="L72" i="1"/>
  <c r="L71" i="1"/>
  <c r="L70" i="1"/>
  <c r="I86" i="1"/>
  <c r="N72" i="1"/>
  <c r="N71" i="1"/>
  <c r="N70" i="1"/>
  <c r="L86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M86" i="1"/>
  <c r="I70" i="1"/>
  <c r="I73" i="1" l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<sst xmlns="http://schemas.openxmlformats.org/spreadsheetml/2006/main" count="247" uniqueCount="65">
  <si>
    <t>version,4</t>
  </si>
  <si>
    <t>ProtocolHeader</t>
  </si>
  <si>
    <t>,Version,1.0,Label,005A_d13,ReaderType,0,DateRead,1/17/2020 3:43:28 PM,InstrumentSN,SN: 512734004,</t>
  </si>
  <si>
    <t xml:space="preserve">,Result,0,Prefix,4b_PTX,WellMap,0007FF7FF7FF7FF7FF7FF000,RefWellMap,000000000000000000000000,RunCount,1,Kinetics,False,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</si>
  <si>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</si>
  <si>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</si>
  <si>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</si>
  <si>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</si>
  <si>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</si>
  <si>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</si>
  <si>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,B,X,0.05106516,0.0558571,0.05691734,0.0556208,0.05610057,0.0547119,0.0555448,0.05610407,0.0560467,0.05722829,0.05576117</t>
  </si>
  <si>
    <t>,C,X,0.05611812,0.2457929,0.2403835,0.2439847,0.2130243,0.1702363,0.1771305,0.1752473,0.1013597,0.08882944,0.05503062</t>
  </si>
  <si>
    <t>,D,X,0.05535543,0.2347084,0.2333382,0.240294,0.2067535,0.0942037,0.1688696,0.1670641,0.09967379,0.08871076,0.05484029</t>
  </si>
  <si>
    <t>,E,X,0.05496176,0.231895,0.241699,0.2202455,0.1994305,0.1859919,0.1765678,0.1758361,0.09043436,0.08837771,0.05453809</t>
  </si>
  <si>
    <t>,F,X,0.05439228,0.2297924,0.2387242,0.2320319,0.2090801,0.1763932,0.1863978,0.1796875,0.09636141,0.0541719,0.05450076</t>
  </si>
  <si>
    <t>,G,X,0.05303351,0.054102,0.05527363,0.05604905,0.05616143,0.0561837,0.05573545,0.05410549,0.0546209,0.05410086,0.05404609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</si>
  <si>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</si>
  <si>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</si>
  <si>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</si>
  <si>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</si>
  <si>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</si>
  <si>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</si>
  <si>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</si>
  <si>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</si>
  <si>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</si>
  <si>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50nM</t>
  </si>
  <si>
    <t>100nM</t>
  </si>
  <si>
    <t>1uM</t>
  </si>
  <si>
    <t>Full kill</t>
  </si>
  <si>
    <t>Empty value</t>
  </si>
  <si>
    <t>Cells</t>
  </si>
  <si>
    <t>Differentiation started</t>
  </si>
  <si>
    <t>Age of cells</t>
  </si>
  <si>
    <t>13d</t>
  </si>
  <si>
    <t>Agent</t>
  </si>
  <si>
    <t>Paclitaxel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</si>
  <si>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</si>
  <si>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</si>
  <si>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</si>
  <si>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</si>
  <si>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</si>
  <si>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</si>
  <si>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</si>
  <si>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</si>
  <si>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</si>
  <si>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</si>
  <si>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iPSC_DSN_005A_20191209_2_d13_Yeti</t>
  </si>
  <si>
    <t>,Version,1,Label,CytoTox-Fluor,ReaderType,2,DateRead,1/17/2020 1:19:51 AM,InstrumentSN,SN: 512734004,FluoOpticalKitID,PN:9300-046 SN:31000001DD35142D SIG:BLUE,</t>
  </si>
  <si>
    <t xml:space="preserve">,Result,0,Prefix,4b_PTX,WellMap,0007FE7FE7FE7FE7FE7FE000,RunCount,1,Kinetics,False, </t>
  </si>
  <si>
    <t>,Read 1</t>
  </si>
  <si>
    <t>,B,X,564.439,561.89,562.511,563.837,561.197,563.523,560.713,562.481,703.848,563.123,X</t>
  </si>
  <si>
    <t>,C,X,563.51,9923.89,10002.9,9753.29,9614.08,9228.51,9371.39,9225.13,93446.3,3391,X</t>
  </si>
  <si>
    <t>,D,X,560.298,9575.47,9005.92,9339.13,9059.38,86479.8,8574.2,8646.31,92888,2894.7,X</t>
  </si>
  <si>
    <t>,E,X,560.627,8712.79,9037.57,8830.11,9132.43,9324,9388.51,8530.6,105187,3179.5,X</t>
  </si>
  <si>
    <t>,F,X,561.582,9524.5,10130.5,9327.6,9482.54,9113.58,9584.38,9408.21,100249,560.235,X</t>
  </si>
  <si>
    <t>,G,X,560.742,562.518,559.804,560.905,563.3,562.877,560.676,565.403,561.143,563.407,X</t>
  </si>
  <si>
    <t>_x000B_</t>
  </si>
  <si>
    <t>Cytotox</t>
  </si>
  <si>
    <t>Proteases [% of full kill]</t>
  </si>
  <si>
    <t>Proteases [% of vehicle]</t>
  </si>
  <si>
    <t>Live/Dead</t>
  </si>
  <si>
    <t>% of Vehicle</t>
  </si>
  <si>
    <t xml:space="preserve">No cells in 2nd 50uM well, not analyzed. </t>
  </si>
  <si>
    <t>53) Exp_20191223</t>
  </si>
  <si>
    <t>iPSC_DSN_005A_20191209_2_d13_Thawed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</si>
</sst>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0" fontId="0" fillId="0" borderId="0" xfId="0" applyBorder="1"/>
    <xf numFmtId="0" fontId="21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598714</xdr:colOff>
      <xdr:row>1</xdr:row>
      <xdr:rowOff>81643</xdr:rowOff>
    </xdr:from>
    <xdr:to>
      <xdr:col>18</xdr:col>
      <xdr:colOff>725714</xdr:colOff>
      <xdr:row>22</xdr:row>
      <xdr:rowOff>176893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4" y="272143"/>
          <a:ext cx="5461000" cy="409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11</xdr:col>
      <xdr:colOff>733425</xdr:colOff>
      <xdr:row>18</xdr:row>
      <xdr:rowOff>169069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0"/>
          <a:ext cx="3781425" cy="28360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1</xdr:row>
      <xdr:rowOff>76200</xdr:rowOff>
    </xdr:from>
    <xdr:to>
      <xdr:col>9</xdr:col>
      <xdr:colOff>739775</xdr:colOff>
      <xdr:row>16</xdr:row>
      <xdr:rowOff>9525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EAB994B-A0C4-40CF-8C68-45A49D99B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00" y="266700"/>
          <a:ext cx="3721100" cy="27908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</xdr:row>
          <xdr:rowOff>95250</xdr:rowOff>
        </xdr:from>
        <xdr:to>
          <xdr:col>14</xdr:col>
          <xdr:colOff>551688</xdr:colOff>
          <xdr:row>15</xdr:row>
          <xdr:rowOff>180975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F142D79-1AA7-4DF8-B82D-CB08663EA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6"/>
  <sheetViews>
    <sheetView topLeftCell="A58" zoomScale="85" zoomScaleNormal="85" workbookViewId="0">
      <selection activeCell="B35" sqref="B35"/>
    </sheetView>
  </sheetViews>
  <sheetFormatPr baseColWidth="10" defaultRowHeight="15" x14ac:dyDescent="0.25"/>
  <cols>
    <col min="5" max="5" width="17.42578125" customWidth="1"/>
  </cols>
  <sheetData>
    <row r="1" spans="1:34" x14ac:dyDescent="0.25">
      <c r="B1" t="s">
        <v>0</v>
      </c>
    </row>
    <row r="2" spans="1:34" x14ac:dyDescent="0.25">
      <c r="A2" t="s">
        <v>1</v>
      </c>
    </row>
    <row r="3" spans="1:34" x14ac:dyDescent="0.25">
      <c r="A3" t="s">
        <v>2</v>
      </c>
    </row>
    <row r="4" spans="1:34" x14ac:dyDescent="0.25">
      <c r="A4" t="s">
        <v>3</v>
      </c>
    </row>
    <row r="6" spans="1:34" x14ac:dyDescent="0.25">
      <c r="A6" t="s">
        <v>4</v>
      </c>
    </row>
    <row r="7" spans="1:34" x14ac:dyDescent="0.25">
      <c r="A7" t="s">
        <v>5</v>
      </c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25"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x14ac:dyDescent="0.25">
      <c r="A9" t="s">
        <v>6</v>
      </c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x14ac:dyDescent="0.25">
      <c r="A10" t="s">
        <v>7</v>
      </c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 x14ac:dyDescent="0.25">
      <c r="A11" t="s">
        <v>8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x14ac:dyDescent="0.25">
      <c r="A12" t="s">
        <v>9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x14ac:dyDescent="0.25">
      <c r="A13" t="s">
        <v>10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x14ac:dyDescent="0.25">
      <c r="A14" t="s">
        <v>11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x14ac:dyDescent="0.25">
      <c r="A15" t="s">
        <v>12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x14ac:dyDescent="0.25">
      <c r="A16" t="s">
        <v>13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x14ac:dyDescent="0.25">
      <c r="A17" t="s">
        <v>14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x14ac:dyDescent="0.25">
      <c r="A18" t="s">
        <v>15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x14ac:dyDescent="0.25">
      <c r="A19" t="s">
        <v>16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x14ac:dyDescent="0.25"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x14ac:dyDescent="0.25"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x14ac:dyDescent="0.25">
      <c r="A22" s="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x14ac:dyDescent="0.25">
      <c r="C23" s="2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x14ac:dyDescent="0.25">
      <c r="C24" s="2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x14ac:dyDescent="0.25">
      <c r="A25" s="1" t="s">
        <v>63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x14ac:dyDescent="0.25">
      <c r="A27" t="s">
        <v>31</v>
      </c>
      <c r="C27" s="2">
        <v>43808</v>
      </c>
      <c r="F27" s="5"/>
      <c r="G27" s="5">
        <v>5.1065159999999998E-2</v>
      </c>
      <c r="H27" s="5">
        <v>5.58571E-2</v>
      </c>
      <c r="I27" s="5">
        <v>5.6917339999999997E-2</v>
      </c>
      <c r="J27" s="5">
        <v>5.5620799999999998E-2</v>
      </c>
      <c r="K27" s="5">
        <v>5.6100570000000002E-2</v>
      </c>
      <c r="L27" s="5">
        <v>5.4711900000000001E-2</v>
      </c>
      <c r="M27" s="5">
        <v>5.5544799999999998E-2</v>
      </c>
      <c r="N27" s="5">
        <v>5.6104069999999999E-2</v>
      </c>
      <c r="O27" s="5">
        <v>5.6046699999999998E-2</v>
      </c>
      <c r="P27" s="5">
        <v>5.7228290000000001E-2</v>
      </c>
      <c r="Q27" s="5">
        <v>5.5761169999999999E-2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</row>
    <row r="28" spans="1:34" x14ac:dyDescent="0.25">
      <c r="A28" t="s">
        <v>32</v>
      </c>
      <c r="C28" t="s">
        <v>33</v>
      </c>
      <c r="F28" s="6"/>
      <c r="G28" s="6">
        <v>5.6118120000000001E-2</v>
      </c>
      <c r="H28" s="7">
        <v>0.24579290000000001</v>
      </c>
      <c r="I28" s="8">
        <v>0.2403835</v>
      </c>
      <c r="J28" s="8">
        <v>0.2439847</v>
      </c>
      <c r="K28" s="8">
        <v>0.2130243</v>
      </c>
      <c r="L28" s="8">
        <v>0.17023630000000001</v>
      </c>
      <c r="M28" s="8">
        <v>0.1771305</v>
      </c>
      <c r="N28" s="8">
        <v>0.17524729999999999</v>
      </c>
      <c r="O28" s="8">
        <v>0.1013597</v>
      </c>
      <c r="P28" s="9">
        <v>8.8829439999999996E-2</v>
      </c>
      <c r="Q28" s="6">
        <v>5.5030620000000002E-2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x14ac:dyDescent="0.25">
      <c r="A29" t="s">
        <v>34</v>
      </c>
      <c r="C29" t="s">
        <v>35</v>
      </c>
      <c r="F29" s="6"/>
      <c r="G29" s="6">
        <v>5.5355429999999997E-2</v>
      </c>
      <c r="H29" s="10">
        <v>0.23470840000000001</v>
      </c>
      <c r="I29" s="11">
        <v>0.2333382</v>
      </c>
      <c r="J29" s="11">
        <v>0.24029400000000001</v>
      </c>
      <c r="K29" s="11">
        <v>0.20675350000000001</v>
      </c>
      <c r="L29" s="11">
        <v>9.4203700000000001E-2</v>
      </c>
      <c r="M29" s="11">
        <v>0.16886960000000001</v>
      </c>
      <c r="N29" s="11">
        <v>0.16706409999999999</v>
      </c>
      <c r="O29" s="11">
        <v>9.9673789999999998E-2</v>
      </c>
      <c r="P29" s="12">
        <v>8.871076E-2</v>
      </c>
      <c r="Q29" s="6">
        <v>5.484029E-2</v>
      </c>
    </row>
    <row r="30" spans="1:34" x14ac:dyDescent="0.25">
      <c r="A30" t="s">
        <v>18</v>
      </c>
      <c r="C30" s="2">
        <v>43821</v>
      </c>
      <c r="F30" s="6"/>
      <c r="G30" s="6">
        <v>5.4961759999999998E-2</v>
      </c>
      <c r="H30" s="10">
        <v>0.23189499999999999</v>
      </c>
      <c r="I30" s="11">
        <v>0.241699</v>
      </c>
      <c r="J30" s="11">
        <v>0.22024550000000001</v>
      </c>
      <c r="K30" s="11">
        <v>0.19943050000000001</v>
      </c>
      <c r="L30" s="11">
        <v>0.18599189999999999</v>
      </c>
      <c r="M30" s="11">
        <v>0.1765678</v>
      </c>
      <c r="N30" s="11">
        <v>0.1758361</v>
      </c>
      <c r="O30" s="11">
        <v>9.0434360000000005E-2</v>
      </c>
      <c r="P30" s="12">
        <v>8.8377709999999998E-2</v>
      </c>
      <c r="Q30" s="6">
        <v>5.4538089999999997E-2</v>
      </c>
    </row>
    <row r="31" spans="1:34" x14ac:dyDescent="0.25">
      <c r="A31" t="s">
        <v>19</v>
      </c>
      <c r="C31" t="s">
        <v>20</v>
      </c>
      <c r="F31" s="6"/>
      <c r="G31" s="6">
        <v>5.4392280000000001E-2</v>
      </c>
      <c r="H31" s="13">
        <v>0.22979240000000001</v>
      </c>
      <c r="I31" s="14">
        <v>0.2387242</v>
      </c>
      <c r="J31" s="14">
        <v>0.23203190000000001</v>
      </c>
      <c r="K31" s="14">
        <v>0.20908009999999999</v>
      </c>
      <c r="L31" s="14">
        <v>0.1763932</v>
      </c>
      <c r="M31" s="14">
        <v>0.1863978</v>
      </c>
      <c r="N31" s="14">
        <v>0.1796875</v>
      </c>
      <c r="O31" s="14">
        <v>9.6361409999999995E-2</v>
      </c>
      <c r="P31" s="15">
        <v>5.4171900000000002E-2</v>
      </c>
      <c r="Q31" s="6">
        <v>5.4500760000000002E-2</v>
      </c>
    </row>
    <row r="32" spans="1:34" x14ac:dyDescent="0.25">
      <c r="A32" s="1" t="s">
        <v>36</v>
      </c>
      <c r="C32" s="19" t="s">
        <v>62</v>
      </c>
      <c r="G32">
        <v>5.3033509999999999E-2</v>
      </c>
      <c r="H32">
        <v>5.4101999999999997E-2</v>
      </c>
      <c r="I32">
        <v>5.5273629999999997E-2</v>
      </c>
      <c r="J32">
        <v>5.6049050000000003E-2</v>
      </c>
      <c r="K32">
        <v>5.6161429999999998E-2</v>
      </c>
      <c r="L32">
        <v>5.6183700000000003E-2</v>
      </c>
      <c r="M32">
        <v>5.5735449999999999E-2</v>
      </c>
      <c r="N32">
        <v>5.4105489999999999E-2</v>
      </c>
      <c r="O32">
        <v>5.46209E-2</v>
      </c>
      <c r="P32">
        <v>5.4100860000000001E-2</v>
      </c>
      <c r="Q32">
        <v>5.4046089999999998E-2</v>
      </c>
    </row>
    <row r="35" spans="4:17" x14ac:dyDescent="0.25">
      <c r="F35" t="s">
        <v>37</v>
      </c>
      <c r="H35">
        <f>AVERAGE(H28:H31)</f>
        <v>0.235547175</v>
      </c>
      <c r="I35">
        <f>AVERAGE(I28:I31)</f>
        <v>0.23853622499999999</v>
      </c>
      <c r="J35">
        <f>AVERAGE(J28:J31)</f>
        <v>0.234139025</v>
      </c>
      <c r="K35">
        <f t="shared" ref="K35:M35" si="0">AVERAGE(K28:K31)</f>
        <v>0.20707209999999998</v>
      </c>
      <c r="L35">
        <f t="shared" si="0"/>
        <v>0.15670627500000001</v>
      </c>
      <c r="M35">
        <f t="shared" si="0"/>
        <v>0.17724142500000001</v>
      </c>
      <c r="N35">
        <f>AVERAGE(N28:N31)</f>
        <v>0.17445875</v>
      </c>
      <c r="O35">
        <f>AVERAGE(O28:O31)</f>
        <v>9.6957314999999988E-2</v>
      </c>
      <c r="P35">
        <f>AVERAGE(P28:P30)</f>
        <v>8.8639303333333322E-2</v>
      </c>
    </row>
    <row r="36" spans="4:17" x14ac:dyDescent="0.25">
      <c r="F36" t="s">
        <v>38</v>
      </c>
      <c r="H36">
        <f>H35/1000</f>
        <v>2.3554717499999999E-4</v>
      </c>
      <c r="I36">
        <f t="shared" ref="I36:P36" si="1">I35/1000</f>
        <v>2.3853622499999999E-4</v>
      </c>
      <c r="J36">
        <f t="shared" si="1"/>
        <v>2.34139025E-4</v>
      </c>
      <c r="K36">
        <f t="shared" si="1"/>
        <v>2.0707209999999999E-4</v>
      </c>
      <c r="L36">
        <f t="shared" si="1"/>
        <v>1.5670627500000001E-4</v>
      </c>
      <c r="M36">
        <f t="shared" si="1"/>
        <v>1.77241425E-4</v>
      </c>
      <c r="N36">
        <f t="shared" si="1"/>
        <v>1.7445874999999999E-4</v>
      </c>
      <c r="O36">
        <f t="shared" si="1"/>
        <v>9.6957314999999988E-5</v>
      </c>
      <c r="P36">
        <f t="shared" si="1"/>
        <v>8.8639303333333321E-5</v>
      </c>
    </row>
    <row r="37" spans="4:17" x14ac:dyDescent="0.25">
      <c r="F37" t="s">
        <v>39</v>
      </c>
      <c r="H37">
        <f>MEDIAN(H28:H31)</f>
        <v>0.2333017</v>
      </c>
      <c r="I37">
        <f t="shared" ref="I37:O37" si="2">MEDIAN(I28:I31)</f>
        <v>0.23955385000000001</v>
      </c>
      <c r="J37">
        <f t="shared" si="2"/>
        <v>0.23616295000000001</v>
      </c>
      <c r="K37">
        <f t="shared" si="2"/>
        <v>0.20791680000000001</v>
      </c>
      <c r="L37">
        <f t="shared" si="2"/>
        <v>0.17331475000000002</v>
      </c>
      <c r="M37">
        <f t="shared" si="2"/>
        <v>0.17684915000000001</v>
      </c>
      <c r="N37">
        <f t="shared" si="2"/>
        <v>0.17554169999999999</v>
      </c>
      <c r="O37">
        <f t="shared" si="2"/>
        <v>9.8017599999999996E-2</v>
      </c>
      <c r="P37">
        <f>MEDIAN(P28:P30)</f>
        <v>8.871076E-2</v>
      </c>
    </row>
    <row r="38" spans="4:17" x14ac:dyDescent="0.25">
      <c r="F38" t="s">
        <v>40</v>
      </c>
      <c r="H38">
        <f>H37/1000</f>
        <v>2.3330169999999999E-4</v>
      </c>
      <c r="I38">
        <f t="shared" ref="I38:P38" si="3">I37/1000</f>
        <v>2.3955385000000001E-4</v>
      </c>
      <c r="J38">
        <f t="shared" si="3"/>
        <v>2.3616295000000002E-4</v>
      </c>
      <c r="K38">
        <f t="shared" si="3"/>
        <v>2.0791680000000002E-4</v>
      </c>
      <c r="L38">
        <f t="shared" si="3"/>
        <v>1.7331475000000003E-4</v>
      </c>
      <c r="M38">
        <f t="shared" si="3"/>
        <v>1.7684915E-4</v>
      </c>
      <c r="N38">
        <f t="shared" si="3"/>
        <v>1.755417E-4</v>
      </c>
      <c r="O38">
        <f t="shared" si="3"/>
        <v>9.8017599999999995E-5</v>
      </c>
      <c r="P38">
        <f t="shared" si="3"/>
        <v>8.8710759999999995E-5</v>
      </c>
    </row>
    <row r="39" spans="4:17" x14ac:dyDescent="0.25">
      <c r="F39" t="s">
        <v>41</v>
      </c>
      <c r="H39">
        <f>STDEV(H28:H31)</f>
        <v>7.1211946986326231E-3</v>
      </c>
      <c r="I39">
        <f t="shared" ref="I39:O39" si="4">STDEV(I28:I31)</f>
        <v>3.6728902845715402E-3</v>
      </c>
      <c r="J39">
        <f t="shared" si="4"/>
        <v>1.0524432623622357E-2</v>
      </c>
      <c r="K39">
        <f t="shared" si="4"/>
        <v>5.7142017628594981E-3</v>
      </c>
      <c r="L39">
        <f t="shared" si="4"/>
        <v>4.2169721782844317E-2</v>
      </c>
      <c r="M39">
        <f t="shared" si="4"/>
        <v>7.173858375321235E-3</v>
      </c>
      <c r="N39">
        <f t="shared" si="4"/>
        <v>5.308470567875462E-3</v>
      </c>
      <c r="O39">
        <f t="shared" si="4"/>
        <v>4.8188613736338138E-3</v>
      </c>
      <c r="P39">
        <f>STDEV(P28:P30)</f>
        <v>2.3418911083424211E-4</v>
      </c>
    </row>
    <row r="40" spans="4:17" x14ac:dyDescent="0.25">
      <c r="F40" t="s">
        <v>42</v>
      </c>
      <c r="H40">
        <f>H39/H35*100</f>
        <v>3.0232562537133476</v>
      </c>
      <c r="I40">
        <f t="shared" ref="I40:O40" si="5">I39/I35*100</f>
        <v>1.5397620569251234</v>
      </c>
      <c r="J40">
        <f t="shared" si="5"/>
        <v>4.4949502218275477</v>
      </c>
      <c r="K40">
        <f t="shared" si="5"/>
        <v>2.7595227762984482</v>
      </c>
      <c r="L40">
        <f t="shared" si="5"/>
        <v>26.910040317686267</v>
      </c>
      <c r="M40">
        <f t="shared" si="5"/>
        <v>4.0475066002889752</v>
      </c>
      <c r="N40">
        <f t="shared" si="5"/>
        <v>3.0428227692078855</v>
      </c>
      <c r="O40">
        <f t="shared" si="5"/>
        <v>4.9700854171073265</v>
      </c>
      <c r="P40">
        <f>P39/P35*100</f>
        <v>0.26420459325313078</v>
      </c>
    </row>
    <row r="43" spans="4:17" x14ac:dyDescent="0.25">
      <c r="D43" t="s">
        <v>43</v>
      </c>
    </row>
    <row r="44" spans="4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4:17" x14ac:dyDescent="0.25">
      <c r="H47">
        <f>H28-$P$35</f>
        <v>0.15715359666666667</v>
      </c>
      <c r="I47">
        <f t="shared" ref="H47:O50" si="6">I28-$P$35</f>
        <v>0.15174419666666666</v>
      </c>
      <c r="J47">
        <f t="shared" si="6"/>
        <v>0.15534539666666669</v>
      </c>
      <c r="K47">
        <f t="shared" si="6"/>
        <v>0.12438499666666668</v>
      </c>
      <c r="L47">
        <f t="shared" si="6"/>
        <v>8.1596996666666685E-2</v>
      </c>
      <c r="M47">
        <f t="shared" si="6"/>
        <v>8.8491196666666674E-2</v>
      </c>
      <c r="N47">
        <f t="shared" si="6"/>
        <v>8.6607996666666673E-2</v>
      </c>
      <c r="O47">
        <f t="shared" si="6"/>
        <v>1.2720396666666675E-2</v>
      </c>
    </row>
    <row r="48" spans="4:17" x14ac:dyDescent="0.25">
      <c r="H48">
        <f t="shared" si="6"/>
        <v>0.14606909666666668</v>
      </c>
      <c r="I48">
        <f t="shared" si="6"/>
        <v>0.14469889666666669</v>
      </c>
      <c r="J48">
        <f t="shared" si="6"/>
        <v>0.1516546966666667</v>
      </c>
      <c r="K48">
        <f t="shared" si="6"/>
        <v>0.11811419666666668</v>
      </c>
      <c r="L48" s="17">
        <f t="shared" si="6"/>
        <v>5.5643966666666794E-3</v>
      </c>
      <c r="M48">
        <f t="shared" si="6"/>
        <v>8.0230296666666687E-2</v>
      </c>
      <c r="N48">
        <f t="shared" si="6"/>
        <v>7.8424796666666671E-2</v>
      </c>
      <c r="O48">
        <f t="shared" si="6"/>
        <v>1.1034486666666676E-2</v>
      </c>
    </row>
    <row r="49" spans="4:17" x14ac:dyDescent="0.25">
      <c r="H49">
        <f t="shared" si="6"/>
        <v>0.14325569666666665</v>
      </c>
      <c r="I49">
        <f t="shared" si="6"/>
        <v>0.15305969666666669</v>
      </c>
      <c r="J49">
        <f t="shared" si="6"/>
        <v>0.13160619666666667</v>
      </c>
      <c r="K49">
        <f t="shared" si="6"/>
        <v>0.11079119666666669</v>
      </c>
      <c r="L49">
        <f t="shared" si="6"/>
        <v>9.7352596666666666E-2</v>
      </c>
      <c r="M49">
        <f t="shared" si="6"/>
        <v>8.7928496666666675E-2</v>
      </c>
      <c r="N49">
        <f t="shared" si="6"/>
        <v>8.7196796666666673E-2</v>
      </c>
      <c r="O49">
        <f t="shared" si="6"/>
        <v>1.7950566666666834E-3</v>
      </c>
    </row>
    <row r="50" spans="4:17" x14ac:dyDescent="0.25">
      <c r="H50">
        <f t="shared" si="6"/>
        <v>0.1411530966666667</v>
      </c>
      <c r="I50">
        <f t="shared" si="6"/>
        <v>0.15008489666666669</v>
      </c>
      <c r="J50">
        <f t="shared" si="6"/>
        <v>0.14339259666666671</v>
      </c>
      <c r="K50">
        <f t="shared" si="6"/>
        <v>0.12044079666666667</v>
      </c>
      <c r="L50">
        <f t="shared" si="6"/>
        <v>8.7753896666666678E-2</v>
      </c>
      <c r="M50">
        <f t="shared" si="6"/>
        <v>9.775849666666668E-2</v>
      </c>
      <c r="N50">
        <f t="shared" si="6"/>
        <v>9.1048196666666678E-2</v>
      </c>
      <c r="O50">
        <f t="shared" si="6"/>
        <v>7.7221066666666727E-3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</row>
    <row r="54" spans="4:17" x14ac:dyDescent="0.25">
      <c r="F54" t="s">
        <v>37</v>
      </c>
      <c r="H54">
        <f>AVERAGE(H47:H50)</f>
        <v>0.14690787166666669</v>
      </c>
      <c r="I54">
        <f>AVERAGE(I47:I50)</f>
        <v>0.14989692166666668</v>
      </c>
      <c r="J54">
        <f t="shared" ref="J54:N54" si="7">AVERAGE(J47:J50)</f>
        <v>0.14549972166666669</v>
      </c>
      <c r="K54">
        <f t="shared" si="7"/>
        <v>0.11843279666666669</v>
      </c>
      <c r="L54">
        <f t="shared" si="7"/>
        <v>6.806697166666667E-2</v>
      </c>
      <c r="M54">
        <f t="shared" si="7"/>
        <v>8.8602121666666686E-2</v>
      </c>
      <c r="N54">
        <f t="shared" si="7"/>
        <v>8.5819446666666674E-2</v>
      </c>
      <c r="O54">
        <f>AVERAGE(O47:O50)</f>
        <v>8.3180116666666769E-3</v>
      </c>
    </row>
    <row r="55" spans="4:17" x14ac:dyDescent="0.25">
      <c r="F55" t="s">
        <v>38</v>
      </c>
      <c r="H55">
        <f>H54/1000</f>
        <v>1.4690787166666668E-4</v>
      </c>
      <c r="I55">
        <f t="shared" ref="I55:O55" si="8">I54/1000</f>
        <v>1.4989692166666668E-4</v>
      </c>
      <c r="J55">
        <f t="shared" si="8"/>
        <v>1.4549972166666669E-4</v>
      </c>
      <c r="K55">
        <f t="shared" si="8"/>
        <v>1.1843279666666668E-4</v>
      </c>
      <c r="L55">
        <f t="shared" si="8"/>
        <v>6.8066971666666664E-5</v>
      </c>
      <c r="M55">
        <f t="shared" si="8"/>
        <v>8.8602121666666681E-5</v>
      </c>
      <c r="N55">
        <f t="shared" si="8"/>
        <v>8.5819446666666679E-5</v>
      </c>
      <c r="O55">
        <f t="shared" si="8"/>
        <v>8.3180116666666772E-6</v>
      </c>
    </row>
    <row r="56" spans="4:17" x14ac:dyDescent="0.25">
      <c r="F56" t="s">
        <v>39</v>
      </c>
      <c r="H56">
        <f>MEDIAN(H47:H50)</f>
        <v>0.14466239666666666</v>
      </c>
      <c r="I56">
        <f t="shared" ref="I56:N56" si="9">MEDIAN(I47:I50)</f>
        <v>0.15091454666666668</v>
      </c>
      <c r="J56">
        <f>MEDIAN(J47:J50)</f>
        <v>0.1475236466666667</v>
      </c>
      <c r="K56">
        <f t="shared" si="9"/>
        <v>0.11927749666666668</v>
      </c>
      <c r="L56">
        <f t="shared" si="9"/>
        <v>8.4675446666666682E-2</v>
      </c>
      <c r="M56">
        <f t="shared" si="9"/>
        <v>8.8209846666666675E-2</v>
      </c>
      <c r="N56">
        <f t="shared" si="9"/>
        <v>8.6902396666666673E-2</v>
      </c>
      <c r="O56">
        <f>MEDIAN(O47:O50)</f>
        <v>9.3782966666666745E-3</v>
      </c>
    </row>
    <row r="57" spans="4:17" x14ac:dyDescent="0.25">
      <c r="F57" t="s">
        <v>40</v>
      </c>
      <c r="H57">
        <f>H56/1000</f>
        <v>1.4466239666666665E-4</v>
      </c>
      <c r="I57">
        <f t="shared" ref="I57:O57" si="10">I56/1000</f>
        <v>1.5091454666666667E-4</v>
      </c>
      <c r="J57">
        <f t="shared" si="10"/>
        <v>1.4752364666666671E-4</v>
      </c>
      <c r="K57">
        <f t="shared" si="10"/>
        <v>1.1927749666666667E-4</v>
      </c>
      <c r="L57">
        <f t="shared" si="10"/>
        <v>8.4675446666666678E-5</v>
      </c>
      <c r="M57">
        <f t="shared" si="10"/>
        <v>8.8209846666666676E-5</v>
      </c>
      <c r="N57">
        <f t="shared" si="10"/>
        <v>8.6902396666666679E-5</v>
      </c>
      <c r="O57">
        <f t="shared" si="10"/>
        <v>9.3782966666666751E-6</v>
      </c>
    </row>
    <row r="58" spans="4:17" x14ac:dyDescent="0.25">
      <c r="F58" t="s">
        <v>41</v>
      </c>
      <c r="H58">
        <f>STDEV(H47:H50)</f>
        <v>7.1211946986326161E-3</v>
      </c>
      <c r="I58">
        <f t="shared" ref="I58:O58" si="11">STDEV(I47:I50)</f>
        <v>3.672890284571535E-3</v>
      </c>
      <c r="J58">
        <f t="shared" si="11"/>
        <v>1.0524432623622369E-2</v>
      </c>
      <c r="K58">
        <f t="shared" si="11"/>
        <v>5.7142017628594981E-3</v>
      </c>
      <c r="L58">
        <f t="shared" si="11"/>
        <v>4.2169721782844401E-2</v>
      </c>
      <c r="M58">
        <f t="shared" si="11"/>
        <v>7.173858375321235E-3</v>
      </c>
      <c r="N58">
        <f t="shared" si="11"/>
        <v>5.308470567875462E-3</v>
      </c>
      <c r="O58">
        <f t="shared" si="11"/>
        <v>4.8188613736338147E-3</v>
      </c>
    </row>
    <row r="59" spans="4:17" x14ac:dyDescent="0.25">
      <c r="F59" t="s">
        <v>42</v>
      </c>
      <c r="H59">
        <f>H58/H54*100</f>
        <v>4.847388106466191</v>
      </c>
      <c r="I59">
        <f t="shared" ref="I59:O59" si="12">I58/I54*100</f>
        <v>2.4502773264010886</v>
      </c>
      <c r="J59">
        <f t="shared" si="12"/>
        <v>7.2333008634431417</v>
      </c>
      <c r="K59">
        <f t="shared" si="12"/>
        <v>4.8248474440254263</v>
      </c>
      <c r="L59">
        <f t="shared" si="12"/>
        <v>61.953280350645436</v>
      </c>
      <c r="M59">
        <f t="shared" si="12"/>
        <v>8.0967117269609776</v>
      </c>
      <c r="N59">
        <f t="shared" si="12"/>
        <v>6.1856266546371677</v>
      </c>
      <c r="O59">
        <f t="shared" si="12"/>
        <v>57.932851824971095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1889.3168579750707</v>
      </c>
      <c r="I63">
        <f t="shared" si="13"/>
        <v>1824.2844894623231</v>
      </c>
      <c r="J63">
        <f t="shared" si="13"/>
        <v>1867.5784898113652</v>
      </c>
      <c r="K63">
        <f t="shared" si="13"/>
        <v>1495.3693460797003</v>
      </c>
      <c r="L63">
        <f t="shared" si="13"/>
        <v>980.96756696862747</v>
      </c>
      <c r="M63">
        <f t="shared" si="13"/>
        <v>1063.8503552631857</v>
      </c>
      <c r="N63">
        <f t="shared" si="13"/>
        <v>1041.210329311471</v>
      </c>
      <c r="O63">
        <f t="shared" si="13"/>
        <v>152.92592961418856</v>
      </c>
    </row>
    <row r="64" spans="4:17" x14ac:dyDescent="0.25">
      <c r="H64">
        <f>H48/$O$54*100</f>
        <v>1756.0578479592557</v>
      </c>
      <c r="I64">
        <f t="shared" si="13"/>
        <v>1739.5851612775227</v>
      </c>
      <c r="J64">
        <f t="shared" si="13"/>
        <v>1823.2085111686326</v>
      </c>
      <c r="K64">
        <f t="shared" si="13"/>
        <v>1419.9811373190735</v>
      </c>
      <c r="M64">
        <f t="shared" si="13"/>
        <v>964.53695765033501</v>
      </c>
      <c r="N64">
        <f t="shared" si="13"/>
        <v>942.83104916699733</v>
      </c>
      <c r="O64">
        <f t="shared" si="13"/>
        <v>132.65774452909113</v>
      </c>
    </row>
    <row r="65" spans="4:17" x14ac:dyDescent="0.25">
      <c r="H65">
        <f t="shared" ref="H65:O66" si="14">H49/$O$54*100</f>
        <v>1722.2348610154609</v>
      </c>
      <c r="I65">
        <f t="shared" si="14"/>
        <v>1840.0995670640018</v>
      </c>
      <c r="J65">
        <f t="shared" si="14"/>
        <v>1582.1833623299781</v>
      </c>
      <c r="K65">
        <f t="shared" si="14"/>
        <v>1331.9432708978716</v>
      </c>
      <c r="L65">
        <f t="shared" si="14"/>
        <v>1170.3830262320289</v>
      </c>
      <c r="M65">
        <f t="shared" si="14"/>
        <v>1057.0855174323499</v>
      </c>
      <c r="N65">
        <f t="shared" si="14"/>
        <v>1048.2889440525337</v>
      </c>
      <c r="O65">
        <f t="shared" si="14"/>
        <v>21.580357645567315</v>
      </c>
    </row>
    <row r="66" spans="4:17" x14ac:dyDescent="0.25">
      <c r="H66">
        <f t="shared" si="14"/>
        <v>1696.9571854812241</v>
      </c>
      <c r="I66">
        <f t="shared" si="14"/>
        <v>1804.3362125604115</v>
      </c>
      <c r="J66">
        <f t="shared" si="14"/>
        <v>1723.8806870311737</v>
      </c>
      <c r="K66">
        <f t="shared" si="14"/>
        <v>1447.9517641134973</v>
      </c>
      <c r="L66">
        <f t="shared" si="14"/>
        <v>1054.9864581018649</v>
      </c>
      <c r="M66">
        <f t="shared" si="14"/>
        <v>1175.2627981807339</v>
      </c>
      <c r="N66">
        <f t="shared" si="14"/>
        <v>1094.5908747823737</v>
      </c>
      <c r="O66">
        <f t="shared" si="14"/>
        <v>92.835968211152988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1766.1416881077528</v>
      </c>
      <c r="I70">
        <f>AVERAGE(I63:I66)</f>
        <v>1802.0763575910648</v>
      </c>
      <c r="J70">
        <f t="shared" ref="J70:N70" si="15">AVERAGE(J63:J66)</f>
        <v>1749.2127625852875</v>
      </c>
      <c r="K70">
        <f t="shared" si="15"/>
        <v>1423.8113796025355</v>
      </c>
      <c r="L70">
        <f t="shared" si="15"/>
        <v>1068.7790171008403</v>
      </c>
      <c r="M70">
        <f t="shared" si="15"/>
        <v>1065.183907131651</v>
      </c>
      <c r="N70">
        <f t="shared" si="15"/>
        <v>1031.7302993283438</v>
      </c>
      <c r="O70">
        <f>AVERAGE(O63:O66)</f>
        <v>100</v>
      </c>
    </row>
    <row r="71" spans="4:17" x14ac:dyDescent="0.25">
      <c r="F71" t="s">
        <v>39</v>
      </c>
      <c r="H71">
        <f>MEDIAN(H63:H66)</f>
        <v>1739.1463544873582</v>
      </c>
      <c r="I71">
        <f>MEDIAN(I63:I66)</f>
        <v>1814.3103510113674</v>
      </c>
      <c r="J71">
        <f t="shared" ref="J71:O71" si="16">MEDIAN(J63:J66)</f>
        <v>1773.5445990999033</v>
      </c>
      <c r="K71">
        <f t="shared" si="16"/>
        <v>1433.9664507162854</v>
      </c>
      <c r="L71">
        <f t="shared" si="16"/>
        <v>1054.9864581018649</v>
      </c>
      <c r="M71">
        <f t="shared" si="16"/>
        <v>1060.4679363477678</v>
      </c>
      <c r="N71">
        <f t="shared" si="16"/>
        <v>1044.7496366820023</v>
      </c>
      <c r="O71">
        <f t="shared" si="16"/>
        <v>112.74685637012206</v>
      </c>
    </row>
    <row r="72" spans="4:17" x14ac:dyDescent="0.25">
      <c r="F72" t="s">
        <v>41</v>
      </c>
      <c r="H72">
        <f>STDEV(H63:H66)</f>
        <v>85.611742132676383</v>
      </c>
      <c r="I72">
        <f t="shared" ref="I72:O72" si="17">STDEV(I63:I66)</f>
        <v>44.155868394488557</v>
      </c>
      <c r="J72">
        <f t="shared" si="17"/>
        <v>126.52582185953921</v>
      </c>
      <c r="K72">
        <f t="shared" si="17"/>
        <v>68.696726956496022</v>
      </c>
      <c r="L72">
        <f t="shared" si="17"/>
        <v>95.458001575543619</v>
      </c>
      <c r="M72">
        <f t="shared" si="17"/>
        <v>86.244870322429534</v>
      </c>
      <c r="N72">
        <f t="shared" si="17"/>
        <v>63.818984399221883</v>
      </c>
      <c r="O72">
        <f t="shared" si="17"/>
        <v>57.932851824971074</v>
      </c>
    </row>
    <row r="73" spans="4:17" x14ac:dyDescent="0.25">
      <c r="F73" t="s">
        <v>42</v>
      </c>
      <c r="H73">
        <f t="shared" ref="H73:O73" si="18">H72/H70*100</f>
        <v>4.8473881064661892</v>
      </c>
      <c r="I73">
        <f t="shared" si="18"/>
        <v>2.4502773264010935</v>
      </c>
      <c r="J73">
        <f t="shared" si="18"/>
        <v>7.2333008634431399</v>
      </c>
      <c r="K73">
        <f t="shared" si="18"/>
        <v>4.8248474440254219</v>
      </c>
      <c r="L73">
        <f t="shared" si="18"/>
        <v>8.9315003427445721</v>
      </c>
      <c r="M73">
        <f t="shared" si="18"/>
        <v>8.0967117269609776</v>
      </c>
      <c r="N73">
        <f t="shared" si="18"/>
        <v>6.1856266546371694</v>
      </c>
      <c r="O73">
        <f t="shared" si="18"/>
        <v>57.932851824971074</v>
      </c>
    </row>
    <row r="76" spans="4:17" x14ac:dyDescent="0.25">
      <c r="D76" t="s">
        <v>45</v>
      </c>
      <c r="H76">
        <f>H47/$H$54*100</f>
        <v>106.97425187892415</v>
      </c>
      <c r="I76">
        <f>I47/$H$54*100</f>
        <v>103.29208023037293</v>
      </c>
      <c r="J76">
        <f t="shared" ref="H76:O79" si="19">J47/$H$54*100</f>
        <v>105.74341245589937</v>
      </c>
      <c r="K76">
        <f t="shared" si="19"/>
        <v>84.66870784766094</v>
      </c>
      <c r="L76">
        <f t="shared" si="19"/>
        <v>55.542971074967248</v>
      </c>
      <c r="M76">
        <f t="shared" si="19"/>
        <v>60.235844180938656</v>
      </c>
      <c r="N76">
        <f t="shared" si="19"/>
        <v>58.953952354016693</v>
      </c>
      <c r="O76">
        <f t="shared" si="19"/>
        <v>8.6587577114514307</v>
      </c>
    </row>
    <row r="77" spans="4:17" x14ac:dyDescent="0.25">
      <c r="H77">
        <f t="shared" si="19"/>
        <v>99.429046932282034</v>
      </c>
      <c r="I77">
        <f t="shared" si="19"/>
        <v>98.496353548016714</v>
      </c>
      <c r="J77">
        <f t="shared" si="19"/>
        <v>103.23115769505566</v>
      </c>
      <c r="K77">
        <f t="shared" si="19"/>
        <v>80.400182322882785</v>
      </c>
      <c r="M77">
        <f t="shared" si="19"/>
        <v>54.612660136217116</v>
      </c>
      <c r="N77">
        <f t="shared" si="19"/>
        <v>53.38365859973262</v>
      </c>
      <c r="O77">
        <f t="shared" si="19"/>
        <v>7.5111609347277719</v>
      </c>
    </row>
    <row r="78" spans="4:17" x14ac:dyDescent="0.25">
      <c r="H78">
        <f t="shared" si="19"/>
        <v>97.513969157291442</v>
      </c>
      <c r="I78">
        <f t="shared" si="19"/>
        <v>104.18753939472928</v>
      </c>
      <c r="J78">
        <f t="shared" si="19"/>
        <v>89.584169434624002</v>
      </c>
      <c r="K78">
        <f t="shared" si="19"/>
        <v>75.4154256063633</v>
      </c>
      <c r="L78">
        <f t="shared" si="19"/>
        <v>66.26778780619685</v>
      </c>
      <c r="M78">
        <f t="shared" si="19"/>
        <v>59.852815011966165</v>
      </c>
      <c r="N78">
        <f t="shared" si="19"/>
        <v>59.354747759545404</v>
      </c>
      <c r="O78">
        <f t="shared" si="19"/>
        <v>1.2218927728662894</v>
      </c>
    </row>
    <row r="79" spans="4:17" x14ac:dyDescent="0.25">
      <c r="H79">
        <f t="shared" si="19"/>
        <v>96.082732031502331</v>
      </c>
      <c r="I79">
        <f t="shared" si="19"/>
        <v>102.16259684655201</v>
      </c>
      <c r="J79">
        <f t="shared" si="19"/>
        <v>97.607156811871775</v>
      </c>
      <c r="K79">
        <f t="shared" si="19"/>
        <v>81.983895961644791</v>
      </c>
      <c r="L79">
        <f t="shared" si="19"/>
        <v>59.73396501569357</v>
      </c>
      <c r="M79">
        <f t="shared" si="19"/>
        <v>66.544083416088327</v>
      </c>
      <c r="N79">
        <f t="shared" si="19"/>
        <v>61.976390804472771</v>
      </c>
      <c r="O79">
        <f t="shared" si="19"/>
        <v>5.2564281131157475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100</v>
      </c>
      <c r="I83">
        <f t="shared" ref="I83:N83" si="20">AVERAGE(I76:I79)</f>
        <v>102.03464250491773</v>
      </c>
      <c r="J83">
        <f t="shared" si="20"/>
        <v>99.041474099362702</v>
      </c>
      <c r="K83">
        <f t="shared" si="20"/>
        <v>80.617052934637954</v>
      </c>
      <c r="L83">
        <f t="shared" si="20"/>
        <v>60.514907965619223</v>
      </c>
      <c r="M83">
        <f t="shared" si="20"/>
        <v>60.311350686302561</v>
      </c>
      <c r="N83">
        <f t="shared" si="20"/>
        <v>58.41718737944187</v>
      </c>
      <c r="O83">
        <f>AVERAGE(O76:O79)</f>
        <v>5.6620598830403104</v>
      </c>
    </row>
    <row r="84" spans="6:17" x14ac:dyDescent="0.25">
      <c r="F84" t="s">
        <v>39</v>
      </c>
      <c r="H84">
        <f>MEDIAN(H76:H79)</f>
        <v>98.471508044786731</v>
      </c>
      <c r="I84">
        <f>MEDIAN(I76:I79)</f>
        <v>102.72733853846248</v>
      </c>
      <c r="J84">
        <f t="shared" ref="J84:O84" si="21">MEDIAN(J76:J79)</f>
        <v>100.41915725346371</v>
      </c>
      <c r="K84">
        <f t="shared" si="21"/>
        <v>81.192039142263781</v>
      </c>
      <c r="L84">
        <f t="shared" si="21"/>
        <v>59.73396501569357</v>
      </c>
      <c r="M84">
        <f t="shared" si="21"/>
        <v>60.044329596452414</v>
      </c>
      <c r="N84">
        <f t="shared" si="21"/>
        <v>59.154350056781048</v>
      </c>
      <c r="O84">
        <f t="shared" si="21"/>
        <v>6.3837945239217593</v>
      </c>
    </row>
    <row r="85" spans="6:17" x14ac:dyDescent="0.25">
      <c r="F85" t="s">
        <v>41</v>
      </c>
      <c r="H85">
        <f>STDEV(H76:H79)</f>
        <v>4.8473881064661919</v>
      </c>
      <c r="I85">
        <f t="shared" ref="I85:O85" si="22">STDEV(I76:I79)</f>
        <v>2.5001317103724063</v>
      </c>
      <c r="J85">
        <f t="shared" si="22"/>
        <v>7.1639678011960157</v>
      </c>
      <c r="K85">
        <f t="shared" si="22"/>
        <v>3.8896498179655064</v>
      </c>
      <c r="L85">
        <f t="shared" si="22"/>
        <v>5.4048892123608354</v>
      </c>
      <c r="M85">
        <f t="shared" si="22"/>
        <v>4.8832362037064208</v>
      </c>
      <c r="N85">
        <f t="shared" si="22"/>
        <v>3.6134691134320946</v>
      </c>
      <c r="O85">
        <f t="shared" si="22"/>
        <v>3.2801927622828746</v>
      </c>
    </row>
    <row r="86" spans="6:17" x14ac:dyDescent="0.25">
      <c r="F86" t="s">
        <v>42</v>
      </c>
      <c r="H86">
        <f t="shared" ref="H86:O86" si="23">H85/H83*100</f>
        <v>4.8473881064661919</v>
      </c>
      <c r="I86">
        <f t="shared" si="23"/>
        <v>2.4502773264010882</v>
      </c>
      <c r="J86">
        <f t="shared" si="23"/>
        <v>7.2333008634431399</v>
      </c>
      <c r="K86">
        <f t="shared" si="23"/>
        <v>4.824847444025429</v>
      </c>
      <c r="L86">
        <f t="shared" si="23"/>
        <v>8.9315003427445596</v>
      </c>
      <c r="M86">
        <f t="shared" si="23"/>
        <v>8.0967117269609794</v>
      </c>
      <c r="N86">
        <f t="shared" si="23"/>
        <v>6.1856266546371659</v>
      </c>
      <c r="O86">
        <f t="shared" si="23"/>
        <v>57.932851824971088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E0516-0DD2-4794-9EFE-23D65E2683C6}">
  <dimension ref="A1:Y86"/>
  <sheetViews>
    <sheetView topLeftCell="A10" workbookViewId="0">
      <selection activeCell="A25" sqref="A25:D32"/>
    </sheetView>
  </sheetViews>
  <sheetFormatPr baseColWidth="10" defaultRowHeight="15" x14ac:dyDescent="0.25"/>
  <cols>
    <col min="5" max="5" width="16.5703125" customWidth="1"/>
  </cols>
  <sheetData>
    <row r="1" spans="1:25" x14ac:dyDescent="0.25">
      <c r="B1" t="s">
        <v>0</v>
      </c>
    </row>
    <row r="2" spans="1:25" x14ac:dyDescent="0.25">
      <c r="A2" t="s">
        <v>1</v>
      </c>
    </row>
    <row r="3" spans="1:25" x14ac:dyDescent="0.25">
      <c r="A3" t="s">
        <v>47</v>
      </c>
    </row>
    <row r="4" spans="1:25" x14ac:dyDescent="0.25">
      <c r="A4" t="s">
        <v>48</v>
      </c>
    </row>
    <row r="6" spans="1:25" x14ac:dyDescent="0.25">
      <c r="A6" t="s">
        <v>4</v>
      </c>
    </row>
    <row r="7" spans="1:25" x14ac:dyDescent="0.25">
      <c r="A7" t="s">
        <v>5</v>
      </c>
    </row>
    <row r="9" spans="1:25" x14ac:dyDescent="0.25">
      <c r="A9" t="s">
        <v>6</v>
      </c>
    </row>
    <row r="10" spans="1:25" x14ac:dyDescent="0.25">
      <c r="A10" t="s">
        <v>49</v>
      </c>
    </row>
    <row r="11" spans="1:25" x14ac:dyDescent="0.25">
      <c r="A11" t="s">
        <v>8</v>
      </c>
    </row>
    <row r="12" spans="1:25" x14ac:dyDescent="0.25">
      <c r="A12" t="s">
        <v>9</v>
      </c>
    </row>
    <row r="13" spans="1:25" x14ac:dyDescent="0.25">
      <c r="A13" t="s">
        <v>50</v>
      </c>
    </row>
    <row r="14" spans="1:25" x14ac:dyDescent="0.25">
      <c r="A14" t="s">
        <v>51</v>
      </c>
    </row>
    <row r="15" spans="1:25" x14ac:dyDescent="0.25">
      <c r="A15" t="s">
        <v>52</v>
      </c>
    </row>
    <row r="16" spans="1:25" x14ac:dyDescent="0.25">
      <c r="A16" t="s">
        <v>53</v>
      </c>
      <c r="S16" s="18"/>
      <c r="T16" s="18"/>
      <c r="U16" s="18"/>
      <c r="V16" s="18"/>
      <c r="W16" s="18"/>
      <c r="X16" s="18"/>
      <c r="Y16" s="18"/>
    </row>
    <row r="17" spans="1:25" x14ac:dyDescent="0.25">
      <c r="A17" t="s">
        <v>54</v>
      </c>
      <c r="S17" s="18"/>
      <c r="T17" s="18"/>
      <c r="U17" s="18"/>
      <c r="V17" s="18"/>
      <c r="W17" s="18"/>
      <c r="X17" s="18"/>
      <c r="Y17" s="18"/>
    </row>
    <row r="18" spans="1:25" x14ac:dyDescent="0.25">
      <c r="A18" t="s">
        <v>55</v>
      </c>
      <c r="S18" s="18"/>
      <c r="T18" s="18"/>
      <c r="U18" s="18"/>
      <c r="V18" s="18"/>
      <c r="W18" s="18"/>
      <c r="X18" s="18"/>
      <c r="Y18" s="18"/>
    </row>
    <row r="19" spans="1:25" x14ac:dyDescent="0.25">
      <c r="A19" t="s">
        <v>16</v>
      </c>
      <c r="S19" s="18"/>
      <c r="T19" s="18"/>
      <c r="U19" s="18"/>
      <c r="V19" s="18"/>
      <c r="W19" s="18"/>
      <c r="X19" s="18"/>
      <c r="Y19" s="18"/>
    </row>
    <row r="20" spans="1:25" x14ac:dyDescent="0.25">
      <c r="S20" s="18"/>
      <c r="T20" s="18"/>
      <c r="U20" s="18"/>
      <c r="V20" s="18"/>
      <c r="W20" s="18"/>
      <c r="X20" s="18"/>
      <c r="Y20" s="18"/>
    </row>
    <row r="21" spans="1:25" x14ac:dyDescent="0.25">
      <c r="A21" t="s">
        <v>56</v>
      </c>
      <c r="S21" s="18"/>
      <c r="T21" s="18"/>
      <c r="U21" s="18"/>
      <c r="V21" s="18"/>
      <c r="W21" s="18"/>
      <c r="X21" s="18"/>
      <c r="Y21" s="18"/>
    </row>
    <row r="22" spans="1:25" x14ac:dyDescent="0.25">
      <c r="A22" s="1"/>
      <c r="S22" s="18"/>
      <c r="T22" s="18"/>
      <c r="U22" s="18"/>
      <c r="V22" s="18"/>
      <c r="W22" s="18"/>
      <c r="X22" s="18"/>
      <c r="Y22" s="18"/>
    </row>
    <row r="23" spans="1:25" x14ac:dyDescent="0.25">
      <c r="C23" s="2"/>
      <c r="S23" s="18"/>
      <c r="T23" s="18"/>
      <c r="U23" s="18"/>
      <c r="V23" s="18"/>
      <c r="W23" s="18"/>
      <c r="X23" s="18"/>
      <c r="Y23" s="18"/>
    </row>
    <row r="24" spans="1:25" x14ac:dyDescent="0.25">
      <c r="C24" s="2"/>
      <c r="S24" s="18"/>
      <c r="T24" s="18"/>
      <c r="U24" s="18"/>
      <c r="V24" s="18"/>
      <c r="W24" s="18"/>
      <c r="X24" s="18"/>
      <c r="Y24" s="18"/>
    </row>
    <row r="25" spans="1:25" x14ac:dyDescent="0.25">
      <c r="A25" s="1" t="s">
        <v>63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S25" s="18"/>
      <c r="T25" s="18"/>
      <c r="U25" s="18"/>
      <c r="V25" s="18"/>
      <c r="W25" s="18"/>
      <c r="X25" s="18"/>
      <c r="Y25" s="18"/>
    </row>
    <row r="26" spans="1:25" x14ac:dyDescent="0.25">
      <c r="A26" t="s">
        <v>30</v>
      </c>
      <c r="C26" t="s">
        <v>64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8"/>
      <c r="T26" s="18"/>
      <c r="U26" s="18"/>
      <c r="V26" s="18"/>
      <c r="W26" s="18"/>
      <c r="X26" s="18"/>
      <c r="Y26" s="18"/>
    </row>
    <row r="27" spans="1:25" x14ac:dyDescent="0.25">
      <c r="A27" t="s">
        <v>31</v>
      </c>
      <c r="C27" s="2">
        <v>43808</v>
      </c>
      <c r="F27" s="5"/>
      <c r="G27" s="5">
        <v>564.43899999999996</v>
      </c>
      <c r="H27" s="5">
        <v>561.89</v>
      </c>
      <c r="I27" s="5">
        <v>562.51099999999997</v>
      </c>
      <c r="J27" s="5">
        <v>563.83699999999999</v>
      </c>
      <c r="K27" s="5">
        <v>561.197</v>
      </c>
      <c r="L27" s="5">
        <v>563.52300000000002</v>
      </c>
      <c r="M27" s="5">
        <v>560.71299999999997</v>
      </c>
      <c r="N27" s="5">
        <v>562.48099999999999</v>
      </c>
      <c r="O27" s="5">
        <v>703.84799999999996</v>
      </c>
      <c r="P27" s="5">
        <v>563.12300000000005</v>
      </c>
      <c r="Q27" s="5"/>
      <c r="S27" s="18"/>
      <c r="T27" s="18"/>
      <c r="U27" s="18"/>
      <c r="V27" s="18"/>
      <c r="W27" s="18"/>
      <c r="X27" s="18"/>
      <c r="Y27" s="18"/>
    </row>
    <row r="28" spans="1:25" x14ac:dyDescent="0.25">
      <c r="A28" t="s">
        <v>32</v>
      </c>
      <c r="C28" t="s">
        <v>33</v>
      </c>
      <c r="F28" s="6"/>
      <c r="G28" s="6">
        <v>563.51</v>
      </c>
      <c r="H28" s="7">
        <v>9923.89</v>
      </c>
      <c r="I28" s="8">
        <v>10002.9</v>
      </c>
      <c r="J28" s="8">
        <v>9753.2900000000009</v>
      </c>
      <c r="K28" s="8">
        <v>9614.08</v>
      </c>
      <c r="L28" s="8">
        <v>9228.51</v>
      </c>
      <c r="M28" s="8">
        <v>9371.39</v>
      </c>
      <c r="N28" s="8">
        <v>9225.1299999999992</v>
      </c>
      <c r="O28" s="8">
        <v>93446.3</v>
      </c>
      <c r="P28" s="9">
        <v>3391</v>
      </c>
      <c r="Q28" s="6"/>
      <c r="S28" s="18"/>
      <c r="T28" s="18"/>
      <c r="U28" s="18"/>
      <c r="V28" s="18"/>
      <c r="W28" s="18"/>
      <c r="X28" s="18"/>
      <c r="Y28" s="18"/>
    </row>
    <row r="29" spans="1:25" x14ac:dyDescent="0.25">
      <c r="A29" t="s">
        <v>34</v>
      </c>
      <c r="C29" t="s">
        <v>35</v>
      </c>
      <c r="F29" s="6"/>
      <c r="G29" s="6">
        <v>560.298</v>
      </c>
      <c r="H29" s="10">
        <v>9575.4699999999993</v>
      </c>
      <c r="I29" s="11">
        <v>9005.92</v>
      </c>
      <c r="J29" s="11">
        <v>9339.1299999999992</v>
      </c>
      <c r="K29" s="11">
        <v>9059.3799999999992</v>
      </c>
      <c r="L29" s="11">
        <v>86479.8</v>
      </c>
      <c r="M29" s="11">
        <v>8574.2000000000007</v>
      </c>
      <c r="N29" s="11">
        <v>8646.31</v>
      </c>
      <c r="O29" s="11">
        <v>92888</v>
      </c>
      <c r="P29" s="12">
        <v>2894.7</v>
      </c>
      <c r="Q29" s="6"/>
    </row>
    <row r="30" spans="1:25" x14ac:dyDescent="0.25">
      <c r="A30" t="s">
        <v>18</v>
      </c>
      <c r="C30" s="2">
        <v>43821</v>
      </c>
      <c r="F30" s="6"/>
      <c r="G30" s="6">
        <v>560.62699999999995</v>
      </c>
      <c r="H30" s="10">
        <v>8712.7900000000009</v>
      </c>
      <c r="I30" s="11">
        <v>9037.57</v>
      </c>
      <c r="J30" s="11">
        <v>8830.11</v>
      </c>
      <c r="K30" s="11">
        <v>9132.43</v>
      </c>
      <c r="L30" s="11">
        <v>9324</v>
      </c>
      <c r="M30" s="11">
        <v>9388.51</v>
      </c>
      <c r="N30" s="11">
        <v>8530.6</v>
      </c>
      <c r="O30" s="11">
        <v>105187</v>
      </c>
      <c r="P30" s="12">
        <v>3179.5</v>
      </c>
      <c r="Q30" s="6"/>
    </row>
    <row r="31" spans="1:25" x14ac:dyDescent="0.25">
      <c r="A31" t="s">
        <v>19</v>
      </c>
      <c r="C31" t="s">
        <v>20</v>
      </c>
      <c r="F31" s="6"/>
      <c r="G31" s="6">
        <v>561.58199999999999</v>
      </c>
      <c r="H31" s="13">
        <v>9524.5</v>
      </c>
      <c r="I31" s="14">
        <v>10130.5</v>
      </c>
      <c r="J31" s="14">
        <v>9327.6</v>
      </c>
      <c r="K31" s="14">
        <v>9482.5400000000009</v>
      </c>
      <c r="L31" s="14">
        <v>9113.58</v>
      </c>
      <c r="M31" s="14">
        <v>9584.3799999999992</v>
      </c>
      <c r="N31" s="14">
        <v>9408.2099999999991</v>
      </c>
      <c r="O31" s="14">
        <v>100249</v>
      </c>
      <c r="P31" s="15">
        <v>560.23500000000001</v>
      </c>
      <c r="Q31" s="6"/>
    </row>
    <row r="32" spans="1:25" x14ac:dyDescent="0.25">
      <c r="A32" s="1" t="s">
        <v>36</v>
      </c>
      <c r="C32" s="19" t="s">
        <v>62</v>
      </c>
      <c r="G32">
        <v>560.74199999999996</v>
      </c>
      <c r="H32">
        <v>562.51800000000003</v>
      </c>
      <c r="I32">
        <v>559.80399999999997</v>
      </c>
      <c r="J32">
        <v>560.90499999999997</v>
      </c>
      <c r="K32">
        <v>563.29999999999995</v>
      </c>
      <c r="L32">
        <v>562.87699999999995</v>
      </c>
      <c r="M32">
        <v>560.67600000000004</v>
      </c>
      <c r="N32">
        <v>565.40300000000002</v>
      </c>
      <c r="O32">
        <v>561.14300000000003</v>
      </c>
      <c r="P32">
        <v>563.40700000000004</v>
      </c>
    </row>
    <row r="35" spans="1:17" x14ac:dyDescent="0.25">
      <c r="A35" s="1"/>
      <c r="C35" s="16"/>
      <c r="F35" t="s">
        <v>37</v>
      </c>
      <c r="H35">
        <f>AVERAGE(H28:H31)</f>
        <v>9434.1625000000004</v>
      </c>
      <c r="I35">
        <f>AVERAGE(I28:I31)</f>
        <v>9544.2224999999999</v>
      </c>
      <c r="J35">
        <f>AVERAGE(J28:J31)</f>
        <v>9312.5324999999993</v>
      </c>
      <c r="K35">
        <f t="shared" ref="K35:M35" si="0">AVERAGE(K28:K31)</f>
        <v>9322.1075000000001</v>
      </c>
      <c r="L35">
        <f>AVERAGE(L28:L31)</f>
        <v>28536.4725</v>
      </c>
      <c r="M35">
        <f t="shared" si="0"/>
        <v>9229.619999999999</v>
      </c>
      <c r="N35">
        <f>AVERAGE(N28:N31)</f>
        <v>8952.5625</v>
      </c>
      <c r="O35">
        <f>AVERAGE(O28:O31)</f>
        <v>97942.574999999997</v>
      </c>
      <c r="P35">
        <f>AVERAGE(P28:P30)</f>
        <v>3155.0666666666671</v>
      </c>
    </row>
    <row r="36" spans="1:17" x14ac:dyDescent="0.25">
      <c r="F36" t="s">
        <v>38</v>
      </c>
      <c r="H36">
        <f>H35/1000</f>
        <v>9.4341625000000011</v>
      </c>
      <c r="I36">
        <f t="shared" ref="I36:P36" si="1">I35/1000</f>
        <v>9.5442225000000001</v>
      </c>
      <c r="J36">
        <f t="shared" si="1"/>
        <v>9.3125324999999997</v>
      </c>
      <c r="K36">
        <f t="shared" si="1"/>
        <v>9.3221074999999995</v>
      </c>
      <c r="L36">
        <f>L35/1000</f>
        <v>28.536472499999999</v>
      </c>
      <c r="M36">
        <f t="shared" si="1"/>
        <v>9.2296199999999988</v>
      </c>
      <c r="N36">
        <f t="shared" si="1"/>
        <v>8.9525625000000009</v>
      </c>
      <c r="O36">
        <f t="shared" si="1"/>
        <v>97.942574999999991</v>
      </c>
      <c r="P36">
        <f t="shared" si="1"/>
        <v>3.1550666666666669</v>
      </c>
    </row>
    <row r="37" spans="1:17" x14ac:dyDescent="0.25">
      <c r="F37" t="s">
        <v>39</v>
      </c>
      <c r="H37">
        <f>MEDIAN(H28:H31)</f>
        <v>9549.9850000000006</v>
      </c>
      <c r="I37">
        <f t="shared" ref="I37:O37" si="2">MEDIAN(I28:I31)</f>
        <v>9520.2350000000006</v>
      </c>
      <c r="J37">
        <f t="shared" si="2"/>
        <v>9333.3649999999998</v>
      </c>
      <c r="K37">
        <f t="shared" si="2"/>
        <v>9307.4850000000006</v>
      </c>
      <c r="L37">
        <f t="shared" si="2"/>
        <v>9276.255000000001</v>
      </c>
      <c r="M37">
        <f t="shared" si="2"/>
        <v>9379.9500000000007</v>
      </c>
      <c r="N37">
        <f t="shared" si="2"/>
        <v>8935.7199999999993</v>
      </c>
      <c r="O37">
        <f t="shared" si="2"/>
        <v>96847.65</v>
      </c>
      <c r="P37">
        <f>MEDIAN(P28:P30)</f>
        <v>3179.5</v>
      </c>
    </row>
    <row r="38" spans="1:17" x14ac:dyDescent="0.25">
      <c r="F38" t="s">
        <v>40</v>
      </c>
      <c r="H38">
        <f>H37/1000</f>
        <v>9.5499850000000013</v>
      </c>
      <c r="I38">
        <f t="shared" ref="I38:P38" si="3">I37/1000</f>
        <v>9.5202350000000013</v>
      </c>
      <c r="J38">
        <f t="shared" si="3"/>
        <v>9.3333650000000006</v>
      </c>
      <c r="K38">
        <f t="shared" si="3"/>
        <v>9.3074849999999998</v>
      </c>
      <c r="L38">
        <f t="shared" si="3"/>
        <v>9.2762550000000008</v>
      </c>
      <c r="M38">
        <f t="shared" si="3"/>
        <v>9.3799500000000009</v>
      </c>
      <c r="N38">
        <f t="shared" si="3"/>
        <v>8.9357199999999999</v>
      </c>
      <c r="O38">
        <f t="shared" si="3"/>
        <v>96.847649999999987</v>
      </c>
      <c r="P38">
        <f t="shared" si="3"/>
        <v>3.1795</v>
      </c>
    </row>
    <row r="39" spans="1:17" x14ac:dyDescent="0.25">
      <c r="F39" t="s">
        <v>41</v>
      </c>
      <c r="H39">
        <f>STDEV(H28:H31)</f>
        <v>512.62071146706444</v>
      </c>
      <c r="I39">
        <f t="shared" ref="I39:O39" si="4">STDEV(I28:I31)</f>
        <v>605.68767894435496</v>
      </c>
      <c r="J39">
        <f t="shared" si="4"/>
        <v>377.68289118209566</v>
      </c>
      <c r="K39">
        <f t="shared" si="4"/>
        <v>268.3218347898661</v>
      </c>
      <c r="L39">
        <f t="shared" si="4"/>
        <v>38628.980788623267</v>
      </c>
      <c r="M39">
        <f t="shared" si="4"/>
        <v>447.50225288073449</v>
      </c>
      <c r="N39">
        <f t="shared" si="4"/>
        <v>429.63187012254991</v>
      </c>
      <c r="O39">
        <f t="shared" si="4"/>
        <v>5875.5569145259178</v>
      </c>
      <c r="P39">
        <f>STDEV(P28:P30)</f>
        <v>249.05052365601117</v>
      </c>
    </row>
    <row r="40" spans="1:17" x14ac:dyDescent="0.25">
      <c r="F40" t="s">
        <v>42</v>
      </c>
      <c r="H40">
        <f>H39/H35*100</f>
        <v>5.4336642120279821</v>
      </c>
      <c r="I40">
        <f t="shared" ref="I40:O40" si="5">I39/I35*100</f>
        <v>6.3461185962958746</v>
      </c>
      <c r="J40">
        <f t="shared" si="5"/>
        <v>4.055641053409432</v>
      </c>
      <c r="K40">
        <f t="shared" si="5"/>
        <v>2.878338774680147</v>
      </c>
      <c r="L40">
        <f t="shared" si="5"/>
        <v>135.36704926869734</v>
      </c>
      <c r="M40">
        <f t="shared" si="5"/>
        <v>4.8485447166918521</v>
      </c>
      <c r="N40">
        <f t="shared" si="5"/>
        <v>4.7989820805221957</v>
      </c>
      <c r="O40">
        <f t="shared" si="5"/>
        <v>5.9989814588047317</v>
      </c>
      <c r="P40">
        <f>P39/P35*100</f>
        <v>7.8936691350212724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6768.8233333333319</v>
      </c>
      <c r="I47">
        <f t="shared" ref="H47:O50" si="6">I28-$P$35</f>
        <v>6847.8333333333321</v>
      </c>
      <c r="J47">
        <f t="shared" si="6"/>
        <v>6598.2233333333334</v>
      </c>
      <c r="K47">
        <f t="shared" si="6"/>
        <v>6459.0133333333324</v>
      </c>
      <c r="L47">
        <f t="shared" si="6"/>
        <v>6073.4433333333327</v>
      </c>
      <c r="M47">
        <f t="shared" si="6"/>
        <v>6216.3233333333319</v>
      </c>
      <c r="N47">
        <f t="shared" si="6"/>
        <v>6070.0633333333317</v>
      </c>
      <c r="O47">
        <f t="shared" si="6"/>
        <v>90291.233333333337</v>
      </c>
    </row>
    <row r="48" spans="1:17" x14ac:dyDescent="0.25">
      <c r="H48">
        <f t="shared" si="6"/>
        <v>6420.4033333333318</v>
      </c>
      <c r="I48">
        <f t="shared" si="6"/>
        <v>5850.8533333333326</v>
      </c>
      <c r="J48">
        <f t="shared" si="6"/>
        <v>6184.0633333333317</v>
      </c>
      <c r="K48">
        <f t="shared" si="6"/>
        <v>5904.3133333333317</v>
      </c>
      <c r="L48" s="17">
        <f t="shared" si="6"/>
        <v>83324.733333333337</v>
      </c>
      <c r="M48">
        <f t="shared" si="6"/>
        <v>5419.1333333333332</v>
      </c>
      <c r="N48">
        <f t="shared" si="6"/>
        <v>5491.243333333332</v>
      </c>
      <c r="O48">
        <f t="shared" si="6"/>
        <v>89732.933333333334</v>
      </c>
    </row>
    <row r="49" spans="4:17" x14ac:dyDescent="0.25">
      <c r="H49">
        <f t="shared" si="6"/>
        <v>5557.7233333333334</v>
      </c>
      <c r="I49">
        <f t="shared" si="6"/>
        <v>5882.5033333333322</v>
      </c>
      <c r="J49">
        <f t="shared" si="6"/>
        <v>5675.0433333333331</v>
      </c>
      <c r="K49">
        <f t="shared" si="6"/>
        <v>5977.3633333333328</v>
      </c>
      <c r="L49">
        <f t="shared" si="6"/>
        <v>6168.9333333333325</v>
      </c>
      <c r="M49">
        <f t="shared" si="6"/>
        <v>6233.4433333333327</v>
      </c>
      <c r="N49">
        <f t="shared" si="6"/>
        <v>5375.5333333333328</v>
      </c>
      <c r="O49">
        <f t="shared" si="6"/>
        <v>102031.93333333333</v>
      </c>
    </row>
    <row r="50" spans="4:17" x14ac:dyDescent="0.25">
      <c r="H50">
        <f t="shared" si="6"/>
        <v>6369.4333333333325</v>
      </c>
      <c r="I50">
        <f t="shared" si="6"/>
        <v>6975.4333333333325</v>
      </c>
      <c r="J50">
        <f t="shared" si="6"/>
        <v>6172.5333333333328</v>
      </c>
      <c r="K50">
        <f t="shared" si="6"/>
        <v>6327.4733333333334</v>
      </c>
      <c r="L50">
        <f t="shared" si="6"/>
        <v>5958.5133333333324</v>
      </c>
      <c r="M50">
        <f t="shared" si="6"/>
        <v>6429.3133333333317</v>
      </c>
      <c r="N50">
        <f t="shared" si="6"/>
        <v>6253.1433333333316</v>
      </c>
      <c r="O50">
        <f t="shared" si="6"/>
        <v>97093.933333333334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</row>
    <row r="54" spans="4:17" x14ac:dyDescent="0.25">
      <c r="F54" t="s">
        <v>37</v>
      </c>
      <c r="H54">
        <f>AVERAGE(H47:H50)</f>
        <v>6279.0958333333328</v>
      </c>
      <c r="I54">
        <f>AVERAGE(I47:I50)</f>
        <v>6389.1558333333323</v>
      </c>
      <c r="J54">
        <f t="shared" ref="J54:N54" si="7">AVERAGE(J47:J50)</f>
        <v>6157.4658333333327</v>
      </c>
      <c r="K54">
        <f t="shared" si="7"/>
        <v>6167.0408333333326</v>
      </c>
      <c r="L54">
        <f t="shared" si="7"/>
        <v>25381.405833333334</v>
      </c>
      <c r="M54">
        <f t="shared" si="7"/>
        <v>6074.5533333333324</v>
      </c>
      <c r="N54">
        <f t="shared" si="7"/>
        <v>5797.4958333333325</v>
      </c>
      <c r="O54">
        <f>AVERAGE(O47:O50)</f>
        <v>94787.508333333346</v>
      </c>
    </row>
    <row r="55" spans="4:17" x14ac:dyDescent="0.25">
      <c r="F55" t="s">
        <v>38</v>
      </c>
      <c r="H55">
        <f>H54/1000</f>
        <v>6.2790958333333329</v>
      </c>
      <c r="I55">
        <f t="shared" ref="I55:O55" si="8">I54/1000</f>
        <v>6.3891558333333327</v>
      </c>
      <c r="J55">
        <f t="shared" si="8"/>
        <v>6.1574658333333323</v>
      </c>
      <c r="K55">
        <f t="shared" si="8"/>
        <v>6.1670408333333322</v>
      </c>
      <c r="L55">
        <f t="shared" si="8"/>
        <v>25.381405833333336</v>
      </c>
      <c r="M55">
        <f t="shared" si="8"/>
        <v>6.0745533333333324</v>
      </c>
      <c r="N55">
        <f t="shared" si="8"/>
        <v>5.7974958333333326</v>
      </c>
      <c r="O55">
        <f t="shared" si="8"/>
        <v>94.787508333333349</v>
      </c>
    </row>
    <row r="56" spans="4:17" x14ac:dyDescent="0.25">
      <c r="F56" t="s">
        <v>39</v>
      </c>
      <c r="H56">
        <f>MEDIAN(H47:H50)</f>
        <v>6394.9183333333322</v>
      </c>
      <c r="I56">
        <f t="shared" ref="I56:N56" si="9">MEDIAN(I47:I50)</f>
        <v>6365.1683333333322</v>
      </c>
      <c r="J56">
        <f>MEDIAN(J47:J50)</f>
        <v>6178.2983333333323</v>
      </c>
      <c r="K56">
        <f t="shared" si="9"/>
        <v>6152.4183333333331</v>
      </c>
      <c r="L56">
        <f t="shared" si="9"/>
        <v>6121.1883333333326</v>
      </c>
      <c r="M56">
        <f t="shared" si="9"/>
        <v>6224.8833333333323</v>
      </c>
      <c r="N56">
        <f t="shared" si="9"/>
        <v>5780.6533333333318</v>
      </c>
      <c r="O56">
        <f>MEDIAN(O47:O50)</f>
        <v>93692.583333333343</v>
      </c>
    </row>
    <row r="57" spans="4:17" x14ac:dyDescent="0.25">
      <c r="F57" t="s">
        <v>40</v>
      </c>
      <c r="H57">
        <f>H56/1000</f>
        <v>6.3949183333333321</v>
      </c>
      <c r="I57">
        <f t="shared" ref="I57:O57" si="10">I56/1000</f>
        <v>6.3651683333333322</v>
      </c>
      <c r="J57">
        <f t="shared" si="10"/>
        <v>6.1782983333333323</v>
      </c>
      <c r="K57">
        <f t="shared" si="10"/>
        <v>6.1524183333333333</v>
      </c>
      <c r="L57">
        <f t="shared" si="10"/>
        <v>6.1211883333333326</v>
      </c>
      <c r="M57">
        <f t="shared" si="10"/>
        <v>6.2248833333333327</v>
      </c>
      <c r="N57">
        <f t="shared" si="10"/>
        <v>5.7806533333333316</v>
      </c>
      <c r="O57">
        <f t="shared" si="10"/>
        <v>93.692583333333346</v>
      </c>
    </row>
    <row r="58" spans="4:17" x14ac:dyDescent="0.25">
      <c r="F58" t="s">
        <v>41</v>
      </c>
      <c r="H58">
        <f>STDEV(H47:H50)</f>
        <v>512.62071146706444</v>
      </c>
      <c r="I58">
        <f t="shared" ref="I58:O58" si="11">STDEV(I47:I50)</f>
        <v>605.68767894435496</v>
      </c>
      <c r="J58">
        <f t="shared" si="11"/>
        <v>377.68289118209566</v>
      </c>
      <c r="K58">
        <f t="shared" si="11"/>
        <v>268.3218347898661</v>
      </c>
      <c r="L58">
        <f t="shared" si="11"/>
        <v>38628.980788623267</v>
      </c>
      <c r="M58">
        <f t="shared" si="11"/>
        <v>447.50225288073449</v>
      </c>
      <c r="N58">
        <f t="shared" si="11"/>
        <v>429.63187012254991</v>
      </c>
      <c r="O58">
        <f t="shared" si="11"/>
        <v>5875.5569145259178</v>
      </c>
    </row>
    <row r="59" spans="4:17" x14ac:dyDescent="0.25">
      <c r="F59" t="s">
        <v>42</v>
      </c>
      <c r="H59">
        <f>H58/H54*100</f>
        <v>8.1639255885498034</v>
      </c>
      <c r="I59">
        <f t="shared" ref="I59:O59" si="12">I58/I54*100</f>
        <v>9.4799327915023994</v>
      </c>
      <c r="J59">
        <f t="shared" si="12"/>
        <v>6.1337391291319232</v>
      </c>
      <c r="K59">
        <f t="shared" si="12"/>
        <v>4.3509008946327361</v>
      </c>
      <c r="L59">
        <f t="shared" si="12"/>
        <v>152.19401573845028</v>
      </c>
      <c r="M59">
        <f t="shared" si="12"/>
        <v>7.3668338777293023</v>
      </c>
      <c r="N59">
        <f t="shared" si="12"/>
        <v>7.4106456041302309</v>
      </c>
      <c r="O59">
        <f t="shared" si="12"/>
        <v>6.1986616357333828</v>
      </c>
    </row>
    <row r="62" spans="4:17" x14ac:dyDescent="0.25">
      <c r="D62" t="s">
        <v>58</v>
      </c>
    </row>
    <row r="63" spans="4:17" x14ac:dyDescent="0.25">
      <c r="H63">
        <f t="shared" ref="H63:O64" si="13">H47/$O$54*100</f>
        <v>7.1410499678183665</v>
      </c>
      <c r="I63">
        <f t="shared" si="13"/>
        <v>7.2244048332318025</v>
      </c>
      <c r="J63">
        <f t="shared" si="13"/>
        <v>6.9610684459916081</v>
      </c>
      <c r="K63">
        <f t="shared" si="13"/>
        <v>6.8142031021844369</v>
      </c>
      <c r="L63">
        <f t="shared" si="13"/>
        <v>6.4074300929772638</v>
      </c>
      <c r="M63">
        <f t="shared" si="13"/>
        <v>6.5581672549855128</v>
      </c>
      <c r="N63">
        <f t="shared" si="13"/>
        <v>6.4038642222634623</v>
      </c>
      <c r="O63">
        <f t="shared" si="13"/>
        <v>95.256468833226165</v>
      </c>
    </row>
    <row r="64" spans="4:17" x14ac:dyDescent="0.25">
      <c r="H64">
        <f>H48/$O$54*100</f>
        <v>6.7734698867229408</v>
      </c>
      <c r="I64">
        <f t="shared" si="13"/>
        <v>6.1725995716207667</v>
      </c>
      <c r="J64">
        <f t="shared" si="13"/>
        <v>6.5241332345040872</v>
      </c>
      <c r="K64">
        <f t="shared" si="13"/>
        <v>6.228999408413606</v>
      </c>
      <c r="M64">
        <f t="shared" si="13"/>
        <v>5.7171387122828499</v>
      </c>
      <c r="N64">
        <f t="shared" si="13"/>
        <v>5.793214137481721</v>
      </c>
      <c r="O64">
        <f t="shared" si="13"/>
        <v>94.66746717064774</v>
      </c>
    </row>
    <row r="65" spans="4:17" x14ac:dyDescent="0.25">
      <c r="H65">
        <f t="shared" ref="H65:O66" si="14">H49/$O$54*100</f>
        <v>5.8633499614620455</v>
      </c>
      <c r="I65">
        <f t="shared" si="14"/>
        <v>6.2059900473875711</v>
      </c>
      <c r="J65">
        <f t="shared" si="14"/>
        <v>5.9871215449363442</v>
      </c>
      <c r="K65">
        <f t="shared" si="14"/>
        <v>6.3060665254677977</v>
      </c>
      <c r="L65">
        <f t="shared" si="14"/>
        <v>6.5081712155988196</v>
      </c>
      <c r="M65">
        <f t="shared" si="14"/>
        <v>6.5762287066483172</v>
      </c>
      <c r="N65">
        <f t="shared" si="14"/>
        <v>5.6711410900574872</v>
      </c>
      <c r="O65">
        <f t="shared" si="14"/>
        <v>107.64280560527446</v>
      </c>
    </row>
    <row r="66" spans="4:17" x14ac:dyDescent="0.25">
      <c r="H66">
        <f t="shared" si="14"/>
        <v>6.7196969783553566</v>
      </c>
      <c r="I66">
        <f t="shared" si="14"/>
        <v>7.3590217276344667</v>
      </c>
      <c r="J66">
        <f t="shared" si="14"/>
        <v>6.5119691844064169</v>
      </c>
      <c r="K66">
        <f t="shared" si="14"/>
        <v>6.6754295419201233</v>
      </c>
      <c r="L66">
        <f t="shared" si="14"/>
        <v>6.2861799387946755</v>
      </c>
      <c r="M66">
        <f t="shared" si="14"/>
        <v>6.7828698595217469</v>
      </c>
      <c r="N66">
        <f t="shared" si="14"/>
        <v>6.5970120359565634</v>
      </c>
      <c r="O66">
        <f t="shared" si="14"/>
        <v>102.43325839085161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6.6243916985896778</v>
      </c>
      <c r="I70">
        <f>AVERAGE(I63:I66)</f>
        <v>6.7405040449686515</v>
      </c>
      <c r="J70">
        <f t="shared" ref="J70:N70" si="15">AVERAGE(J63:J66)</f>
        <v>6.4960731024596141</v>
      </c>
      <c r="K70">
        <f t="shared" si="15"/>
        <v>6.5061746444964914</v>
      </c>
      <c r="L70">
        <f t="shared" si="15"/>
        <v>6.400593749123586</v>
      </c>
      <c r="M70">
        <f t="shared" si="15"/>
        <v>6.4086011333596069</v>
      </c>
      <c r="N70">
        <f t="shared" si="15"/>
        <v>6.1163078714398091</v>
      </c>
      <c r="O70">
        <f>AVERAGE(O63:O66)</f>
        <v>100</v>
      </c>
    </row>
    <row r="71" spans="4:17" x14ac:dyDescent="0.25">
      <c r="F71" t="s">
        <v>39</v>
      </c>
      <c r="H71">
        <f>MEDIAN(H63:H66)</f>
        <v>6.7465834325391487</v>
      </c>
      <c r="I71">
        <f>MEDIAN(I63:I66)</f>
        <v>6.7151974403096872</v>
      </c>
      <c r="J71">
        <f t="shared" ref="J71:O71" si="16">MEDIAN(J63:J66)</f>
        <v>6.5180512094552521</v>
      </c>
      <c r="K71">
        <f t="shared" si="16"/>
        <v>6.4907480336939605</v>
      </c>
      <c r="L71">
        <f t="shared" si="16"/>
        <v>6.4074300929772638</v>
      </c>
      <c r="M71">
        <f t="shared" si="16"/>
        <v>6.567197980816915</v>
      </c>
      <c r="N71">
        <f t="shared" si="16"/>
        <v>6.0985391798725921</v>
      </c>
      <c r="O71">
        <f t="shared" si="16"/>
        <v>98.844863612038893</v>
      </c>
    </row>
    <row r="72" spans="4:17" x14ac:dyDescent="0.25">
      <c r="F72" t="s">
        <v>41</v>
      </c>
      <c r="H72">
        <f>STDEV(H63:H66)</f>
        <v>0.54081040896693156</v>
      </c>
      <c r="I72">
        <f t="shared" ref="I72:O72" si="17">STDEV(I63:I66)</f>
        <v>0.63899525327152862</v>
      </c>
      <c r="J72">
        <f t="shared" si="17"/>
        <v>0.39845217774257935</v>
      </c>
      <c r="K72">
        <f t="shared" si="17"/>
        <v>0.28307721081376586</v>
      </c>
      <c r="L72">
        <f t="shared" si="17"/>
        <v>0.11115342298934305</v>
      </c>
      <c r="M72">
        <f t="shared" si="17"/>
        <v>0.47211099938087958</v>
      </c>
      <c r="N72">
        <f t="shared" si="17"/>
        <v>0.4532579004099257</v>
      </c>
      <c r="O72">
        <f t="shared" si="17"/>
        <v>6.1986616357333899</v>
      </c>
    </row>
    <row r="73" spans="4:17" x14ac:dyDescent="0.25">
      <c r="F73" t="s">
        <v>42</v>
      </c>
      <c r="H73">
        <f t="shared" ref="H73:O73" si="18">H72/H70*100</f>
        <v>8.1639255885498017</v>
      </c>
      <c r="I73">
        <f t="shared" si="18"/>
        <v>9.4799327915023959</v>
      </c>
      <c r="J73">
        <f t="shared" si="18"/>
        <v>6.1337391291319214</v>
      </c>
      <c r="K73">
        <f t="shared" si="18"/>
        <v>4.3509008946327326</v>
      </c>
      <c r="L73">
        <f t="shared" si="18"/>
        <v>1.736611123062809</v>
      </c>
      <c r="M73">
        <f t="shared" si="18"/>
        <v>7.3668338777293032</v>
      </c>
      <c r="N73">
        <f t="shared" si="18"/>
        <v>7.4106456041302335</v>
      </c>
      <c r="O73">
        <f t="shared" si="18"/>
        <v>6.1986616357333899</v>
      </c>
    </row>
    <row r="76" spans="4:17" x14ac:dyDescent="0.25">
      <c r="D76" t="s">
        <v>59</v>
      </c>
      <c r="H76">
        <f>H47/$H$54*100</f>
        <v>107.79933151203429</v>
      </c>
      <c r="I76">
        <f>I47/$H$54*100</f>
        <v>109.05763369593417</v>
      </c>
      <c r="J76">
        <f t="shared" ref="H76:O79" si="19">J47/$H$54*100</f>
        <v>105.08237982777511</v>
      </c>
      <c r="K76">
        <f t="shared" si="19"/>
        <v>102.86534088307565</v>
      </c>
      <c r="L76">
        <f t="shared" si="19"/>
        <v>96.724807114612446</v>
      </c>
      <c r="M76">
        <f t="shared" si="19"/>
        <v>99.000293964829055</v>
      </c>
      <c r="N76">
        <f t="shared" si="19"/>
        <v>96.670977708441285</v>
      </c>
      <c r="O76">
        <f t="shared" si="19"/>
        <v>1437.9655244949679</v>
      </c>
    </row>
    <row r="77" spans="4:17" x14ac:dyDescent="0.25">
      <c r="H77">
        <f t="shared" si="19"/>
        <v>102.25044343565919</v>
      </c>
      <c r="I77">
        <f t="shared" si="19"/>
        <v>93.179869978626158</v>
      </c>
      <c r="J77">
        <f t="shared" si="19"/>
        <v>98.48652572723114</v>
      </c>
      <c r="K77">
        <f t="shared" si="19"/>
        <v>94.031266444279709</v>
      </c>
      <c r="M77">
        <f t="shared" si="19"/>
        <v>86.304357779749338</v>
      </c>
      <c r="N77">
        <f t="shared" si="19"/>
        <v>87.452771530932978</v>
      </c>
      <c r="O77">
        <f t="shared" si="19"/>
        <v>1429.0741169608416</v>
      </c>
    </row>
    <row r="78" spans="4:17" x14ac:dyDescent="0.25">
      <c r="H78">
        <f t="shared" si="19"/>
        <v>88.511522691364135</v>
      </c>
      <c r="I78">
        <f t="shared" si="19"/>
        <v>93.683923441737548</v>
      </c>
      <c r="J78">
        <f t="shared" si="19"/>
        <v>90.379944564736306</v>
      </c>
      <c r="K78">
        <f t="shared" si="19"/>
        <v>95.194650503688493</v>
      </c>
      <c r="L78">
        <f t="shared" si="19"/>
        <v>98.245567468246151</v>
      </c>
      <c r="M78">
        <f t="shared" si="19"/>
        <v>99.272944684843822</v>
      </c>
      <c r="N78">
        <f t="shared" si="19"/>
        <v>85.60999029186128</v>
      </c>
      <c r="O78">
        <f t="shared" si="19"/>
        <v>1624.9462668125655</v>
      </c>
    </row>
    <row r="79" spans="4:17" x14ac:dyDescent="0.25">
      <c r="H79">
        <f t="shared" si="19"/>
        <v>101.43870236094234</v>
      </c>
      <c r="I79">
        <f t="shared" si="19"/>
        <v>111.08977340819372</v>
      </c>
      <c r="J79">
        <f t="shared" si="19"/>
        <v>98.302900563576372</v>
      </c>
      <c r="K79">
        <f t="shared" si="19"/>
        <v>100.77045328314919</v>
      </c>
      <c r="L79">
        <f t="shared" si="19"/>
        <v>94.894448046195606</v>
      </c>
      <c r="M79">
        <f t="shared" si="19"/>
        <v>102.39234284660144</v>
      </c>
      <c r="N79">
        <f t="shared" si="19"/>
        <v>99.586684123178543</v>
      </c>
      <c r="O79">
        <f t="shared" si="19"/>
        <v>1546.3043710512993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99.999999999999986</v>
      </c>
      <c r="I83">
        <f t="shared" ref="I83:N83" si="20">AVERAGE(I76:I79)</f>
        <v>101.7528001311229</v>
      </c>
      <c r="J83">
        <f t="shared" si="20"/>
        <v>98.06293767082974</v>
      </c>
      <c r="K83">
        <f t="shared" si="20"/>
        <v>98.215427778548261</v>
      </c>
      <c r="L83">
        <f t="shared" si="20"/>
        <v>96.621607543018058</v>
      </c>
      <c r="M83">
        <f t="shared" si="20"/>
        <v>96.742484819005909</v>
      </c>
      <c r="N83">
        <f t="shared" si="20"/>
        <v>92.330105913603518</v>
      </c>
      <c r="O83">
        <f>AVERAGE(O76:O79)</f>
        <v>1509.5725698299186</v>
      </c>
    </row>
    <row r="84" spans="6:17" x14ac:dyDescent="0.25">
      <c r="F84" t="s">
        <v>39</v>
      </c>
      <c r="H84">
        <f>MEDIAN(H76:H79)</f>
        <v>101.84457289830077</v>
      </c>
      <c r="I84">
        <f>MEDIAN(I76:I79)</f>
        <v>101.37077856883586</v>
      </c>
      <c r="J84">
        <f t="shared" ref="J84:O84" si="21">MEDIAN(J76:J79)</f>
        <v>98.394713145403756</v>
      </c>
      <c r="K84">
        <f t="shared" si="21"/>
        <v>97.982551893418844</v>
      </c>
      <c r="L84">
        <f t="shared" si="21"/>
        <v>96.724807114612446</v>
      </c>
      <c r="M84">
        <f t="shared" si="21"/>
        <v>99.136619324836431</v>
      </c>
      <c r="N84">
        <f t="shared" si="21"/>
        <v>92.061874619687131</v>
      </c>
      <c r="O84">
        <f t="shared" si="21"/>
        <v>1492.1349477731337</v>
      </c>
    </row>
    <row r="85" spans="6:17" x14ac:dyDescent="0.25">
      <c r="F85" t="s">
        <v>41</v>
      </c>
      <c r="H85">
        <f>STDEV(H76:H79)</f>
        <v>8.1639255885498034</v>
      </c>
      <c r="I85">
        <f t="shared" ref="I85:O85" si="22">STDEV(I76:I79)</f>
        <v>9.646097065902218</v>
      </c>
      <c r="J85">
        <f t="shared" si="22"/>
        <v>6.0149247790919329</v>
      </c>
      <c r="K85">
        <f t="shared" si="22"/>
        <v>4.273255925884226</v>
      </c>
      <c r="L85">
        <f t="shared" si="22"/>
        <v>1.6779415838741352</v>
      </c>
      <c r="M85">
        <f t="shared" si="22"/>
        <v>7.1268581458036575</v>
      </c>
      <c r="N85">
        <f t="shared" si="22"/>
        <v>6.84225693517525</v>
      </c>
      <c r="O85">
        <f t="shared" si="22"/>
        <v>93.573295749601797</v>
      </c>
    </row>
    <row r="86" spans="6:17" x14ac:dyDescent="0.25">
      <c r="F86" t="s">
        <v>42</v>
      </c>
      <c r="H86">
        <f t="shared" ref="H86:O86" si="23">H85/H83*100</f>
        <v>8.1639255885498052</v>
      </c>
      <c r="I86">
        <f t="shared" si="23"/>
        <v>9.4799327915024012</v>
      </c>
      <c r="J86">
        <f t="shared" si="23"/>
        <v>6.1337391291319232</v>
      </c>
      <c r="K86">
        <f t="shared" si="23"/>
        <v>4.350900894632737</v>
      </c>
      <c r="L86">
        <f t="shared" si="23"/>
        <v>1.7366111230627983</v>
      </c>
      <c r="M86">
        <f t="shared" si="23"/>
        <v>7.366833877729305</v>
      </c>
      <c r="N86">
        <f t="shared" si="23"/>
        <v>7.4106456041302353</v>
      </c>
      <c r="O86">
        <f t="shared" si="23"/>
        <v>6.198661635733389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11198-E00B-431E-9833-1A5E00C62AC2}">
  <dimension ref="A1:P57"/>
  <sheetViews>
    <sheetView tabSelected="1" workbookViewId="0">
      <selection activeCell="H18" sqref="H18"/>
    </sheetView>
  </sheetViews>
  <sheetFormatPr baseColWidth="10" defaultRowHeight="15" x14ac:dyDescent="0.25"/>
  <cols>
    <col min="5" max="5" width="20.140625" customWidth="1"/>
    <col min="7" max="7" width="12" bestFit="1" customWidth="1"/>
    <col min="16" max="16" width="12" bestFit="1" customWidth="1"/>
  </cols>
  <sheetData>
    <row r="1" spans="1:3" x14ac:dyDescent="0.25">
      <c r="A1" s="1" t="s">
        <v>63</v>
      </c>
    </row>
    <row r="2" spans="1:3" x14ac:dyDescent="0.25">
      <c r="A2" t="s">
        <v>30</v>
      </c>
      <c r="C2" t="s">
        <v>64</v>
      </c>
    </row>
    <row r="3" spans="1:3" x14ac:dyDescent="0.25">
      <c r="A3" t="s">
        <v>31</v>
      </c>
      <c r="C3" s="2">
        <v>43808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43821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  <c r="C8" s="19" t="s">
        <v>62</v>
      </c>
    </row>
    <row r="9" spans="1:3" x14ac:dyDescent="0.25">
      <c r="C9" s="2"/>
    </row>
    <row r="14" spans="1:3" x14ac:dyDescent="0.25">
      <c r="A14" s="1"/>
      <c r="C14" s="16"/>
    </row>
    <row r="19" spans="3:15" x14ac:dyDescent="0.25">
      <c r="C19" s="1" t="s">
        <v>17</v>
      </c>
    </row>
    <row r="20" spans="3:15" x14ac:dyDescent="0.25">
      <c r="C20" s="1" t="s">
        <v>43</v>
      </c>
    </row>
    <row r="21" spans="3:15" x14ac:dyDescent="0.25">
      <c r="G21" t="s">
        <v>21</v>
      </c>
      <c r="H21" t="s">
        <v>22</v>
      </c>
      <c r="I21" t="s">
        <v>23</v>
      </c>
      <c r="J21" t="s">
        <v>24</v>
      </c>
      <c r="K21" t="s">
        <v>25</v>
      </c>
      <c r="L21" t="s">
        <v>26</v>
      </c>
      <c r="M21" t="s">
        <v>27</v>
      </c>
      <c r="N21" t="s">
        <v>28</v>
      </c>
      <c r="O21" t="s">
        <v>29</v>
      </c>
    </row>
    <row r="24" spans="3:15" x14ac:dyDescent="0.25">
      <c r="G24">
        <v>0.15715359666666667</v>
      </c>
      <c r="H24">
        <v>0.15174419666666666</v>
      </c>
      <c r="I24">
        <v>0.15534539666666669</v>
      </c>
      <c r="J24">
        <v>0.12438499666666668</v>
      </c>
      <c r="K24">
        <v>8.1596996666666685E-2</v>
      </c>
      <c r="L24">
        <v>8.8491196666666674E-2</v>
      </c>
      <c r="M24">
        <v>8.6607996666666673E-2</v>
      </c>
      <c r="N24">
        <v>1.2720396666666675E-2</v>
      </c>
    </row>
    <row r="25" spans="3:15" x14ac:dyDescent="0.25">
      <c r="G25">
        <v>0.14606909666666668</v>
      </c>
      <c r="H25">
        <v>0.14469889666666669</v>
      </c>
      <c r="I25">
        <v>0.1516546966666667</v>
      </c>
      <c r="J25">
        <v>0.11811419666666668</v>
      </c>
      <c r="K25">
        <v>5.5643966666666794E-3</v>
      </c>
      <c r="L25">
        <v>8.0230296666666687E-2</v>
      </c>
      <c r="M25">
        <v>7.8424796666666671E-2</v>
      </c>
      <c r="N25">
        <v>1.1034486666666676E-2</v>
      </c>
    </row>
    <row r="26" spans="3:15" x14ac:dyDescent="0.25">
      <c r="G26">
        <v>0.14325569666666665</v>
      </c>
      <c r="H26">
        <v>0.15305969666666669</v>
      </c>
      <c r="I26">
        <v>0.13160619666666667</v>
      </c>
      <c r="J26">
        <v>0.11079119666666669</v>
      </c>
      <c r="K26">
        <v>9.7352596666666666E-2</v>
      </c>
      <c r="L26">
        <v>8.7928496666666675E-2</v>
      </c>
      <c r="M26">
        <v>8.7196796666666673E-2</v>
      </c>
      <c r="N26">
        <v>1.7950566666666834E-3</v>
      </c>
    </row>
    <row r="27" spans="3:15" x14ac:dyDescent="0.25">
      <c r="G27">
        <v>0.1411530966666667</v>
      </c>
      <c r="H27">
        <v>0.15008489666666669</v>
      </c>
      <c r="I27">
        <v>0.14339259666666671</v>
      </c>
      <c r="J27">
        <v>0.12044079666666667</v>
      </c>
      <c r="K27">
        <v>8.7753896666666678E-2</v>
      </c>
      <c r="L27">
        <v>9.775849666666668E-2</v>
      </c>
      <c r="M27">
        <v>9.1048196666666678E-2</v>
      </c>
      <c r="N27">
        <v>7.7221066666666727E-3</v>
      </c>
    </row>
    <row r="29" spans="3:15" x14ac:dyDescent="0.25">
      <c r="C29" s="1" t="s">
        <v>57</v>
      </c>
    </row>
    <row r="30" spans="3:15" x14ac:dyDescent="0.25">
      <c r="C30" s="1" t="s">
        <v>43</v>
      </c>
    </row>
    <row r="31" spans="3:15" x14ac:dyDescent="0.25">
      <c r="G31" t="s">
        <v>21</v>
      </c>
      <c r="H31" t="s">
        <v>22</v>
      </c>
      <c r="I31" t="s">
        <v>23</v>
      </c>
      <c r="J31" t="s">
        <v>24</v>
      </c>
      <c r="K31" t="s">
        <v>25</v>
      </c>
      <c r="L31" t="s">
        <v>26</v>
      </c>
      <c r="M31" t="s">
        <v>27</v>
      </c>
      <c r="N31" t="s">
        <v>28</v>
      </c>
      <c r="O31" t="s">
        <v>29</v>
      </c>
    </row>
    <row r="34" spans="3:16" x14ac:dyDescent="0.25">
      <c r="G34">
        <v>6768.8233333333319</v>
      </c>
      <c r="H34">
        <v>6847.8333333333321</v>
      </c>
      <c r="I34">
        <v>6598.2233333333334</v>
      </c>
      <c r="J34">
        <v>6459.0133333333324</v>
      </c>
      <c r="K34">
        <v>6073.4433333333327</v>
      </c>
      <c r="L34">
        <v>6216.3233333333319</v>
      </c>
      <c r="M34">
        <v>6070.0633333333317</v>
      </c>
      <c r="N34">
        <v>90291.233333333337</v>
      </c>
    </row>
    <row r="35" spans="3:16" x14ac:dyDescent="0.25">
      <c r="G35">
        <v>6420.4033333333318</v>
      </c>
      <c r="H35">
        <v>5850.8533333333326</v>
      </c>
      <c r="I35">
        <v>6184.0633333333317</v>
      </c>
      <c r="J35">
        <v>5904.3133333333317</v>
      </c>
      <c r="K35">
        <v>83324.733333333337</v>
      </c>
      <c r="L35">
        <v>5419.1333333333332</v>
      </c>
      <c r="M35">
        <v>5491.243333333332</v>
      </c>
      <c r="N35">
        <v>89732.933333333334</v>
      </c>
    </row>
    <row r="36" spans="3:16" x14ac:dyDescent="0.25">
      <c r="G36">
        <v>5557.7233333333334</v>
      </c>
      <c r="H36">
        <v>5882.5033333333322</v>
      </c>
      <c r="I36">
        <v>5675.0433333333331</v>
      </c>
      <c r="J36">
        <v>5977.3633333333328</v>
      </c>
      <c r="K36">
        <v>6168.9333333333325</v>
      </c>
      <c r="L36">
        <v>6233.4433333333327</v>
      </c>
      <c r="M36">
        <v>5375.5333333333328</v>
      </c>
      <c r="N36">
        <v>102031.93333333333</v>
      </c>
    </row>
    <row r="37" spans="3:16" x14ac:dyDescent="0.25">
      <c r="G37">
        <v>6369.4333333333325</v>
      </c>
      <c r="H37">
        <v>6975.4333333333325</v>
      </c>
      <c r="I37">
        <v>6172.5333333333328</v>
      </c>
      <c r="J37">
        <v>6327.4733333333334</v>
      </c>
      <c r="K37">
        <v>5958.5133333333324</v>
      </c>
      <c r="L37">
        <v>6429.3133333333317</v>
      </c>
      <c r="M37">
        <v>6253.1433333333316</v>
      </c>
      <c r="N37">
        <v>97093.933333333334</v>
      </c>
    </row>
    <row r="40" spans="3:16" x14ac:dyDescent="0.25">
      <c r="C40" s="1" t="s">
        <v>60</v>
      </c>
    </row>
    <row r="41" spans="3:16" x14ac:dyDescent="0.25">
      <c r="G41">
        <f>G24/G34</f>
        <v>2.321726966823875E-5</v>
      </c>
      <c r="H41">
        <f t="shared" ref="H41:N41" si="0">H24/H34</f>
        <v>2.2159446540268214E-5</v>
      </c>
      <c r="I41">
        <f t="shared" si="0"/>
        <v>2.3543519038205744E-5</v>
      </c>
      <c r="J41">
        <f t="shared" si="0"/>
        <v>1.9257584749786351E-5</v>
      </c>
      <c r="K41">
        <f t="shared" si="0"/>
        <v>1.3435047005185971E-5</v>
      </c>
      <c r="L41">
        <f t="shared" si="0"/>
        <v>1.4235295032379808E-5</v>
      </c>
      <c r="M41">
        <f t="shared" si="0"/>
        <v>1.4268054863787807E-5</v>
      </c>
      <c r="N41">
        <f t="shared" si="0"/>
        <v>1.4088185748561054E-7</v>
      </c>
      <c r="P41" s="1" t="s">
        <v>21</v>
      </c>
    </row>
    <row r="42" spans="3:16" x14ac:dyDescent="0.25">
      <c r="G42">
        <f t="shared" ref="G42:N42" si="1">G25/G35</f>
        <v>2.2750766436791882E-5</v>
      </c>
      <c r="H42">
        <f t="shared" si="1"/>
        <v>2.4731246610181085E-5</v>
      </c>
      <c r="I42">
        <f t="shared" si="1"/>
        <v>2.4523470813957826E-5</v>
      </c>
      <c r="J42">
        <f t="shared" si="1"/>
        <v>2.0004730440006017E-5</v>
      </c>
      <c r="K42">
        <f t="shared" si="1"/>
        <v>6.6779651660051467E-8</v>
      </c>
      <c r="L42">
        <f t="shared" si="1"/>
        <v>1.4805005105367406E-5</v>
      </c>
      <c r="M42">
        <f t="shared" si="1"/>
        <v>1.4281792283836149E-5</v>
      </c>
      <c r="N42">
        <f t="shared" si="1"/>
        <v>1.229703104174314E-7</v>
      </c>
      <c r="P42">
        <f>AVERAGE(G41:G44)</f>
        <v>2.3476254249854816E-5</v>
      </c>
    </row>
    <row r="43" spans="3:16" x14ac:dyDescent="0.25">
      <c r="G43">
        <f t="shared" ref="G43:N43" si="2">G26/G36</f>
        <v>2.5775967617435673E-5</v>
      </c>
      <c r="H43">
        <f t="shared" si="2"/>
        <v>2.6019483201879482E-5</v>
      </c>
      <c r="I43">
        <f t="shared" si="2"/>
        <v>2.3190342158914503E-5</v>
      </c>
      <c r="J43">
        <f t="shared" si="2"/>
        <v>1.8535128364847605E-5</v>
      </c>
      <c r="K43">
        <f t="shared" si="2"/>
        <v>1.5781106944474466E-5</v>
      </c>
      <c r="L43">
        <f t="shared" si="2"/>
        <v>1.4105927007705215E-5</v>
      </c>
      <c r="M43">
        <f t="shared" si="2"/>
        <v>1.6221050314387411E-5</v>
      </c>
      <c r="N43">
        <f t="shared" si="2"/>
        <v>1.7593086870189169E-8</v>
      </c>
    </row>
    <row r="44" spans="3:16" x14ac:dyDescent="0.25">
      <c r="G44">
        <f t="shared" ref="G44:N44" si="3">G27/G37</f>
        <v>2.2161013276952956E-5</v>
      </c>
      <c r="H44">
        <f t="shared" si="3"/>
        <v>2.1516211179233794E-5</v>
      </c>
      <c r="I44">
        <f t="shared" si="3"/>
        <v>2.3230752905344112E-5</v>
      </c>
      <c r="J44">
        <f t="shared" si="3"/>
        <v>1.9034579890235282E-5</v>
      </c>
      <c r="K44">
        <f t="shared" si="3"/>
        <v>1.4727481799151246E-5</v>
      </c>
      <c r="L44">
        <f t="shared" si="3"/>
        <v>1.5205122475495057E-5</v>
      </c>
      <c r="M44">
        <f t="shared" si="3"/>
        <v>1.4560388561912602E-5</v>
      </c>
      <c r="N44">
        <f t="shared" si="3"/>
        <v>7.9532329174016423E-8</v>
      </c>
    </row>
    <row r="47" spans="3:16" x14ac:dyDescent="0.25">
      <c r="C47" s="1" t="s">
        <v>61</v>
      </c>
      <c r="G47">
        <f>G41/$P$42*100</f>
        <v>98.89682323738819</v>
      </c>
      <c r="H47">
        <f t="shared" ref="H47:N47" si="4">H41/$P$42*100</f>
        <v>94.390895176155524</v>
      </c>
      <c r="I47">
        <f t="shared" si="4"/>
        <v>100.28652266087698</v>
      </c>
      <c r="J47">
        <f t="shared" si="4"/>
        <v>82.030057030522428</v>
      </c>
      <c r="K47">
        <f t="shared" si="4"/>
        <v>57.22823948913851</v>
      </c>
      <c r="L47">
        <f t="shared" si="4"/>
        <v>60.6369946452077</v>
      </c>
      <c r="M47">
        <f t="shared" si="4"/>
        <v>60.776539186936283</v>
      </c>
      <c r="N47">
        <f t="shared" si="4"/>
        <v>0.60010364509696767</v>
      </c>
    </row>
    <row r="48" spans="3:16" x14ac:dyDescent="0.25">
      <c r="G48">
        <f t="shared" ref="G48:N48" si="5">G42/$P$42*100</f>
        <v>96.909695195231492</v>
      </c>
      <c r="H48">
        <f t="shared" si="5"/>
        <v>105.34579472078273</v>
      </c>
      <c r="I48">
        <f t="shared" si="5"/>
        <v>104.46074809446864</v>
      </c>
      <c r="J48">
        <f t="shared" si="5"/>
        <v>85.212616233825855</v>
      </c>
      <c r="L48">
        <f t="shared" si="5"/>
        <v>63.063744956071787</v>
      </c>
      <c r="M48">
        <f t="shared" si="5"/>
        <v>60.835055421690498</v>
      </c>
      <c r="N48">
        <f t="shared" si="5"/>
        <v>0.52380720156066585</v>
      </c>
    </row>
    <row r="49" spans="5:14" x14ac:dyDescent="0.25">
      <c r="G49">
        <f t="shared" ref="G49:N49" si="6">G43/$P$42*100</f>
        <v>109.79591268311076</v>
      </c>
      <c r="H49">
        <f t="shared" si="6"/>
        <v>110.83319734467602</v>
      </c>
      <c r="I49">
        <f t="shared" si="6"/>
        <v>98.782122190800166</v>
      </c>
      <c r="J49">
        <f t="shared" si="6"/>
        <v>78.95266496767573</v>
      </c>
      <c r="K49">
        <f t="shared" si="6"/>
        <v>67.221571109761086</v>
      </c>
      <c r="L49">
        <f t="shared" si="6"/>
        <v>60.085935590821315</v>
      </c>
      <c r="M49">
        <f t="shared" si="6"/>
        <v>69.095564146429908</v>
      </c>
      <c r="N49">
        <f t="shared" si="6"/>
        <v>7.4939923051386997E-2</v>
      </c>
    </row>
    <row r="50" spans="5:14" x14ac:dyDescent="0.25">
      <c r="G50">
        <f t="shared" ref="G50:N50" si="7">G44/$P$42*100</f>
        <v>94.397568884269546</v>
      </c>
      <c r="H50">
        <f t="shared" si="7"/>
        <v>91.650954833933341</v>
      </c>
      <c r="I50">
        <f t="shared" si="7"/>
        <v>98.954256748551686</v>
      </c>
      <c r="J50">
        <f t="shared" si="7"/>
        <v>81.080140330960148</v>
      </c>
      <c r="K50">
        <f t="shared" si="7"/>
        <v>62.733524873297554</v>
      </c>
      <c r="L50">
        <f t="shared" si="7"/>
        <v>64.768094235429785</v>
      </c>
      <c r="M50">
        <f t="shared" si="7"/>
        <v>62.021770623832154</v>
      </c>
      <c r="N50">
        <f t="shared" si="7"/>
        <v>0.33877776381003488</v>
      </c>
    </row>
    <row r="53" spans="5:14" x14ac:dyDescent="0.25">
      <c r="E53" s="3"/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</row>
    <row r="54" spans="5:14" x14ac:dyDescent="0.25">
      <c r="E54" t="s">
        <v>37</v>
      </c>
      <c r="G54">
        <f>AVERAGE(G47:G50)</f>
        <v>100</v>
      </c>
      <c r="H54">
        <f>AVERAGE(H47:H50)</f>
        <v>100.55521051888691</v>
      </c>
      <c r="I54">
        <f>AVERAGE(I47:I50)</f>
        <v>100.62091242367437</v>
      </c>
      <c r="J54">
        <f>AVERAGE(J47:J50)</f>
        <v>81.818869640746044</v>
      </c>
      <c r="K54">
        <f t="shared" ref="K54:L54" si="8">AVERAGE(K47:K50)</f>
        <v>62.394445157399048</v>
      </c>
      <c r="L54">
        <f t="shared" si="8"/>
        <v>62.138692356882643</v>
      </c>
      <c r="M54">
        <f>AVERAGE(M47:M50)</f>
        <v>63.182232344722209</v>
      </c>
      <c r="N54">
        <f>AVERAGE(N47:N50)</f>
        <v>0.38440713337976384</v>
      </c>
    </row>
    <row r="55" spans="5:14" x14ac:dyDescent="0.25">
      <c r="E55" t="s">
        <v>39</v>
      </c>
      <c r="G55">
        <f>MEDIAN(G47:G50)</f>
        <v>97.903259216309834</v>
      </c>
      <c r="H55">
        <f>MEDIAN(H47:H50)</f>
        <v>99.868344948469129</v>
      </c>
      <c r="I55">
        <f t="shared" ref="I55:N55" si="9">MEDIAN(I47:I50)</f>
        <v>99.620389704714341</v>
      </c>
      <c r="J55">
        <f t="shared" si="9"/>
        <v>81.555098680741281</v>
      </c>
      <c r="K55">
        <f t="shared" si="9"/>
        <v>62.733524873297554</v>
      </c>
      <c r="L55">
        <f t="shared" si="9"/>
        <v>61.85036980063974</v>
      </c>
      <c r="M55">
        <f t="shared" si="9"/>
        <v>61.428413022761326</v>
      </c>
      <c r="N55">
        <f t="shared" si="9"/>
        <v>0.43129248268535036</v>
      </c>
    </row>
    <row r="56" spans="5:14" x14ac:dyDescent="0.25">
      <c r="E56" t="s">
        <v>41</v>
      </c>
      <c r="G56">
        <f>STDEV(G47:G50)</f>
        <v>6.7851338099695813</v>
      </c>
      <c r="H56">
        <f t="shared" ref="H56:N56" si="10">STDEV(H47:H50)</f>
        <v>9.0530153933042286</v>
      </c>
      <c r="I56">
        <f t="shared" si="10"/>
        <v>2.6466988968713463</v>
      </c>
      <c r="J56">
        <f t="shared" si="10"/>
        <v>2.6027527909701194</v>
      </c>
      <c r="K56">
        <f t="shared" si="10"/>
        <v>5.0052872555163228</v>
      </c>
      <c r="L56">
        <f t="shared" si="10"/>
        <v>2.1785609094104723</v>
      </c>
      <c r="M56">
        <f t="shared" si="10"/>
        <v>3.9837487989819067</v>
      </c>
      <c r="N56">
        <f t="shared" si="10"/>
        <v>0.23367310343837808</v>
      </c>
    </row>
    <row r="57" spans="5:14" x14ac:dyDescent="0.25">
      <c r="E57" t="s">
        <v>42</v>
      </c>
      <c r="G57">
        <f t="shared" ref="G57:N57" si="11">G56/G54*100</f>
        <v>6.7851338099695822</v>
      </c>
      <c r="H57">
        <f t="shared" si="11"/>
        <v>9.0030296258032649</v>
      </c>
      <c r="I57">
        <f t="shared" si="11"/>
        <v>2.6303666237165064</v>
      </c>
      <c r="J57">
        <f t="shared" si="11"/>
        <v>3.1811155573260823</v>
      </c>
      <c r="K57">
        <f t="shared" si="11"/>
        <v>8.0220077971520691</v>
      </c>
      <c r="L57">
        <f t="shared" si="11"/>
        <v>3.505965167239586</v>
      </c>
      <c r="M57">
        <f t="shared" si="11"/>
        <v>6.3051725954324889</v>
      </c>
      <c r="N57">
        <f t="shared" si="11"/>
        <v>60.787920708934273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76200</xdr:colOff>
                <xdr:row>1</xdr:row>
                <xdr:rowOff>95250</xdr:rowOff>
              </from>
              <to>
                <xdr:col>14</xdr:col>
                <xdr:colOff>552450</xdr:colOff>
                <xdr:row>15</xdr:row>
                <xdr:rowOff>180975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2020-01-20T22:23:14Z</dcterms:created>
  <dcterms:modified xsi:type="dcterms:W3CDTF">2021-07-17T10:28:20Z</dcterms:modified>
</cp:coreProperties>
</file>