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D833EE51-F14D-4472-AE00-8C9EBCEC01A1}" xr6:coauthVersionLast="45" xr6:coauthVersionMax="45" xr10:uidLastSave="{B9D40AB6-CEB1-43EB-A395-1135DF3C6BB5}"/>
  <bookViews>
    <workbookView xWindow="-120" yWindow="-120" windowWidth="29040" windowHeight="15840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2" i="3" l="1"/>
  <c r="K42" i="3"/>
  <c r="J42" i="3"/>
  <c r="I42" i="3"/>
  <c r="H42" i="3"/>
  <c r="G42" i="3"/>
  <c r="F42" i="3"/>
  <c r="E42" i="3"/>
  <c r="L41" i="3"/>
  <c r="K41" i="3"/>
  <c r="J41" i="3"/>
  <c r="I41" i="3"/>
  <c r="H41" i="3"/>
  <c r="G41" i="3"/>
  <c r="F41" i="3"/>
  <c r="E41" i="3"/>
  <c r="L40" i="3"/>
  <c r="K40" i="3"/>
  <c r="J40" i="3"/>
  <c r="I40" i="3"/>
  <c r="H40" i="3"/>
  <c r="G40" i="3"/>
  <c r="F40" i="3"/>
  <c r="E40" i="3"/>
  <c r="L39" i="3"/>
  <c r="K39" i="3"/>
  <c r="J39" i="3"/>
  <c r="I39" i="3"/>
  <c r="H39" i="3"/>
  <c r="G39" i="3"/>
  <c r="F39" i="3"/>
  <c r="E39" i="3"/>
  <c r="N40" i="3" s="1"/>
  <c r="E47" i="3" l="1"/>
  <c r="F48" i="3"/>
  <c r="H45" i="3"/>
  <c r="H47" i="3"/>
  <c r="H48" i="3"/>
  <c r="F47" i="3"/>
  <c r="I46" i="3"/>
  <c r="I48" i="3"/>
  <c r="E48" i="3"/>
  <c r="I45" i="3"/>
  <c r="J46" i="3"/>
  <c r="J48" i="3"/>
  <c r="E46" i="3"/>
  <c r="F45" i="3"/>
  <c r="H46" i="3"/>
  <c r="J45" i="3"/>
  <c r="J47" i="3"/>
  <c r="K45" i="3"/>
  <c r="K46" i="3"/>
  <c r="K47" i="3"/>
  <c r="K48" i="3"/>
  <c r="G47" i="3"/>
  <c r="G48" i="3"/>
  <c r="G45" i="3"/>
  <c r="G46" i="3"/>
  <c r="F46" i="3"/>
  <c r="I47" i="3"/>
  <c r="L45" i="3"/>
  <c r="L46" i="3"/>
  <c r="L47" i="3"/>
  <c r="L48" i="3"/>
  <c r="E45" i="3"/>
  <c r="P39" i="2"/>
  <c r="O39" i="2"/>
  <c r="N39" i="2"/>
  <c r="M39" i="2"/>
  <c r="L39" i="2"/>
  <c r="K39" i="2"/>
  <c r="K40" i="2" s="1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O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J54" i="3" l="1"/>
  <c r="J55" i="3" s="1"/>
  <c r="J53" i="3"/>
  <c r="J52" i="3"/>
  <c r="F52" i="3"/>
  <c r="F54" i="3"/>
  <c r="F53" i="3"/>
  <c r="G54" i="3"/>
  <c r="G53" i="3"/>
  <c r="G52" i="3"/>
  <c r="O40" i="2"/>
  <c r="H52" i="3"/>
  <c r="H54" i="3"/>
  <c r="H55" i="3" s="1"/>
  <c r="H53" i="3"/>
  <c r="E54" i="3"/>
  <c r="E53" i="3"/>
  <c r="E52" i="3"/>
  <c r="L54" i="3"/>
  <c r="L55" i="3" s="1"/>
  <c r="L53" i="3"/>
  <c r="L52" i="3"/>
  <c r="K54" i="3"/>
  <c r="K53" i="3"/>
  <c r="K52" i="3"/>
  <c r="I54" i="3"/>
  <c r="I55" i="3" s="1"/>
  <c r="I53" i="3"/>
  <c r="I52" i="3"/>
  <c r="I40" i="2"/>
  <c r="M40" i="2"/>
  <c r="H40" i="2"/>
  <c r="J40" i="2"/>
  <c r="L40" i="2"/>
  <c r="N40" i="2"/>
  <c r="P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G55" i="3" l="1"/>
  <c r="K55" i="3"/>
  <c r="E55" i="3"/>
  <c r="F55" i="3"/>
  <c r="O40" i="1"/>
  <c r="O58" i="2"/>
  <c r="O56" i="2"/>
  <c r="O57" i="2" s="1"/>
  <c r="O54" i="2"/>
  <c r="H63" i="2" s="1"/>
  <c r="K54" i="2"/>
  <c r="K55" i="2" s="1"/>
  <c r="K58" i="2"/>
  <c r="K56" i="2"/>
  <c r="K57" i="2" s="1"/>
  <c r="L58" i="2"/>
  <c r="L56" i="2"/>
  <c r="L57" i="2" s="1"/>
  <c r="L54" i="2"/>
  <c r="L55" i="2" s="1"/>
  <c r="H58" i="2"/>
  <c r="H56" i="2"/>
  <c r="H57" i="2" s="1"/>
  <c r="H54" i="2"/>
  <c r="O78" i="2" s="1"/>
  <c r="I78" i="2"/>
  <c r="M58" i="2"/>
  <c r="M56" i="2"/>
  <c r="M57" i="2" s="1"/>
  <c r="M54" i="2"/>
  <c r="M55" i="2" s="1"/>
  <c r="I63" i="2"/>
  <c r="I58" i="2"/>
  <c r="I56" i="2"/>
  <c r="I57" i="2" s="1"/>
  <c r="I54" i="2"/>
  <c r="I55" i="2" s="1"/>
  <c r="N78" i="2"/>
  <c r="N58" i="2"/>
  <c r="N56" i="2"/>
  <c r="N57" i="2" s="1"/>
  <c r="N54" i="2"/>
  <c r="N55" i="2" s="1"/>
  <c r="J58" i="2"/>
  <c r="J56" i="2"/>
  <c r="J57" i="2" s="1"/>
  <c r="J54" i="2"/>
  <c r="J55" i="2" s="1"/>
  <c r="K40" i="1"/>
  <c r="I40" i="1"/>
  <c r="M40" i="1"/>
  <c r="H40" i="1"/>
  <c r="J40" i="1"/>
  <c r="L40" i="1"/>
  <c r="N40" i="1"/>
  <c r="P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J76" i="2" l="1"/>
  <c r="N76" i="2"/>
  <c r="N77" i="2"/>
  <c r="N79" i="2"/>
  <c r="N85" i="2" s="1"/>
  <c r="I77" i="2"/>
  <c r="I79" i="2"/>
  <c r="I85" i="2" s="1"/>
  <c r="K59" i="2"/>
  <c r="H77" i="2"/>
  <c r="H78" i="2"/>
  <c r="H79" i="2"/>
  <c r="K76" i="2"/>
  <c r="K77" i="2"/>
  <c r="K84" i="2" s="1"/>
  <c r="K78" i="2"/>
  <c r="K79" i="2"/>
  <c r="J63" i="2"/>
  <c r="J77" i="2"/>
  <c r="J84" i="2" s="1"/>
  <c r="J78" i="2"/>
  <c r="J79" i="2"/>
  <c r="I76" i="2"/>
  <c r="M76" i="2"/>
  <c r="M77" i="2"/>
  <c r="M78" i="2"/>
  <c r="M79" i="2"/>
  <c r="L76" i="2"/>
  <c r="L77" i="2"/>
  <c r="L78" i="2"/>
  <c r="L79" i="2"/>
  <c r="O76" i="2"/>
  <c r="O77" i="2"/>
  <c r="N59" i="2"/>
  <c r="N84" i="2"/>
  <c r="M59" i="2"/>
  <c r="L59" i="2"/>
  <c r="O55" i="2"/>
  <c r="O66" i="2"/>
  <c r="O59" i="2"/>
  <c r="J59" i="2"/>
  <c r="N63" i="2"/>
  <c r="J64" i="2"/>
  <c r="N64" i="2"/>
  <c r="J65" i="2"/>
  <c r="N65" i="2"/>
  <c r="J66" i="2"/>
  <c r="N66" i="2"/>
  <c r="I59" i="2"/>
  <c r="I84" i="2"/>
  <c r="M63" i="2"/>
  <c r="I64" i="2"/>
  <c r="M64" i="2"/>
  <c r="I65" i="2"/>
  <c r="M65" i="2"/>
  <c r="I66" i="2"/>
  <c r="M66" i="2"/>
  <c r="H55" i="2"/>
  <c r="O79" i="2"/>
  <c r="H59" i="2"/>
  <c r="H76" i="2"/>
  <c r="L63" i="2"/>
  <c r="H64" i="2"/>
  <c r="L64" i="2"/>
  <c r="H65" i="2"/>
  <c r="L65" i="2"/>
  <c r="H66" i="2"/>
  <c r="L66" i="2"/>
  <c r="K63" i="2"/>
  <c r="O63" i="2"/>
  <c r="K64" i="2"/>
  <c r="O64" i="2"/>
  <c r="K65" i="2"/>
  <c r="O65" i="2"/>
  <c r="K66" i="2"/>
  <c r="O58" i="1"/>
  <c r="O56" i="1"/>
  <c r="O57" i="1" s="1"/>
  <c r="O54" i="1"/>
  <c r="H63" i="1" s="1"/>
  <c r="K54" i="1"/>
  <c r="K55" i="1" s="1"/>
  <c r="K58" i="1"/>
  <c r="K56" i="1"/>
  <c r="K57" i="1" s="1"/>
  <c r="L58" i="1"/>
  <c r="L56" i="1"/>
  <c r="L57" i="1" s="1"/>
  <c r="L54" i="1"/>
  <c r="L55" i="1" s="1"/>
  <c r="H58" i="1"/>
  <c r="H56" i="1"/>
  <c r="H57" i="1" s="1"/>
  <c r="H54" i="1"/>
  <c r="K79" i="1" s="1"/>
  <c r="I79" i="1"/>
  <c r="M58" i="1"/>
  <c r="M56" i="1"/>
  <c r="M57" i="1" s="1"/>
  <c r="M54" i="1"/>
  <c r="M55" i="1" s="1"/>
  <c r="I63" i="1"/>
  <c r="I58" i="1"/>
  <c r="I56" i="1"/>
  <c r="I57" i="1" s="1"/>
  <c r="I54" i="1"/>
  <c r="I55" i="1" s="1"/>
  <c r="N58" i="1"/>
  <c r="N56" i="1"/>
  <c r="N57" i="1" s="1"/>
  <c r="N54" i="1"/>
  <c r="N55" i="1" s="1"/>
  <c r="J58" i="1"/>
  <c r="J56" i="1"/>
  <c r="J57" i="1" s="1"/>
  <c r="J54" i="1"/>
  <c r="J55" i="1" s="1"/>
  <c r="O85" i="2" l="1"/>
  <c r="K83" i="2"/>
  <c r="J85" i="2"/>
  <c r="N79" i="1"/>
  <c r="I77" i="1"/>
  <c r="K85" i="2"/>
  <c r="N76" i="1"/>
  <c r="N83" i="1" s="1"/>
  <c r="N77" i="1"/>
  <c r="N85" i="1" s="1"/>
  <c r="N78" i="1"/>
  <c r="J76" i="1"/>
  <c r="I78" i="1"/>
  <c r="J83" i="2"/>
  <c r="H71" i="2"/>
  <c r="J71" i="2"/>
  <c r="O84" i="2"/>
  <c r="H72" i="2"/>
  <c r="H73" i="2" s="1"/>
  <c r="J72" i="2"/>
  <c r="L85" i="2"/>
  <c r="M85" i="2"/>
  <c r="I72" i="2"/>
  <c r="I83" i="2"/>
  <c r="I86" i="2" s="1"/>
  <c r="L84" i="2"/>
  <c r="H70" i="2"/>
  <c r="M84" i="2"/>
  <c r="N83" i="2"/>
  <c r="J70" i="2"/>
  <c r="L83" i="2"/>
  <c r="M83" i="2"/>
  <c r="M86" i="2" s="1"/>
  <c r="O72" i="2"/>
  <c r="O71" i="2"/>
  <c r="O70" i="2"/>
  <c r="L72" i="2"/>
  <c r="L71" i="2"/>
  <c r="L70" i="2"/>
  <c r="N72" i="2"/>
  <c r="N71" i="2"/>
  <c r="N70" i="2"/>
  <c r="I71" i="2"/>
  <c r="N86" i="2"/>
  <c r="J73" i="2"/>
  <c r="K72" i="2"/>
  <c r="K71" i="2"/>
  <c r="K70" i="2"/>
  <c r="H85" i="2"/>
  <c r="H84" i="2"/>
  <c r="H83" i="2"/>
  <c r="M72" i="2"/>
  <c r="M71" i="2"/>
  <c r="M70" i="2"/>
  <c r="J86" i="2"/>
  <c r="O83" i="2"/>
  <c r="O86" i="2" s="1"/>
  <c r="K86" i="2"/>
  <c r="I70" i="2"/>
  <c r="I73" i="2" s="1"/>
  <c r="L78" i="1"/>
  <c r="L84" i="1" s="1"/>
  <c r="O78" i="1"/>
  <c r="J63" i="1"/>
  <c r="J77" i="1"/>
  <c r="J78" i="1"/>
  <c r="J79" i="1"/>
  <c r="I76" i="1"/>
  <c r="I85" i="1" s="1"/>
  <c r="M76" i="1"/>
  <c r="M85" i="1" s="1"/>
  <c r="M77" i="1"/>
  <c r="M78" i="1"/>
  <c r="M79" i="1"/>
  <c r="L76" i="1"/>
  <c r="O76" i="1"/>
  <c r="L77" i="1"/>
  <c r="L79" i="1"/>
  <c r="K59" i="1"/>
  <c r="O77" i="1"/>
  <c r="H77" i="1"/>
  <c r="H78" i="1"/>
  <c r="H79" i="1"/>
  <c r="K76" i="1"/>
  <c r="K77" i="1"/>
  <c r="K78" i="1"/>
  <c r="N59" i="1"/>
  <c r="N84" i="1"/>
  <c r="M59" i="1"/>
  <c r="L59" i="1"/>
  <c r="O55" i="1"/>
  <c r="O66" i="1"/>
  <c r="O59" i="1"/>
  <c r="J59" i="1"/>
  <c r="J85" i="1"/>
  <c r="J83" i="1"/>
  <c r="N63" i="1"/>
  <c r="J64" i="1"/>
  <c r="N64" i="1"/>
  <c r="J65" i="1"/>
  <c r="N65" i="1"/>
  <c r="J66" i="1"/>
  <c r="N66" i="1"/>
  <c r="I59" i="1"/>
  <c r="I84" i="1"/>
  <c r="M63" i="1"/>
  <c r="I64" i="1"/>
  <c r="M64" i="1"/>
  <c r="I65" i="1"/>
  <c r="M65" i="1"/>
  <c r="I66" i="1"/>
  <c r="M66" i="1"/>
  <c r="H55" i="1"/>
  <c r="O79" i="1"/>
  <c r="H59" i="1"/>
  <c r="H76" i="1"/>
  <c r="L63" i="1"/>
  <c r="H64" i="1"/>
  <c r="L64" i="1"/>
  <c r="H65" i="1"/>
  <c r="L65" i="1"/>
  <c r="H66" i="1"/>
  <c r="L66" i="1"/>
  <c r="K63" i="1"/>
  <c r="O63" i="1"/>
  <c r="K64" i="1"/>
  <c r="O64" i="1"/>
  <c r="K65" i="1"/>
  <c r="O65" i="1"/>
  <c r="K66" i="1"/>
  <c r="M84" i="1" l="1"/>
  <c r="O85" i="1"/>
  <c r="M83" i="1"/>
  <c r="K84" i="1"/>
  <c r="J84" i="1"/>
  <c r="L86" i="2"/>
  <c r="H86" i="2"/>
  <c r="O73" i="2"/>
  <c r="M73" i="2"/>
  <c r="K73" i="2"/>
  <c r="N73" i="2"/>
  <c r="L73" i="2"/>
  <c r="I83" i="1"/>
  <c r="I86" i="1" s="1"/>
  <c r="L85" i="1"/>
  <c r="H71" i="1"/>
  <c r="J71" i="1"/>
  <c r="O84" i="1"/>
  <c r="H72" i="1"/>
  <c r="J72" i="1"/>
  <c r="I72" i="1"/>
  <c r="L83" i="1"/>
  <c r="L86" i="1" s="1"/>
  <c r="H70" i="1"/>
  <c r="J70" i="1"/>
  <c r="K85" i="1"/>
  <c r="K83" i="1"/>
  <c r="O72" i="1"/>
  <c r="O71" i="1"/>
  <c r="O70" i="1"/>
  <c r="L72" i="1"/>
  <c r="L71" i="1"/>
  <c r="L70" i="1"/>
  <c r="N72" i="1"/>
  <c r="N71" i="1"/>
  <c r="N70" i="1"/>
  <c r="H73" i="1"/>
  <c r="I71" i="1"/>
  <c r="N86" i="1"/>
  <c r="K72" i="1"/>
  <c r="K71" i="1"/>
  <c r="K70" i="1"/>
  <c r="H85" i="1"/>
  <c r="H84" i="1"/>
  <c r="H83" i="1"/>
  <c r="M72" i="1"/>
  <c r="M71" i="1"/>
  <c r="M70" i="1"/>
  <c r="J86" i="1"/>
  <c r="O83" i="1"/>
  <c r="O86" i="1" s="1"/>
  <c r="M86" i="1"/>
  <c r="I70" i="1"/>
  <c r="I73" i="1" l="1"/>
  <c r="K86" i="1"/>
  <c r="J73" i="1"/>
  <c r="H86" i="1"/>
  <c r="O73" i="1"/>
  <c r="M73" i="1"/>
  <c r="K73" i="1"/>
  <c r="N73" i="1"/>
  <c r="L73" i="1"/>
</calcChain>
</file>

<file path=xl/sharedStrings.xml><?xml version="1.0" encoding="utf-8"?>
<sst xmlns="http://schemas.openxmlformats.org/spreadsheetml/2006/main" count="238" uniqueCount="63">
  <si>
    <t>version,4</t>
  </si>
  <si>
    <t>ProtocolHeader</t>
  </si>
  <si>
    <t>,Version,1.0,Label,005A_d13,ReaderType,0,DateRead,1/17/2020 3:40:18 PM,InstrumentSN,SN: 512734004,</t>
  </si>
  <si>
    <t xml:space="preserve">,Result,0,Prefix,3b_Cisp,WellMap,0007FF7FF7FF7FF7FF7FF000,RefWellMap,000000000000000000000000,RunCount,1,Kinetics,False,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</si>
  <si>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</si>
  <si>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</si>
  <si>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</si>
  <si>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</si>
  <si>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</si>
  <si>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</si>
  <si>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,B,X,0.05159481,0.05608157,0.05610619,0.05662077,0.05873004,0.05645073,0.0564601,0.05825888,0.05777409,0.05612608,0.05698218</t>
  </si>
  <si>
    <t>,C,X,0.05359125,0.2222562,0.2194009,0.2073381,0.2066764,0.189817,0.1473287,0.09104887,0.1020645,0.08299571,0.05762239</t>
  </si>
  <si>
    <t>,D,X,0.05344687,0.2131989,0.2059496,0.1974838,0.2058967,0.1854353,0.1442667,0.08837939,0.09836104,0.0769485,0.05429297</t>
  </si>
  <si>
    <t>,E,X,0.05340143,0.2181435,0.2111249,0.2031038,0.2051811,0.1839264,0.139623,0.08847655,0.09811191,0.08378038,0.05547521</t>
  </si>
  <si>
    <t>,F,X,0.05323265,0.2161203,0.2097376,0.2040169,0.2117229,0.1879498,0.144709,0.09356753,0.1012435,0.05335486,0.05466881</t>
  </si>
  <si>
    <t>,G,X,0.05361222,0.05367045,0.05325009,0.05311746,0.05292902,0.05411686,0.05376949,0.05338747,0.05303954,0.05365762,0.05469802</t>
  </si>
  <si>
    <t>,H,X,X,X,X,X,X,X,X,X,X,X,X</t>
  </si>
  <si>
    <t>MTT</t>
  </si>
  <si>
    <t>Date of intoxication:</t>
  </si>
  <si>
    <t>Reader:</t>
  </si>
  <si>
    <t>Promega GloMax</t>
  </si>
  <si>
    <t>Vehicle</t>
  </si>
  <si>
    <t>1nM</t>
  </si>
  <si>
    <t>10nM</t>
  </si>
  <si>
    <t>100nM</t>
  </si>
  <si>
    <t>1uM</t>
  </si>
  <si>
    <t>10uM</t>
  </si>
  <si>
    <t>100uM</t>
  </si>
  <si>
    <t>Full kill</t>
  </si>
  <si>
    <t>Empty value</t>
  </si>
  <si>
    <t>Cells</t>
  </si>
  <si>
    <t>Differentiation started</t>
  </si>
  <si>
    <t>Age of cells</t>
  </si>
  <si>
    <t>13d</t>
  </si>
  <si>
    <t>Agent</t>
  </si>
  <si>
    <t>Cisplatin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</si>
  <si>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</si>
  <si>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</si>
  <si>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</si>
  <si>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</si>
  <si>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</si>
  <si>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</si>
  <si>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</si>
  <si>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</si>
  <si>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</si>
  <si>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</si>
  <si>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,Version,1,Label,CytoTox-Fluor,ReaderType,2,DateRead,1/17/2020 1:14:21 AM,InstrumentSN,SN: 512734004,FluoOpticalKitID,PN:9300-046 SN:31000001DD35142D SIG:BLUE,</t>
  </si>
  <si>
    <t xml:space="preserve">,Result,0,Prefix,3b_Cisp,WellMap,0007FE7FE7FE7FE7FE7FE000,RunCount,1,Kinetics,False, </t>
  </si>
  <si>
    <t>,Read 1</t>
  </si>
  <si>
    <t>,B,X,611.275,565.774,562.826,568.27,564.678,565.303,564.882,562.617,562.559,565.654,X</t>
  </si>
  <si>
    <t>,C,X,565.233,9648.5,9633.38,8647.38,8608.08,8864.78,9991.41,6418.76,64924.3,3013.87,X</t>
  </si>
  <si>
    <t>,D,X,565.586,8744.1,9514.32,8632.9,8419.82,8737.53,9417.58,5862.97,67088.7,2772.75,X</t>
  </si>
  <si>
    <t>,E,X,563.46,8619.21,8880.31,8500.67,8673.38,8445.47,9587.04,6192.17,55025.7,2756.34,X</t>
  </si>
  <si>
    <t>,F,X,562.875,8974.39,9075.84,8698.23,8968.65,8989.85,9559.11,6382.37,57269.8,567.089,X</t>
  </si>
  <si>
    <t>,G,X,564.785,561.777,564.404,564.701,565.638,563.904,563.122,562.231,563.508,563.785,X</t>
  </si>
  <si>
    <t>_x000B_</t>
  </si>
  <si>
    <t>Cytotox</t>
  </si>
  <si>
    <t>Proteasis [% of full kill]</t>
  </si>
  <si>
    <t>Proteasis [% of vehicle]</t>
  </si>
  <si>
    <t>Live/Dead</t>
  </si>
  <si>
    <t>% of Vehicle</t>
  </si>
  <si>
    <t>68) Exp_20200117</t>
  </si>
  <si>
    <t>iPSC_DSN_005A_20191209_2_d13_thawed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</si>
</sst>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100852</xdr:colOff>
      <xdr:row>0</xdr:row>
      <xdr:rowOff>156881</xdr:rowOff>
    </xdr:from>
    <xdr:to>
      <xdr:col>17</xdr:col>
      <xdr:colOff>250264</xdr:colOff>
      <xdr:row>22</xdr:row>
      <xdr:rowOff>78440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8234" y="156881"/>
          <a:ext cx="5483412" cy="41125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66676</xdr:colOff>
      <xdr:row>4</xdr:row>
      <xdr:rowOff>76201</xdr:rowOff>
    </xdr:from>
    <xdr:to>
      <xdr:col>12</xdr:col>
      <xdr:colOff>549276</xdr:colOff>
      <xdr:row>21</xdr:row>
      <xdr:rowOff>57151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676" y="838201"/>
          <a:ext cx="4292600" cy="3219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1</xdr:row>
      <xdr:rowOff>76200</xdr:rowOff>
    </xdr:from>
    <xdr:to>
      <xdr:col>10</xdr:col>
      <xdr:colOff>228600</xdr:colOff>
      <xdr:row>15</xdr:row>
      <xdr:rowOff>145256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399DDEC-1FA1-40CD-B4C0-A0FDCFF29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8625" y="266700"/>
          <a:ext cx="3648075" cy="273605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323850</xdr:colOff>
          <xdr:row>1</xdr:row>
          <xdr:rowOff>95249</xdr:rowOff>
        </xdr:from>
        <xdr:to>
          <xdr:col>14</xdr:col>
          <xdr:colOff>733426</xdr:colOff>
          <xdr:row>15</xdr:row>
          <xdr:rowOff>131445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9D759085-1744-4D40-854E-F239ADE9A6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6"/>
  <sheetViews>
    <sheetView tabSelected="1" topLeftCell="A13" zoomScale="85" zoomScaleNormal="85" workbookViewId="0">
      <selection activeCell="B22" sqref="B22"/>
    </sheetView>
  </sheetViews>
  <sheetFormatPr baseColWidth="10" defaultRowHeight="15" x14ac:dyDescent="0.25"/>
  <cols>
    <col min="5" max="5" width="16.5703125" customWidth="1"/>
  </cols>
  <sheetData>
    <row r="1" spans="1:32" x14ac:dyDescent="0.25">
      <c r="B1" t="s">
        <v>0</v>
      </c>
    </row>
    <row r="2" spans="1:32" x14ac:dyDescent="0.25">
      <c r="A2" t="s">
        <v>1</v>
      </c>
    </row>
    <row r="3" spans="1:32" x14ac:dyDescent="0.25">
      <c r="A3" t="s">
        <v>2</v>
      </c>
    </row>
    <row r="4" spans="1:32" x14ac:dyDescent="0.25">
      <c r="A4" t="s">
        <v>3</v>
      </c>
    </row>
    <row r="6" spans="1:32" x14ac:dyDescent="0.25">
      <c r="A6" t="s">
        <v>4</v>
      </c>
    </row>
    <row r="7" spans="1:32" x14ac:dyDescent="0.25">
      <c r="A7" t="s">
        <v>5</v>
      </c>
    </row>
    <row r="9" spans="1:32" x14ac:dyDescent="0.25">
      <c r="A9" t="s">
        <v>6</v>
      </c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2" x14ac:dyDescent="0.25">
      <c r="A10" t="s">
        <v>7</v>
      </c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2" x14ac:dyDescent="0.25">
      <c r="A11" t="s">
        <v>8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</row>
    <row r="12" spans="1:32" x14ac:dyDescent="0.25">
      <c r="A12" t="s">
        <v>9</v>
      </c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</row>
    <row r="13" spans="1:32" x14ac:dyDescent="0.25">
      <c r="A13" t="s">
        <v>10</v>
      </c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</row>
    <row r="14" spans="1:32" x14ac:dyDescent="0.25">
      <c r="A14" t="s">
        <v>11</v>
      </c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</row>
    <row r="15" spans="1:32" x14ac:dyDescent="0.25">
      <c r="A15" t="s">
        <v>12</v>
      </c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32" x14ac:dyDescent="0.25">
      <c r="A16" t="s">
        <v>13</v>
      </c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x14ac:dyDescent="0.25">
      <c r="A17" t="s">
        <v>14</v>
      </c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</row>
    <row r="18" spans="1:32" x14ac:dyDescent="0.25">
      <c r="A18" t="s">
        <v>15</v>
      </c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</row>
    <row r="19" spans="1:32" x14ac:dyDescent="0.25">
      <c r="A19" t="s">
        <v>16</v>
      </c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</row>
    <row r="20" spans="1:32" x14ac:dyDescent="0.25"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</row>
    <row r="21" spans="1:32" x14ac:dyDescent="0.25"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</row>
    <row r="22" spans="1:32" x14ac:dyDescent="0.25">
      <c r="A22" s="1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</row>
    <row r="23" spans="1:32" x14ac:dyDescent="0.25">
      <c r="C23" s="2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</row>
    <row r="24" spans="1:32" x14ac:dyDescent="0.25">
      <c r="C24" s="2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</row>
    <row r="25" spans="1:32" x14ac:dyDescent="0.25">
      <c r="A25" s="1" t="s">
        <v>61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x14ac:dyDescent="0.25">
      <c r="A26" t="s">
        <v>30</v>
      </c>
      <c r="C26" t="s">
        <v>62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</row>
    <row r="27" spans="1:32" x14ac:dyDescent="0.25">
      <c r="A27" t="s">
        <v>31</v>
      </c>
      <c r="C27" s="2">
        <v>43808</v>
      </c>
      <c r="F27" s="5"/>
      <c r="G27" s="5">
        <v>5.1594809999999998E-2</v>
      </c>
      <c r="H27" s="5">
        <v>5.6081569999999997E-2</v>
      </c>
      <c r="I27" s="5">
        <v>5.610619E-2</v>
      </c>
      <c r="J27" s="5">
        <v>5.6620770000000001E-2</v>
      </c>
      <c r="K27" s="5">
        <v>5.8730039999999997E-2</v>
      </c>
      <c r="L27" s="5">
        <v>5.6450729999999998E-2</v>
      </c>
      <c r="M27" s="5">
        <v>5.6460099999999999E-2</v>
      </c>
      <c r="N27" s="5">
        <v>5.8258879999999999E-2</v>
      </c>
      <c r="O27" s="5">
        <v>5.777409E-2</v>
      </c>
      <c r="P27" s="5">
        <v>5.6126080000000002E-2</v>
      </c>
      <c r="Q27" s="5">
        <v>5.698218E-2</v>
      </c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</row>
    <row r="28" spans="1:32" x14ac:dyDescent="0.25">
      <c r="A28" t="s">
        <v>32</v>
      </c>
      <c r="C28" t="s">
        <v>33</v>
      </c>
      <c r="F28" s="6"/>
      <c r="G28" s="6">
        <v>5.359125E-2</v>
      </c>
      <c r="H28" s="7">
        <v>0.22225619999999999</v>
      </c>
      <c r="I28" s="8">
        <v>0.21940090000000001</v>
      </c>
      <c r="J28" s="8">
        <v>0.2073381</v>
      </c>
      <c r="K28" s="8">
        <v>0.20667640000000001</v>
      </c>
      <c r="L28" s="8">
        <v>0.18981700000000001</v>
      </c>
      <c r="M28" s="8">
        <v>0.14732870000000001</v>
      </c>
      <c r="N28" s="8">
        <v>9.1048870000000004E-2</v>
      </c>
      <c r="O28" s="8">
        <v>0.1020645</v>
      </c>
      <c r="P28" s="9">
        <v>8.299571E-2</v>
      </c>
      <c r="Q28" s="6">
        <v>5.7622390000000002E-2</v>
      </c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</row>
    <row r="29" spans="1:32" x14ac:dyDescent="0.25">
      <c r="A29" t="s">
        <v>34</v>
      </c>
      <c r="C29" t="s">
        <v>35</v>
      </c>
      <c r="F29" s="6"/>
      <c r="G29" s="6">
        <v>5.344687E-2</v>
      </c>
      <c r="H29" s="10">
        <v>0.2131989</v>
      </c>
      <c r="I29" s="11">
        <v>0.20594960000000001</v>
      </c>
      <c r="J29" s="11">
        <v>0.19748379999999999</v>
      </c>
      <c r="K29" s="11">
        <v>0.20589669999999999</v>
      </c>
      <c r="L29" s="11">
        <v>0.1854353</v>
      </c>
      <c r="M29" s="11">
        <v>0.1442667</v>
      </c>
      <c r="N29" s="11">
        <v>8.8379390000000002E-2</v>
      </c>
      <c r="O29" s="11">
        <v>9.8361039999999997E-2</v>
      </c>
      <c r="P29" s="12">
        <v>7.6948500000000003E-2</v>
      </c>
      <c r="Q29" s="6">
        <v>5.4292970000000003E-2</v>
      </c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</row>
    <row r="30" spans="1:32" x14ac:dyDescent="0.25">
      <c r="A30" t="s">
        <v>18</v>
      </c>
      <c r="C30" s="2">
        <v>43845</v>
      </c>
      <c r="F30" s="6"/>
      <c r="G30" s="6">
        <v>5.340143E-2</v>
      </c>
      <c r="H30" s="10">
        <v>0.21814349999999999</v>
      </c>
      <c r="I30" s="11">
        <v>0.2111249</v>
      </c>
      <c r="J30" s="11">
        <v>0.2031038</v>
      </c>
      <c r="K30" s="11">
        <v>0.20518110000000001</v>
      </c>
      <c r="L30" s="11">
        <v>0.18392639999999999</v>
      </c>
      <c r="M30" s="11">
        <v>0.139623</v>
      </c>
      <c r="N30" s="11">
        <v>8.8476550000000001E-2</v>
      </c>
      <c r="O30" s="11">
        <v>9.8111909999999997E-2</v>
      </c>
      <c r="P30" s="12">
        <v>8.3780380000000002E-2</v>
      </c>
      <c r="Q30" s="6">
        <v>5.5475209999999997E-2</v>
      </c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</row>
    <row r="31" spans="1:32" x14ac:dyDescent="0.25">
      <c r="A31" t="s">
        <v>19</v>
      </c>
      <c r="C31" t="s">
        <v>20</v>
      </c>
      <c r="F31" s="6"/>
      <c r="G31" s="6">
        <v>5.3232649999999999E-2</v>
      </c>
      <c r="H31" s="13">
        <v>0.21612029999999999</v>
      </c>
      <c r="I31" s="14">
        <v>0.2097376</v>
      </c>
      <c r="J31" s="14">
        <v>0.2040169</v>
      </c>
      <c r="K31" s="14">
        <v>0.21172289999999999</v>
      </c>
      <c r="L31" s="14">
        <v>0.1879498</v>
      </c>
      <c r="M31" s="14">
        <v>0.144709</v>
      </c>
      <c r="N31" s="14">
        <v>9.3567529999999996E-2</v>
      </c>
      <c r="O31" s="14">
        <v>0.1012435</v>
      </c>
      <c r="P31" s="15">
        <v>5.3354859999999997E-2</v>
      </c>
      <c r="Q31" s="6">
        <v>5.4668809999999998E-2</v>
      </c>
    </row>
    <row r="32" spans="1:32" x14ac:dyDescent="0.25">
      <c r="A32" s="1" t="s">
        <v>36</v>
      </c>
      <c r="G32">
        <v>5.3612220000000002E-2</v>
      </c>
      <c r="H32">
        <v>5.3670450000000001E-2</v>
      </c>
      <c r="I32">
        <v>5.325009E-2</v>
      </c>
      <c r="J32">
        <v>5.3117459999999998E-2</v>
      </c>
      <c r="K32">
        <v>5.292902E-2</v>
      </c>
      <c r="L32">
        <v>5.4116860000000003E-2</v>
      </c>
      <c r="M32">
        <v>5.3769490000000003E-2</v>
      </c>
      <c r="N32">
        <v>5.3387469999999999E-2</v>
      </c>
      <c r="O32">
        <v>5.3039540000000003E-2</v>
      </c>
      <c r="P32">
        <v>5.3657620000000003E-2</v>
      </c>
      <c r="Q32">
        <v>5.469802E-2</v>
      </c>
    </row>
    <row r="35" spans="3:17" x14ac:dyDescent="0.25">
      <c r="C35" s="16"/>
      <c r="F35" t="s">
        <v>37</v>
      </c>
      <c r="H35">
        <f>AVERAGE(H28:H31)</f>
        <v>0.21742972500000002</v>
      </c>
      <c r="I35">
        <f>AVERAGE(I28:I31)</f>
        <v>0.21155325</v>
      </c>
      <c r="J35">
        <f>AVERAGE(J28:J31)</f>
        <v>0.20298565000000002</v>
      </c>
      <c r="K35">
        <f t="shared" ref="K35:M35" si="0">AVERAGE(K28:K31)</f>
        <v>0.20736927500000002</v>
      </c>
      <c r="L35">
        <f t="shared" si="0"/>
        <v>0.18678212499999997</v>
      </c>
      <c r="M35">
        <f t="shared" si="0"/>
        <v>0.14398184999999999</v>
      </c>
      <c r="N35">
        <f>AVERAGE(N28:N31)</f>
        <v>9.0368085000000001E-2</v>
      </c>
      <c r="O35">
        <f>AVERAGE(O28:O31)</f>
        <v>9.9945237499999992E-2</v>
      </c>
      <c r="P35">
        <f>AVERAGE(P28:P30)</f>
        <v>8.1241530000000006E-2</v>
      </c>
    </row>
    <row r="36" spans="3:17" x14ac:dyDescent="0.25">
      <c r="F36" t="s">
        <v>38</v>
      </c>
      <c r="H36">
        <f>H35/1000</f>
        <v>2.1742972500000003E-4</v>
      </c>
      <c r="I36">
        <f t="shared" ref="I36:P36" si="1">I35/1000</f>
        <v>2.1155324999999999E-4</v>
      </c>
      <c r="J36">
        <f t="shared" si="1"/>
        <v>2.0298565000000001E-4</v>
      </c>
      <c r="K36">
        <f t="shared" si="1"/>
        <v>2.0736927500000001E-4</v>
      </c>
      <c r="L36">
        <f t="shared" si="1"/>
        <v>1.8678212499999996E-4</v>
      </c>
      <c r="M36">
        <f t="shared" si="1"/>
        <v>1.4398184999999999E-4</v>
      </c>
      <c r="N36">
        <f t="shared" si="1"/>
        <v>9.0368084999999999E-5</v>
      </c>
      <c r="O36">
        <f t="shared" si="1"/>
        <v>9.9945237499999992E-5</v>
      </c>
      <c r="P36">
        <f t="shared" si="1"/>
        <v>8.124153E-5</v>
      </c>
    </row>
    <row r="37" spans="3:17" x14ac:dyDescent="0.25">
      <c r="F37" t="s">
        <v>39</v>
      </c>
      <c r="H37">
        <f>MEDIAN(H28:H31)</f>
        <v>0.21713189999999999</v>
      </c>
      <c r="I37">
        <f t="shared" ref="I37:O37" si="2">MEDIAN(I28:I31)</f>
        <v>0.21043125000000001</v>
      </c>
      <c r="J37">
        <f t="shared" si="2"/>
        <v>0.20356035</v>
      </c>
      <c r="K37">
        <f t="shared" si="2"/>
        <v>0.20628655000000001</v>
      </c>
      <c r="L37">
        <f t="shared" si="2"/>
        <v>0.18669255000000001</v>
      </c>
      <c r="M37">
        <f t="shared" si="2"/>
        <v>0.14448785</v>
      </c>
      <c r="N37">
        <f t="shared" si="2"/>
        <v>8.9762709999999996E-2</v>
      </c>
      <c r="O37">
        <f t="shared" si="2"/>
        <v>9.9802269999999998E-2</v>
      </c>
      <c r="P37">
        <f>MEDIAN(P28:P30)</f>
        <v>8.299571E-2</v>
      </c>
    </row>
    <row r="38" spans="3:17" x14ac:dyDescent="0.25">
      <c r="F38" t="s">
        <v>40</v>
      </c>
      <c r="H38">
        <f>H37/1000</f>
        <v>2.171319E-4</v>
      </c>
      <c r="I38">
        <f t="shared" ref="I38:P38" si="3">I37/1000</f>
        <v>2.1043125000000002E-4</v>
      </c>
      <c r="J38">
        <f t="shared" si="3"/>
        <v>2.0356034999999999E-4</v>
      </c>
      <c r="K38">
        <f t="shared" si="3"/>
        <v>2.0628655000000002E-4</v>
      </c>
      <c r="L38">
        <f t="shared" si="3"/>
        <v>1.8669255000000002E-4</v>
      </c>
      <c r="M38">
        <f t="shared" si="3"/>
        <v>1.4448784999999999E-4</v>
      </c>
      <c r="N38">
        <f t="shared" si="3"/>
        <v>8.9762709999999994E-5</v>
      </c>
      <c r="O38">
        <f t="shared" si="3"/>
        <v>9.9802269999999996E-5</v>
      </c>
      <c r="P38">
        <f t="shared" si="3"/>
        <v>8.2995709999999996E-5</v>
      </c>
    </row>
    <row r="39" spans="3:17" x14ac:dyDescent="0.25">
      <c r="F39" t="s">
        <v>41</v>
      </c>
      <c r="H39">
        <f>STDEV(H28:H31)</f>
        <v>3.8043312897932499E-3</v>
      </c>
      <c r="I39">
        <f t="shared" ref="I39:O39" si="4">STDEV(I28:I31)</f>
        <v>5.6705841113004708E-3</v>
      </c>
      <c r="J39">
        <f t="shared" si="4"/>
        <v>4.0943705421794332E-3</v>
      </c>
      <c r="K39">
        <f t="shared" si="4"/>
        <v>2.9659575950834677E-3</v>
      </c>
      <c r="L39">
        <f t="shared" si="4"/>
        <v>2.61680683451544E-3</v>
      </c>
      <c r="M39">
        <f t="shared" si="4"/>
        <v>3.2047290519896829E-3</v>
      </c>
      <c r="N39">
        <f t="shared" si="4"/>
        <v>2.4652740877706323E-3</v>
      </c>
      <c r="O39">
        <f t="shared" si="4"/>
        <v>2.0039569609545871E-3</v>
      </c>
      <c r="P39">
        <f>STDEV(P28:P30)</f>
        <v>3.738516642720745E-3</v>
      </c>
    </row>
    <row r="40" spans="3:17" x14ac:dyDescent="0.25">
      <c r="F40" t="s">
        <v>42</v>
      </c>
      <c r="H40">
        <f>H39/H35*100</f>
        <v>1.7496831630510732</v>
      </c>
      <c r="I40">
        <f t="shared" ref="I40:O40" si="5">I39/I35*100</f>
        <v>2.6804523737170056</v>
      </c>
      <c r="J40">
        <f t="shared" si="5"/>
        <v>2.0170738878238108</v>
      </c>
      <c r="K40">
        <f t="shared" si="5"/>
        <v>1.430278229541704</v>
      </c>
      <c r="L40">
        <f t="shared" si="5"/>
        <v>1.4009942517333716</v>
      </c>
      <c r="M40">
        <f t="shared" si="5"/>
        <v>2.2257868279853903</v>
      </c>
      <c r="N40">
        <f t="shared" si="5"/>
        <v>2.7280362173997958</v>
      </c>
      <c r="O40">
        <f t="shared" si="5"/>
        <v>2.0050549791875651</v>
      </c>
      <c r="P40">
        <f>P39/P35*100</f>
        <v>4.601730965333549</v>
      </c>
    </row>
    <row r="43" spans="3:17" x14ac:dyDescent="0.25">
      <c r="D43" t="s">
        <v>43</v>
      </c>
    </row>
    <row r="44" spans="3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3:17" x14ac:dyDescent="0.25">
      <c r="H47">
        <f>H28-$P$35</f>
        <v>0.14101466999999998</v>
      </c>
      <c r="I47">
        <f t="shared" ref="H47:O50" si="6">I28-$P$35</f>
        <v>0.13815937</v>
      </c>
      <c r="J47">
        <f t="shared" si="6"/>
        <v>0.12609656999999999</v>
      </c>
      <c r="K47">
        <f t="shared" si="6"/>
        <v>0.12543487</v>
      </c>
      <c r="L47">
        <f t="shared" si="6"/>
        <v>0.10857547000000001</v>
      </c>
      <c r="M47">
        <f t="shared" si="6"/>
        <v>6.6087170000000001E-2</v>
      </c>
      <c r="N47">
        <f t="shared" si="6"/>
        <v>9.8073399999999977E-3</v>
      </c>
      <c r="O47">
        <f t="shared" si="6"/>
        <v>2.0822969999999996E-2</v>
      </c>
    </row>
    <row r="48" spans="3:17" x14ac:dyDescent="0.25">
      <c r="H48">
        <f t="shared" si="6"/>
        <v>0.13195736999999999</v>
      </c>
      <c r="I48">
        <f t="shared" si="6"/>
        <v>0.12470807</v>
      </c>
      <c r="J48">
        <f t="shared" si="6"/>
        <v>0.11624226999999998</v>
      </c>
      <c r="K48">
        <f t="shared" si="6"/>
        <v>0.12465516999999998</v>
      </c>
      <c r="L48">
        <f t="shared" si="6"/>
        <v>0.10419376999999999</v>
      </c>
      <c r="M48">
        <f t="shared" si="6"/>
        <v>6.3025169999999991E-2</v>
      </c>
      <c r="N48">
        <f t="shared" si="6"/>
        <v>7.1378599999999959E-3</v>
      </c>
      <c r="O48">
        <f t="shared" si="6"/>
        <v>1.7119509999999991E-2</v>
      </c>
    </row>
    <row r="49" spans="4:17" x14ac:dyDescent="0.25">
      <c r="H49">
        <f t="shared" si="6"/>
        <v>0.13690196999999998</v>
      </c>
      <c r="I49">
        <f t="shared" si="6"/>
        <v>0.12988337</v>
      </c>
      <c r="J49">
        <f t="shared" si="6"/>
        <v>0.12186226999999999</v>
      </c>
      <c r="K49">
        <f t="shared" si="6"/>
        <v>0.12393957</v>
      </c>
      <c r="L49">
        <f t="shared" si="6"/>
        <v>0.10268486999999998</v>
      </c>
      <c r="M49">
        <f t="shared" si="6"/>
        <v>5.8381469999999991E-2</v>
      </c>
      <c r="N49">
        <f t="shared" si="6"/>
        <v>7.2350199999999948E-3</v>
      </c>
      <c r="O49">
        <f t="shared" si="6"/>
        <v>1.687037999999999E-2</v>
      </c>
    </row>
    <row r="50" spans="4:17" x14ac:dyDescent="0.25">
      <c r="H50">
        <f t="shared" si="6"/>
        <v>0.13487876999999998</v>
      </c>
      <c r="I50">
        <f t="shared" si="6"/>
        <v>0.12849606999999999</v>
      </c>
      <c r="J50">
        <f t="shared" si="6"/>
        <v>0.12277536999999999</v>
      </c>
      <c r="K50">
        <f t="shared" si="6"/>
        <v>0.13048136999999999</v>
      </c>
      <c r="L50">
        <f t="shared" si="6"/>
        <v>0.10670826999999999</v>
      </c>
      <c r="M50">
        <f t="shared" si="6"/>
        <v>6.3467469999999998E-2</v>
      </c>
      <c r="N50">
        <f t="shared" si="6"/>
        <v>1.232599999999999E-2</v>
      </c>
      <c r="O50">
        <f t="shared" si="6"/>
        <v>2.0001969999999994E-2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/>
      <c r="Q53" s="3"/>
    </row>
    <row r="54" spans="4:17" x14ac:dyDescent="0.25">
      <c r="F54" t="s">
        <v>37</v>
      </c>
      <c r="H54">
        <f>AVERAGE(H47:H50)</f>
        <v>0.13618819499999998</v>
      </c>
      <c r="I54">
        <f>AVERAGE(I47:I50)</f>
        <v>0.13031171999999999</v>
      </c>
      <c r="J54">
        <f t="shared" ref="J54:N54" si="7">AVERAGE(J47:J50)</f>
        <v>0.12174412</v>
      </c>
      <c r="K54">
        <f t="shared" si="7"/>
        <v>0.12612774500000001</v>
      </c>
      <c r="L54">
        <f t="shared" si="7"/>
        <v>0.105540595</v>
      </c>
      <c r="M54">
        <f t="shared" si="7"/>
        <v>6.2740319999999988E-2</v>
      </c>
      <c r="N54">
        <f t="shared" si="7"/>
        <v>9.1265549999999945E-3</v>
      </c>
      <c r="O54">
        <f>AVERAGE(O47:O50)</f>
        <v>1.8703707499999993E-2</v>
      </c>
    </row>
    <row r="55" spans="4:17" x14ac:dyDescent="0.25">
      <c r="F55" t="s">
        <v>38</v>
      </c>
      <c r="H55">
        <f>H54/1000</f>
        <v>1.3618819499999998E-4</v>
      </c>
      <c r="I55">
        <f t="shared" ref="I55:O55" si="8">I54/1000</f>
        <v>1.3031172E-4</v>
      </c>
      <c r="J55">
        <f t="shared" si="8"/>
        <v>1.2174412E-4</v>
      </c>
      <c r="K55">
        <f t="shared" si="8"/>
        <v>1.2612774500000003E-4</v>
      </c>
      <c r="L55">
        <f t="shared" si="8"/>
        <v>1.05540595E-4</v>
      </c>
      <c r="M55">
        <f t="shared" si="8"/>
        <v>6.2740319999999994E-5</v>
      </c>
      <c r="N55">
        <f t="shared" si="8"/>
        <v>9.1265549999999952E-6</v>
      </c>
      <c r="O55">
        <f t="shared" si="8"/>
        <v>1.8703707499999992E-5</v>
      </c>
    </row>
    <row r="56" spans="4:17" x14ac:dyDescent="0.25">
      <c r="F56" t="s">
        <v>39</v>
      </c>
      <c r="H56">
        <f>MEDIAN(H47:H50)</f>
        <v>0.13589036999999998</v>
      </c>
      <c r="I56">
        <f t="shared" ref="I56:N56" si="9">MEDIAN(I47:I50)</f>
        <v>0.12918972000000001</v>
      </c>
      <c r="J56">
        <f>MEDIAN(J47:J50)</f>
        <v>0.12231881999999999</v>
      </c>
      <c r="K56">
        <f t="shared" si="9"/>
        <v>0.12504502000000001</v>
      </c>
      <c r="L56">
        <f t="shared" si="9"/>
        <v>0.10545101999999999</v>
      </c>
      <c r="M56">
        <f t="shared" si="9"/>
        <v>6.3246319999999995E-2</v>
      </c>
      <c r="N56">
        <f t="shared" si="9"/>
        <v>8.5211799999999963E-3</v>
      </c>
      <c r="O56">
        <f>MEDIAN(O47:O50)</f>
        <v>1.8560739999999992E-2</v>
      </c>
    </row>
    <row r="57" spans="4:17" x14ac:dyDescent="0.25">
      <c r="F57" t="s">
        <v>40</v>
      </c>
      <c r="H57">
        <f>H56/1000</f>
        <v>1.3589036999999999E-4</v>
      </c>
      <c r="I57">
        <f t="shared" ref="I57:O57" si="10">I56/1000</f>
        <v>1.2918972000000001E-4</v>
      </c>
      <c r="J57">
        <f t="shared" si="10"/>
        <v>1.2231882000000001E-4</v>
      </c>
      <c r="K57">
        <f t="shared" si="10"/>
        <v>1.2504502000000001E-4</v>
      </c>
      <c r="L57">
        <f t="shared" si="10"/>
        <v>1.0545101999999999E-4</v>
      </c>
      <c r="M57">
        <f t="shared" si="10"/>
        <v>6.3246319999999992E-5</v>
      </c>
      <c r="N57">
        <f t="shared" si="10"/>
        <v>8.5211799999999959E-6</v>
      </c>
      <c r="O57">
        <f t="shared" si="10"/>
        <v>1.8560739999999993E-5</v>
      </c>
    </row>
    <row r="58" spans="4:17" x14ac:dyDescent="0.25">
      <c r="F58" t="s">
        <v>41</v>
      </c>
      <c r="H58">
        <f>STDEV(H47:H50)</f>
        <v>3.8043312897932499E-3</v>
      </c>
      <c r="I58">
        <f t="shared" ref="I58:O58" si="11">STDEV(I47:I50)</f>
        <v>5.6705841113004708E-3</v>
      </c>
      <c r="J58">
        <f t="shared" si="11"/>
        <v>4.0943705421794332E-3</v>
      </c>
      <c r="K58">
        <f t="shared" si="11"/>
        <v>2.9659575950834677E-3</v>
      </c>
      <c r="L58">
        <f t="shared" si="11"/>
        <v>2.6168068345154396E-3</v>
      </c>
      <c r="M58">
        <f t="shared" si="11"/>
        <v>3.2047290519896829E-3</v>
      </c>
      <c r="N58">
        <f t="shared" si="11"/>
        <v>2.4652740877706323E-3</v>
      </c>
      <c r="O58">
        <f t="shared" si="11"/>
        <v>2.0039569609545871E-3</v>
      </c>
    </row>
    <row r="59" spans="4:17" x14ac:dyDescent="0.25">
      <c r="F59" t="s">
        <v>42</v>
      </c>
      <c r="H59">
        <f>H58/H54*100</f>
        <v>2.7934368979581894</v>
      </c>
      <c r="I59">
        <f t="shared" ref="I59:O59" si="12">I58/I54*100</f>
        <v>4.3515534222865533</v>
      </c>
      <c r="J59">
        <f t="shared" si="12"/>
        <v>3.3630951065065267</v>
      </c>
      <c r="K59">
        <f t="shared" si="12"/>
        <v>2.351550481683049</v>
      </c>
      <c r="L59">
        <f t="shared" si="12"/>
        <v>2.4794315727663272</v>
      </c>
      <c r="M59">
        <f t="shared" si="12"/>
        <v>5.1079258951654749</v>
      </c>
      <c r="N59">
        <f t="shared" si="12"/>
        <v>27.012099174010718</v>
      </c>
      <c r="O59">
        <f t="shared" si="12"/>
        <v>10.71422316112775</v>
      </c>
    </row>
    <row r="62" spans="4:17" x14ac:dyDescent="0.25">
      <c r="D62" t="s">
        <v>44</v>
      </c>
    </row>
    <row r="63" spans="4:17" x14ac:dyDescent="0.25">
      <c r="H63">
        <f t="shared" ref="H63:O64" si="13">H47/$O$54*100</f>
        <v>753.93966677462231</v>
      </c>
      <c r="I63">
        <f t="shared" si="13"/>
        <v>738.67370947711868</v>
      </c>
      <c r="J63">
        <f t="shared" si="13"/>
        <v>674.1795443496967</v>
      </c>
      <c r="K63">
        <f t="shared" si="13"/>
        <v>670.64174308756731</v>
      </c>
      <c r="L63">
        <f t="shared" si="13"/>
        <v>580.50239504654382</v>
      </c>
      <c r="M63">
        <f t="shared" si="13"/>
        <v>353.33727283748436</v>
      </c>
      <c r="N63">
        <f t="shared" si="13"/>
        <v>52.435272525514002</v>
      </c>
      <c r="O63">
        <f t="shared" si="13"/>
        <v>111.33070809624243</v>
      </c>
    </row>
    <row r="64" spans="4:17" x14ac:dyDescent="0.25">
      <c r="H64">
        <f>H48/$O$54*100</f>
        <v>705.51450828665941</v>
      </c>
      <c r="I64">
        <f t="shared" si="13"/>
        <v>666.75588249014299</v>
      </c>
      <c r="J64">
        <f t="shared" si="13"/>
        <v>621.49319860781623</v>
      </c>
      <c r="K64">
        <f t="shared" si="13"/>
        <v>666.47305086438098</v>
      </c>
      <c r="L64">
        <f t="shared" si="13"/>
        <v>557.07548891042075</v>
      </c>
      <c r="M64">
        <f t="shared" si="13"/>
        <v>336.96618705141759</v>
      </c>
      <c r="N64">
        <f t="shared" si="13"/>
        <v>38.162808095667657</v>
      </c>
      <c r="O64">
        <f t="shared" si="13"/>
        <v>91.530034887468148</v>
      </c>
    </row>
    <row r="65" spans="4:17" x14ac:dyDescent="0.25">
      <c r="H65">
        <f t="shared" ref="H65:O66" si="14">H49/$O$54*100</f>
        <v>731.95097816836596</v>
      </c>
      <c r="I65">
        <f t="shared" si="14"/>
        <v>694.42579766605115</v>
      </c>
      <c r="J65">
        <f t="shared" si="14"/>
        <v>651.54071726153779</v>
      </c>
      <c r="K65">
        <f t="shared" si="14"/>
        <v>662.6470714429214</v>
      </c>
      <c r="L65">
        <f t="shared" si="14"/>
        <v>549.00810440924624</v>
      </c>
      <c r="M65">
        <f t="shared" si="14"/>
        <v>312.13848912040578</v>
      </c>
      <c r="N65">
        <f t="shared" si="14"/>
        <v>38.682277297161527</v>
      </c>
      <c r="O65">
        <f t="shared" si="14"/>
        <v>90.198052979603091</v>
      </c>
    </row>
    <row r="66" spans="4:17" x14ac:dyDescent="0.25">
      <c r="H66">
        <f t="shared" si="14"/>
        <v>721.13387145302625</v>
      </c>
      <c r="I66">
        <f t="shared" si="14"/>
        <v>687.00855164677932</v>
      </c>
      <c r="J66">
        <f t="shared" si="14"/>
        <v>656.42263706273229</v>
      </c>
      <c r="K66">
        <f t="shared" si="14"/>
        <v>697.62302473988132</v>
      </c>
      <c r="L66">
        <f t="shared" si="14"/>
        <v>570.51934756785533</v>
      </c>
      <c r="M66">
        <f t="shared" si="14"/>
        <v>339.33095884866691</v>
      </c>
      <c r="N66">
        <f t="shared" si="14"/>
        <v>65.901372762592629</v>
      </c>
      <c r="O66">
        <f t="shared" si="14"/>
        <v>106.94120403668632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/>
      <c r="Q69" s="3"/>
    </row>
    <row r="70" spans="4:17" x14ac:dyDescent="0.25">
      <c r="F70" t="s">
        <v>37</v>
      </c>
      <c r="H70">
        <f>AVERAGE(H63:H66)</f>
        <v>728.13475617066842</v>
      </c>
      <c r="I70">
        <f>AVERAGE(I63:I66)</f>
        <v>696.71598532002304</v>
      </c>
      <c r="J70">
        <f t="shared" ref="J70:N70" si="15">AVERAGE(J63:J66)</f>
        <v>650.90902432044572</v>
      </c>
      <c r="K70">
        <f t="shared" si="15"/>
        <v>674.34622253368775</v>
      </c>
      <c r="L70">
        <f t="shared" si="15"/>
        <v>564.27633398351657</v>
      </c>
      <c r="M70">
        <f t="shared" si="15"/>
        <v>335.44322696449365</v>
      </c>
      <c r="N70">
        <f t="shared" si="15"/>
        <v>48.79543267023395</v>
      </c>
      <c r="O70">
        <f>AVERAGE(O63:O66)</f>
        <v>99.999999999999986</v>
      </c>
    </row>
    <row r="71" spans="4:17" x14ac:dyDescent="0.25">
      <c r="F71" t="s">
        <v>39</v>
      </c>
      <c r="H71">
        <f>MEDIAN(H63:H66)</f>
        <v>726.54242481069605</v>
      </c>
      <c r="I71">
        <f>MEDIAN(I63:I66)</f>
        <v>690.71717465641518</v>
      </c>
      <c r="J71">
        <f t="shared" ref="J71:O71" si="16">MEDIAN(J63:J66)</f>
        <v>653.98167716213504</v>
      </c>
      <c r="K71">
        <f t="shared" si="16"/>
        <v>668.55739697597414</v>
      </c>
      <c r="L71">
        <f t="shared" si="16"/>
        <v>563.7974182391381</v>
      </c>
      <c r="M71">
        <f t="shared" si="16"/>
        <v>338.14857295004225</v>
      </c>
      <c r="N71">
        <f t="shared" si="16"/>
        <v>45.558774911337764</v>
      </c>
      <c r="O71">
        <f t="shared" si="16"/>
        <v>99.235619462077238</v>
      </c>
    </row>
    <row r="72" spans="4:17" x14ac:dyDescent="0.25">
      <c r="F72" t="s">
        <v>41</v>
      </c>
      <c r="H72">
        <f>STDEV(H63:H66)</f>
        <v>20.33998494572937</v>
      </c>
      <c r="I72">
        <f t="shared" ref="I72:O72" si="17">STDEV(I63:I66)</f>
        <v>30.317968302810925</v>
      </c>
      <c r="J72">
        <f t="shared" si="17"/>
        <v>21.890689544730321</v>
      </c>
      <c r="K72">
        <f t="shared" si="17"/>
        <v>15.857591844202371</v>
      </c>
      <c r="L72">
        <f t="shared" si="17"/>
        <v>13.99084558243567</v>
      </c>
      <c r="M72">
        <f t="shared" si="17"/>
        <v>17.134191453698051</v>
      </c>
      <c r="N72">
        <f t="shared" si="17"/>
        <v>13.180670665271238</v>
      </c>
      <c r="O72">
        <f t="shared" si="17"/>
        <v>10.714223161127748</v>
      </c>
    </row>
    <row r="73" spans="4:17" x14ac:dyDescent="0.25">
      <c r="F73" t="s">
        <v>42</v>
      </c>
      <c r="H73">
        <f t="shared" ref="H73:O73" si="18">H72/H70*100</f>
        <v>2.7934368979581925</v>
      </c>
      <c r="I73">
        <f t="shared" si="18"/>
        <v>4.3515534222865506</v>
      </c>
      <c r="J73">
        <f t="shared" si="18"/>
        <v>3.363095106506532</v>
      </c>
      <c r="K73">
        <f t="shared" si="18"/>
        <v>2.3515504816830477</v>
      </c>
      <c r="L73">
        <f t="shared" si="18"/>
        <v>2.4794315727663259</v>
      </c>
      <c r="M73">
        <f t="shared" si="18"/>
        <v>5.1079258951654705</v>
      </c>
      <c r="N73">
        <f t="shared" si="18"/>
        <v>27.012099174010757</v>
      </c>
      <c r="O73">
        <f t="shared" si="18"/>
        <v>10.71422316112775</v>
      </c>
    </row>
    <row r="76" spans="4:17" x14ac:dyDescent="0.25">
      <c r="D76" t="s">
        <v>45</v>
      </c>
      <c r="H76">
        <f>H47/$H$54*100</f>
        <v>103.54397457136429</v>
      </c>
      <c r="I76">
        <f>I47/$H$54*100</f>
        <v>101.4473905025322</v>
      </c>
      <c r="J76">
        <f t="shared" ref="H76:O79" si="19">J47/$H$54*100</f>
        <v>92.589941440959706</v>
      </c>
      <c r="K76">
        <f t="shared" si="19"/>
        <v>92.104069666243845</v>
      </c>
      <c r="L76">
        <f t="shared" si="19"/>
        <v>79.724582589555595</v>
      </c>
      <c r="M76">
        <f t="shared" si="19"/>
        <v>48.526357222077884</v>
      </c>
      <c r="N76">
        <f t="shared" si="19"/>
        <v>7.2013143283087038</v>
      </c>
      <c r="O76">
        <f t="shared" si="19"/>
        <v>15.289849461621838</v>
      </c>
    </row>
    <row r="77" spans="4:17" x14ac:dyDescent="0.25">
      <c r="H77">
        <f t="shared" si="19"/>
        <v>96.893398139244013</v>
      </c>
      <c r="I77">
        <f t="shared" si="19"/>
        <v>91.570396391552151</v>
      </c>
      <c r="J77">
        <f t="shared" si="19"/>
        <v>85.354145416201447</v>
      </c>
      <c r="K77">
        <f t="shared" si="19"/>
        <v>91.531553083584086</v>
      </c>
      <c r="L77">
        <f t="shared" si="19"/>
        <v>76.507196530506931</v>
      </c>
      <c r="M77">
        <f t="shared" si="19"/>
        <v>46.277997883737278</v>
      </c>
      <c r="N77">
        <f t="shared" si="19"/>
        <v>5.2411738036472224</v>
      </c>
      <c r="O77">
        <f t="shared" si="19"/>
        <v>12.570480135961853</v>
      </c>
    </row>
    <row r="78" spans="4:17" x14ac:dyDescent="0.25">
      <c r="H78">
        <f t="shared" si="19"/>
        <v>100.52410930330635</v>
      </c>
      <c r="I78">
        <f t="shared" si="19"/>
        <v>95.370505497925137</v>
      </c>
      <c r="J78">
        <f t="shared" si="19"/>
        <v>89.48078796403756</v>
      </c>
      <c r="K78">
        <f t="shared" si="19"/>
        <v>91.00610372286674</v>
      </c>
      <c r="L78">
        <f t="shared" si="19"/>
        <v>75.399244405875265</v>
      </c>
      <c r="M78">
        <f t="shared" si="19"/>
        <v>42.868230979931852</v>
      </c>
      <c r="N78">
        <f t="shared" si="19"/>
        <v>5.3125162573745808</v>
      </c>
      <c r="O78">
        <f t="shared" si="19"/>
        <v>12.387549449495232</v>
      </c>
    </row>
    <row r="79" spans="4:17" x14ac:dyDescent="0.25">
      <c r="H79">
        <f t="shared" si="19"/>
        <v>99.038517986085353</v>
      </c>
      <c r="I79">
        <f t="shared" si="19"/>
        <v>94.351841582157689</v>
      </c>
      <c r="J79">
        <f t="shared" si="19"/>
        <v>90.151257236355917</v>
      </c>
      <c r="K79">
        <f t="shared" si="19"/>
        <v>95.809603761911973</v>
      </c>
      <c r="L79">
        <f t="shared" si="19"/>
        <v>78.353538645548539</v>
      </c>
      <c r="M79">
        <f t="shared" si="19"/>
        <v>46.602769057920185</v>
      </c>
      <c r="N79">
        <f t="shared" si="19"/>
        <v>9.0507110399693538</v>
      </c>
      <c r="O79">
        <f t="shared" si="19"/>
        <v>14.687007196181723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/>
      <c r="Q82" s="3"/>
    </row>
    <row r="83" spans="6:17" x14ac:dyDescent="0.25">
      <c r="F83" t="s">
        <v>37</v>
      </c>
      <c r="H83">
        <f>AVERAGE(H76:H79)</f>
        <v>100</v>
      </c>
      <c r="I83">
        <f t="shared" ref="I83:M83" si="20">AVERAGE(I76:I79)</f>
        <v>95.685033493541795</v>
      </c>
      <c r="J83">
        <f t="shared" si="20"/>
        <v>89.394033014388668</v>
      </c>
      <c r="K83">
        <f t="shared" si="20"/>
        <v>92.612832558651661</v>
      </c>
      <c r="L83">
        <f t="shared" si="20"/>
        <v>77.496140542871586</v>
      </c>
      <c r="M83">
        <f t="shared" si="20"/>
        <v>46.068838785916796</v>
      </c>
      <c r="N83">
        <f>AVERAGE(N76:N79)</f>
        <v>6.7014288573249656</v>
      </c>
      <c r="O83">
        <f>AVERAGE(O76:O79)</f>
        <v>13.733721560815162</v>
      </c>
    </row>
    <row r="84" spans="6:17" x14ac:dyDescent="0.25">
      <c r="F84" t="s">
        <v>39</v>
      </c>
      <c r="H84">
        <f>MEDIAN(H76:H79)</f>
        <v>99.781313644695842</v>
      </c>
      <c r="I84">
        <f>MEDIAN(I76:I79)</f>
        <v>94.86117354004142</v>
      </c>
      <c r="J84">
        <f t="shared" ref="J84:O84" si="21">MEDIAN(J76:J79)</f>
        <v>89.816022600196732</v>
      </c>
      <c r="K84">
        <f t="shared" si="21"/>
        <v>91.817811374913958</v>
      </c>
      <c r="L84">
        <f t="shared" si="21"/>
        <v>77.430367588027735</v>
      </c>
      <c r="M84">
        <f t="shared" si="21"/>
        <v>46.440383470828735</v>
      </c>
      <c r="N84">
        <f t="shared" si="21"/>
        <v>6.2569152928416418</v>
      </c>
      <c r="O84">
        <f t="shared" si="21"/>
        <v>13.628743666071788</v>
      </c>
    </row>
    <row r="85" spans="6:17" x14ac:dyDescent="0.25">
      <c r="F85" t="s">
        <v>41</v>
      </c>
      <c r="H85">
        <f>STDEV(H76:H79)</f>
        <v>2.7934368979581929</v>
      </c>
      <c r="I85">
        <f t="shared" ref="I85:O85" si="22">STDEV(I76:I79)</f>
        <v>4.1637853496042609</v>
      </c>
      <c r="J85">
        <f t="shared" si="22"/>
        <v>3.0064063498157378</v>
      </c>
      <c r="K85">
        <f t="shared" si="22"/>
        <v>2.1778375101332914</v>
      </c>
      <c r="L85">
        <f t="shared" si="22"/>
        <v>1.9214637762953231</v>
      </c>
      <c r="M85">
        <f t="shared" si="22"/>
        <v>2.3531621459478798</v>
      </c>
      <c r="N85">
        <f t="shared" si="22"/>
        <v>1.8101966090163912</v>
      </c>
      <c r="O85">
        <f t="shared" si="22"/>
        <v>1.4714615763536532</v>
      </c>
    </row>
    <row r="86" spans="6:17" x14ac:dyDescent="0.25">
      <c r="F86" t="s">
        <v>42</v>
      </c>
      <c r="H86">
        <f t="shared" ref="H86:O86" si="23">H85/H83*100</f>
        <v>2.7934368979581929</v>
      </c>
      <c r="I86">
        <f t="shared" si="23"/>
        <v>4.3515534222865613</v>
      </c>
      <c r="J86">
        <f t="shared" si="23"/>
        <v>3.3630951065065307</v>
      </c>
      <c r="K86">
        <f t="shared" si="23"/>
        <v>2.3515504816830521</v>
      </c>
      <c r="L86">
        <f t="shared" si="23"/>
        <v>2.4794315727663259</v>
      </c>
      <c r="M86">
        <f t="shared" si="23"/>
        <v>5.107925895165474</v>
      </c>
      <c r="N86">
        <f t="shared" si="23"/>
        <v>27.012099174010697</v>
      </c>
      <c r="O86">
        <f t="shared" si="23"/>
        <v>10.714223161127746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1D6BE-9198-4AF4-A0A1-29A96243BC14}">
  <dimension ref="A1:Y86"/>
  <sheetViews>
    <sheetView workbookViewId="0">
      <selection activeCell="A2" sqref="A2"/>
    </sheetView>
  </sheetViews>
  <sheetFormatPr baseColWidth="10" defaultRowHeight="15" x14ac:dyDescent="0.25"/>
  <sheetData>
    <row r="1" spans="1:25" x14ac:dyDescent="0.25">
      <c r="B1" t="s">
        <v>0</v>
      </c>
    </row>
    <row r="2" spans="1:25" x14ac:dyDescent="0.25">
      <c r="A2" t="s">
        <v>1</v>
      </c>
    </row>
    <row r="3" spans="1:25" x14ac:dyDescent="0.25">
      <c r="A3" t="s">
        <v>46</v>
      </c>
    </row>
    <row r="4" spans="1:25" x14ac:dyDescent="0.25">
      <c r="A4" t="s">
        <v>47</v>
      </c>
    </row>
    <row r="6" spans="1:25" x14ac:dyDescent="0.25">
      <c r="A6" t="s">
        <v>4</v>
      </c>
    </row>
    <row r="7" spans="1:25" x14ac:dyDescent="0.25">
      <c r="A7" t="s">
        <v>5</v>
      </c>
    </row>
    <row r="9" spans="1:25" x14ac:dyDescent="0.25">
      <c r="A9" t="s">
        <v>6</v>
      </c>
    </row>
    <row r="10" spans="1:25" x14ac:dyDescent="0.25">
      <c r="A10" t="s">
        <v>48</v>
      </c>
    </row>
    <row r="11" spans="1:25" x14ac:dyDescent="0.25">
      <c r="A11" t="s">
        <v>8</v>
      </c>
    </row>
    <row r="12" spans="1:25" x14ac:dyDescent="0.25">
      <c r="A12" t="s">
        <v>9</v>
      </c>
    </row>
    <row r="13" spans="1:25" x14ac:dyDescent="0.25">
      <c r="A13" t="s">
        <v>49</v>
      </c>
    </row>
    <row r="14" spans="1:25" x14ac:dyDescent="0.25">
      <c r="A14" t="s">
        <v>50</v>
      </c>
    </row>
    <row r="15" spans="1:25" x14ac:dyDescent="0.25">
      <c r="A15" t="s">
        <v>51</v>
      </c>
    </row>
    <row r="16" spans="1:25" x14ac:dyDescent="0.25">
      <c r="A16" t="s">
        <v>52</v>
      </c>
      <c r="S16" s="17"/>
      <c r="T16" s="17"/>
      <c r="U16" s="17"/>
      <c r="V16" s="17"/>
      <c r="W16" s="17"/>
      <c r="X16" s="17"/>
      <c r="Y16" s="17"/>
    </row>
    <row r="17" spans="1:25" x14ac:dyDescent="0.25">
      <c r="A17" t="s">
        <v>53</v>
      </c>
      <c r="S17" s="17"/>
      <c r="T17" s="17"/>
      <c r="U17" s="17"/>
      <c r="V17" s="17"/>
      <c r="W17" s="17"/>
      <c r="X17" s="17"/>
      <c r="Y17" s="17"/>
    </row>
    <row r="18" spans="1:25" x14ac:dyDescent="0.25">
      <c r="A18" t="s">
        <v>54</v>
      </c>
      <c r="S18" s="17"/>
      <c r="T18" s="17"/>
      <c r="U18" s="17"/>
      <c r="V18" s="17"/>
      <c r="W18" s="17"/>
      <c r="X18" s="17"/>
      <c r="Y18" s="17"/>
    </row>
    <row r="19" spans="1:25" x14ac:dyDescent="0.25">
      <c r="A19" t="s">
        <v>16</v>
      </c>
      <c r="S19" s="17"/>
      <c r="T19" s="17"/>
      <c r="U19" s="17"/>
      <c r="V19" s="17"/>
      <c r="W19" s="17"/>
      <c r="X19" s="17"/>
      <c r="Y19" s="17"/>
    </row>
    <row r="20" spans="1:25" x14ac:dyDescent="0.25">
      <c r="S20" s="17"/>
      <c r="T20" s="17"/>
      <c r="U20" s="17"/>
      <c r="V20" s="17"/>
      <c r="W20" s="17"/>
      <c r="X20" s="17"/>
      <c r="Y20" s="17"/>
    </row>
    <row r="21" spans="1:25" x14ac:dyDescent="0.25">
      <c r="A21" t="s">
        <v>55</v>
      </c>
      <c r="S21" s="17"/>
      <c r="T21" s="17"/>
      <c r="U21" s="17"/>
      <c r="V21" s="17"/>
      <c r="W21" s="17"/>
      <c r="X21" s="17"/>
      <c r="Y21" s="17"/>
    </row>
    <row r="22" spans="1:25" x14ac:dyDescent="0.25">
      <c r="A22" s="1"/>
      <c r="S22" s="17"/>
      <c r="T22" s="17"/>
      <c r="U22" s="17"/>
      <c r="V22" s="17"/>
      <c r="W22" s="17"/>
      <c r="X22" s="17"/>
      <c r="Y22" s="17"/>
    </row>
    <row r="23" spans="1:25" x14ac:dyDescent="0.25">
      <c r="C23" s="2"/>
      <c r="S23" s="17"/>
      <c r="T23" s="17"/>
      <c r="U23" s="17"/>
      <c r="V23" s="17"/>
      <c r="W23" s="17"/>
      <c r="X23" s="17"/>
      <c r="Y23" s="17"/>
    </row>
    <row r="24" spans="1:25" x14ac:dyDescent="0.25">
      <c r="C24" s="2"/>
      <c r="S24" s="17"/>
      <c r="T24" s="17"/>
      <c r="U24" s="17"/>
      <c r="V24" s="17"/>
      <c r="W24" s="17"/>
      <c r="X24" s="17"/>
      <c r="Y24" s="17"/>
    </row>
    <row r="25" spans="1:25" x14ac:dyDescent="0.25">
      <c r="A25" s="1" t="s">
        <v>61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  <c r="S25" s="17"/>
      <c r="T25" s="17"/>
      <c r="U25" s="17"/>
      <c r="V25" s="17"/>
      <c r="W25" s="17"/>
      <c r="X25" s="17"/>
      <c r="Y25" s="17"/>
    </row>
    <row r="26" spans="1:25" x14ac:dyDescent="0.25">
      <c r="A26" t="s">
        <v>30</v>
      </c>
      <c r="C26" t="s">
        <v>62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S26" s="17"/>
      <c r="T26" s="17"/>
      <c r="U26" s="17"/>
      <c r="V26" s="17"/>
      <c r="W26" s="17"/>
      <c r="X26" s="17"/>
      <c r="Y26" s="17"/>
    </row>
    <row r="27" spans="1:25" x14ac:dyDescent="0.25">
      <c r="A27" t="s">
        <v>31</v>
      </c>
      <c r="C27" s="2">
        <v>43808</v>
      </c>
      <c r="F27" s="5"/>
      <c r="G27" s="5">
        <v>611.27499999999998</v>
      </c>
      <c r="H27" s="5">
        <v>565.774</v>
      </c>
      <c r="I27" s="5">
        <v>562.82600000000002</v>
      </c>
      <c r="J27" s="5">
        <v>568.27</v>
      </c>
      <c r="K27" s="5">
        <v>564.678</v>
      </c>
      <c r="L27" s="5">
        <v>565.303</v>
      </c>
      <c r="M27" s="5">
        <v>564.88199999999995</v>
      </c>
      <c r="N27" s="5">
        <v>562.61699999999996</v>
      </c>
      <c r="O27" s="5">
        <v>562.55899999999997</v>
      </c>
      <c r="P27" s="5">
        <v>565.654</v>
      </c>
      <c r="Q27" s="5"/>
      <c r="S27" s="17"/>
      <c r="T27" s="17"/>
      <c r="U27" s="17"/>
      <c r="V27" s="17"/>
      <c r="W27" s="17"/>
      <c r="X27" s="17"/>
      <c r="Y27" s="17"/>
    </row>
    <row r="28" spans="1:25" x14ac:dyDescent="0.25">
      <c r="A28" t="s">
        <v>32</v>
      </c>
      <c r="C28" t="s">
        <v>33</v>
      </c>
      <c r="F28" s="6"/>
      <c r="G28" s="6">
        <v>565.23299999999995</v>
      </c>
      <c r="H28" s="7">
        <v>9648.5</v>
      </c>
      <c r="I28" s="8">
        <v>9633.3799999999992</v>
      </c>
      <c r="J28" s="8">
        <v>8647.3799999999992</v>
      </c>
      <c r="K28" s="8">
        <v>8608.08</v>
      </c>
      <c r="L28" s="8">
        <v>8864.7800000000007</v>
      </c>
      <c r="M28" s="8">
        <v>9991.41</v>
      </c>
      <c r="N28" s="8">
        <v>6418.76</v>
      </c>
      <c r="O28" s="8">
        <v>64924.3</v>
      </c>
      <c r="P28" s="9">
        <v>3013.87</v>
      </c>
      <c r="Q28" s="6"/>
      <c r="S28" s="17"/>
      <c r="T28" s="17"/>
      <c r="U28" s="17"/>
      <c r="V28" s="17"/>
      <c r="W28" s="17"/>
      <c r="X28" s="17"/>
      <c r="Y28" s="17"/>
    </row>
    <row r="29" spans="1:25" x14ac:dyDescent="0.25">
      <c r="A29" t="s">
        <v>34</v>
      </c>
      <c r="C29" t="s">
        <v>35</v>
      </c>
      <c r="F29" s="6"/>
      <c r="G29" s="6">
        <v>565.58600000000001</v>
      </c>
      <c r="H29" s="10">
        <v>8744.1</v>
      </c>
      <c r="I29" s="11">
        <v>9514.32</v>
      </c>
      <c r="J29" s="11">
        <v>8632.9</v>
      </c>
      <c r="K29" s="11">
        <v>8419.82</v>
      </c>
      <c r="L29" s="11">
        <v>8737.5300000000007</v>
      </c>
      <c r="M29" s="11">
        <v>9417.58</v>
      </c>
      <c r="N29" s="11">
        <v>5862.97</v>
      </c>
      <c r="O29" s="11">
        <v>67088.7</v>
      </c>
      <c r="P29" s="12">
        <v>2772.75</v>
      </c>
      <c r="Q29" s="6"/>
    </row>
    <row r="30" spans="1:25" x14ac:dyDescent="0.25">
      <c r="A30" t="s">
        <v>18</v>
      </c>
      <c r="C30" s="2">
        <v>43845</v>
      </c>
      <c r="F30" s="6"/>
      <c r="G30" s="6">
        <v>563.46</v>
      </c>
      <c r="H30" s="10">
        <v>8619.2099999999991</v>
      </c>
      <c r="I30" s="11">
        <v>8880.31</v>
      </c>
      <c r="J30" s="11">
        <v>8500.67</v>
      </c>
      <c r="K30" s="11">
        <v>8673.3799999999992</v>
      </c>
      <c r="L30" s="11">
        <v>8445.4699999999993</v>
      </c>
      <c r="M30" s="11">
        <v>9587.0400000000009</v>
      </c>
      <c r="N30" s="11">
        <v>6192.17</v>
      </c>
      <c r="O30" s="11">
        <v>55025.7</v>
      </c>
      <c r="P30" s="12">
        <v>2756.34</v>
      </c>
      <c r="Q30" s="6"/>
    </row>
    <row r="31" spans="1:25" x14ac:dyDescent="0.25">
      <c r="A31" t="s">
        <v>19</v>
      </c>
      <c r="C31" t="s">
        <v>20</v>
      </c>
      <c r="F31" s="6"/>
      <c r="G31" s="6">
        <v>562.875</v>
      </c>
      <c r="H31" s="13">
        <v>8974.39</v>
      </c>
      <c r="I31" s="14">
        <v>9075.84</v>
      </c>
      <c r="J31" s="14">
        <v>8698.23</v>
      </c>
      <c r="K31" s="14">
        <v>8968.65</v>
      </c>
      <c r="L31" s="14">
        <v>8989.85</v>
      </c>
      <c r="M31" s="14">
        <v>9559.11</v>
      </c>
      <c r="N31" s="14">
        <v>6382.37</v>
      </c>
      <c r="O31" s="14">
        <v>57269.8</v>
      </c>
      <c r="P31" s="15">
        <v>567.08900000000006</v>
      </c>
      <c r="Q31" s="6"/>
    </row>
    <row r="32" spans="1:25" x14ac:dyDescent="0.25">
      <c r="A32" s="1" t="s">
        <v>36</v>
      </c>
      <c r="G32">
        <v>564.78499999999997</v>
      </c>
      <c r="H32">
        <v>561.77700000000004</v>
      </c>
      <c r="I32">
        <v>564.404</v>
      </c>
      <c r="J32">
        <v>564.70100000000002</v>
      </c>
      <c r="K32">
        <v>565.63800000000003</v>
      </c>
      <c r="L32">
        <v>563.904</v>
      </c>
      <c r="M32">
        <v>563.12199999999996</v>
      </c>
      <c r="N32">
        <v>562.23099999999999</v>
      </c>
      <c r="O32">
        <v>563.50800000000004</v>
      </c>
      <c r="P32">
        <v>563.78499999999997</v>
      </c>
    </row>
    <row r="35" spans="1:17" x14ac:dyDescent="0.25">
      <c r="A35" s="1"/>
      <c r="C35" s="16"/>
      <c r="F35" t="s">
        <v>37</v>
      </c>
      <c r="H35">
        <f>AVERAGE(H28:H31)</f>
        <v>8996.5499999999993</v>
      </c>
      <c r="I35">
        <f>AVERAGE(I28:I31)</f>
        <v>9275.9624999999978</v>
      </c>
      <c r="J35">
        <f>AVERAGE(J28:J31)</f>
        <v>8619.7949999999983</v>
      </c>
      <c r="K35">
        <f t="shared" ref="K35:M35" si="0">AVERAGE(K28:K31)</f>
        <v>8667.4825000000001</v>
      </c>
      <c r="L35">
        <f t="shared" si="0"/>
        <v>8759.4074999999993</v>
      </c>
      <c r="M35">
        <f t="shared" si="0"/>
        <v>9638.7849999999999</v>
      </c>
      <c r="N35">
        <f>AVERAGE(N28:N31)</f>
        <v>6214.0675000000001</v>
      </c>
      <c r="O35">
        <f>AVERAGE(O28:O31)</f>
        <v>61077.125</v>
      </c>
      <c r="P35">
        <f>AVERAGE(P28:P30)</f>
        <v>2847.6533333333332</v>
      </c>
    </row>
    <row r="36" spans="1:17" x14ac:dyDescent="0.25">
      <c r="F36" t="s">
        <v>38</v>
      </c>
      <c r="H36">
        <f>H35/1000</f>
        <v>8.9965499999999992</v>
      </c>
      <c r="I36">
        <f t="shared" ref="I36:P36" si="1">I35/1000</f>
        <v>9.2759624999999986</v>
      </c>
      <c r="J36">
        <f t="shared" si="1"/>
        <v>8.6197949999999981</v>
      </c>
      <c r="K36">
        <f t="shared" si="1"/>
        <v>8.6674825000000002</v>
      </c>
      <c r="L36">
        <f t="shared" si="1"/>
        <v>8.7594075</v>
      </c>
      <c r="M36">
        <f t="shared" si="1"/>
        <v>9.6387850000000004</v>
      </c>
      <c r="N36">
        <f t="shared" si="1"/>
        <v>6.2140675000000005</v>
      </c>
      <c r="O36">
        <f t="shared" si="1"/>
        <v>61.077125000000002</v>
      </c>
      <c r="P36">
        <f t="shared" si="1"/>
        <v>2.8476533333333331</v>
      </c>
    </row>
    <row r="37" spans="1:17" x14ac:dyDescent="0.25">
      <c r="F37" t="s">
        <v>39</v>
      </c>
      <c r="H37">
        <f>MEDIAN(H28:H31)</f>
        <v>8859.244999999999</v>
      </c>
      <c r="I37">
        <f t="shared" ref="I37:O37" si="2">MEDIAN(I28:I31)</f>
        <v>9295.08</v>
      </c>
      <c r="J37">
        <f t="shared" si="2"/>
        <v>8640.14</v>
      </c>
      <c r="K37">
        <f t="shared" si="2"/>
        <v>8640.73</v>
      </c>
      <c r="L37">
        <f t="shared" si="2"/>
        <v>8801.1550000000007</v>
      </c>
      <c r="M37">
        <f t="shared" si="2"/>
        <v>9573.0750000000007</v>
      </c>
      <c r="N37">
        <f t="shared" si="2"/>
        <v>6287.27</v>
      </c>
      <c r="O37">
        <f t="shared" si="2"/>
        <v>61097.05</v>
      </c>
      <c r="P37">
        <f>MEDIAN(P28:P30)</f>
        <v>2772.75</v>
      </c>
    </row>
    <row r="38" spans="1:17" x14ac:dyDescent="0.25">
      <c r="F38" t="s">
        <v>40</v>
      </c>
      <c r="H38">
        <f>H37/1000</f>
        <v>8.8592449999999996</v>
      </c>
      <c r="I38">
        <f t="shared" ref="I38:P38" si="3">I37/1000</f>
        <v>9.2950800000000005</v>
      </c>
      <c r="J38">
        <f t="shared" si="3"/>
        <v>8.6401399999999988</v>
      </c>
      <c r="K38">
        <f t="shared" si="3"/>
        <v>8.6407299999999996</v>
      </c>
      <c r="L38">
        <f t="shared" si="3"/>
        <v>8.8011550000000014</v>
      </c>
      <c r="M38">
        <f t="shared" si="3"/>
        <v>9.5730750000000011</v>
      </c>
      <c r="N38">
        <f t="shared" si="3"/>
        <v>6.2872700000000004</v>
      </c>
      <c r="O38">
        <f t="shared" si="3"/>
        <v>61.097050000000003</v>
      </c>
      <c r="P38">
        <f t="shared" si="3"/>
        <v>2.7727499999999998</v>
      </c>
    </row>
    <row r="39" spans="1:17" x14ac:dyDescent="0.25">
      <c r="F39" t="s">
        <v>41</v>
      </c>
      <c r="H39">
        <f>STDEV(H28:H31)</f>
        <v>458.85594914598943</v>
      </c>
      <c r="I39">
        <f t="shared" ref="I39:O39" si="4">STDEV(I28:I31)</f>
        <v>356.44143178321252</v>
      </c>
      <c r="J39">
        <f t="shared" si="4"/>
        <v>84.212999986145959</v>
      </c>
      <c r="K39">
        <f t="shared" si="4"/>
        <v>227.74401892987947</v>
      </c>
      <c r="L39">
        <f t="shared" si="4"/>
        <v>233.26843512357223</v>
      </c>
      <c r="M39">
        <f t="shared" si="4"/>
        <v>246.51010344405745</v>
      </c>
      <c r="N39">
        <f t="shared" si="4"/>
        <v>254.27918126539569</v>
      </c>
      <c r="O39">
        <f t="shared" si="4"/>
        <v>5832.5311157192582</v>
      </c>
      <c r="P39">
        <f>STDEV(P28:P30)</f>
        <v>144.18150794513593</v>
      </c>
    </row>
    <row r="40" spans="1:17" x14ac:dyDescent="0.25">
      <c r="F40" t="s">
        <v>42</v>
      </c>
      <c r="H40">
        <f>H39/H35*100</f>
        <v>5.1003545708742735</v>
      </c>
      <c r="I40">
        <f t="shared" ref="I40:O40" si="5">I39/I35*100</f>
        <v>3.8426355408747352</v>
      </c>
      <c r="J40">
        <f t="shared" si="5"/>
        <v>0.97697219001317281</v>
      </c>
      <c r="K40">
        <f t="shared" si="5"/>
        <v>2.6275682579097159</v>
      </c>
      <c r="L40">
        <f t="shared" si="5"/>
        <v>2.6630618009673857</v>
      </c>
      <c r="M40">
        <f t="shared" si="5"/>
        <v>2.5574810875443061</v>
      </c>
      <c r="N40">
        <f t="shared" si="5"/>
        <v>4.0919925840103231</v>
      </c>
      <c r="O40">
        <f t="shared" si="5"/>
        <v>9.5494526235792172</v>
      </c>
      <c r="P40">
        <f>P39/P35*100</f>
        <v>5.0631692508850312</v>
      </c>
    </row>
    <row r="43" spans="1:17" x14ac:dyDescent="0.25">
      <c r="D43" t="s">
        <v>43</v>
      </c>
    </row>
    <row r="44" spans="1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>H28-$P$35</f>
        <v>6800.8466666666664</v>
      </c>
      <c r="I47">
        <f t="shared" ref="H47:O50" si="6">I28-$P$35</f>
        <v>6785.7266666666656</v>
      </c>
      <c r="J47">
        <f t="shared" si="6"/>
        <v>5799.7266666666656</v>
      </c>
      <c r="K47">
        <f t="shared" si="6"/>
        <v>5760.4266666666663</v>
      </c>
      <c r="L47">
        <f t="shared" si="6"/>
        <v>6017.126666666667</v>
      </c>
      <c r="M47">
        <f t="shared" si="6"/>
        <v>7143.7566666666662</v>
      </c>
      <c r="N47">
        <f t="shared" si="6"/>
        <v>3571.106666666667</v>
      </c>
      <c r="O47">
        <f t="shared" si="6"/>
        <v>62076.646666666667</v>
      </c>
    </row>
    <row r="48" spans="1:17" x14ac:dyDescent="0.25">
      <c r="H48">
        <f t="shared" si="6"/>
        <v>5896.4466666666667</v>
      </c>
      <c r="I48">
        <f t="shared" si="6"/>
        <v>6666.6666666666661</v>
      </c>
      <c r="J48">
        <f t="shared" si="6"/>
        <v>5785.246666666666</v>
      </c>
      <c r="K48">
        <f t="shared" si="6"/>
        <v>5572.1666666666661</v>
      </c>
      <c r="L48">
        <f t="shared" si="6"/>
        <v>5889.876666666667</v>
      </c>
      <c r="M48">
        <f t="shared" si="6"/>
        <v>6569.9266666666663</v>
      </c>
      <c r="N48">
        <f t="shared" si="6"/>
        <v>3015.3166666666671</v>
      </c>
      <c r="O48">
        <f t="shared" si="6"/>
        <v>64241.046666666662</v>
      </c>
    </row>
    <row r="49" spans="4:17" x14ac:dyDescent="0.25">
      <c r="H49">
        <f t="shared" si="6"/>
        <v>5771.5566666666655</v>
      </c>
      <c r="I49">
        <f t="shared" si="6"/>
        <v>6032.6566666666658</v>
      </c>
      <c r="J49">
        <f t="shared" si="6"/>
        <v>5653.0166666666664</v>
      </c>
      <c r="K49">
        <f t="shared" si="6"/>
        <v>5825.7266666666656</v>
      </c>
      <c r="L49">
        <f t="shared" si="6"/>
        <v>5597.8166666666657</v>
      </c>
      <c r="M49">
        <f t="shared" si="6"/>
        <v>6739.3866666666672</v>
      </c>
      <c r="N49">
        <f t="shared" si="6"/>
        <v>3344.5166666666669</v>
      </c>
      <c r="O49">
        <f t="shared" si="6"/>
        <v>52178.046666666662</v>
      </c>
    </row>
    <row r="50" spans="4:17" x14ac:dyDescent="0.25">
      <c r="H50">
        <f t="shared" si="6"/>
        <v>6126.7366666666658</v>
      </c>
      <c r="I50">
        <f t="shared" si="6"/>
        <v>6228.1866666666665</v>
      </c>
      <c r="J50">
        <f t="shared" si="6"/>
        <v>5850.5766666666659</v>
      </c>
      <c r="K50">
        <f t="shared" si="6"/>
        <v>6120.996666666666</v>
      </c>
      <c r="L50">
        <f t="shared" si="6"/>
        <v>6142.1966666666667</v>
      </c>
      <c r="M50">
        <f t="shared" si="6"/>
        <v>6711.4566666666669</v>
      </c>
      <c r="N50">
        <f t="shared" si="6"/>
        <v>3534.7166666666667</v>
      </c>
      <c r="O50">
        <f t="shared" si="6"/>
        <v>54422.146666666667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/>
      <c r="Q53" s="3"/>
    </row>
    <row r="54" spans="4:17" x14ac:dyDescent="0.25">
      <c r="F54" t="s">
        <v>37</v>
      </c>
      <c r="H54">
        <f>AVERAGE(H47:H50)</f>
        <v>6148.8966666666656</v>
      </c>
      <c r="I54">
        <f>AVERAGE(I47:I50)</f>
        <v>6428.309166666666</v>
      </c>
      <c r="J54">
        <f t="shared" ref="J54:N54" si="7">AVERAGE(J47:J50)</f>
        <v>5772.1416666666664</v>
      </c>
      <c r="K54">
        <f t="shared" si="7"/>
        <v>5819.8291666666664</v>
      </c>
      <c r="L54">
        <f t="shared" si="7"/>
        <v>5911.7541666666666</v>
      </c>
      <c r="M54">
        <f t="shared" si="7"/>
        <v>6791.1316666666662</v>
      </c>
      <c r="N54">
        <f t="shared" si="7"/>
        <v>3366.4141666666669</v>
      </c>
      <c r="O54">
        <f>AVERAGE(O47:O50)</f>
        <v>58229.471666666665</v>
      </c>
    </row>
    <row r="55" spans="4:17" x14ac:dyDescent="0.25">
      <c r="F55" t="s">
        <v>38</v>
      </c>
      <c r="H55">
        <f>H54/1000</f>
        <v>6.1488966666666656</v>
      </c>
      <c r="I55">
        <f t="shared" ref="I55:O55" si="8">I54/1000</f>
        <v>6.4283091666666659</v>
      </c>
      <c r="J55">
        <f t="shared" si="8"/>
        <v>5.7721416666666663</v>
      </c>
      <c r="K55">
        <f t="shared" si="8"/>
        <v>5.8198291666666666</v>
      </c>
      <c r="L55">
        <f t="shared" si="8"/>
        <v>5.9117541666666664</v>
      </c>
      <c r="M55">
        <f t="shared" si="8"/>
        <v>6.7911316666666659</v>
      </c>
      <c r="N55">
        <f t="shared" si="8"/>
        <v>3.3664141666666669</v>
      </c>
      <c r="O55">
        <f t="shared" si="8"/>
        <v>58.229471666666662</v>
      </c>
    </row>
    <row r="56" spans="4:17" x14ac:dyDescent="0.25">
      <c r="F56" t="s">
        <v>39</v>
      </c>
      <c r="H56">
        <f>MEDIAN(H47:H50)</f>
        <v>6011.5916666666662</v>
      </c>
      <c r="I56">
        <f t="shared" ref="I56:N56" si="9">MEDIAN(I47:I50)</f>
        <v>6447.4266666666663</v>
      </c>
      <c r="J56">
        <f>MEDIAN(J47:J50)</f>
        <v>5792.4866666666658</v>
      </c>
      <c r="K56">
        <f t="shared" si="9"/>
        <v>5793.0766666666659</v>
      </c>
      <c r="L56">
        <f t="shared" si="9"/>
        <v>5953.501666666667</v>
      </c>
      <c r="M56">
        <f t="shared" si="9"/>
        <v>6725.4216666666671</v>
      </c>
      <c r="N56">
        <f t="shared" si="9"/>
        <v>3439.6166666666668</v>
      </c>
      <c r="O56">
        <f>MEDIAN(O47:O50)</f>
        <v>58249.396666666667</v>
      </c>
    </row>
    <row r="57" spans="4:17" x14ac:dyDescent="0.25">
      <c r="F57" t="s">
        <v>40</v>
      </c>
      <c r="H57">
        <f>H56/1000</f>
        <v>6.011591666666666</v>
      </c>
      <c r="I57">
        <f t="shared" ref="I57:O57" si="10">I56/1000</f>
        <v>6.447426666666666</v>
      </c>
      <c r="J57">
        <f t="shared" si="10"/>
        <v>5.7924866666666661</v>
      </c>
      <c r="K57">
        <f t="shared" si="10"/>
        <v>5.793076666666666</v>
      </c>
      <c r="L57">
        <f t="shared" si="10"/>
        <v>5.9535016666666669</v>
      </c>
      <c r="M57">
        <f t="shared" si="10"/>
        <v>6.7254216666666675</v>
      </c>
      <c r="N57">
        <f t="shared" si="10"/>
        <v>3.4396166666666668</v>
      </c>
      <c r="O57">
        <f t="shared" si="10"/>
        <v>58.249396666666669</v>
      </c>
    </row>
    <row r="58" spans="4:17" x14ac:dyDescent="0.25">
      <c r="F58" t="s">
        <v>41</v>
      </c>
      <c r="H58">
        <f>STDEV(H47:H50)</f>
        <v>458.85594914598943</v>
      </c>
      <c r="I58">
        <f t="shared" ref="I58:O58" si="11">STDEV(I47:I50)</f>
        <v>356.44143178321252</v>
      </c>
      <c r="J58">
        <f t="shared" si="11"/>
        <v>84.212999986145959</v>
      </c>
      <c r="K58">
        <f t="shared" si="11"/>
        <v>227.74401892987947</v>
      </c>
      <c r="L58">
        <f t="shared" si="11"/>
        <v>233.26843512357223</v>
      </c>
      <c r="M58">
        <f t="shared" si="11"/>
        <v>246.51010344405745</v>
      </c>
      <c r="N58">
        <f t="shared" si="11"/>
        <v>254.27918126539569</v>
      </c>
      <c r="O58">
        <f t="shared" si="11"/>
        <v>5832.5311157192582</v>
      </c>
    </row>
    <row r="59" spans="4:17" x14ac:dyDescent="0.25">
      <c r="F59" t="s">
        <v>42</v>
      </c>
      <c r="H59">
        <f>H58/H54*100</f>
        <v>7.4624111287063881</v>
      </c>
      <c r="I59">
        <f t="shared" ref="I59:O59" si="12">I58/I54*100</f>
        <v>5.544870704593718</v>
      </c>
      <c r="J59">
        <f t="shared" si="12"/>
        <v>1.4589558754675858</v>
      </c>
      <c r="K59">
        <f t="shared" si="12"/>
        <v>3.9132423376667753</v>
      </c>
      <c r="L59">
        <f t="shared" si="12"/>
        <v>3.9458412604308322</v>
      </c>
      <c r="M59">
        <f t="shared" si="12"/>
        <v>3.6298825518877558</v>
      </c>
      <c r="N59">
        <f t="shared" si="12"/>
        <v>7.553413474289651</v>
      </c>
      <c r="O59">
        <f t="shared" si="12"/>
        <v>10.016458931840313</v>
      </c>
    </row>
    <row r="62" spans="4:17" x14ac:dyDescent="0.25">
      <c r="D62" t="s">
        <v>57</v>
      </c>
    </row>
    <row r="63" spans="4:17" x14ac:dyDescent="0.25">
      <c r="H63">
        <f t="shared" ref="H63:O64" si="13">H47/$O$54*100</f>
        <v>11.679389271463709</v>
      </c>
      <c r="I63">
        <f t="shared" si="13"/>
        <v>11.653423038957676</v>
      </c>
      <c r="J63">
        <f t="shared" si="13"/>
        <v>9.9601224271225988</v>
      </c>
      <c r="K63">
        <f t="shared" si="13"/>
        <v>9.8926308307279562</v>
      </c>
      <c r="L63">
        <f t="shared" si="13"/>
        <v>10.33347288656778</v>
      </c>
      <c r="M63">
        <f t="shared" si="13"/>
        <v>12.268283503516818</v>
      </c>
      <c r="N63">
        <f t="shared" si="13"/>
        <v>6.1328165350861994</v>
      </c>
      <c r="O63">
        <f t="shared" si="13"/>
        <v>106.60692067072679</v>
      </c>
    </row>
    <row r="64" spans="4:17" x14ac:dyDescent="0.25">
      <c r="H64">
        <f>H48/$O$54*100</f>
        <v>10.126223882677051</v>
      </c>
      <c r="I64">
        <f t="shared" si="13"/>
        <v>11.448956131406881</v>
      </c>
      <c r="J64">
        <f t="shared" si="13"/>
        <v>9.9352552944051826</v>
      </c>
      <c r="K64">
        <f t="shared" si="13"/>
        <v>9.569323758533157</v>
      </c>
      <c r="L64">
        <f t="shared" si="13"/>
        <v>10.11494093640955</v>
      </c>
      <c r="M64">
        <f t="shared" si="13"/>
        <v>11.282820328984036</v>
      </c>
      <c r="N64">
        <f t="shared" si="13"/>
        <v>5.1783342358450053</v>
      </c>
      <c r="O64">
        <f t="shared" si="13"/>
        <v>110.32393876834934</v>
      </c>
    </row>
    <row r="65" spans="4:17" x14ac:dyDescent="0.25">
      <c r="H65">
        <f t="shared" ref="H65:O66" si="14">H49/$O$54*100</f>
        <v>9.9117448629893392</v>
      </c>
      <c r="I65">
        <f t="shared" si="14"/>
        <v>10.36014322987589</v>
      </c>
      <c r="J65">
        <f t="shared" si="14"/>
        <v>9.7081709740167952</v>
      </c>
      <c r="K65">
        <f t="shared" si="14"/>
        <v>10.004773356035084</v>
      </c>
      <c r="L65">
        <f t="shared" si="14"/>
        <v>9.6133736172487438</v>
      </c>
      <c r="M65">
        <f t="shared" si="14"/>
        <v>11.573841344888271</v>
      </c>
      <c r="N65">
        <f t="shared" si="14"/>
        <v>5.7436836896138761</v>
      </c>
      <c r="O65">
        <f t="shared" si="14"/>
        <v>89.607625096375159</v>
      </c>
    </row>
    <row r="66" spans="4:17" x14ac:dyDescent="0.25">
      <c r="H66">
        <f t="shared" si="14"/>
        <v>10.521710898802302</v>
      </c>
      <c r="I66">
        <f t="shared" si="14"/>
        <v>10.695935388731989</v>
      </c>
      <c r="J66">
        <f t="shared" si="14"/>
        <v>10.047449340014905</v>
      </c>
      <c r="K66">
        <f t="shared" si="14"/>
        <v>10.511853347573162</v>
      </c>
      <c r="L66">
        <f t="shared" si="14"/>
        <v>10.548261028071037</v>
      </c>
      <c r="M66">
        <f t="shared" si="14"/>
        <v>11.525875943175741</v>
      </c>
      <c r="N66">
        <f t="shared" si="14"/>
        <v>6.070322408042915</v>
      </c>
      <c r="O66">
        <f t="shared" si="14"/>
        <v>93.461515464548697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/>
      <c r="Q69" s="3"/>
    </row>
    <row r="70" spans="4:17" x14ac:dyDescent="0.25">
      <c r="F70" t="s">
        <v>37</v>
      </c>
      <c r="H70">
        <f>AVERAGE(H63:H66)</f>
        <v>10.5597672289831</v>
      </c>
      <c r="I70">
        <f>AVERAGE(I63:I66)</f>
        <v>11.039614447243109</v>
      </c>
      <c r="J70">
        <f t="shared" ref="J70:N70" si="15">AVERAGE(J63:J66)</f>
        <v>9.9127495088898705</v>
      </c>
      <c r="K70">
        <f t="shared" si="15"/>
        <v>9.9946453232173393</v>
      </c>
      <c r="L70">
        <f t="shared" si="15"/>
        <v>10.152512117074277</v>
      </c>
      <c r="M70">
        <f t="shared" si="15"/>
        <v>11.662705280141216</v>
      </c>
      <c r="N70">
        <f t="shared" si="15"/>
        <v>5.7812892171469992</v>
      </c>
      <c r="O70">
        <f>AVERAGE(O63:O66)</f>
        <v>100</v>
      </c>
    </row>
    <row r="71" spans="4:17" x14ac:dyDescent="0.25">
      <c r="F71" t="s">
        <v>39</v>
      </c>
      <c r="H71">
        <f>MEDIAN(H63:H66)</f>
        <v>10.323967390739677</v>
      </c>
      <c r="I71">
        <f>MEDIAN(I63:I66)</f>
        <v>11.072445760069435</v>
      </c>
      <c r="J71">
        <f t="shared" ref="J71:O71" si="16">MEDIAN(J63:J66)</f>
        <v>9.9476888607638898</v>
      </c>
      <c r="K71">
        <f t="shared" si="16"/>
        <v>9.9487020933815202</v>
      </c>
      <c r="L71">
        <f t="shared" si="16"/>
        <v>10.224206911488665</v>
      </c>
      <c r="M71">
        <f t="shared" si="16"/>
        <v>11.549858644032007</v>
      </c>
      <c r="N71">
        <f t="shared" si="16"/>
        <v>5.9070030488283951</v>
      </c>
      <c r="O71">
        <f t="shared" si="16"/>
        <v>100.03421806763774</v>
      </c>
    </row>
    <row r="72" spans="4:17" x14ac:dyDescent="0.25">
      <c r="F72" t="s">
        <v>41</v>
      </c>
      <c r="H72">
        <f>STDEV(H63:H66)</f>
        <v>0.78801324486112512</v>
      </c>
      <c r="I72">
        <f t="shared" ref="I72:O72" si="17">STDEV(I63:I66)</f>
        <v>0.61213234738527855</v>
      </c>
      <c r="J72">
        <f t="shared" si="17"/>
        <v>0.14462264138033276</v>
      </c>
      <c r="K72">
        <f t="shared" si="17"/>
        <v>0.39111469228777285</v>
      </c>
      <c r="L72">
        <f t="shared" si="17"/>
        <v>0.40060201208575669</v>
      </c>
      <c r="M72">
        <f t="shared" si="17"/>
        <v>0.42334250404193791</v>
      </c>
      <c r="N72">
        <f t="shared" si="17"/>
        <v>0.43668467871563599</v>
      </c>
      <c r="O72">
        <f t="shared" si="17"/>
        <v>10.016458931840312</v>
      </c>
    </row>
    <row r="73" spans="4:17" x14ac:dyDescent="0.25">
      <c r="F73" t="s">
        <v>42</v>
      </c>
      <c r="H73">
        <f t="shared" ref="H73:O73" si="18">H72/H70*100</f>
        <v>7.462411128706389</v>
      </c>
      <c r="I73">
        <f t="shared" si="18"/>
        <v>5.5448707045937153</v>
      </c>
      <c r="J73">
        <f t="shared" si="18"/>
        <v>1.4589558754675831</v>
      </c>
      <c r="K73">
        <f t="shared" si="18"/>
        <v>3.9132423376667709</v>
      </c>
      <c r="L73">
        <f t="shared" si="18"/>
        <v>3.9458412604308331</v>
      </c>
      <c r="M73">
        <f t="shared" si="18"/>
        <v>3.6298825518877553</v>
      </c>
      <c r="N73">
        <f t="shared" si="18"/>
        <v>7.5534134742896484</v>
      </c>
      <c r="O73">
        <f t="shared" si="18"/>
        <v>10.016458931840312</v>
      </c>
    </row>
    <row r="76" spans="4:17" x14ac:dyDescent="0.25">
      <c r="D76" t="s">
        <v>58</v>
      </c>
      <c r="H76">
        <f>H47/$H$54*100</f>
        <v>110.60271517545968</v>
      </c>
      <c r="I76">
        <f>I47/$H$54*100</f>
        <v>110.35681740192955</v>
      </c>
      <c r="J76">
        <f t="shared" ref="H76:O79" si="19">J47/$H$54*100</f>
        <v>94.321420265641152</v>
      </c>
      <c r="K76">
        <f t="shared" si="19"/>
        <v>93.682281211426016</v>
      </c>
      <c r="L76">
        <f t="shared" si="19"/>
        <v>97.857013914149391</v>
      </c>
      <c r="M76">
        <f t="shared" si="19"/>
        <v>116.17948802739137</v>
      </c>
      <c r="N76">
        <f t="shared" si="19"/>
        <v>58.077194336761785</v>
      </c>
      <c r="O76">
        <f t="shared" si="19"/>
        <v>1009.5574870071542</v>
      </c>
    </row>
    <row r="77" spans="4:17" x14ac:dyDescent="0.25">
      <c r="H77">
        <f t="shared" si="19"/>
        <v>95.894385388381338</v>
      </c>
      <c r="I77">
        <f t="shared" si="19"/>
        <v>108.42053506618261</v>
      </c>
      <c r="J77">
        <f t="shared" si="19"/>
        <v>94.085930863477401</v>
      </c>
      <c r="K77">
        <f t="shared" si="19"/>
        <v>90.620593721692074</v>
      </c>
      <c r="L77">
        <f t="shared" si="19"/>
        <v>95.787536951073633</v>
      </c>
      <c r="M77">
        <f t="shared" si="19"/>
        <v>106.84724468183724</v>
      </c>
      <c r="N77">
        <f t="shared" si="19"/>
        <v>49.038336959096739</v>
      </c>
      <c r="O77">
        <f t="shared" si="19"/>
        <v>1044.7572979217409</v>
      </c>
    </row>
    <row r="78" spans="4:17" x14ac:dyDescent="0.25">
      <c r="H78">
        <f t="shared" si="19"/>
        <v>93.863289294718996</v>
      </c>
      <c r="I78">
        <f t="shared" si="19"/>
        <v>98.109579550586048</v>
      </c>
      <c r="J78">
        <f t="shared" si="19"/>
        <v>91.935463760707208</v>
      </c>
      <c r="K78">
        <f t="shared" si="19"/>
        <v>94.744260352399266</v>
      </c>
      <c r="L78">
        <f t="shared" si="19"/>
        <v>91.037741730359215</v>
      </c>
      <c r="M78">
        <f t="shared" si="19"/>
        <v>109.60318626268455</v>
      </c>
      <c r="N78">
        <f t="shared" si="19"/>
        <v>54.392142980664836</v>
      </c>
      <c r="O78">
        <f t="shared" si="19"/>
        <v>848.57576074623694</v>
      </c>
    </row>
    <row r="79" spans="4:17" x14ac:dyDescent="0.25">
      <c r="H79">
        <f t="shared" si="19"/>
        <v>99.639610141440016</v>
      </c>
      <c r="I79">
        <f t="shared" si="19"/>
        <v>101.28949963380967</v>
      </c>
      <c r="J79">
        <f t="shared" si="19"/>
        <v>95.148397896858455</v>
      </c>
      <c r="K79">
        <f t="shared" si="19"/>
        <v>99.546260060748025</v>
      </c>
      <c r="L79">
        <f t="shared" si="19"/>
        <v>99.891037362258501</v>
      </c>
      <c r="M79">
        <f t="shared" si="19"/>
        <v>109.14895843102477</v>
      </c>
      <c r="N79">
        <f t="shared" si="19"/>
        <v>57.485380846103027</v>
      </c>
      <c r="O79">
        <f t="shared" si="19"/>
        <v>885.07173915754015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/>
      <c r="Q82" s="3"/>
    </row>
    <row r="83" spans="6:17" x14ac:dyDescent="0.25">
      <c r="F83" t="s">
        <v>37</v>
      </c>
      <c r="H83">
        <f>AVERAGE(H76:H79)</f>
        <v>100</v>
      </c>
      <c r="I83">
        <f t="shared" ref="I83:M83" si="20">AVERAGE(I76:I79)</f>
        <v>104.54410791312696</v>
      </c>
      <c r="J83">
        <f t="shared" si="20"/>
        <v>93.872803196671057</v>
      </c>
      <c r="K83">
        <f t="shared" si="20"/>
        <v>94.648348836566342</v>
      </c>
      <c r="L83">
        <f t="shared" si="20"/>
        <v>96.143332489460178</v>
      </c>
      <c r="M83">
        <f t="shared" si="20"/>
        <v>110.44471935073449</v>
      </c>
      <c r="N83">
        <f>AVERAGE(N76:N79)</f>
        <v>54.748263780656593</v>
      </c>
      <c r="O83">
        <f>AVERAGE(O76:O79)</f>
        <v>946.99057120816815</v>
      </c>
    </row>
    <row r="84" spans="6:17" x14ac:dyDescent="0.25">
      <c r="F84" t="s">
        <v>39</v>
      </c>
      <c r="H84">
        <f>MEDIAN(H76:H79)</f>
        <v>97.766997764910684</v>
      </c>
      <c r="I84">
        <f>MEDIAN(I76:I79)</f>
        <v>104.85501734999613</v>
      </c>
      <c r="J84">
        <f t="shared" ref="J84:O84" si="21">MEDIAN(J76:J79)</f>
        <v>94.203675564559276</v>
      </c>
      <c r="K84">
        <f t="shared" si="21"/>
        <v>94.213270781912641</v>
      </c>
      <c r="L84">
        <f t="shared" si="21"/>
        <v>96.822275432611519</v>
      </c>
      <c r="M84">
        <f t="shared" si="21"/>
        <v>109.37607234685466</v>
      </c>
      <c r="N84">
        <f t="shared" si="21"/>
        <v>55.938761913383928</v>
      </c>
      <c r="O84">
        <f t="shared" si="21"/>
        <v>947.31461308234725</v>
      </c>
    </row>
    <row r="85" spans="6:17" x14ac:dyDescent="0.25">
      <c r="F85" t="s">
        <v>41</v>
      </c>
      <c r="H85">
        <f>STDEV(H76:H79)</f>
        <v>7.4624111287063908</v>
      </c>
      <c r="I85">
        <f t="shared" ref="I85:O85" si="22">STDEV(I76:I79)</f>
        <v>5.796835613053811</v>
      </c>
      <c r="J85">
        <f t="shared" si="22"/>
        <v>1.3695627777039574</v>
      </c>
      <c r="K85">
        <f t="shared" si="22"/>
        <v>3.7038192585750536</v>
      </c>
      <c r="L85">
        <f t="shared" si="22"/>
        <v>3.7936632825223193</v>
      </c>
      <c r="M85">
        <f t="shared" si="22"/>
        <v>4.0090135971937109</v>
      </c>
      <c r="N85">
        <f t="shared" si="22"/>
        <v>4.1353627333477574</v>
      </c>
      <c r="O85">
        <f t="shared" si="22"/>
        <v>94.854921653466079</v>
      </c>
    </row>
    <row r="86" spans="6:17" x14ac:dyDescent="0.25">
      <c r="F86" t="s">
        <v>42</v>
      </c>
      <c r="H86">
        <f t="shared" ref="H86:O86" si="23">H85/H83*100</f>
        <v>7.4624111287063908</v>
      </c>
      <c r="I86">
        <f t="shared" si="23"/>
        <v>5.5448707045937091</v>
      </c>
      <c r="J86">
        <f t="shared" si="23"/>
        <v>1.4589558754675871</v>
      </c>
      <c r="K86">
        <f t="shared" si="23"/>
        <v>3.9132423376667758</v>
      </c>
      <c r="L86">
        <f t="shared" si="23"/>
        <v>3.9458412604308304</v>
      </c>
      <c r="M86">
        <f t="shared" si="23"/>
        <v>3.6298825518877558</v>
      </c>
      <c r="N86">
        <f t="shared" si="23"/>
        <v>7.5534134742896537</v>
      </c>
      <c r="O86">
        <f t="shared" si="23"/>
        <v>10.016458931840305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C9A73-9ED2-42C8-A62C-1C161450E0F0}">
  <dimension ref="A1:N55"/>
  <sheetViews>
    <sheetView workbookViewId="0">
      <selection activeCell="A14" sqref="A14"/>
    </sheetView>
  </sheetViews>
  <sheetFormatPr baseColWidth="10" defaultRowHeight="15" x14ac:dyDescent="0.25"/>
  <cols>
    <col min="7" max="7" width="12" bestFit="1" customWidth="1"/>
    <col min="16" max="16" width="12" bestFit="1" customWidth="1"/>
  </cols>
  <sheetData>
    <row r="1" spans="1:3" x14ac:dyDescent="0.25">
      <c r="A1" s="1" t="s">
        <v>61</v>
      </c>
    </row>
    <row r="2" spans="1:3" x14ac:dyDescent="0.25">
      <c r="A2" t="s">
        <v>30</v>
      </c>
      <c r="C2" t="s">
        <v>62</v>
      </c>
    </row>
    <row r="3" spans="1:3" x14ac:dyDescent="0.25">
      <c r="A3" t="s">
        <v>31</v>
      </c>
      <c r="C3" s="2">
        <v>43808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35</v>
      </c>
    </row>
    <row r="6" spans="1:3" x14ac:dyDescent="0.25">
      <c r="A6" t="s">
        <v>18</v>
      </c>
      <c r="C6" s="2">
        <v>43845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36</v>
      </c>
    </row>
    <row r="9" spans="1:3" x14ac:dyDescent="0.25">
      <c r="C9" s="2"/>
    </row>
    <row r="14" spans="1:3" x14ac:dyDescent="0.25">
      <c r="A14" s="1"/>
      <c r="C14" s="16"/>
    </row>
    <row r="18" spans="1:13" x14ac:dyDescent="0.25">
      <c r="A18" s="1" t="s">
        <v>17</v>
      </c>
    </row>
    <row r="19" spans="1:13" x14ac:dyDescent="0.25">
      <c r="A19" s="1" t="s">
        <v>43</v>
      </c>
    </row>
    <row r="20" spans="1:13" x14ac:dyDescent="0.25">
      <c r="E20" t="s">
        <v>21</v>
      </c>
      <c r="F20" t="s">
        <v>22</v>
      </c>
      <c r="G20" t="s">
        <v>23</v>
      </c>
      <c r="H20" t="s">
        <v>24</v>
      </c>
      <c r="I20" t="s">
        <v>25</v>
      </c>
      <c r="J20" t="s">
        <v>26</v>
      </c>
      <c r="K20" t="s">
        <v>27</v>
      </c>
      <c r="L20" t="s">
        <v>28</v>
      </c>
      <c r="M20" t="s">
        <v>29</v>
      </c>
    </row>
    <row r="23" spans="1:13" x14ac:dyDescent="0.25">
      <c r="E23">
        <v>0.14101466999999998</v>
      </c>
      <c r="F23">
        <v>0.13815937</v>
      </c>
      <c r="G23">
        <v>0.12609656999999999</v>
      </c>
      <c r="H23">
        <v>0.12543487</v>
      </c>
      <c r="I23">
        <v>0.10857547000000001</v>
      </c>
      <c r="J23">
        <v>6.6087170000000001E-2</v>
      </c>
      <c r="K23">
        <v>9.8073399999999977E-3</v>
      </c>
      <c r="L23">
        <v>2.0822969999999996E-2</v>
      </c>
    </row>
    <row r="24" spans="1:13" x14ac:dyDescent="0.25">
      <c r="E24">
        <v>0.13195736999999999</v>
      </c>
      <c r="F24">
        <v>0.12470807</v>
      </c>
      <c r="G24">
        <v>0.11624226999999998</v>
      </c>
      <c r="H24">
        <v>0.12465516999999998</v>
      </c>
      <c r="I24">
        <v>0.10419376999999999</v>
      </c>
      <c r="J24">
        <v>6.3025169999999991E-2</v>
      </c>
      <c r="K24">
        <v>7.1378599999999959E-3</v>
      </c>
      <c r="L24">
        <v>1.7119509999999991E-2</v>
      </c>
    </row>
    <row r="25" spans="1:13" x14ac:dyDescent="0.25">
      <c r="E25">
        <v>0.13690196999999998</v>
      </c>
      <c r="F25">
        <v>0.12988337</v>
      </c>
      <c r="G25">
        <v>0.12186226999999999</v>
      </c>
      <c r="H25">
        <v>0.12393957</v>
      </c>
      <c r="I25">
        <v>0.10268486999999998</v>
      </c>
      <c r="J25">
        <v>5.8381469999999991E-2</v>
      </c>
      <c r="K25">
        <v>7.2350199999999948E-3</v>
      </c>
      <c r="L25">
        <v>1.687037999999999E-2</v>
      </c>
    </row>
    <row r="26" spans="1:13" x14ac:dyDescent="0.25">
      <c r="E26">
        <v>0.13487876999999998</v>
      </c>
      <c r="F26">
        <v>0.12849606999999999</v>
      </c>
      <c r="G26">
        <v>0.12277536999999999</v>
      </c>
      <c r="H26">
        <v>0.13048136999999999</v>
      </c>
      <c r="I26">
        <v>0.10670826999999999</v>
      </c>
      <c r="J26">
        <v>6.3467469999999998E-2</v>
      </c>
      <c r="K26">
        <v>1.232599999999999E-2</v>
      </c>
      <c r="L26">
        <v>2.0001969999999994E-2</v>
      </c>
    </row>
    <row r="28" spans="1:13" x14ac:dyDescent="0.25">
      <c r="A28" s="1" t="s">
        <v>56</v>
      </c>
    </row>
    <row r="29" spans="1:13" x14ac:dyDescent="0.25">
      <c r="A29" s="1" t="s">
        <v>43</v>
      </c>
    </row>
    <row r="30" spans="1:13" x14ac:dyDescent="0.25">
      <c r="E30" t="s">
        <v>21</v>
      </c>
      <c r="F30" t="s">
        <v>22</v>
      </c>
      <c r="G30" t="s">
        <v>23</v>
      </c>
      <c r="H30" t="s">
        <v>24</v>
      </c>
      <c r="I30" t="s">
        <v>25</v>
      </c>
      <c r="J30" t="s">
        <v>26</v>
      </c>
      <c r="K30" t="s">
        <v>27</v>
      </c>
      <c r="L30" t="s">
        <v>28</v>
      </c>
      <c r="M30" t="s">
        <v>29</v>
      </c>
    </row>
    <row r="33" spans="1:14" x14ac:dyDescent="0.25">
      <c r="E33">
        <v>6800.8466666666664</v>
      </c>
      <c r="F33">
        <v>6785.7266666666656</v>
      </c>
      <c r="G33">
        <v>5799.7266666666656</v>
      </c>
      <c r="H33">
        <v>5760.4266666666663</v>
      </c>
      <c r="I33">
        <v>6017.126666666667</v>
      </c>
      <c r="J33">
        <v>7143.7566666666662</v>
      </c>
      <c r="K33">
        <v>3571.106666666667</v>
      </c>
      <c r="L33">
        <v>62076.646666666667</v>
      </c>
    </row>
    <row r="34" spans="1:14" x14ac:dyDescent="0.25">
      <c r="E34">
        <v>5896.4466666666667</v>
      </c>
      <c r="F34">
        <v>6666.6666666666661</v>
      </c>
      <c r="G34">
        <v>5785.246666666666</v>
      </c>
      <c r="H34">
        <v>5572.1666666666661</v>
      </c>
      <c r="I34">
        <v>5889.876666666667</v>
      </c>
      <c r="J34">
        <v>6569.9266666666663</v>
      </c>
      <c r="K34">
        <v>3015.3166666666671</v>
      </c>
      <c r="L34">
        <v>64241.046666666662</v>
      </c>
    </row>
    <row r="35" spans="1:14" x14ac:dyDescent="0.25">
      <c r="E35">
        <v>5771.5566666666655</v>
      </c>
      <c r="F35">
        <v>6032.6566666666658</v>
      </c>
      <c r="G35">
        <v>5653.0166666666664</v>
      </c>
      <c r="H35">
        <v>5825.7266666666656</v>
      </c>
      <c r="I35">
        <v>5597.8166666666657</v>
      </c>
      <c r="J35">
        <v>6739.3866666666672</v>
      </c>
      <c r="K35">
        <v>3344.5166666666669</v>
      </c>
      <c r="L35">
        <v>52178.046666666662</v>
      </c>
    </row>
    <row r="36" spans="1:14" x14ac:dyDescent="0.25">
      <c r="E36">
        <v>6126.7366666666658</v>
      </c>
      <c r="F36">
        <v>6228.1866666666665</v>
      </c>
      <c r="G36">
        <v>5850.5766666666659</v>
      </c>
      <c r="H36">
        <v>6120.996666666666</v>
      </c>
      <c r="I36">
        <v>6142.1966666666667</v>
      </c>
      <c r="J36">
        <v>6711.4566666666669</v>
      </c>
      <c r="K36">
        <v>3534.7166666666667</v>
      </c>
      <c r="L36">
        <v>54422.146666666667</v>
      </c>
    </row>
    <row r="39" spans="1:14" x14ac:dyDescent="0.25">
      <c r="A39" s="1" t="s">
        <v>59</v>
      </c>
      <c r="E39">
        <f>E23/E33</f>
        <v>2.0734869776018083E-5</v>
      </c>
      <c r="F39">
        <f t="shared" ref="F39:L39" si="0">F23/F33</f>
        <v>2.0360291061925086E-5</v>
      </c>
      <c r="G39">
        <f t="shared" si="0"/>
        <v>2.1741812545188913E-5</v>
      </c>
      <c r="H39">
        <f t="shared" si="0"/>
        <v>2.1775274169505964E-5</v>
      </c>
      <c r="I39">
        <f t="shared" si="0"/>
        <v>1.8044404915302875E-5</v>
      </c>
      <c r="J39">
        <f t="shared" si="0"/>
        <v>9.2510387858489036E-6</v>
      </c>
      <c r="K39">
        <f t="shared" si="0"/>
        <v>2.7463027334197048E-6</v>
      </c>
      <c r="L39">
        <f t="shared" si="0"/>
        <v>3.3543967205273216E-7</v>
      </c>
      <c r="N39" s="1" t="s">
        <v>21</v>
      </c>
    </row>
    <row r="40" spans="1:14" x14ac:dyDescent="0.25">
      <c r="E40">
        <f t="shared" ref="E40:L40" si="1">E24/E34</f>
        <v>2.2379133986909628E-5</v>
      </c>
      <c r="F40">
        <f t="shared" si="1"/>
        <v>1.8706210500000003E-5</v>
      </c>
      <c r="G40">
        <f t="shared" si="1"/>
        <v>2.0092880511000971E-5</v>
      </c>
      <c r="H40">
        <f t="shared" si="1"/>
        <v>2.2371041186851313E-5</v>
      </c>
      <c r="I40">
        <f t="shared" si="1"/>
        <v>1.7690314398207543E-5</v>
      </c>
      <c r="J40">
        <f t="shared" si="1"/>
        <v>9.5929792214829377E-6</v>
      </c>
      <c r="K40">
        <f t="shared" si="1"/>
        <v>2.3672007915144332E-6</v>
      </c>
      <c r="L40">
        <f t="shared" si="1"/>
        <v>2.6648865310102343E-7</v>
      </c>
      <c r="N40">
        <f>AVERAGE(E39:E42)</f>
        <v>2.2212224331805367E-5</v>
      </c>
    </row>
    <row r="41" spans="1:14" x14ac:dyDescent="0.25">
      <c r="E41">
        <f t="shared" ref="E41:L41" si="2">E25/E35</f>
        <v>2.3720111905107058E-5</v>
      </c>
      <c r="F41">
        <f t="shared" si="2"/>
        <v>2.1530045082404273E-5</v>
      </c>
      <c r="G41">
        <f t="shared" si="2"/>
        <v>2.1557033560252491E-5</v>
      </c>
      <c r="H41">
        <f t="shared" si="2"/>
        <v>2.1274525409705689E-5</v>
      </c>
      <c r="I41">
        <f t="shared" si="2"/>
        <v>1.8343735801756042E-5</v>
      </c>
      <c r="J41">
        <f t="shared" si="2"/>
        <v>8.6627274687706469E-6</v>
      </c>
      <c r="K41">
        <f t="shared" si="2"/>
        <v>2.1632483019469664E-6</v>
      </c>
      <c r="L41">
        <f t="shared" si="2"/>
        <v>3.2332333381075832E-7</v>
      </c>
    </row>
    <row r="42" spans="1:14" x14ac:dyDescent="0.25">
      <c r="E42">
        <f t="shared" ref="E42:L42" si="3">E26/E36</f>
        <v>2.2014781659186701E-5</v>
      </c>
      <c r="F42">
        <f t="shared" si="3"/>
        <v>2.0631377458179373E-5</v>
      </c>
      <c r="G42">
        <f t="shared" si="3"/>
        <v>2.0985174111042048E-5</v>
      </c>
      <c r="H42">
        <f t="shared" si="3"/>
        <v>2.1317013732513061E-5</v>
      </c>
      <c r="I42">
        <f t="shared" si="3"/>
        <v>1.7372981653143635E-5</v>
      </c>
      <c r="J42">
        <f t="shared" si="3"/>
        <v>9.4565864241096189E-6</v>
      </c>
      <c r="K42">
        <f t="shared" si="3"/>
        <v>3.4871253235761443E-6</v>
      </c>
      <c r="L42">
        <f t="shared" si="3"/>
        <v>3.675336462288268E-7</v>
      </c>
    </row>
    <row r="44" spans="1:14" x14ac:dyDescent="0.25">
      <c r="A44" s="1" t="s">
        <v>60</v>
      </c>
    </row>
    <row r="45" spans="1:14" x14ac:dyDescent="0.25">
      <c r="E45">
        <f>E39/$N$40*100</f>
        <v>93.348912140816623</v>
      </c>
      <c r="F45">
        <f>F39/$N$40*100</f>
        <v>91.662549224174171</v>
      </c>
      <c r="G45">
        <f>G39/$N$40*100</f>
        <v>97.882194148638789</v>
      </c>
      <c r="H45">
        <f>H39/$N$40*100</f>
        <v>98.032839234053029</v>
      </c>
      <c r="I45">
        <f>I39/$N$40*100</f>
        <v>81.236370773841642</v>
      </c>
      <c r="J45">
        <f>J39/$N$40*100</f>
        <v>41.64841236815024</v>
      </c>
      <c r="K45">
        <f>K39/$N$40*100</f>
        <v>12.363924892867722</v>
      </c>
      <c r="L45">
        <f>L39/$N$40*100</f>
        <v>1.510157951954505</v>
      </c>
    </row>
    <row r="46" spans="1:14" x14ac:dyDescent="0.25">
      <c r="E46">
        <f>E40/$N$40*100</f>
        <v>100.75143152081922</v>
      </c>
      <c r="F46">
        <f>F40/$N$40*100</f>
        <v>84.215836381657866</v>
      </c>
      <c r="G46">
        <f>G40/$N$40*100</f>
        <v>90.458660109200608</v>
      </c>
      <c r="H46">
        <f>H40/$N$40*100</f>
        <v>100.71499752871908</v>
      </c>
      <c r="I46">
        <f>I40/$N$40*100</f>
        <v>79.64224624220563</v>
      </c>
      <c r="J46">
        <f>J40/$N$40*100</f>
        <v>43.187836923413784</v>
      </c>
      <c r="K46">
        <f>K40/$N$40*100</f>
        <v>10.657198289344089</v>
      </c>
      <c r="L46">
        <f>L40/$N$40*100</f>
        <v>1.1997387074802865</v>
      </c>
    </row>
    <row r="47" spans="1:14" x14ac:dyDescent="0.25">
      <c r="E47">
        <f>E41/$N$40*100</f>
        <v>106.78854828213926</v>
      </c>
      <c r="F47">
        <f>F41/$N$40*100</f>
        <v>96.928811634482329</v>
      </c>
      <c r="G47">
        <f>G41/$N$40*100</f>
        <v>97.050314449531655</v>
      </c>
      <c r="H47">
        <f>H41/$N$40*100</f>
        <v>95.778455556308245</v>
      </c>
      <c r="I47">
        <f>I41/$N$40*100</f>
        <v>82.583966052827535</v>
      </c>
      <c r="J47">
        <f>J41/$N$40*100</f>
        <v>38.999819826088341</v>
      </c>
      <c r="K47">
        <f>K41/$N$40*100</f>
        <v>9.7389989837687807</v>
      </c>
      <c r="L47">
        <f>L41/$N$40*100</f>
        <v>1.4556098884153454</v>
      </c>
    </row>
    <row r="48" spans="1:14" x14ac:dyDescent="0.25">
      <c r="E48">
        <f>E42/$N$40*100</f>
        <v>99.111108056224921</v>
      </c>
      <c r="F48">
        <f>F42/$N$40*100</f>
        <v>92.882987088499718</v>
      </c>
      <c r="G48">
        <f>G42/$N$40*100</f>
        <v>94.475788635871453</v>
      </c>
      <c r="H48">
        <f>H42/$N$40*100</f>
        <v>95.969739068363054</v>
      </c>
      <c r="I48">
        <f>I42/$N$40*100</f>
        <v>78.213606136993278</v>
      </c>
      <c r="J48">
        <f>J42/$N$40*100</f>
        <v>42.57379307379346</v>
      </c>
      <c r="K48">
        <f>K42/$N$40*100</f>
        <v>15.699127072937848</v>
      </c>
      <c r="L48">
        <f>L42/$N$40*100</f>
        <v>1.654645841580848</v>
      </c>
    </row>
    <row r="51" spans="3:12" x14ac:dyDescent="0.25">
      <c r="C51" s="3"/>
      <c r="D51" s="3"/>
      <c r="E51" s="3" t="s">
        <v>21</v>
      </c>
      <c r="F51" s="3" t="s">
        <v>22</v>
      </c>
      <c r="G51" s="3" t="s">
        <v>23</v>
      </c>
      <c r="H51" s="3" t="s">
        <v>24</v>
      </c>
      <c r="I51" s="3" t="s">
        <v>25</v>
      </c>
      <c r="J51" s="3" t="s">
        <v>26</v>
      </c>
      <c r="K51" s="3" t="s">
        <v>27</v>
      </c>
      <c r="L51" s="3" t="s">
        <v>28</v>
      </c>
    </row>
    <row r="52" spans="3:12" x14ac:dyDescent="0.25">
      <c r="C52" t="s">
        <v>37</v>
      </c>
      <c r="E52">
        <f>AVERAGE(E45:E48)</f>
        <v>100</v>
      </c>
      <c r="F52">
        <f>AVERAGE(F45:F48)</f>
        <v>91.42254608220351</v>
      </c>
      <c r="G52">
        <f t="shared" ref="G52:J52" si="4">AVERAGE(G45:G48)</f>
        <v>94.966739335810615</v>
      </c>
      <c r="H52">
        <f t="shared" si="4"/>
        <v>97.624007846860849</v>
      </c>
      <c r="I52">
        <f t="shared" si="4"/>
        <v>80.419047301467018</v>
      </c>
      <c r="J52">
        <f t="shared" si="4"/>
        <v>41.602465547861456</v>
      </c>
      <c r="K52">
        <f>AVERAGE(K45:K48)</f>
        <v>12.11481230972961</v>
      </c>
      <c r="L52">
        <f>AVERAGE(L45:L48)</f>
        <v>1.4550380973577464</v>
      </c>
    </row>
    <row r="53" spans="3:12" x14ac:dyDescent="0.25">
      <c r="C53" t="s">
        <v>39</v>
      </c>
      <c r="E53">
        <f>MEDIAN(E45:E48)</f>
        <v>99.931269788522073</v>
      </c>
      <c r="F53">
        <f>MEDIAN(F45:F48)</f>
        <v>92.272768156336952</v>
      </c>
      <c r="G53">
        <f t="shared" ref="G53:L53" si="5">MEDIAN(G45:G48)</f>
        <v>95.763051542701561</v>
      </c>
      <c r="H53">
        <f t="shared" si="5"/>
        <v>97.001289151208042</v>
      </c>
      <c r="I53">
        <f t="shared" si="5"/>
        <v>80.439308508023629</v>
      </c>
      <c r="J53">
        <f t="shared" si="5"/>
        <v>42.11110272097185</v>
      </c>
      <c r="K53">
        <f t="shared" si="5"/>
        <v>11.510561591105905</v>
      </c>
      <c r="L53">
        <f t="shared" si="5"/>
        <v>1.4828839201849253</v>
      </c>
    </row>
    <row r="54" spans="3:12" x14ac:dyDescent="0.25">
      <c r="C54" t="s">
        <v>41</v>
      </c>
      <c r="E54">
        <f>STDEV(E45:E48)</f>
        <v>5.5279934788824701</v>
      </c>
      <c r="F54">
        <f t="shared" ref="F54:L54" si="6">STDEV(F45:F48)</f>
        <v>5.3055353007080681</v>
      </c>
      <c r="G54">
        <f t="shared" si="6"/>
        <v>3.3369133903116732</v>
      </c>
      <c r="H54">
        <f t="shared" si="6"/>
        <v>2.2995672611155986</v>
      </c>
      <c r="I54">
        <f t="shared" si="6"/>
        <v>1.8993228156470043</v>
      </c>
      <c r="J54">
        <f t="shared" si="6"/>
        <v>1.8468672055142834</v>
      </c>
      <c r="K54">
        <f t="shared" si="6"/>
        <v>2.6254204103386201</v>
      </c>
      <c r="L54">
        <f t="shared" si="6"/>
        <v>0.18978896643501883</v>
      </c>
    </row>
    <row r="55" spans="3:12" x14ac:dyDescent="0.25">
      <c r="C55" t="s">
        <v>42</v>
      </c>
      <c r="E55">
        <f t="shared" ref="E55:L55" si="7">E54/E52*100</f>
        <v>5.5279934788824701</v>
      </c>
      <c r="F55">
        <f t="shared" si="7"/>
        <v>5.8033116863071639</v>
      </c>
      <c r="G55">
        <f t="shared" si="7"/>
        <v>3.5137706250101508</v>
      </c>
      <c r="H55">
        <f t="shared" si="7"/>
        <v>2.3555345778497889</v>
      </c>
      <c r="I55">
        <f t="shared" si="7"/>
        <v>2.3617822883762969</v>
      </c>
      <c r="J55">
        <f t="shared" si="7"/>
        <v>4.4393215190324709</v>
      </c>
      <c r="K55">
        <f t="shared" si="7"/>
        <v>21.671160420950976</v>
      </c>
      <c r="L55">
        <f t="shared" si="7"/>
        <v>13.043573689215638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5" r:id="rId3">
          <objectPr defaultSize="0" autoPict="0" r:id="rId4">
            <anchor moveWithCells="1">
              <from>
                <xdr:col>10</xdr:col>
                <xdr:colOff>323850</xdr:colOff>
                <xdr:row>1</xdr:row>
                <xdr:rowOff>95250</xdr:rowOff>
              </from>
              <to>
                <xdr:col>14</xdr:col>
                <xdr:colOff>733425</xdr:colOff>
                <xdr:row>15</xdr:row>
                <xdr:rowOff>133350</xdr:rowOff>
              </to>
            </anchor>
          </objectPr>
        </oleObject>
      </mc:Choice>
      <mc:Fallback>
        <oleObject progId="Prism9.Document" shapeId="307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2020-01-20T22:09:38Z</dcterms:created>
  <dcterms:modified xsi:type="dcterms:W3CDTF">2021-07-18T08:19:41Z</dcterms:modified>
</cp:coreProperties>
</file>