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2B3FDEAC-3491-4AD3-B6D6-E888D0A50B77}" xr6:coauthVersionLast="45" xr6:coauthVersionMax="45" xr10:uidLastSave="{CFCA7767-25DE-437F-808E-9E02C9132C8F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5" i="3" l="1"/>
  <c r="H45" i="3"/>
  <c r="G45" i="3"/>
  <c r="F45" i="3"/>
  <c r="E45" i="3"/>
  <c r="D45" i="3"/>
  <c r="I44" i="3"/>
  <c r="H44" i="3"/>
  <c r="G44" i="3"/>
  <c r="F44" i="3"/>
  <c r="E44" i="3"/>
  <c r="D44" i="3"/>
  <c r="I43" i="3"/>
  <c r="H43" i="3"/>
  <c r="G43" i="3"/>
  <c r="F43" i="3"/>
  <c r="E43" i="3"/>
  <c r="D43" i="3"/>
  <c r="I42" i="3"/>
  <c r="H42" i="3"/>
  <c r="G42" i="3"/>
  <c r="F42" i="3"/>
  <c r="E42" i="3"/>
  <c r="D42" i="3"/>
  <c r="K43" i="3" l="1"/>
  <c r="F51" i="3" s="1"/>
  <c r="N39" i="2"/>
  <c r="M39" i="2"/>
  <c r="L39" i="2"/>
  <c r="K39" i="2"/>
  <c r="J39" i="2"/>
  <c r="I39" i="2"/>
  <c r="H39" i="2"/>
  <c r="G39" i="2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N35" i="2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H49" i="3" l="1"/>
  <c r="G51" i="3"/>
  <c r="H50" i="3"/>
  <c r="D49" i="3"/>
  <c r="D48" i="3"/>
  <c r="D56" i="3" s="1"/>
  <c r="I49" i="3"/>
  <c r="F50" i="3"/>
  <c r="N40" i="2"/>
  <c r="G40" i="2"/>
  <c r="M40" i="2"/>
  <c r="G50" i="3"/>
  <c r="I48" i="3"/>
  <c r="H40" i="2"/>
  <c r="E50" i="3"/>
  <c r="F49" i="3"/>
  <c r="F48" i="3"/>
  <c r="E49" i="3"/>
  <c r="G48" i="3"/>
  <c r="E51" i="3"/>
  <c r="D51" i="3"/>
  <c r="I40" i="2"/>
  <c r="H51" i="3"/>
  <c r="G49" i="3"/>
  <c r="E48" i="3"/>
  <c r="J40" i="2"/>
  <c r="D50" i="3"/>
  <c r="D55" i="3" s="1"/>
  <c r="H48" i="3"/>
  <c r="I50" i="3"/>
  <c r="K40" i="2"/>
  <c r="L40" i="2"/>
  <c r="I51" i="3"/>
  <c r="N36" i="2"/>
  <c r="I47" i="2"/>
  <c r="K47" i="2"/>
  <c r="G48" i="2"/>
  <c r="H48" i="2"/>
  <c r="J48" i="2"/>
  <c r="L48" i="2"/>
  <c r="M48" i="2"/>
  <c r="I49" i="2"/>
  <c r="K49" i="2"/>
  <c r="G50" i="2"/>
  <c r="H50" i="2"/>
  <c r="J50" i="2"/>
  <c r="L50" i="2"/>
  <c r="M50" i="2"/>
  <c r="G47" i="2"/>
  <c r="H47" i="2"/>
  <c r="J47" i="2"/>
  <c r="L47" i="2"/>
  <c r="M47" i="2"/>
  <c r="I48" i="2"/>
  <c r="K48" i="2"/>
  <c r="G49" i="2"/>
  <c r="H49" i="2"/>
  <c r="J49" i="2"/>
  <c r="L49" i="2"/>
  <c r="M49" i="2"/>
  <c r="I50" i="2"/>
  <c r="K50" i="2"/>
  <c r="G35" i="1"/>
  <c r="G36" i="1" s="1"/>
  <c r="G39" i="1"/>
  <c r="G37" i="1"/>
  <c r="G38" i="1" s="1"/>
  <c r="N39" i="1"/>
  <c r="M39" i="1"/>
  <c r="L39" i="1"/>
  <c r="K39" i="1"/>
  <c r="J39" i="1"/>
  <c r="I39" i="1"/>
  <c r="H39" i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N35" i="1"/>
  <c r="M50" i="1" s="1"/>
  <c r="M35" i="1"/>
  <c r="M36" i="1" s="1"/>
  <c r="L35" i="1"/>
  <c r="L36" i="1" s="1"/>
  <c r="K35" i="1"/>
  <c r="J35" i="1"/>
  <c r="J36" i="1" s="1"/>
  <c r="I35" i="1"/>
  <c r="H35" i="1"/>
  <c r="H36" i="1" s="1"/>
  <c r="I40" i="1" l="1"/>
  <c r="G40" i="1"/>
  <c r="K40" i="1"/>
  <c r="G57" i="3"/>
  <c r="G56" i="3"/>
  <c r="G55" i="3"/>
  <c r="H56" i="3"/>
  <c r="H57" i="3"/>
  <c r="H55" i="3"/>
  <c r="D57" i="3"/>
  <c r="D58" i="3" s="1"/>
  <c r="F57" i="3"/>
  <c r="F56" i="3"/>
  <c r="F55" i="3"/>
  <c r="E57" i="3"/>
  <c r="E56" i="3"/>
  <c r="E55" i="3"/>
  <c r="I56" i="3"/>
  <c r="I57" i="3"/>
  <c r="I58" i="3" s="1"/>
  <c r="I55" i="3"/>
  <c r="M58" i="2"/>
  <c r="M56" i="2"/>
  <c r="M57" i="2" s="1"/>
  <c r="M54" i="2"/>
  <c r="K66" i="2" s="1"/>
  <c r="J58" i="2"/>
  <c r="J56" i="2"/>
  <c r="J57" i="2" s="1"/>
  <c r="J54" i="2"/>
  <c r="J55" i="2" s="1"/>
  <c r="G58" i="2"/>
  <c r="G56" i="2"/>
  <c r="G57" i="2" s="1"/>
  <c r="G54" i="2"/>
  <c r="H80" i="2" s="1"/>
  <c r="L66" i="2"/>
  <c r="H66" i="2"/>
  <c r="J64" i="2"/>
  <c r="G64" i="2"/>
  <c r="K58" i="2"/>
  <c r="K56" i="2"/>
  <c r="K57" i="2" s="1"/>
  <c r="K54" i="2"/>
  <c r="K55" i="2" s="1"/>
  <c r="I66" i="2"/>
  <c r="M65" i="2"/>
  <c r="J65" i="2"/>
  <c r="G65" i="2"/>
  <c r="K64" i="2"/>
  <c r="L58" i="2"/>
  <c r="L56" i="2"/>
  <c r="L57" i="2" s="1"/>
  <c r="L54" i="2"/>
  <c r="L55" i="2" s="1"/>
  <c r="H63" i="2"/>
  <c r="H58" i="2"/>
  <c r="H56" i="2"/>
  <c r="H57" i="2" s="1"/>
  <c r="H54" i="2"/>
  <c r="H55" i="2" s="1"/>
  <c r="M66" i="2"/>
  <c r="J66" i="2"/>
  <c r="G66" i="2"/>
  <c r="K65" i="2"/>
  <c r="L64" i="2"/>
  <c r="H64" i="2"/>
  <c r="I63" i="2"/>
  <c r="I56" i="2"/>
  <c r="I57" i="2" s="1"/>
  <c r="I58" i="2"/>
  <c r="I54" i="2"/>
  <c r="I55" i="2" s="1"/>
  <c r="G49" i="1"/>
  <c r="G47" i="1"/>
  <c r="G48" i="1"/>
  <c r="G50" i="1"/>
  <c r="H40" i="1"/>
  <c r="J40" i="1"/>
  <c r="L40" i="1"/>
  <c r="M40" i="1"/>
  <c r="I47" i="1"/>
  <c r="K47" i="1"/>
  <c r="I48" i="1"/>
  <c r="K48" i="1"/>
  <c r="I49" i="1"/>
  <c r="K49" i="1"/>
  <c r="I50" i="1"/>
  <c r="K50" i="1"/>
  <c r="I36" i="1"/>
  <c r="K36" i="1"/>
  <c r="N36" i="1"/>
  <c r="N40" i="1"/>
  <c r="H47" i="1"/>
  <c r="J47" i="1"/>
  <c r="L47" i="1"/>
  <c r="M47" i="1"/>
  <c r="H48" i="1"/>
  <c r="J48" i="1"/>
  <c r="L48" i="1"/>
  <c r="M48" i="1"/>
  <c r="H49" i="1"/>
  <c r="J49" i="1"/>
  <c r="L49" i="1"/>
  <c r="M49" i="1"/>
  <c r="H50" i="1"/>
  <c r="J50" i="1"/>
  <c r="L50" i="1"/>
  <c r="L77" i="2" l="1"/>
  <c r="J63" i="2"/>
  <c r="G58" i="3"/>
  <c r="F58" i="3"/>
  <c r="K63" i="2"/>
  <c r="M64" i="2"/>
  <c r="G63" i="2"/>
  <c r="G72" i="2" s="1"/>
  <c r="M63" i="2"/>
  <c r="M70" i="2" s="1"/>
  <c r="I65" i="2"/>
  <c r="L63" i="2"/>
  <c r="M77" i="2"/>
  <c r="L78" i="2"/>
  <c r="G80" i="2"/>
  <c r="G79" i="2"/>
  <c r="I80" i="2"/>
  <c r="M78" i="2"/>
  <c r="L80" i="2"/>
  <c r="J80" i="2"/>
  <c r="I79" i="2"/>
  <c r="J77" i="2"/>
  <c r="L65" i="2"/>
  <c r="H58" i="3"/>
  <c r="I59" i="2"/>
  <c r="H77" i="2"/>
  <c r="J79" i="2"/>
  <c r="L79" i="2"/>
  <c r="G78" i="2"/>
  <c r="E58" i="3"/>
  <c r="K79" i="2"/>
  <c r="M80" i="2"/>
  <c r="M79" i="2"/>
  <c r="G77" i="2"/>
  <c r="K80" i="2"/>
  <c r="K77" i="2"/>
  <c r="I77" i="2"/>
  <c r="H78" i="2"/>
  <c r="K78" i="2"/>
  <c r="J78" i="2"/>
  <c r="J85" i="2" s="1"/>
  <c r="H59" i="2"/>
  <c r="L59" i="2"/>
  <c r="K71" i="2"/>
  <c r="K72" i="2"/>
  <c r="K70" i="2"/>
  <c r="G70" i="2"/>
  <c r="J72" i="2"/>
  <c r="J70" i="2"/>
  <c r="J71" i="2"/>
  <c r="L70" i="2"/>
  <c r="K59" i="2"/>
  <c r="G55" i="2"/>
  <c r="G59" i="2"/>
  <c r="J59" i="2"/>
  <c r="M55" i="2"/>
  <c r="M59" i="2"/>
  <c r="I64" i="2"/>
  <c r="I71" i="2" s="1"/>
  <c r="I78" i="2"/>
  <c r="H65" i="2"/>
  <c r="H71" i="2" s="1"/>
  <c r="H79" i="2"/>
  <c r="G58" i="1"/>
  <c r="G54" i="1"/>
  <c r="J79" i="1" s="1"/>
  <c r="G56" i="1"/>
  <c r="G57" i="1" s="1"/>
  <c r="M58" i="1"/>
  <c r="M56" i="1"/>
  <c r="M57" i="1" s="1"/>
  <c r="M54" i="1"/>
  <c r="J66" i="1" s="1"/>
  <c r="K58" i="1"/>
  <c r="K56" i="1"/>
  <c r="K57" i="1" s="1"/>
  <c r="K54" i="1"/>
  <c r="K55" i="1" s="1"/>
  <c r="L58" i="1"/>
  <c r="L56" i="1"/>
  <c r="L57" i="1" s="1"/>
  <c r="L54" i="1"/>
  <c r="L55" i="1" s="1"/>
  <c r="H58" i="1"/>
  <c r="H56" i="1"/>
  <c r="H57" i="1" s="1"/>
  <c r="H54" i="1"/>
  <c r="H55" i="1" s="1"/>
  <c r="I63" i="1"/>
  <c r="I58" i="1"/>
  <c r="I56" i="1"/>
  <c r="I57" i="1" s="1"/>
  <c r="I54" i="1"/>
  <c r="I55" i="1" s="1"/>
  <c r="J58" i="1"/>
  <c r="J56" i="1"/>
  <c r="J57" i="1" s="1"/>
  <c r="J54" i="1"/>
  <c r="J55" i="1" s="1"/>
  <c r="H86" i="2" l="1"/>
  <c r="M84" i="2"/>
  <c r="M71" i="2"/>
  <c r="M72" i="2"/>
  <c r="M77" i="1"/>
  <c r="M79" i="1"/>
  <c r="L71" i="2"/>
  <c r="K86" i="2"/>
  <c r="J73" i="2"/>
  <c r="L86" i="2"/>
  <c r="G73" i="2"/>
  <c r="M86" i="2"/>
  <c r="L72" i="2"/>
  <c r="J84" i="2"/>
  <c r="J87" i="2" s="1"/>
  <c r="H84" i="2"/>
  <c r="H87" i="2" s="1"/>
  <c r="M85" i="2"/>
  <c r="J86" i="2"/>
  <c r="G86" i="2"/>
  <c r="L85" i="2"/>
  <c r="K85" i="2"/>
  <c r="L84" i="2"/>
  <c r="L87" i="2" s="1"/>
  <c r="G71" i="2"/>
  <c r="K73" i="2"/>
  <c r="J80" i="1"/>
  <c r="K78" i="1"/>
  <c r="K79" i="1"/>
  <c r="K80" i="1"/>
  <c r="J77" i="1"/>
  <c r="G77" i="1"/>
  <c r="G79" i="1"/>
  <c r="J78" i="1"/>
  <c r="G59" i="1"/>
  <c r="G78" i="1"/>
  <c r="M78" i="1"/>
  <c r="K77" i="1"/>
  <c r="K86" i="1" s="1"/>
  <c r="I84" i="2"/>
  <c r="I72" i="2"/>
  <c r="G85" i="2"/>
  <c r="M73" i="2"/>
  <c r="G84" i="2"/>
  <c r="K84" i="2"/>
  <c r="L73" i="2"/>
  <c r="H70" i="2"/>
  <c r="H72" i="2"/>
  <c r="I86" i="2"/>
  <c r="I87" i="2" s="1"/>
  <c r="I85" i="2"/>
  <c r="H85" i="2"/>
  <c r="M87" i="2"/>
  <c r="I70" i="2"/>
  <c r="G65" i="1"/>
  <c r="G64" i="1"/>
  <c r="G55" i="1"/>
  <c r="M80" i="1"/>
  <c r="M84" i="1" s="1"/>
  <c r="G63" i="1"/>
  <c r="I77" i="1"/>
  <c r="I78" i="1"/>
  <c r="I79" i="1"/>
  <c r="I80" i="1"/>
  <c r="H77" i="1"/>
  <c r="H78" i="1"/>
  <c r="H79" i="1"/>
  <c r="H80" i="1"/>
  <c r="G66" i="1"/>
  <c r="G80" i="1"/>
  <c r="L77" i="1"/>
  <c r="L78" i="1"/>
  <c r="L79" i="1"/>
  <c r="L80" i="1"/>
  <c r="K65" i="1"/>
  <c r="H63" i="1"/>
  <c r="J59" i="1"/>
  <c r="K66" i="1"/>
  <c r="J63" i="1"/>
  <c r="M64" i="1"/>
  <c r="M65" i="1"/>
  <c r="I64" i="1"/>
  <c r="I65" i="1"/>
  <c r="I66" i="1"/>
  <c r="K63" i="1"/>
  <c r="K71" i="1" s="1"/>
  <c r="K64" i="1"/>
  <c r="I59" i="1"/>
  <c r="H59" i="1"/>
  <c r="L63" i="1"/>
  <c r="H64" i="1"/>
  <c r="L64" i="1"/>
  <c r="H65" i="1"/>
  <c r="L65" i="1"/>
  <c r="H66" i="1"/>
  <c r="L66" i="1"/>
  <c r="K59" i="1"/>
  <c r="M63" i="1"/>
  <c r="J64" i="1"/>
  <c r="J65" i="1"/>
  <c r="L59" i="1"/>
  <c r="M55" i="1"/>
  <c r="M66" i="1"/>
  <c r="M59" i="1"/>
  <c r="I73" i="2" l="1"/>
  <c r="K87" i="2"/>
  <c r="J84" i="1"/>
  <c r="G85" i="1"/>
  <c r="G87" i="2"/>
  <c r="M85" i="1"/>
  <c r="J86" i="1"/>
  <c r="M86" i="1"/>
  <c r="M87" i="1" s="1"/>
  <c r="H72" i="1"/>
  <c r="K85" i="1"/>
  <c r="K84" i="1"/>
  <c r="K87" i="1" s="1"/>
  <c r="J85" i="1"/>
  <c r="K72" i="1"/>
  <c r="I71" i="1"/>
  <c r="I72" i="1"/>
  <c r="H73" i="2"/>
  <c r="H70" i="1"/>
  <c r="G86" i="1"/>
  <c r="L86" i="1"/>
  <c r="G84" i="1"/>
  <c r="H86" i="1"/>
  <c r="J87" i="1"/>
  <c r="H71" i="1"/>
  <c r="L84" i="1"/>
  <c r="L85" i="1"/>
  <c r="H84" i="1"/>
  <c r="H87" i="1" s="1"/>
  <c r="H85" i="1"/>
  <c r="I86" i="1"/>
  <c r="I84" i="1"/>
  <c r="I85" i="1"/>
  <c r="G71" i="1"/>
  <c r="G72" i="1"/>
  <c r="G70" i="1"/>
  <c r="K70" i="1"/>
  <c r="I70" i="1"/>
  <c r="I73" i="1" s="1"/>
  <c r="J72" i="1"/>
  <c r="M72" i="1"/>
  <c r="M71" i="1"/>
  <c r="M70" i="1"/>
  <c r="J71" i="1"/>
  <c r="L72" i="1"/>
  <c r="L71" i="1"/>
  <c r="L70" i="1"/>
  <c r="J70" i="1"/>
  <c r="J73" i="1" s="1"/>
  <c r="H73" i="1" l="1"/>
  <c r="K73" i="1"/>
  <c r="G87" i="1"/>
  <c r="L87" i="1"/>
  <c r="G73" i="1"/>
  <c r="I87" i="1"/>
  <c r="L73" i="1"/>
  <c r="M73" i="1"/>
</calcChain>
</file>

<file path=xl/sharedStrings.xml><?xml version="1.0" encoding="utf-8"?>
<sst xmlns="http://schemas.openxmlformats.org/spreadsheetml/2006/main" count="236" uniqueCount="62">
  <si>
    <t>version,4</t>
  </si>
  <si>
    <t>ProtocolHeader</t>
  </si>
  <si>
    <t>,Version,1.0,Label,MTT_005a_20191208,ReaderType,0,DateRead,12/23/2019 9:03:19 PM,InstrumentSN,SN: 512734004,</t>
  </si>
  <si>
    <t xml:space="preserve">,Result,0,Prefix,05A_1_PTX,WellMap,0007FE7FE7FE7FE7FE7FE000,RefWellMap,000000000000000000000000,RunCount,1,Kinetics,False,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</si>
  <si>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</si>
  <si>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</si>
  <si>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</si>
  <si>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</si>
  <si>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</si>
  <si>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</si>
  <si>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,B,X,0.05278407,0.05617271,0.05494604,0.05711059,0.05537057,0.05597525,0.05551966,0.05605165,0.05628674,0.05774839,X</t>
  </si>
  <si>
    <t>,C,X,0.4135901,0.2572548,0.3994943,0.3796974,0.3533909,0.2654239,0.2770602,0.2292803,0.1418824,0.14205,X</t>
  </si>
  <si>
    <t>,D,X,0.3922573,0.2430848,0.3716342,0.366918,0.3574791,0.2725214,0.2744894,0.2169534,0.1421646,0.1399193,X</t>
  </si>
  <si>
    <t>,E,X,0.3990487,0.2371206,0.3783254,0.3756949,0.339184,0.2595056,0.2565084,0.2132044,0.1367916,0.1399764,X</t>
  </si>
  <si>
    <t>,F,X,0.390619,0.2449998,0.3759108,0.3693386,0.3581595,0.2723028,0.2653782,0.2090109,0.1411942,0.05340269,X</t>
  </si>
  <si>
    <t>,G,X,0.05181356,0.05242376,0.05309678,0.05451373,0.0533875,0.05386196,0.05362581,0.05394848,0.05389819,0.05323215,X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</si>
  <si>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</si>
  <si>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</si>
  <si>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</si>
  <si>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</si>
  <si>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</si>
  <si>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</si>
  <si>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</si>
  <si>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</si>
  <si>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</si>
  <si>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</si>
  <si>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Full kill</t>
  </si>
  <si>
    <t>Empty value</t>
  </si>
  <si>
    <t>Cells</t>
  </si>
  <si>
    <t>Differentiation started</t>
  </si>
  <si>
    <t>Age of cells</t>
  </si>
  <si>
    <t>Agent</t>
  </si>
  <si>
    <t>Paclitaxel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</si>
  <si>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</si>
  <si>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</si>
  <si>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</si>
  <si>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</si>
  <si>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</si>
  <si>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</si>
  <si>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</si>
  <si>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</si>
  <si>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</si>
  <si>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</si>
  <si>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iPSC_DSN_005A_20191208_d13</t>
  </si>
  <si>
    <t>13d</t>
  </si>
  <si>
    <t>Viability [% of 1:10 vehicle]</t>
  </si>
  <si>
    <t>MTT</t>
  </si>
  <si>
    <t>,Version,1,Label,CytoTox-Fluor,ReaderType,2,DateRead,12/22/2019 8:23:21 PM,InstrumentSN,SN: 512734004,FluoOpticalKitID,PN:9300-046 SN:31000001DD35142D SIG:BLUE,</t>
  </si>
  <si>
    <t xml:space="preserve">,Result,0,Prefix,005A_1_PTX,WellMap,0007FE7FE7FE7FE7FE7FE000,RunCount,1,Kinetics,False, </t>
  </si>
  <si>
    <t>,Read 1</t>
  </si>
  <si>
    <t>,B,X,587.366,587.139,587.314,585.199,584.917,586.946,586.665,585.124,585.56,584.747,X</t>
  </si>
  <si>
    <t>,C,X,5192.13,9914.3,5895.91,5859.59,6098.28,5799.89,5373.87,10480.1,118246,2278.6,X</t>
  </si>
  <si>
    <t>,D,X,5676.65,10027.9,6317.4,6081.67,6429.6,5890.16,5336.72,10198.1,132120,2302.93,X</t>
  </si>
  <si>
    <t>,E,X,5642.86,9274.14,6796.95,6127.08,6302.88,5870.53,5304.88,10729,123210,2261.06,X</t>
  </si>
  <si>
    <t>,F,X,5505.77,9637.92,6304.62,6085.75,6399.43,5968.13,5281.86,10008.9,125122,583.184,X</t>
  </si>
  <si>
    <t>,G,X,583.713,582.119,580.406,582.848,581.501,584.144,581.702,583.425,582.612,581.259,X</t>
  </si>
  <si>
    <t>Cytotox</t>
  </si>
  <si>
    <t>Cytotoxicity [% of full kill]</t>
  </si>
  <si>
    <t>Live/Dead</t>
  </si>
  <si>
    <t>Vehicle 1:10</t>
  </si>
  <si>
    <t>% of Vehicle</t>
  </si>
  <si>
    <t>54) Exp_20191221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</si>
</sst>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68036</xdr:colOff>
      <xdr:row>4</xdr:row>
      <xdr:rowOff>81642</xdr:rowOff>
    </xdr:from>
    <xdr:to>
      <xdr:col>16</xdr:col>
      <xdr:colOff>176893</xdr:colOff>
      <xdr:row>22</xdr:row>
      <xdr:rowOff>159627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0036" y="843642"/>
          <a:ext cx="4680857" cy="3506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161926</xdr:rowOff>
    </xdr:from>
    <xdr:to>
      <xdr:col>12</xdr:col>
      <xdr:colOff>514350</xdr:colOff>
      <xdr:row>21</xdr:row>
      <xdr:rowOff>99082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5" y="923926"/>
          <a:ext cx="4238625" cy="31756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723900</xdr:colOff>
      <xdr:row>1</xdr:row>
      <xdr:rowOff>123825</xdr:rowOff>
    </xdr:from>
    <xdr:to>
      <xdr:col>10</xdr:col>
      <xdr:colOff>283745</xdr:colOff>
      <xdr:row>18</xdr:row>
      <xdr:rowOff>9525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11B1564-99ED-417A-B227-186391D20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1900" y="314325"/>
          <a:ext cx="4169945" cy="31242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438150</xdr:colOff>
          <xdr:row>1</xdr:row>
          <xdr:rowOff>142875</xdr:rowOff>
        </xdr:from>
        <xdr:to>
          <xdr:col>15</xdr:col>
          <xdr:colOff>552675</xdr:colOff>
          <xdr:row>17</xdr:row>
          <xdr:rowOff>180975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C2C57804-2262-4AC9-A1E1-A8DD68474A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7"/>
  <sheetViews>
    <sheetView topLeftCell="A64" zoomScale="85" zoomScaleNormal="85" workbookViewId="0">
      <selection activeCell="G83" sqref="G83:M83"/>
    </sheetView>
  </sheetViews>
  <sheetFormatPr baseColWidth="10" defaultRowHeight="15" x14ac:dyDescent="0.25"/>
  <cols>
    <col min="3" max="3" width="18" customWidth="1"/>
    <col min="5" max="5" width="15.28515625" customWidth="1"/>
    <col min="6" max="6" width="20.85546875" customWidth="1"/>
    <col min="7" max="7" width="15.140625" customWidth="1"/>
  </cols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</row>
    <row r="4" spans="1:26" x14ac:dyDescent="0.25">
      <c r="A4" t="s">
        <v>3</v>
      </c>
    </row>
    <row r="6" spans="1:26" x14ac:dyDescent="0.25">
      <c r="A6" t="s">
        <v>4</v>
      </c>
    </row>
    <row r="7" spans="1:26" x14ac:dyDescent="0.25">
      <c r="A7" t="s">
        <v>5</v>
      </c>
    </row>
    <row r="9" spans="1:26" x14ac:dyDescent="0.25">
      <c r="A9" t="s">
        <v>6</v>
      </c>
    </row>
    <row r="10" spans="1:26" x14ac:dyDescent="0.25">
      <c r="A10" t="s">
        <v>7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x14ac:dyDescent="0.25">
      <c r="A11" t="s">
        <v>8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x14ac:dyDescent="0.25">
      <c r="A12" t="s">
        <v>9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x14ac:dyDescent="0.25">
      <c r="A13" t="s">
        <v>10</v>
      </c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t="s">
        <v>11</v>
      </c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x14ac:dyDescent="0.25">
      <c r="A15" t="s">
        <v>12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x14ac:dyDescent="0.25">
      <c r="A16" t="s">
        <v>13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30" x14ac:dyDescent="0.25">
      <c r="A17" t="s">
        <v>14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30" x14ac:dyDescent="0.25">
      <c r="A18" t="s">
        <v>15</v>
      </c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30" x14ac:dyDescent="0.25">
      <c r="A19" t="s">
        <v>16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30" x14ac:dyDescent="0.25"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30" x14ac:dyDescent="0.25"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30" x14ac:dyDescent="0.25">
      <c r="A22" s="1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30" x14ac:dyDescent="0.25">
      <c r="C23" s="2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30" x14ac:dyDescent="0.25">
      <c r="C24" s="2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30" x14ac:dyDescent="0.25">
      <c r="A25" s="1" t="s">
        <v>61</v>
      </c>
      <c r="F25" s="3"/>
      <c r="G25" s="3" t="s">
        <v>20</v>
      </c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30" x14ac:dyDescent="0.25">
      <c r="A26" t="s">
        <v>28</v>
      </c>
      <c r="C26" t="s">
        <v>43</v>
      </c>
      <c r="F26" s="4"/>
      <c r="G26" s="4"/>
      <c r="H26" s="4"/>
      <c r="I26" s="4"/>
      <c r="J26" s="4"/>
      <c r="K26" s="4"/>
      <c r="L26" s="4"/>
      <c r="M26" s="4"/>
      <c r="N26" s="4"/>
      <c r="O26" s="4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30" x14ac:dyDescent="0.25">
      <c r="A27" t="s">
        <v>29</v>
      </c>
      <c r="C27" s="2">
        <v>43807</v>
      </c>
      <c r="F27" s="5"/>
      <c r="G27" s="5">
        <v>5.2784070000000002E-2</v>
      </c>
      <c r="H27" s="5">
        <v>5.4946040000000002E-2</v>
      </c>
      <c r="I27" s="5">
        <v>5.7110590000000003E-2</v>
      </c>
      <c r="J27" s="5">
        <v>5.5370570000000001E-2</v>
      </c>
      <c r="K27" s="5">
        <v>5.5975249999999997E-2</v>
      </c>
      <c r="L27" s="5">
        <v>5.5519659999999998E-2</v>
      </c>
      <c r="M27" s="5">
        <v>5.6286740000000002E-2</v>
      </c>
      <c r="N27" s="5">
        <v>5.7748389999999997E-2</v>
      </c>
      <c r="O27" s="5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30" x14ac:dyDescent="0.25">
      <c r="A28" t="s">
        <v>30</v>
      </c>
      <c r="C28" t="s">
        <v>44</v>
      </c>
      <c r="F28" s="6"/>
      <c r="G28" s="6">
        <v>0.41359010000000002</v>
      </c>
      <c r="H28" s="7">
        <v>0.39949430000000002</v>
      </c>
      <c r="I28" s="8">
        <v>0.37969740000000002</v>
      </c>
      <c r="J28" s="8">
        <v>0.35339090000000001</v>
      </c>
      <c r="K28" s="8">
        <v>0.26542389999999999</v>
      </c>
      <c r="L28" s="8">
        <v>0.27706019999999998</v>
      </c>
      <c r="M28" s="8">
        <v>0.14188239999999999</v>
      </c>
      <c r="N28" s="9">
        <v>0.14205000000000001</v>
      </c>
      <c r="O28" s="6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30" x14ac:dyDescent="0.25">
      <c r="A29" t="s">
        <v>31</v>
      </c>
      <c r="C29" t="s">
        <v>32</v>
      </c>
      <c r="F29" s="6"/>
      <c r="G29" s="6">
        <v>0.39225729999999998</v>
      </c>
      <c r="H29" s="10">
        <v>0.37163420000000003</v>
      </c>
      <c r="I29" s="11">
        <v>0.36691800000000002</v>
      </c>
      <c r="J29" s="11">
        <v>0.35747909999999999</v>
      </c>
      <c r="K29" s="11">
        <v>0.27252140000000002</v>
      </c>
      <c r="L29" s="11">
        <v>0.27448939999999999</v>
      </c>
      <c r="M29" s="11">
        <v>0.1421646</v>
      </c>
      <c r="N29" s="12">
        <v>0.1399193</v>
      </c>
      <c r="O29" s="6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30" x14ac:dyDescent="0.25">
      <c r="A30" t="s">
        <v>17</v>
      </c>
      <c r="C30" s="2">
        <v>43820</v>
      </c>
      <c r="F30" s="6"/>
      <c r="G30" s="6">
        <v>0.39904869999999998</v>
      </c>
      <c r="H30" s="10">
        <v>0.37832539999999998</v>
      </c>
      <c r="I30" s="11">
        <v>0.3756949</v>
      </c>
      <c r="J30" s="11">
        <v>0.33918399999999999</v>
      </c>
      <c r="K30" s="11">
        <v>0.2595056</v>
      </c>
      <c r="L30" s="11">
        <v>0.25650840000000003</v>
      </c>
      <c r="M30" s="11">
        <v>0.13679160000000001</v>
      </c>
      <c r="N30" s="12">
        <v>0.1399764</v>
      </c>
      <c r="O30" s="6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30" x14ac:dyDescent="0.25">
      <c r="A31" t="s">
        <v>18</v>
      </c>
      <c r="C31" t="s">
        <v>19</v>
      </c>
      <c r="F31" s="6"/>
      <c r="G31" s="6">
        <v>0.39061899999999999</v>
      </c>
      <c r="H31" s="13">
        <v>0.37591079999999999</v>
      </c>
      <c r="I31" s="14">
        <v>0.36933860000000002</v>
      </c>
      <c r="J31" s="14">
        <v>0.35815950000000002</v>
      </c>
      <c r="K31" s="14">
        <v>0.27230280000000001</v>
      </c>
      <c r="L31" s="14">
        <v>0.26537820000000001</v>
      </c>
      <c r="M31" s="14">
        <v>0.14119419999999999</v>
      </c>
      <c r="N31" s="15">
        <v>5.3402690000000003E-2</v>
      </c>
      <c r="O31" s="6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spans="1:30" x14ac:dyDescent="0.25">
      <c r="A32" s="1" t="s">
        <v>33</v>
      </c>
      <c r="G32">
        <v>5.1813560000000002E-2</v>
      </c>
      <c r="H32">
        <v>5.3096780000000003E-2</v>
      </c>
      <c r="I32">
        <v>5.4513730000000003E-2</v>
      </c>
      <c r="J32">
        <v>5.3387499999999997E-2</v>
      </c>
      <c r="K32">
        <v>5.386196E-2</v>
      </c>
      <c r="L32">
        <v>5.3625810000000003E-2</v>
      </c>
      <c r="M32">
        <v>5.3898189999999999E-2</v>
      </c>
      <c r="N32">
        <v>5.3232149999999999E-2</v>
      </c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3:26" x14ac:dyDescent="0.25"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3:26" x14ac:dyDescent="0.25"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3:26" x14ac:dyDescent="0.25">
      <c r="C35" s="16"/>
      <c r="F35" t="s">
        <v>34</v>
      </c>
      <c r="G35">
        <f>AVERAGE(G28:G31)</f>
        <v>0.39887877500000002</v>
      </c>
      <c r="H35">
        <f>AVERAGE(H28:H31)</f>
        <v>0.38134117500000003</v>
      </c>
      <c r="I35">
        <f>AVERAGE(I28:I31)</f>
        <v>0.37291222500000004</v>
      </c>
      <c r="J35">
        <f t="shared" ref="J35:L35" si="0">AVERAGE(J28:J31)</f>
        <v>0.352053375</v>
      </c>
      <c r="K35">
        <f t="shared" si="0"/>
        <v>0.26743842500000004</v>
      </c>
      <c r="L35">
        <f t="shared" si="0"/>
        <v>0.26835904999999999</v>
      </c>
      <c r="M35">
        <f>AVERAGE(M28:M31)</f>
        <v>0.1405082</v>
      </c>
      <c r="N35">
        <f>AVERAGE(N28:N30)</f>
        <v>0.14064856666666667</v>
      </c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3:26" x14ac:dyDescent="0.25">
      <c r="F36" t="s">
        <v>35</v>
      </c>
      <c r="G36">
        <f>G35/1000</f>
        <v>3.9887877500000002E-4</v>
      </c>
      <c r="H36">
        <f t="shared" ref="H36:N36" si="1">H35/1000</f>
        <v>3.8134117500000005E-4</v>
      </c>
      <c r="I36">
        <f t="shared" si="1"/>
        <v>3.7291222500000006E-4</v>
      </c>
      <c r="J36">
        <f t="shared" si="1"/>
        <v>3.5205337499999998E-4</v>
      </c>
      <c r="K36">
        <f t="shared" si="1"/>
        <v>2.6743842500000003E-4</v>
      </c>
      <c r="L36">
        <f t="shared" si="1"/>
        <v>2.6835904999999999E-4</v>
      </c>
      <c r="M36">
        <f t="shared" si="1"/>
        <v>1.405082E-4</v>
      </c>
      <c r="N36">
        <f t="shared" si="1"/>
        <v>1.4064856666666666E-4</v>
      </c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3:26" x14ac:dyDescent="0.25">
      <c r="F37" t="s">
        <v>36</v>
      </c>
      <c r="G37">
        <f>MEDIAN(G28:G31)</f>
        <v>0.39565299999999998</v>
      </c>
      <c r="H37">
        <f t="shared" ref="H37:M37" si="2">MEDIAN(H28:H31)</f>
        <v>0.37711810000000001</v>
      </c>
      <c r="I37">
        <f t="shared" si="2"/>
        <v>0.37251675000000001</v>
      </c>
      <c r="J37">
        <f t="shared" si="2"/>
        <v>0.355435</v>
      </c>
      <c r="K37">
        <f t="shared" si="2"/>
        <v>0.26886335</v>
      </c>
      <c r="L37">
        <f t="shared" si="2"/>
        <v>0.2699338</v>
      </c>
      <c r="M37">
        <f t="shared" si="2"/>
        <v>0.14153830000000001</v>
      </c>
      <c r="N37">
        <f>MEDIAN(N28:N30)</f>
        <v>0.1399764</v>
      </c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3:26" x14ac:dyDescent="0.25">
      <c r="F38" t="s">
        <v>37</v>
      </c>
      <c r="G38">
        <f>G37/1000</f>
        <v>3.9565299999999999E-4</v>
      </c>
      <c r="H38">
        <f t="shared" ref="H38:N38" si="3">H37/1000</f>
        <v>3.771181E-4</v>
      </c>
      <c r="I38">
        <f t="shared" si="3"/>
        <v>3.7251675000000002E-4</v>
      </c>
      <c r="J38">
        <f t="shared" si="3"/>
        <v>3.5543499999999997E-4</v>
      </c>
      <c r="K38">
        <f t="shared" si="3"/>
        <v>2.6886335E-4</v>
      </c>
      <c r="L38">
        <f t="shared" si="3"/>
        <v>2.6993379999999998E-4</v>
      </c>
      <c r="M38">
        <f t="shared" si="3"/>
        <v>1.4153829999999999E-4</v>
      </c>
      <c r="N38">
        <f t="shared" si="3"/>
        <v>1.3997639999999999E-4</v>
      </c>
      <c r="Q38" s="17"/>
    </row>
    <row r="39" spans="3:26" x14ac:dyDescent="0.25">
      <c r="F39" t="s">
        <v>38</v>
      </c>
      <c r="G39">
        <f>STDEV(G28:G31)</f>
        <v>1.0464539677525251E-2</v>
      </c>
      <c r="H39">
        <f t="shared" ref="H39:M39" si="4">STDEV(H28:H31)</f>
        <v>1.2414308712228008E-2</v>
      </c>
      <c r="I39">
        <f t="shared" si="4"/>
        <v>5.8447528869205942E-3</v>
      </c>
      <c r="J39">
        <f t="shared" si="4"/>
        <v>8.834271150987321E-3</v>
      </c>
      <c r="K39">
        <f t="shared" si="4"/>
        <v>6.2312867169764218E-3</v>
      </c>
      <c r="L39">
        <f t="shared" si="4"/>
        <v>9.35618466737375E-3</v>
      </c>
      <c r="M39">
        <f t="shared" si="4"/>
        <v>2.5110288834127919E-3</v>
      </c>
      <c r="N39">
        <f>STDEV(N28:N30)</f>
        <v>1.214012620747144E-3</v>
      </c>
    </row>
    <row r="40" spans="3:26" x14ac:dyDescent="0.25">
      <c r="F40" t="s">
        <v>39</v>
      </c>
      <c r="G40">
        <f>G39/G35*100</f>
        <v>2.6234887222377901</v>
      </c>
      <c r="H40">
        <f t="shared" ref="H40:M40" si="5">H39/H35*100</f>
        <v>3.2554335923016984</v>
      </c>
      <c r="I40">
        <f t="shared" si="5"/>
        <v>1.5673267045403494</v>
      </c>
      <c r="J40">
        <f t="shared" si="5"/>
        <v>2.5093556200071427</v>
      </c>
      <c r="K40">
        <f t="shared" si="5"/>
        <v>2.3299893113625769</v>
      </c>
      <c r="L40">
        <f t="shared" si="5"/>
        <v>3.4864427591965876</v>
      </c>
      <c r="M40">
        <f t="shared" si="5"/>
        <v>1.7871048689064355</v>
      </c>
      <c r="N40">
        <f>N39/N35*100</f>
        <v>0.86315321195154537</v>
      </c>
    </row>
    <row r="43" spans="3:26" x14ac:dyDescent="0.25">
      <c r="D43" t="s">
        <v>40</v>
      </c>
    </row>
    <row r="44" spans="3:26" x14ac:dyDescent="0.25">
      <c r="F44" s="3"/>
      <c r="G44" s="3" t="s">
        <v>20</v>
      </c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/>
    </row>
    <row r="47" spans="3:26" x14ac:dyDescent="0.25">
      <c r="G47">
        <f>G28-$N$35</f>
        <v>0.27294153333333337</v>
      </c>
      <c r="H47">
        <f>H28-$N$35</f>
        <v>0.25884573333333338</v>
      </c>
      <c r="I47">
        <f>I28-$N$35</f>
        <v>0.23904883333333335</v>
      </c>
      <c r="J47">
        <f>J28-$N$35</f>
        <v>0.21274233333333334</v>
      </c>
      <c r="K47">
        <f>K28-$N$35</f>
        <v>0.12477533333333332</v>
      </c>
      <c r="L47">
        <f>L28-$N$35</f>
        <v>0.13641163333333331</v>
      </c>
      <c r="M47">
        <f>M28-$N$35</f>
        <v>1.2338333333333229E-3</v>
      </c>
    </row>
    <row r="48" spans="3:26" x14ac:dyDescent="0.25">
      <c r="G48">
        <f>G29-$N$35</f>
        <v>0.25160873333333333</v>
      </c>
      <c r="H48">
        <f>H29-$N$35</f>
        <v>0.23098563333333336</v>
      </c>
      <c r="I48">
        <f>I29-$N$35</f>
        <v>0.22626943333333335</v>
      </c>
      <c r="J48">
        <f>J29-$N$35</f>
        <v>0.21683053333333333</v>
      </c>
      <c r="K48">
        <f>K29-$N$35</f>
        <v>0.13187283333333336</v>
      </c>
      <c r="L48">
        <f>L29-$N$35</f>
        <v>0.13384083333333333</v>
      </c>
      <c r="M48">
        <f>M29-$N$35</f>
        <v>1.5160333333333331E-3</v>
      </c>
    </row>
    <row r="49" spans="4:15" x14ac:dyDescent="0.25">
      <c r="G49">
        <f>G30-$N$35</f>
        <v>0.25840013333333334</v>
      </c>
      <c r="H49">
        <f>H30-$N$35</f>
        <v>0.23767683333333331</v>
      </c>
      <c r="I49">
        <f>I30-$N$35</f>
        <v>0.23504633333333333</v>
      </c>
      <c r="J49">
        <f>J30-$N$35</f>
        <v>0.19853543333333332</v>
      </c>
      <c r="K49">
        <f>K30-$N$35</f>
        <v>0.11885703333333333</v>
      </c>
      <c r="L49">
        <f>L30-$N$35</f>
        <v>0.11585983333333336</v>
      </c>
      <c r="M49">
        <f>M30-$N$35</f>
        <v>-3.8569666666666558E-3</v>
      </c>
    </row>
    <row r="50" spans="4:15" x14ac:dyDescent="0.25">
      <c r="G50">
        <f>G31-$N$35</f>
        <v>0.24997043333333333</v>
      </c>
      <c r="H50">
        <f>H31-$N$35</f>
        <v>0.23526223333333332</v>
      </c>
      <c r="I50">
        <f>I31-$N$35</f>
        <v>0.22869003333333335</v>
      </c>
      <c r="J50">
        <f>J31-$N$35</f>
        <v>0.21751093333333335</v>
      </c>
      <c r="K50">
        <f>K31-$N$35</f>
        <v>0.13165423333333334</v>
      </c>
      <c r="L50">
        <f>L31-$N$35</f>
        <v>0.12472963333333334</v>
      </c>
      <c r="M50">
        <f>M31-$N$35</f>
        <v>5.4563333333332298E-4</v>
      </c>
    </row>
    <row r="53" spans="4:15" x14ac:dyDescent="0.25">
      <c r="F53" s="3"/>
      <c r="G53" s="3" t="s">
        <v>20</v>
      </c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/>
    </row>
    <row r="54" spans="4:15" x14ac:dyDescent="0.25">
      <c r="F54" t="s">
        <v>34</v>
      </c>
      <c r="G54">
        <f>AVERAGE(G47:G50)</f>
        <v>0.25823020833333332</v>
      </c>
      <c r="H54">
        <f>AVERAGE(H47:H50)</f>
        <v>0.24069260833333334</v>
      </c>
      <c r="I54">
        <f t="shared" ref="I54:L54" si="6">AVERAGE(I47:I50)</f>
        <v>0.23226365833333334</v>
      </c>
      <c r="J54">
        <f t="shared" si="6"/>
        <v>0.21140480833333333</v>
      </c>
      <c r="K54">
        <f t="shared" si="6"/>
        <v>0.12678985833333334</v>
      </c>
      <c r="L54">
        <f t="shared" si="6"/>
        <v>0.12771048333333332</v>
      </c>
      <c r="M54">
        <f>AVERAGE(M47:M50)</f>
        <v>-1.4036666666666919E-4</v>
      </c>
    </row>
    <row r="55" spans="4:15" x14ac:dyDescent="0.25">
      <c r="F55" t="s">
        <v>35</v>
      </c>
      <c r="G55">
        <f>G54/1000</f>
        <v>2.582302083333333E-4</v>
      </c>
      <c r="H55">
        <f t="shared" ref="H55:M55" si="7">H54/1000</f>
        <v>2.4069260833333334E-4</v>
      </c>
      <c r="I55">
        <f t="shared" si="7"/>
        <v>2.3226365833333335E-4</v>
      </c>
      <c r="J55">
        <f t="shared" si="7"/>
        <v>2.1140480833333334E-4</v>
      </c>
      <c r="K55">
        <f t="shared" si="7"/>
        <v>1.2678985833333335E-4</v>
      </c>
      <c r="L55">
        <f t="shared" si="7"/>
        <v>1.2771048333333333E-4</v>
      </c>
      <c r="M55">
        <f t="shared" si="7"/>
        <v>-1.403666666666692E-7</v>
      </c>
    </row>
    <row r="56" spans="4:15" x14ac:dyDescent="0.25">
      <c r="F56" t="s">
        <v>36</v>
      </c>
      <c r="G56">
        <f>MEDIAN(G47:G50)</f>
        <v>0.25500443333333334</v>
      </c>
      <c r="H56">
        <f t="shared" ref="H56:L56" si="8">MEDIAN(H47:H50)</f>
        <v>0.23646953333333331</v>
      </c>
      <c r="I56">
        <f>MEDIAN(I47:I50)</f>
        <v>0.23186818333333334</v>
      </c>
      <c r="J56">
        <f t="shared" si="8"/>
        <v>0.21478643333333333</v>
      </c>
      <c r="K56">
        <f t="shared" si="8"/>
        <v>0.12821478333333333</v>
      </c>
      <c r="L56">
        <f t="shared" si="8"/>
        <v>0.12928523333333333</v>
      </c>
      <c r="M56">
        <f>MEDIAN(M47:M50)</f>
        <v>8.8973333333332294E-4</v>
      </c>
    </row>
    <row r="57" spans="4:15" x14ac:dyDescent="0.25">
      <c r="F57" t="s">
        <v>37</v>
      </c>
      <c r="G57">
        <f>G56/1000</f>
        <v>2.5500443333333333E-4</v>
      </c>
      <c r="H57">
        <f t="shared" ref="H57:M57" si="9">H56/1000</f>
        <v>2.3646953333333331E-4</v>
      </c>
      <c r="I57">
        <f t="shared" si="9"/>
        <v>2.3186818333333333E-4</v>
      </c>
      <c r="J57">
        <f t="shared" si="9"/>
        <v>2.1478643333333334E-4</v>
      </c>
      <c r="K57">
        <f t="shared" si="9"/>
        <v>1.2821478333333334E-4</v>
      </c>
      <c r="L57">
        <f t="shared" si="9"/>
        <v>1.2928523333333332E-4</v>
      </c>
      <c r="M57">
        <f t="shared" si="9"/>
        <v>8.8973333333332296E-7</v>
      </c>
    </row>
    <row r="58" spans="4:15" x14ac:dyDescent="0.25">
      <c r="F58" t="s">
        <v>38</v>
      </c>
      <c r="G58">
        <f>STDEV(G47:G50)</f>
        <v>1.0464539677525258E-2</v>
      </c>
      <c r="H58">
        <f t="shared" ref="H58:M58" si="10">STDEV(H47:H50)</f>
        <v>1.241430871222802E-2</v>
      </c>
      <c r="I58">
        <f t="shared" si="10"/>
        <v>5.8447528869205942E-3</v>
      </c>
      <c r="J58">
        <f t="shared" si="10"/>
        <v>8.834271150987321E-3</v>
      </c>
      <c r="K58">
        <f t="shared" si="10"/>
        <v>6.2312867169764218E-3</v>
      </c>
      <c r="L58">
        <f t="shared" si="10"/>
        <v>9.35618466737375E-3</v>
      </c>
      <c r="M58">
        <f t="shared" si="10"/>
        <v>2.5110288834127919E-3</v>
      </c>
    </row>
    <row r="59" spans="4:15" x14ac:dyDescent="0.25">
      <c r="F59" t="s">
        <v>39</v>
      </c>
      <c r="G59">
        <f>G58/G54*100</f>
        <v>4.0524072474190289</v>
      </c>
      <c r="H59">
        <f t="shared" ref="H59:M59" si="11">H58/H54*100</f>
        <v>5.1577440612698577</v>
      </c>
      <c r="I59">
        <f t="shared" si="11"/>
        <v>2.5164302193727153</v>
      </c>
      <c r="J59">
        <f t="shared" si="11"/>
        <v>4.178841162901958</v>
      </c>
      <c r="K59">
        <f t="shared" si="11"/>
        <v>4.914657054505283</v>
      </c>
      <c r="L59">
        <f t="shared" si="11"/>
        <v>7.3260897799231186</v>
      </c>
      <c r="M59">
        <f t="shared" si="11"/>
        <v>-1788.9068274134981</v>
      </c>
    </row>
    <row r="62" spans="4:15" x14ac:dyDescent="0.25">
      <c r="D62" t="s">
        <v>41</v>
      </c>
    </row>
    <row r="63" spans="4:15" x14ac:dyDescent="0.25">
      <c r="G63">
        <f>G47/$M$54*100</f>
        <v>-194448.96699121004</v>
      </c>
      <c r="H63">
        <f>H47/$M$54*100</f>
        <v>-184406.83923058328</v>
      </c>
      <c r="I63">
        <f>I47/$M$54*100</f>
        <v>-170303.1346473491</v>
      </c>
      <c r="J63">
        <f>J47/$M$54*100</f>
        <v>-151561.86179054584</v>
      </c>
      <c r="K63">
        <f>K47/$M$54*100</f>
        <v>-88892.424602230647</v>
      </c>
      <c r="L63">
        <f>L47/$M$54*100</f>
        <v>-97182.355734978046</v>
      </c>
      <c r="M63">
        <f>M47/$M$54*100</f>
        <v>-879.00736167178866</v>
      </c>
    </row>
    <row r="64" spans="4:15" x14ac:dyDescent="0.25">
      <c r="G64">
        <f>G48/$M$54*100</f>
        <v>-179251.05675611171</v>
      </c>
      <c r="H64">
        <f>H48/$M$54*100</f>
        <v>-164558.75089052189</v>
      </c>
      <c r="I64">
        <f>I48/$M$54*100</f>
        <v>-161198.83638090425</v>
      </c>
      <c r="J64">
        <f>J48/$M$54*100</f>
        <v>-154474.37663262602</v>
      </c>
      <c r="K64">
        <f>K48/$M$54*100</f>
        <v>-93948.824507241254</v>
      </c>
      <c r="L64">
        <f>L48/$M$54*100</f>
        <v>-95350.866777485804</v>
      </c>
      <c r="M64">
        <f>M48/$M$54*100</f>
        <v>-1080.0522441225166</v>
      </c>
    </row>
    <row r="65" spans="4:15" x14ac:dyDescent="0.25">
      <c r="G65">
        <f>G49/$M$54*100</f>
        <v>-184089.38494419047</v>
      </c>
      <c r="H65">
        <f>H49/$M$54*100</f>
        <v>-169325.69460935338</v>
      </c>
      <c r="I65">
        <f>I49/$M$54*100</f>
        <v>-167451.67418665098</v>
      </c>
      <c r="J65">
        <f>J49/$M$54*100</f>
        <v>-141440.58418427673</v>
      </c>
      <c r="K65">
        <f>K49/$M$54*100</f>
        <v>-84676.110187602375</v>
      </c>
      <c r="L65">
        <f>L49/$M$54*100</f>
        <v>-82540.845404890482</v>
      </c>
      <c r="M65">
        <f>M49/$M$54*100</f>
        <v>2747.7796247921538</v>
      </c>
    </row>
    <row r="66" spans="4:15" x14ac:dyDescent="0.25">
      <c r="G66">
        <f>G50/$M$54*100</f>
        <v>-178083.89931132426</v>
      </c>
      <c r="H66">
        <f>H50/$M$54*100</f>
        <v>-167605.48563286327</v>
      </c>
      <c r="I66">
        <f>I50/$M$54*100</f>
        <v>-162923.31987651097</v>
      </c>
      <c r="J66">
        <f>J50/$M$54*100</f>
        <v>-154959.10710044843</v>
      </c>
      <c r="K66">
        <f>K50/$M$54*100</f>
        <v>-93793.089527426477</v>
      </c>
      <c r="L66">
        <f>L50/$M$54*100</f>
        <v>-88859.867014959222</v>
      </c>
      <c r="M66">
        <f>M50/$M$54*100</f>
        <v>-388.72001899784834</v>
      </c>
    </row>
    <row r="69" spans="4:15" x14ac:dyDescent="0.25">
      <c r="F69" s="3"/>
      <c r="G69" s="3" t="s">
        <v>20</v>
      </c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/>
    </row>
    <row r="70" spans="4:15" x14ac:dyDescent="0.25">
      <c r="F70" t="s">
        <v>34</v>
      </c>
      <c r="G70">
        <f>AVERAGE(G63:G66)</f>
        <v>-183968.32700070911</v>
      </c>
      <c r="H70">
        <f>AVERAGE(H63:H66)</f>
        <v>-171474.19259083047</v>
      </c>
      <c r="I70">
        <f t="shared" ref="I70:L70" si="12">AVERAGE(I63:I66)</f>
        <v>-165469.24127285383</v>
      </c>
      <c r="J70">
        <f t="shared" si="12"/>
        <v>-150608.98242697425</v>
      </c>
      <c r="K70">
        <f t="shared" si="12"/>
        <v>-90327.612206125181</v>
      </c>
      <c r="L70">
        <f t="shared" si="12"/>
        <v>-90983.483733078392</v>
      </c>
      <c r="M70">
        <f>AVERAGE(M63:M66)</f>
        <v>100.00000000000003</v>
      </c>
    </row>
    <row r="71" spans="4:15" x14ac:dyDescent="0.25">
      <c r="F71" t="s">
        <v>36</v>
      </c>
      <c r="G71">
        <f>MEDIAN(G63:G66)</f>
        <v>-181670.22085015109</v>
      </c>
      <c r="H71">
        <f>MEDIAN(H63:H66)</f>
        <v>-168465.59012110834</v>
      </c>
      <c r="I71">
        <f t="shared" ref="I71:M71" si="13">MEDIAN(I63:I66)</f>
        <v>-165187.49703158098</v>
      </c>
      <c r="J71">
        <f t="shared" si="13"/>
        <v>-153018.11921158593</v>
      </c>
      <c r="K71">
        <f t="shared" si="13"/>
        <v>-91342.757064828562</v>
      </c>
      <c r="L71">
        <f t="shared" si="13"/>
        <v>-92105.36689622252</v>
      </c>
      <c r="M71">
        <f t="shared" si="13"/>
        <v>-633.86369033481856</v>
      </c>
    </row>
    <row r="72" spans="4:15" x14ac:dyDescent="0.25">
      <c r="F72" t="s">
        <v>38</v>
      </c>
      <c r="G72">
        <f>STDEV(G63:G66)</f>
        <v>7455.1458163322859</v>
      </c>
      <c r="H72">
        <f t="shared" ref="H72:M72" si="14">STDEV(H63:H66)</f>
        <v>8844.199984963996</v>
      </c>
      <c r="I72">
        <f t="shared" si="14"/>
        <v>4163.917991156839</v>
      </c>
      <c r="J72">
        <f t="shared" si="14"/>
        <v>6293.7101526861652</v>
      </c>
      <c r="K72">
        <f t="shared" si="14"/>
        <v>4439.2923654545002</v>
      </c>
      <c r="L72">
        <f t="shared" si="14"/>
        <v>6665.5317031870645</v>
      </c>
      <c r="M72">
        <f t="shared" si="14"/>
        <v>1788.9068274134979</v>
      </c>
    </row>
    <row r="73" spans="4:15" x14ac:dyDescent="0.25">
      <c r="F73" t="s">
        <v>39</v>
      </c>
      <c r="G73">
        <f t="shared" ref="G73" si="15">G72/G70*100</f>
        <v>-4.0524072474190351</v>
      </c>
      <c r="H73">
        <f t="shared" ref="H73:M73" si="16">H72/H70*100</f>
        <v>-5.1577440612698577</v>
      </c>
      <c r="I73">
        <f t="shared" si="16"/>
        <v>-2.5164302193727126</v>
      </c>
      <c r="J73">
        <f t="shared" si="16"/>
        <v>-4.1788411629019508</v>
      </c>
      <c r="K73">
        <f t="shared" si="16"/>
        <v>-4.9146570545052759</v>
      </c>
      <c r="L73">
        <f t="shared" si="16"/>
        <v>-7.3260897799231133</v>
      </c>
      <c r="M73">
        <f t="shared" si="16"/>
        <v>1788.9068274134975</v>
      </c>
    </row>
    <row r="75" spans="4:15" x14ac:dyDescent="0.25">
      <c r="F75" s="3"/>
      <c r="G75" s="3" t="s">
        <v>20</v>
      </c>
      <c r="H75" s="3" t="s">
        <v>21</v>
      </c>
      <c r="I75" s="3" t="s">
        <v>22</v>
      </c>
      <c r="J75" s="3" t="s">
        <v>23</v>
      </c>
      <c r="K75" s="3" t="s">
        <v>24</v>
      </c>
      <c r="L75" s="3" t="s">
        <v>25</v>
      </c>
      <c r="M75" s="3" t="s">
        <v>26</v>
      </c>
      <c r="N75" s="3" t="s">
        <v>27</v>
      </c>
      <c r="O75" s="3"/>
    </row>
    <row r="77" spans="4:15" x14ac:dyDescent="0.25">
      <c r="D77" t="s">
        <v>42</v>
      </c>
      <c r="G77">
        <f>G47/$G$54*100</f>
        <v>105.6969806495335</v>
      </c>
      <c r="H77">
        <f>H47/$G$54*100</f>
        <v>100.23836289486532</v>
      </c>
      <c r="I77">
        <f>I47/$G$54*100</f>
        <v>92.571986397795897</v>
      </c>
      <c r="J77">
        <f>J47/$G$54*100</f>
        <v>82.384758431793344</v>
      </c>
      <c r="K77">
        <f>K47/$G$54*100</f>
        <v>48.319417832118468</v>
      </c>
      <c r="L77">
        <f>L47/$G$54*100</f>
        <v>52.825590860867841</v>
      </c>
      <c r="M77">
        <f>M47/$G$54*100</f>
        <v>0.47780363935602921</v>
      </c>
    </row>
    <row r="78" spans="4:15" x14ac:dyDescent="0.25">
      <c r="G78">
        <f>G48/$G$54*100</f>
        <v>97.435824784893981</v>
      </c>
      <c r="H78">
        <f>H48/$G$54*100</f>
        <v>89.449501212177452</v>
      </c>
      <c r="I78">
        <f>I48/$G$54*100</f>
        <v>87.623146336642463</v>
      </c>
      <c r="J78">
        <f>J48/$G$54*100</f>
        <v>83.967919451716611</v>
      </c>
      <c r="K78">
        <f>K48/$G$54*100</f>
        <v>51.067934377029559</v>
      </c>
      <c r="L78">
        <f>L48/$G$54*100</f>
        <v>51.830045058309572</v>
      </c>
      <c r="M78">
        <f>M48/$G$54*100</f>
        <v>0.58708597383632977</v>
      </c>
    </row>
    <row r="79" spans="4:15" x14ac:dyDescent="0.25">
      <c r="G79">
        <f>G49/$G$54*100</f>
        <v>100.06580368776245</v>
      </c>
      <c r="H79">
        <f>H49/$G$54*100</f>
        <v>92.040677528529528</v>
      </c>
      <c r="I79">
        <f>I49/$G$54*100</f>
        <v>91.022012819633645</v>
      </c>
      <c r="J79">
        <f>J49/$G$54*100</f>
        <v>76.883117050758159</v>
      </c>
      <c r="K79">
        <f>K49/$G$54*100</f>
        <v>46.027548093795509</v>
      </c>
      <c r="L79">
        <f>L49/$G$54*100</f>
        <v>44.866878310293231</v>
      </c>
      <c r="M79">
        <f>M49/$G$54*100</f>
        <v>-1.493615596548618</v>
      </c>
    </row>
    <row r="80" spans="4:15" x14ac:dyDescent="0.25">
      <c r="G80">
        <f>G50/$G$54*100</f>
        <v>96.801390877810093</v>
      </c>
      <c r="H80">
        <f>H50/$G$54*100</f>
        <v>91.105620388784232</v>
      </c>
      <c r="I80">
        <f>I50/$G$54*100</f>
        <v>88.560526984562387</v>
      </c>
      <c r="J80">
        <f>J50/$G$54*100</f>
        <v>84.231405278720146</v>
      </c>
      <c r="K80">
        <f>K50/$G$54*100</f>
        <v>50.983281229200372</v>
      </c>
      <c r="L80">
        <f>L50/$G$54*100</f>
        <v>48.301720444855007</v>
      </c>
      <c r="M80">
        <f>M50/$G$54*100</f>
        <v>0.21129725172548317</v>
      </c>
    </row>
    <row r="83" spans="6:15" x14ac:dyDescent="0.25">
      <c r="F83" s="3"/>
      <c r="G83" s="3" t="s">
        <v>20</v>
      </c>
      <c r="H83" s="3" t="s">
        <v>21</v>
      </c>
      <c r="I83" s="3" t="s">
        <v>22</v>
      </c>
      <c r="J83" s="3" t="s">
        <v>23</v>
      </c>
      <c r="K83" s="3" t="s">
        <v>24</v>
      </c>
      <c r="L83" s="3" t="s">
        <v>25</v>
      </c>
      <c r="M83" s="3" t="s">
        <v>26</v>
      </c>
      <c r="N83" s="3" t="s">
        <v>27</v>
      </c>
      <c r="O83" s="3"/>
    </row>
    <row r="84" spans="6:15" x14ac:dyDescent="0.25">
      <c r="F84" t="s">
        <v>34</v>
      </c>
      <c r="G84">
        <f>AVERAGE(G77:G80)</f>
        <v>100.00000000000001</v>
      </c>
      <c r="H84">
        <f t="shared" ref="H84:L84" si="17">AVERAGE(H77:H80)</f>
        <v>93.208540506089136</v>
      </c>
      <c r="I84">
        <f t="shared" si="17"/>
        <v>89.944418134658591</v>
      </c>
      <c r="J84">
        <f t="shared" si="17"/>
        <v>81.866800053247061</v>
      </c>
      <c r="K84">
        <f t="shared" si="17"/>
        <v>49.099545383035974</v>
      </c>
      <c r="L84">
        <f t="shared" si="17"/>
        <v>49.456058668581406</v>
      </c>
      <c r="M84">
        <f>AVERAGE(M77:M80)</f>
        <v>-5.4357182907693931E-2</v>
      </c>
    </row>
    <row r="85" spans="6:15" x14ac:dyDescent="0.25">
      <c r="F85" t="s">
        <v>36</v>
      </c>
      <c r="G85">
        <f>MEDIAN(G77:G80)</f>
        <v>98.75081423632821</v>
      </c>
      <c r="H85">
        <f>MEDIAN(H77:H80)</f>
        <v>91.573148958656873</v>
      </c>
      <c r="I85">
        <f t="shared" ref="I85:M85" si="18">MEDIAN(I77:I80)</f>
        <v>89.791269902098009</v>
      </c>
      <c r="J85">
        <f t="shared" si="18"/>
        <v>83.176338941754977</v>
      </c>
      <c r="K85">
        <f t="shared" si="18"/>
        <v>49.651349530659417</v>
      </c>
      <c r="L85">
        <f t="shared" si="18"/>
        <v>50.065882751582294</v>
      </c>
      <c r="M85">
        <f t="shared" si="18"/>
        <v>0.3445504455407562</v>
      </c>
    </row>
    <row r="86" spans="6:15" x14ac:dyDescent="0.25">
      <c r="F86" t="s">
        <v>38</v>
      </c>
      <c r="G86">
        <f>STDEV(G77:G80)</f>
        <v>4.0524072474190271</v>
      </c>
      <c r="H86">
        <f t="shared" ref="H86:M86" si="19">STDEV(H77:H80)</f>
        <v>4.8074579625491261</v>
      </c>
      <c r="I86">
        <f t="shared" si="19"/>
        <v>2.2633885185794993</v>
      </c>
      <c r="J86">
        <f t="shared" si="19"/>
        <v>3.421083539375732</v>
      </c>
      <c r="K86">
        <f t="shared" si="19"/>
        <v>2.4130742708974022</v>
      </c>
      <c r="L86">
        <f t="shared" si="19"/>
        <v>3.6231952596717263</v>
      </c>
      <c r="M86">
        <f t="shared" si="19"/>
        <v>0.97239935622538032</v>
      </c>
    </row>
    <row r="87" spans="6:15" x14ac:dyDescent="0.25">
      <c r="F87" t="s">
        <v>39</v>
      </c>
      <c r="G87">
        <f t="shared" ref="G87" si="20">G86/G84*100</f>
        <v>4.0524072474190262</v>
      </c>
      <c r="H87">
        <f t="shared" ref="H87:M87" si="21">H86/H84*100</f>
        <v>5.1577440612698613</v>
      </c>
      <c r="I87">
        <f t="shared" si="21"/>
        <v>2.5164302193727126</v>
      </c>
      <c r="J87">
        <f t="shared" si="21"/>
        <v>4.1788411629019597</v>
      </c>
      <c r="K87">
        <f t="shared" si="21"/>
        <v>4.9146570545052866</v>
      </c>
      <c r="L87">
        <f t="shared" si="21"/>
        <v>7.326089779923123</v>
      </c>
      <c r="M87">
        <f t="shared" si="21"/>
        <v>-1788.9068274134993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FEA36-CF24-46F5-AFB8-0883360D976E}">
  <dimension ref="A1:U87"/>
  <sheetViews>
    <sheetView topLeftCell="A70" workbookViewId="0">
      <selection activeCell="G83" sqref="G83:M83"/>
    </sheetView>
  </sheetViews>
  <sheetFormatPr baseColWidth="10" defaultRowHeight="15" x14ac:dyDescent="0.25"/>
  <sheetData>
    <row r="1" spans="1:21" x14ac:dyDescent="0.25">
      <c r="B1" t="s">
        <v>0</v>
      </c>
    </row>
    <row r="2" spans="1:21" x14ac:dyDescent="0.25">
      <c r="A2" t="s">
        <v>1</v>
      </c>
    </row>
    <row r="3" spans="1:21" x14ac:dyDescent="0.25">
      <c r="A3" t="s">
        <v>47</v>
      </c>
    </row>
    <row r="4" spans="1:21" x14ac:dyDescent="0.25">
      <c r="A4" t="s">
        <v>48</v>
      </c>
    </row>
    <row r="6" spans="1:21" x14ac:dyDescent="0.25">
      <c r="A6" t="s">
        <v>4</v>
      </c>
    </row>
    <row r="7" spans="1:21" x14ac:dyDescent="0.25">
      <c r="A7" t="s">
        <v>5</v>
      </c>
    </row>
    <row r="9" spans="1:21" x14ac:dyDescent="0.25">
      <c r="A9" t="s">
        <v>6</v>
      </c>
    </row>
    <row r="10" spans="1:21" x14ac:dyDescent="0.25">
      <c r="A10" t="s">
        <v>49</v>
      </c>
    </row>
    <row r="11" spans="1:21" x14ac:dyDescent="0.25">
      <c r="A11" t="s">
        <v>8</v>
      </c>
    </row>
    <row r="12" spans="1:21" x14ac:dyDescent="0.25">
      <c r="A12" t="s">
        <v>9</v>
      </c>
    </row>
    <row r="13" spans="1:21" x14ac:dyDescent="0.25">
      <c r="A13" t="s">
        <v>50</v>
      </c>
    </row>
    <row r="14" spans="1:21" x14ac:dyDescent="0.25">
      <c r="A14" t="s">
        <v>51</v>
      </c>
    </row>
    <row r="15" spans="1:21" x14ac:dyDescent="0.25">
      <c r="A15" t="s">
        <v>52</v>
      </c>
      <c r="P15" s="17"/>
      <c r="Q15" s="17"/>
      <c r="R15" s="17"/>
      <c r="S15" s="17"/>
      <c r="T15" s="17"/>
      <c r="U15" s="17"/>
    </row>
    <row r="16" spans="1:21" x14ac:dyDescent="0.25">
      <c r="A16" t="s">
        <v>53</v>
      </c>
      <c r="P16" s="17"/>
      <c r="Q16" s="17"/>
      <c r="R16" s="17"/>
      <c r="S16" s="17"/>
      <c r="T16" s="17"/>
      <c r="U16" s="17"/>
    </row>
    <row r="17" spans="1:21" x14ac:dyDescent="0.25">
      <c r="A17" t="s">
        <v>54</v>
      </c>
      <c r="P17" s="17"/>
      <c r="Q17" s="17"/>
      <c r="R17" s="17"/>
      <c r="S17" s="17"/>
      <c r="T17" s="17"/>
      <c r="U17" s="17"/>
    </row>
    <row r="18" spans="1:21" x14ac:dyDescent="0.25">
      <c r="A18" t="s">
        <v>55</v>
      </c>
      <c r="P18" s="17"/>
      <c r="Q18" s="17"/>
      <c r="R18" s="17"/>
      <c r="S18" s="17"/>
      <c r="T18" s="17"/>
      <c r="U18" s="17"/>
    </row>
    <row r="19" spans="1:21" x14ac:dyDescent="0.25">
      <c r="A19" t="s">
        <v>16</v>
      </c>
      <c r="P19" s="17"/>
      <c r="Q19" s="17"/>
      <c r="R19" s="17"/>
      <c r="S19" s="17"/>
      <c r="T19" s="17"/>
      <c r="U19" s="17"/>
    </row>
    <row r="20" spans="1:21" x14ac:dyDescent="0.25">
      <c r="P20" s="17"/>
      <c r="Q20" s="17"/>
      <c r="R20" s="17"/>
      <c r="S20" s="17"/>
      <c r="T20" s="17"/>
      <c r="U20" s="17"/>
    </row>
    <row r="21" spans="1:21" x14ac:dyDescent="0.25">
      <c r="P21" s="17"/>
      <c r="Q21" s="17"/>
      <c r="R21" s="17"/>
      <c r="S21" s="17"/>
      <c r="T21" s="17"/>
      <c r="U21" s="17"/>
    </row>
    <row r="22" spans="1:21" x14ac:dyDescent="0.25">
      <c r="P22" s="17"/>
      <c r="Q22" s="17"/>
      <c r="R22" s="17"/>
      <c r="S22" s="17"/>
      <c r="T22" s="17"/>
      <c r="U22" s="17"/>
    </row>
    <row r="23" spans="1:21" x14ac:dyDescent="0.25">
      <c r="P23" s="17"/>
      <c r="Q23" s="17"/>
      <c r="R23" s="17"/>
      <c r="S23" s="17"/>
      <c r="T23" s="17"/>
      <c r="U23" s="17"/>
    </row>
    <row r="24" spans="1:21" x14ac:dyDescent="0.25">
      <c r="P24" s="17"/>
      <c r="Q24" s="17"/>
      <c r="R24" s="17"/>
      <c r="S24" s="17"/>
      <c r="T24" s="17"/>
      <c r="U24" s="17"/>
    </row>
    <row r="25" spans="1:21" x14ac:dyDescent="0.25">
      <c r="A25" s="1" t="s">
        <v>61</v>
      </c>
      <c r="F25" s="3"/>
      <c r="G25" s="3" t="s">
        <v>20</v>
      </c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/>
      <c r="P25" s="17"/>
      <c r="Q25" s="17"/>
      <c r="R25" s="17"/>
      <c r="S25" s="17"/>
      <c r="T25" s="17"/>
      <c r="U25" s="17"/>
    </row>
    <row r="26" spans="1:21" x14ac:dyDescent="0.25">
      <c r="A26" t="s">
        <v>28</v>
      </c>
      <c r="C26" t="s">
        <v>43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17"/>
      <c r="Q26" s="17"/>
      <c r="R26" s="17"/>
      <c r="S26" s="17"/>
      <c r="T26" s="17"/>
      <c r="U26" s="17"/>
    </row>
    <row r="27" spans="1:21" x14ac:dyDescent="0.25">
      <c r="A27" t="s">
        <v>29</v>
      </c>
      <c r="C27" s="2">
        <v>43807</v>
      </c>
      <c r="F27" s="5"/>
      <c r="G27" s="5">
        <v>587.36599999999999</v>
      </c>
      <c r="H27" s="5">
        <v>587.31399999999996</v>
      </c>
      <c r="I27" s="5">
        <v>585.19899999999996</v>
      </c>
      <c r="J27" s="5">
        <v>584.91700000000003</v>
      </c>
      <c r="K27" s="5">
        <v>586.94600000000003</v>
      </c>
      <c r="L27" s="5">
        <v>586.66499999999996</v>
      </c>
      <c r="M27" s="5">
        <v>585.55999999999995</v>
      </c>
      <c r="N27" s="5">
        <v>584.74699999999996</v>
      </c>
      <c r="O27" s="5"/>
    </row>
    <row r="28" spans="1:21" x14ac:dyDescent="0.25">
      <c r="A28" t="s">
        <v>30</v>
      </c>
      <c r="C28" t="s">
        <v>44</v>
      </c>
      <c r="F28" s="6"/>
      <c r="G28" s="6">
        <v>5192.13</v>
      </c>
      <c r="H28" s="7">
        <v>5895.91</v>
      </c>
      <c r="I28" s="8">
        <v>5859.59</v>
      </c>
      <c r="J28" s="8">
        <v>6098.28</v>
      </c>
      <c r="K28" s="8">
        <v>5799.89</v>
      </c>
      <c r="L28" s="8">
        <v>5373.87</v>
      </c>
      <c r="M28" s="8">
        <v>118246</v>
      </c>
      <c r="N28" s="9">
        <v>2278.6</v>
      </c>
      <c r="O28" s="6"/>
    </row>
    <row r="29" spans="1:21" x14ac:dyDescent="0.25">
      <c r="A29" t="s">
        <v>31</v>
      </c>
      <c r="C29" t="s">
        <v>32</v>
      </c>
      <c r="F29" s="6"/>
      <c r="G29" s="6">
        <v>5676.65</v>
      </c>
      <c r="H29" s="10">
        <v>6317.4</v>
      </c>
      <c r="I29" s="4">
        <v>6081.67</v>
      </c>
      <c r="J29" s="4">
        <v>6429.6</v>
      </c>
      <c r="K29" s="4">
        <v>5890.16</v>
      </c>
      <c r="L29" s="4">
        <v>5336.72</v>
      </c>
      <c r="M29" s="4">
        <v>132120</v>
      </c>
      <c r="N29" s="12">
        <v>2302.9299999999998</v>
      </c>
      <c r="O29" s="6"/>
    </row>
    <row r="30" spans="1:21" x14ac:dyDescent="0.25">
      <c r="A30" t="s">
        <v>17</v>
      </c>
      <c r="C30" s="2">
        <v>43820</v>
      </c>
      <c r="F30" s="6"/>
      <c r="G30" s="6">
        <v>5642.86</v>
      </c>
      <c r="H30" s="10">
        <v>6796.95</v>
      </c>
      <c r="I30" s="4">
        <v>6127.08</v>
      </c>
      <c r="J30" s="4">
        <v>6302.88</v>
      </c>
      <c r="K30" s="4">
        <v>5870.53</v>
      </c>
      <c r="L30" s="4">
        <v>5304.88</v>
      </c>
      <c r="M30" s="4">
        <v>123210</v>
      </c>
      <c r="N30" s="12">
        <v>2261.06</v>
      </c>
      <c r="O30" s="6"/>
    </row>
    <row r="31" spans="1:21" x14ac:dyDescent="0.25">
      <c r="A31" t="s">
        <v>18</v>
      </c>
      <c r="C31" t="s">
        <v>19</v>
      </c>
      <c r="F31" s="6"/>
      <c r="G31" s="6">
        <v>5505.77</v>
      </c>
      <c r="H31" s="13">
        <v>6304.62</v>
      </c>
      <c r="I31" s="14">
        <v>6085.75</v>
      </c>
      <c r="J31" s="14">
        <v>6399.43</v>
      </c>
      <c r="K31" s="14">
        <v>5968.13</v>
      </c>
      <c r="L31" s="14">
        <v>5281.86</v>
      </c>
      <c r="M31" s="14">
        <v>125122</v>
      </c>
      <c r="N31" s="15">
        <v>583.18399999999997</v>
      </c>
      <c r="O31" s="6"/>
    </row>
    <row r="32" spans="1:21" x14ac:dyDescent="0.25">
      <c r="A32" s="1" t="s">
        <v>33</v>
      </c>
      <c r="G32">
        <v>583.71299999999997</v>
      </c>
      <c r="H32">
        <v>580.40599999999995</v>
      </c>
      <c r="I32">
        <v>582.84799999999996</v>
      </c>
      <c r="J32">
        <v>581.50099999999998</v>
      </c>
      <c r="K32">
        <v>584.14400000000001</v>
      </c>
      <c r="L32">
        <v>581.702</v>
      </c>
      <c r="M32">
        <v>582.61199999999997</v>
      </c>
      <c r="N32">
        <v>581.25900000000001</v>
      </c>
    </row>
    <row r="35" spans="1:15" x14ac:dyDescent="0.25">
      <c r="A35" s="1"/>
      <c r="C35" s="16"/>
      <c r="F35" t="s">
        <v>34</v>
      </c>
      <c r="G35">
        <f>AVERAGE(G28:G31)</f>
        <v>5504.3525</v>
      </c>
      <c r="H35">
        <f>AVERAGE(H28:H31)</f>
        <v>6328.7199999999993</v>
      </c>
      <c r="I35">
        <f>AVERAGE(I28:I31)</f>
        <v>6038.5225</v>
      </c>
      <c r="J35">
        <f t="shared" ref="J35:L35" si="0">AVERAGE(J28:J31)</f>
        <v>6307.5475000000006</v>
      </c>
      <c r="K35">
        <f t="shared" si="0"/>
        <v>5882.1774999999998</v>
      </c>
      <c r="L35">
        <f t="shared" si="0"/>
        <v>5324.3325000000004</v>
      </c>
      <c r="M35">
        <f>AVERAGE(M28:M31)</f>
        <v>124674.5</v>
      </c>
      <c r="N35">
        <f>AVERAGE(N28:N30)</f>
        <v>2280.8633333333332</v>
      </c>
    </row>
    <row r="36" spans="1:15" x14ac:dyDescent="0.25">
      <c r="F36" t="s">
        <v>35</v>
      </c>
      <c r="G36">
        <f>G35/1000</f>
        <v>5.5043524999999995</v>
      </c>
      <c r="H36">
        <f t="shared" ref="H36:N36" si="1">H35/1000</f>
        <v>6.3287199999999997</v>
      </c>
      <c r="I36">
        <f t="shared" si="1"/>
        <v>6.0385225</v>
      </c>
      <c r="J36">
        <f t="shared" si="1"/>
        <v>6.307547500000001</v>
      </c>
      <c r="K36">
        <f t="shared" si="1"/>
        <v>5.8821775000000001</v>
      </c>
      <c r="L36">
        <f t="shared" si="1"/>
        <v>5.3243325000000006</v>
      </c>
      <c r="M36">
        <f t="shared" si="1"/>
        <v>124.67449999999999</v>
      </c>
      <c r="N36">
        <f t="shared" si="1"/>
        <v>2.280863333333333</v>
      </c>
    </row>
    <row r="37" spans="1:15" x14ac:dyDescent="0.25">
      <c r="F37" t="s">
        <v>36</v>
      </c>
      <c r="G37">
        <f>MEDIAN(G28:G31)</f>
        <v>5574.3150000000005</v>
      </c>
      <c r="H37">
        <f t="shared" ref="H37:M37" si="2">MEDIAN(H28:H31)</f>
        <v>6311.01</v>
      </c>
      <c r="I37">
        <f t="shared" si="2"/>
        <v>6083.71</v>
      </c>
      <c r="J37">
        <f t="shared" si="2"/>
        <v>6351.1550000000007</v>
      </c>
      <c r="K37">
        <f t="shared" si="2"/>
        <v>5880.3449999999993</v>
      </c>
      <c r="L37">
        <f t="shared" si="2"/>
        <v>5320.8</v>
      </c>
      <c r="M37">
        <f t="shared" si="2"/>
        <v>124166</v>
      </c>
      <c r="N37">
        <f>MEDIAN(N28:N30)</f>
        <v>2278.6</v>
      </c>
    </row>
    <row r="38" spans="1:15" x14ac:dyDescent="0.25">
      <c r="F38" t="s">
        <v>37</v>
      </c>
      <c r="G38">
        <f>G37/1000</f>
        <v>5.5743150000000004</v>
      </c>
      <c r="H38">
        <f t="shared" ref="H38:N38" si="3">H37/1000</f>
        <v>6.3110100000000005</v>
      </c>
      <c r="I38">
        <f t="shared" si="3"/>
        <v>6.08371</v>
      </c>
      <c r="J38">
        <f t="shared" si="3"/>
        <v>6.3511550000000003</v>
      </c>
      <c r="K38">
        <f t="shared" si="3"/>
        <v>5.8803449999999993</v>
      </c>
      <c r="L38">
        <f t="shared" si="3"/>
        <v>5.3208000000000002</v>
      </c>
      <c r="M38">
        <f t="shared" si="3"/>
        <v>124.166</v>
      </c>
      <c r="N38">
        <f t="shared" si="3"/>
        <v>2.2786</v>
      </c>
    </row>
    <row r="39" spans="1:15" x14ac:dyDescent="0.25">
      <c r="F39" t="s">
        <v>38</v>
      </c>
      <c r="G39">
        <f>STDEV(G28:G31)</f>
        <v>220.87376098501733</v>
      </c>
      <c r="H39">
        <f t="shared" ref="H39:M39" si="4">STDEV(H28:H31)</f>
        <v>368.45297366149725</v>
      </c>
      <c r="I39">
        <f t="shared" si="4"/>
        <v>121.03913124137436</v>
      </c>
      <c r="J39">
        <f t="shared" si="4"/>
        <v>149.6149264779423</v>
      </c>
      <c r="K39">
        <f t="shared" si="4"/>
        <v>69.182005066346477</v>
      </c>
      <c r="L39">
        <f t="shared" si="4"/>
        <v>39.957173219168958</v>
      </c>
      <c r="M39">
        <f t="shared" si="4"/>
        <v>5747.640066438863</v>
      </c>
      <c r="N39">
        <f>STDEV(N28:N30)</f>
        <v>21.026560187851246</v>
      </c>
    </row>
    <row r="40" spans="1:15" x14ac:dyDescent="0.25">
      <c r="F40" t="s">
        <v>39</v>
      </c>
      <c r="G40">
        <f>G39/G35*100</f>
        <v>4.0127110497559393</v>
      </c>
      <c r="H40">
        <f t="shared" ref="H40:M40" si="5">H39/H35*100</f>
        <v>5.8219193401113856</v>
      </c>
      <c r="I40">
        <f t="shared" si="5"/>
        <v>2.0044494533451576</v>
      </c>
      <c r="J40">
        <f t="shared" si="5"/>
        <v>2.3719984110772421</v>
      </c>
      <c r="K40">
        <f t="shared" si="5"/>
        <v>1.1761291641802119</v>
      </c>
      <c r="L40">
        <f t="shared" si="5"/>
        <v>0.75046352231324687</v>
      </c>
      <c r="M40">
        <f t="shared" si="5"/>
        <v>4.6101167972912371</v>
      </c>
      <c r="N40">
        <f>N39/N35*100</f>
        <v>0.92186848201563643</v>
      </c>
    </row>
    <row r="43" spans="1:15" x14ac:dyDescent="0.25">
      <c r="D43" t="s">
        <v>40</v>
      </c>
    </row>
    <row r="44" spans="1:15" x14ac:dyDescent="0.25">
      <c r="F44" s="3"/>
      <c r="G44" s="3" t="s">
        <v>20</v>
      </c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/>
    </row>
    <row r="47" spans="1:15" x14ac:dyDescent="0.25">
      <c r="G47">
        <f>G28-$N$35</f>
        <v>2911.2666666666669</v>
      </c>
      <c r="H47">
        <f>H28-$N$35</f>
        <v>3615.0466666666666</v>
      </c>
      <c r="I47">
        <f>I28-$N$35</f>
        <v>3578.7266666666669</v>
      </c>
      <c r="J47">
        <f>J28-$N$35</f>
        <v>3817.4166666666665</v>
      </c>
      <c r="K47">
        <f>K28-$N$35</f>
        <v>3519.0266666666671</v>
      </c>
      <c r="L47">
        <f>L28-$N$35</f>
        <v>3093.0066666666667</v>
      </c>
      <c r="M47">
        <f>M28-$N$35</f>
        <v>115965.13666666667</v>
      </c>
    </row>
    <row r="48" spans="1:15" x14ac:dyDescent="0.25">
      <c r="G48">
        <f>G29-$N$35</f>
        <v>3395.7866666666664</v>
      </c>
      <c r="H48">
        <f>H29-$N$35</f>
        <v>4036.5366666666664</v>
      </c>
      <c r="I48">
        <f>I29-$N$35</f>
        <v>3800.8066666666668</v>
      </c>
      <c r="J48">
        <f>J29-$N$35</f>
        <v>4148.7366666666676</v>
      </c>
      <c r="K48">
        <f>K29-$N$35</f>
        <v>3609.2966666666666</v>
      </c>
      <c r="L48">
        <f>L29-$N$35</f>
        <v>3055.856666666667</v>
      </c>
      <c r="M48">
        <f>M29-$N$35</f>
        <v>129839.13666666667</v>
      </c>
    </row>
    <row r="49" spans="4:15" x14ac:dyDescent="0.25">
      <c r="G49">
        <f>G30-$N$35</f>
        <v>3361.9966666666664</v>
      </c>
      <c r="H49">
        <f>H30-$N$35</f>
        <v>4516.0866666666661</v>
      </c>
      <c r="I49">
        <f>I30-$N$35</f>
        <v>3846.2166666666667</v>
      </c>
      <c r="J49">
        <f>J30-$N$35</f>
        <v>4022.0166666666669</v>
      </c>
      <c r="K49">
        <f>K30-$N$35</f>
        <v>3589.6666666666665</v>
      </c>
      <c r="L49">
        <f>L30-$N$35</f>
        <v>3024.0166666666669</v>
      </c>
      <c r="M49">
        <f>M30-$N$35</f>
        <v>120929.13666666667</v>
      </c>
    </row>
    <row r="50" spans="4:15" x14ac:dyDescent="0.25">
      <c r="G50">
        <f>G31-$N$35</f>
        <v>3224.9066666666672</v>
      </c>
      <c r="H50">
        <f>H31-$N$35</f>
        <v>4023.7566666666667</v>
      </c>
      <c r="I50">
        <f>I31-$N$35</f>
        <v>3804.8866666666668</v>
      </c>
      <c r="J50">
        <f>J31-$N$35</f>
        <v>4118.5666666666675</v>
      </c>
      <c r="K50">
        <f>K31-$N$35</f>
        <v>3687.2666666666669</v>
      </c>
      <c r="L50">
        <f>L31-$N$35</f>
        <v>3000.9966666666664</v>
      </c>
      <c r="M50">
        <f>M31-$N$35</f>
        <v>122841.13666666667</v>
      </c>
    </row>
    <row r="53" spans="4:15" x14ac:dyDescent="0.25">
      <c r="F53" s="3"/>
      <c r="G53" s="3" t="s">
        <v>20</v>
      </c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/>
    </row>
    <row r="54" spans="4:15" x14ac:dyDescent="0.25">
      <c r="F54" t="s">
        <v>34</v>
      </c>
      <c r="G54">
        <f>AVERAGE(G47:G50)</f>
        <v>3223.4891666666667</v>
      </c>
      <c r="H54">
        <f>AVERAGE(H47:H50)</f>
        <v>4047.8566666666661</v>
      </c>
      <c r="I54">
        <f t="shared" ref="I54:L54" si="6">AVERAGE(I47:I50)</f>
        <v>3757.6591666666668</v>
      </c>
      <c r="J54">
        <f t="shared" si="6"/>
        <v>4026.6841666666669</v>
      </c>
      <c r="K54">
        <f t="shared" si="6"/>
        <v>3601.3141666666666</v>
      </c>
      <c r="L54">
        <f t="shared" si="6"/>
        <v>3043.4691666666668</v>
      </c>
      <c r="M54">
        <f>AVERAGE(M47:M50)</f>
        <v>122393.63666666667</v>
      </c>
    </row>
    <row r="55" spans="4:15" x14ac:dyDescent="0.25">
      <c r="F55" t="s">
        <v>35</v>
      </c>
      <c r="G55">
        <f>G54/1000</f>
        <v>3.2234891666666665</v>
      </c>
      <c r="H55">
        <f t="shared" ref="H55:M55" si="7">H54/1000</f>
        <v>4.0478566666666662</v>
      </c>
      <c r="I55">
        <f t="shared" si="7"/>
        <v>3.757659166666667</v>
      </c>
      <c r="J55">
        <f t="shared" si="7"/>
        <v>4.0266841666666666</v>
      </c>
      <c r="K55">
        <f t="shared" si="7"/>
        <v>3.6013141666666666</v>
      </c>
      <c r="L55">
        <f t="shared" si="7"/>
        <v>3.0434691666666667</v>
      </c>
      <c r="M55">
        <f t="shared" si="7"/>
        <v>122.39363666666667</v>
      </c>
    </row>
    <row r="56" spans="4:15" x14ac:dyDescent="0.25">
      <c r="F56" t="s">
        <v>36</v>
      </c>
      <c r="G56">
        <f>MEDIAN(G47:G50)</f>
        <v>3293.4516666666668</v>
      </c>
      <c r="H56">
        <f t="shared" ref="H56:L56" si="8">MEDIAN(H47:H50)</f>
        <v>4030.1466666666665</v>
      </c>
      <c r="I56">
        <f>MEDIAN(I47:I50)</f>
        <v>3802.8466666666668</v>
      </c>
      <c r="J56">
        <f t="shared" si="8"/>
        <v>4070.291666666667</v>
      </c>
      <c r="K56">
        <f t="shared" si="8"/>
        <v>3599.4816666666666</v>
      </c>
      <c r="L56">
        <f t="shared" si="8"/>
        <v>3039.936666666667</v>
      </c>
      <c r="M56">
        <f>MEDIAN(M47:M50)</f>
        <v>121885.13666666667</v>
      </c>
    </row>
    <row r="57" spans="4:15" x14ac:dyDescent="0.25">
      <c r="F57" t="s">
        <v>37</v>
      </c>
      <c r="G57">
        <f>G56/1000</f>
        <v>3.2934516666666669</v>
      </c>
      <c r="H57">
        <f t="shared" ref="H57:M57" si="9">H56/1000</f>
        <v>4.0301466666666661</v>
      </c>
      <c r="I57">
        <f t="shared" si="9"/>
        <v>3.8028466666666669</v>
      </c>
      <c r="J57">
        <f t="shared" si="9"/>
        <v>4.0702916666666669</v>
      </c>
      <c r="K57">
        <f t="shared" si="9"/>
        <v>3.5994816666666667</v>
      </c>
      <c r="L57">
        <f t="shared" si="9"/>
        <v>3.0399366666666667</v>
      </c>
      <c r="M57">
        <f t="shared" si="9"/>
        <v>121.88513666666667</v>
      </c>
    </row>
    <row r="58" spans="4:15" x14ac:dyDescent="0.25">
      <c r="F58" t="s">
        <v>38</v>
      </c>
      <c r="G58">
        <f>STDEV(G47:G50)</f>
        <v>220.87376098501733</v>
      </c>
      <c r="H58">
        <f t="shared" ref="H58:M58" si="10">STDEV(H47:H50)</f>
        <v>368.45297366149708</v>
      </c>
      <c r="I58">
        <f t="shared" si="10"/>
        <v>121.03913124137436</v>
      </c>
      <c r="J58">
        <f t="shared" si="10"/>
        <v>149.61492647794253</v>
      </c>
      <c r="K58">
        <f t="shared" si="10"/>
        <v>69.182005066346477</v>
      </c>
      <c r="L58">
        <f t="shared" si="10"/>
        <v>39.957173219168958</v>
      </c>
      <c r="M58">
        <f t="shared" si="10"/>
        <v>5747.640066438863</v>
      </c>
    </row>
    <row r="59" spans="4:15" x14ac:dyDescent="0.25">
      <c r="F59" t="s">
        <v>39</v>
      </c>
      <c r="G59">
        <f>G58/G54*100</f>
        <v>6.8520087881485763</v>
      </c>
      <c r="H59">
        <f t="shared" ref="H59:M59" si="11">H58/H54*100</f>
        <v>9.1024214541892654</v>
      </c>
      <c r="I59">
        <f t="shared" si="11"/>
        <v>3.2211311849431357</v>
      </c>
      <c r="J59">
        <f t="shared" si="11"/>
        <v>3.7155863307202317</v>
      </c>
      <c r="K59">
        <f t="shared" si="11"/>
        <v>1.9210211013159264</v>
      </c>
      <c r="L59">
        <f t="shared" si="11"/>
        <v>1.3128824716476988</v>
      </c>
      <c r="M59">
        <f t="shared" si="11"/>
        <v>4.6960285052173836</v>
      </c>
    </row>
    <row r="62" spans="4:15" x14ac:dyDescent="0.25">
      <c r="D62" t="s">
        <v>57</v>
      </c>
    </row>
    <row r="63" spans="4:15" x14ac:dyDescent="0.25">
      <c r="G63">
        <f>G47/$M$54*100</f>
        <v>2.3786094979719943</v>
      </c>
      <c r="H63">
        <f>H47/$M$54*100</f>
        <v>2.9536230519173778</v>
      </c>
      <c r="I63">
        <f>I47/$M$54*100</f>
        <v>2.9239483065718206</v>
      </c>
      <c r="J63">
        <f>J47/$M$54*100</f>
        <v>3.1189666151216846</v>
      </c>
      <c r="K63">
        <f>K47/$M$54*100</f>
        <v>2.8751712609460007</v>
      </c>
      <c r="L63">
        <f>L47/$M$54*100</f>
        <v>2.5270976097313991</v>
      </c>
      <c r="M63">
        <f>M47/$M$54*100</f>
        <v>94.74768445886798</v>
      </c>
    </row>
    <row r="64" spans="4:15" x14ac:dyDescent="0.25">
      <c r="G64">
        <f>G48/$M$54*100</f>
        <v>2.7744797516842579</v>
      </c>
      <c r="H64">
        <f>H48/$M$54*100</f>
        <v>3.2979955303231856</v>
      </c>
      <c r="I64">
        <f>I48/$M$54*100</f>
        <v>3.1053956481561089</v>
      </c>
      <c r="J64">
        <f>J48/$M$54*100</f>
        <v>3.3896669628058831</v>
      </c>
      <c r="K64">
        <f>K48/$M$54*100</f>
        <v>2.9489250952616244</v>
      </c>
      <c r="L64">
        <f>L48/$M$54*100</f>
        <v>2.4967447245555334</v>
      </c>
      <c r="M64">
        <f>M48/$M$54*100</f>
        <v>106.08324109224523</v>
      </c>
    </row>
    <row r="65" spans="4:15" x14ac:dyDescent="0.25">
      <c r="G65">
        <f>G49/$M$54*100</f>
        <v>2.7468721072672322</v>
      </c>
      <c r="H65">
        <f>H49/$M$54*100</f>
        <v>3.689805115412998</v>
      </c>
      <c r="I65">
        <f>I49/$M$54*100</f>
        <v>3.1424972501974571</v>
      </c>
      <c r="J65">
        <f>J49/$M$54*100</f>
        <v>3.2861321684724838</v>
      </c>
      <c r="K65">
        <f>K49/$M$54*100</f>
        <v>2.9328866797568529</v>
      </c>
      <c r="L65">
        <f>L49/$M$54*100</f>
        <v>2.4707303002217627</v>
      </c>
      <c r="M65">
        <f>M49/$M$54*100</f>
        <v>98.803450865678172</v>
      </c>
    </row>
    <row r="66" spans="4:15" x14ac:dyDescent="0.25">
      <c r="G66">
        <f>G50/$M$54*100</f>
        <v>2.6348646502346762</v>
      </c>
      <c r="H66">
        <f>H50/$M$54*100</f>
        <v>3.287553811008312</v>
      </c>
      <c r="I66">
        <f>I50/$M$54*100</f>
        <v>3.1087291547918436</v>
      </c>
      <c r="J66">
        <f>J50/$M$54*100</f>
        <v>3.365016988492131</v>
      </c>
      <c r="K66">
        <f>K50/$M$54*100</f>
        <v>3.0126293875136376</v>
      </c>
      <c r="L66">
        <f>L50/$M$54*100</f>
        <v>2.4519221328799472</v>
      </c>
      <c r="M66">
        <f>M50/$M$54*100</f>
        <v>100.36562358320862</v>
      </c>
    </row>
    <row r="69" spans="4:15" x14ac:dyDescent="0.25">
      <c r="F69" s="3"/>
      <c r="G69" s="3" t="s">
        <v>20</v>
      </c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/>
    </row>
    <row r="70" spans="4:15" x14ac:dyDescent="0.25">
      <c r="F70" t="s">
        <v>34</v>
      </c>
      <c r="G70">
        <f>AVERAGE(G63:G66)</f>
        <v>2.6337065017895402</v>
      </c>
      <c r="H70">
        <f>AVERAGE(H63:H66)</f>
        <v>3.3072443771654685</v>
      </c>
      <c r="I70">
        <f t="shared" ref="I70:L70" si="12">AVERAGE(I63:I66)</f>
        <v>3.0701425899293073</v>
      </c>
      <c r="J70">
        <f t="shared" si="12"/>
        <v>3.2899456837230456</v>
      </c>
      <c r="K70">
        <f t="shared" si="12"/>
        <v>2.9424031058695288</v>
      </c>
      <c r="L70">
        <f t="shared" si="12"/>
        <v>2.4866236918471607</v>
      </c>
      <c r="M70">
        <f>AVERAGE(M63:M66)</f>
        <v>100</v>
      </c>
    </row>
    <row r="71" spans="4:15" x14ac:dyDescent="0.25">
      <c r="F71" t="s">
        <v>36</v>
      </c>
      <c r="G71">
        <f>MEDIAN(G63:G66)</f>
        <v>2.6908683787509542</v>
      </c>
      <c r="H71">
        <f>MEDIAN(H63:H66)</f>
        <v>3.2927746706657488</v>
      </c>
      <c r="I71">
        <f t="shared" ref="I71:M71" si="13">MEDIAN(I63:I66)</f>
        <v>3.1070624014739763</v>
      </c>
      <c r="J71">
        <f t="shared" si="13"/>
        <v>3.3255745784823074</v>
      </c>
      <c r="K71">
        <f t="shared" si="13"/>
        <v>2.9409058875092384</v>
      </c>
      <c r="L71">
        <f t="shared" si="13"/>
        <v>2.483737512388648</v>
      </c>
      <c r="M71">
        <f t="shared" si="13"/>
        <v>99.584537224443395</v>
      </c>
    </row>
    <row r="72" spans="4:15" x14ac:dyDescent="0.25">
      <c r="F72" t="s">
        <v>38</v>
      </c>
      <c r="G72">
        <f>STDEV(G63:G66)</f>
        <v>0.18046180095665976</v>
      </c>
      <c r="H72">
        <f t="shared" ref="H72:M72" si="14">STDEV(H63:H66)</f>
        <v>0.30103932172957742</v>
      </c>
      <c r="I72">
        <f t="shared" si="14"/>
        <v>9.8893320386433711E-2</v>
      </c>
      <c r="J72">
        <f t="shared" si="14"/>
        <v>0.12224077211253377</v>
      </c>
      <c r="K72">
        <f t="shared" si="14"/>
        <v>5.6524184549529032E-2</v>
      </c>
      <c r="L72">
        <f t="shared" si="14"/>
        <v>3.2646446586100247E-2</v>
      </c>
      <c r="M72">
        <f t="shared" si="14"/>
        <v>4.6960285052173791</v>
      </c>
    </row>
    <row r="73" spans="4:15" x14ac:dyDescent="0.25">
      <c r="F73" t="s">
        <v>39</v>
      </c>
      <c r="G73">
        <f t="shared" ref="G73:M73" si="15">G72/G70*100</f>
        <v>6.8520087881485763</v>
      </c>
      <c r="H73">
        <f t="shared" si="15"/>
        <v>9.1024214541892547</v>
      </c>
      <c r="I73">
        <f t="shared" si="15"/>
        <v>3.2211311849431339</v>
      </c>
      <c r="J73">
        <f t="shared" si="15"/>
        <v>3.7155863307202321</v>
      </c>
      <c r="K73">
        <f t="shared" si="15"/>
        <v>1.9210211013159326</v>
      </c>
      <c r="L73">
        <f t="shared" si="15"/>
        <v>1.3128824716476983</v>
      </c>
      <c r="M73">
        <f t="shared" si="15"/>
        <v>4.6960285052173791</v>
      </c>
    </row>
    <row r="77" spans="4:15" x14ac:dyDescent="0.25">
      <c r="D77" t="s">
        <v>45</v>
      </c>
      <c r="G77">
        <f>G47/$G$54*100</f>
        <v>90.314144585047202</v>
      </c>
      <c r="H77">
        <f>H47/$G$54*100</f>
        <v>112.14700840471259</v>
      </c>
      <c r="I77">
        <f>I47/$G$54*100</f>
        <v>111.02027900926197</v>
      </c>
      <c r="J77">
        <f>J47/$G$54*100</f>
        <v>118.42498824384653</v>
      </c>
      <c r="K77">
        <f>K47/$G$54*100</f>
        <v>109.16824858777512</v>
      </c>
      <c r="L77">
        <f>L47/$G$54*100</f>
        <v>95.952134682216766</v>
      </c>
      <c r="M77">
        <f>M47/$G$54*100</f>
        <v>3597.5035333090154</v>
      </c>
    </row>
    <row r="78" spans="4:15" x14ac:dyDescent="0.25">
      <c r="G78">
        <f>G48/$G$54*100</f>
        <v>105.34506216995196</v>
      </c>
      <c r="H78">
        <f>H48/$G$54*100</f>
        <v>125.22259135869076</v>
      </c>
      <c r="I78">
        <f>I48/$G$54*100</f>
        <v>117.90970808805264</v>
      </c>
      <c r="J78">
        <f>J48/$G$54*100</f>
        <v>128.7032917488219</v>
      </c>
      <c r="K78">
        <f>K48/$G$54*100</f>
        <v>111.96863026528965</v>
      </c>
      <c r="L78">
        <f>L48/$G$54*100</f>
        <v>94.799656790119002</v>
      </c>
      <c r="M78">
        <f>M48/$G$54*100</f>
        <v>4027.9067170227295</v>
      </c>
    </row>
    <row r="79" spans="4:15" x14ac:dyDescent="0.25">
      <c r="G79">
        <f>G49/$G$54*100</f>
        <v>104.29681915584743</v>
      </c>
      <c r="H79">
        <f>H49/$G$54*100</f>
        <v>140.09932818656387</v>
      </c>
      <c r="I79">
        <f>I49/$G$54*100</f>
        <v>119.31843005521708</v>
      </c>
      <c r="J79">
        <f>J49/$G$54*100</f>
        <v>124.77214777879146</v>
      </c>
      <c r="K79">
        <f>K49/$G$54*100</f>
        <v>111.35966280844229</v>
      </c>
      <c r="L79">
        <f>L49/$G$54*100</f>
        <v>93.811907231992663</v>
      </c>
      <c r="M79">
        <f>M49/$G$54*100</f>
        <v>3751.4981566299666</v>
      </c>
    </row>
    <row r="80" spans="4:15" x14ac:dyDescent="0.25">
      <c r="G80">
        <f>G50/$G$54*100</f>
        <v>100.04397408915339</v>
      </c>
      <c r="H80">
        <f>H50/$G$54*100</f>
        <v>124.82612655489508</v>
      </c>
      <c r="I80">
        <f>I50/$G$54*100</f>
        <v>118.03627901133011</v>
      </c>
      <c r="J80">
        <f>J50/$G$54*100</f>
        <v>127.76734940684101</v>
      </c>
      <c r="K80">
        <f>K50/$G$54*100</f>
        <v>114.38743783586472</v>
      </c>
      <c r="L80">
        <f>L50/$G$54*100</f>
        <v>93.097774228598567</v>
      </c>
      <c r="M80">
        <f>M50/$G$54*100</f>
        <v>3810.8127657737336</v>
      </c>
    </row>
    <row r="83" spans="6:15" x14ac:dyDescent="0.25">
      <c r="F83" s="3"/>
      <c r="G83" s="3" t="s">
        <v>20</v>
      </c>
      <c r="H83" s="3" t="s">
        <v>21</v>
      </c>
      <c r="I83" s="3" t="s">
        <v>22</v>
      </c>
      <c r="J83" s="3" t="s">
        <v>23</v>
      </c>
      <c r="K83" s="3" t="s">
        <v>24</v>
      </c>
      <c r="L83" s="3" t="s">
        <v>25</v>
      </c>
      <c r="M83" s="3" t="s">
        <v>26</v>
      </c>
      <c r="N83" s="3" t="s">
        <v>27</v>
      </c>
      <c r="O83" s="3"/>
    </row>
    <row r="84" spans="6:15" x14ac:dyDescent="0.25">
      <c r="F84" t="s">
        <v>34</v>
      </c>
      <c r="G84">
        <f>AVERAGE(G77:G80)</f>
        <v>100</v>
      </c>
      <c r="H84">
        <f>AVERAGE(H77:H80)</f>
        <v>125.57376362621558</v>
      </c>
      <c r="I84">
        <f t="shared" ref="I84:L84" si="16">AVERAGE(I77:I80)</f>
        <v>116.57117404096546</v>
      </c>
      <c r="J84">
        <f t="shared" si="16"/>
        <v>124.91694429457522</v>
      </c>
      <c r="K84">
        <f t="shared" si="16"/>
        <v>111.72099487434295</v>
      </c>
      <c r="L84">
        <f t="shared" si="16"/>
        <v>94.415368233231746</v>
      </c>
      <c r="M84">
        <f>AVERAGE(M77:M80)</f>
        <v>3796.9302931838611</v>
      </c>
    </row>
    <row r="85" spans="6:15" x14ac:dyDescent="0.25">
      <c r="F85" t="s">
        <v>36</v>
      </c>
      <c r="G85">
        <f>MEDIAN(G77:G80)</f>
        <v>102.17039662250042</v>
      </c>
      <c r="H85">
        <f>MEDIAN(H77:H80)</f>
        <v>125.02435895679292</v>
      </c>
      <c r="I85">
        <f t="shared" ref="I85:M85" si="17">MEDIAN(I77:I80)</f>
        <v>117.97299354969138</v>
      </c>
      <c r="J85">
        <f t="shared" si="17"/>
        <v>126.26974859281623</v>
      </c>
      <c r="K85">
        <f t="shared" si="17"/>
        <v>111.66414653686597</v>
      </c>
      <c r="L85">
        <f t="shared" si="17"/>
        <v>94.30578201105584</v>
      </c>
      <c r="M85">
        <f t="shared" si="17"/>
        <v>3781.1554612018499</v>
      </c>
    </row>
    <row r="86" spans="6:15" x14ac:dyDescent="0.25">
      <c r="F86" t="s">
        <v>38</v>
      </c>
      <c r="G86">
        <f>STDEV(G77:G80)</f>
        <v>6.8520087881485843</v>
      </c>
      <c r="H86">
        <f t="shared" ref="H86:M86" si="18">STDEV(H77:H80)</f>
        <v>11.430253201145561</v>
      </c>
      <c r="I86">
        <f t="shared" si="18"/>
        <v>3.7549104396878747</v>
      </c>
      <c r="J86">
        <f t="shared" si="18"/>
        <v>4.6413969069626448</v>
      </c>
      <c r="K86">
        <f t="shared" si="18"/>
        <v>2.1461838861362081</v>
      </c>
      <c r="L86">
        <f t="shared" si="18"/>
        <v>1.2395628200757303</v>
      </c>
      <c r="M86">
        <f t="shared" si="18"/>
        <v>178.30492889114814</v>
      </c>
    </row>
    <row r="87" spans="6:15" x14ac:dyDescent="0.25">
      <c r="F87" t="s">
        <v>39</v>
      </c>
      <c r="G87">
        <f t="shared" ref="G87:M87" si="19">G86/G84*100</f>
        <v>6.8520087881485834</v>
      </c>
      <c r="H87">
        <f t="shared" si="19"/>
        <v>9.1024214541892636</v>
      </c>
      <c r="I87">
        <f t="shared" si="19"/>
        <v>3.2211311849431352</v>
      </c>
      <c r="J87">
        <f t="shared" si="19"/>
        <v>3.715586330720233</v>
      </c>
      <c r="K87">
        <f t="shared" si="19"/>
        <v>1.9210211013159224</v>
      </c>
      <c r="L87">
        <f t="shared" si="19"/>
        <v>1.3128824716477001</v>
      </c>
      <c r="M87">
        <f t="shared" si="19"/>
        <v>4.6960285052173845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1DF8E-79F2-4EC9-A5B6-EBE59B391BB9}">
  <dimension ref="A1:K58"/>
  <sheetViews>
    <sheetView tabSelected="1" workbookViewId="0">
      <selection activeCell="O22" sqref="O22"/>
    </sheetView>
  </sheetViews>
  <sheetFormatPr baseColWidth="10" defaultRowHeight="15" x14ac:dyDescent="0.25"/>
  <cols>
    <col min="7" max="7" width="12" bestFit="1" customWidth="1"/>
    <col min="15" max="15" width="12" bestFit="1" customWidth="1"/>
  </cols>
  <sheetData>
    <row r="1" spans="1:3" x14ac:dyDescent="0.25">
      <c r="A1" s="1" t="s">
        <v>61</v>
      </c>
    </row>
    <row r="2" spans="1:3" x14ac:dyDescent="0.25">
      <c r="A2" t="s">
        <v>28</v>
      </c>
      <c r="C2" t="s">
        <v>43</v>
      </c>
    </row>
    <row r="3" spans="1:3" x14ac:dyDescent="0.25">
      <c r="A3" t="s">
        <v>29</v>
      </c>
      <c r="C3" s="2">
        <v>43807</v>
      </c>
    </row>
    <row r="4" spans="1:3" x14ac:dyDescent="0.25">
      <c r="A4" t="s">
        <v>30</v>
      </c>
      <c r="C4" t="s">
        <v>44</v>
      </c>
    </row>
    <row r="5" spans="1:3" x14ac:dyDescent="0.25">
      <c r="A5" t="s">
        <v>31</v>
      </c>
      <c r="C5" t="s">
        <v>32</v>
      </c>
    </row>
    <row r="6" spans="1:3" x14ac:dyDescent="0.25">
      <c r="A6" t="s">
        <v>17</v>
      </c>
      <c r="C6" s="2">
        <v>43820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33</v>
      </c>
    </row>
    <row r="9" spans="1:3" x14ac:dyDescent="0.25">
      <c r="C9" s="2"/>
    </row>
    <row r="20" spans="1:10" x14ac:dyDescent="0.25">
      <c r="A20" s="1" t="s">
        <v>46</v>
      </c>
    </row>
    <row r="21" spans="1:10" x14ac:dyDescent="0.25">
      <c r="A21" s="1" t="s">
        <v>40</v>
      </c>
    </row>
    <row r="22" spans="1:10" x14ac:dyDescent="0.25">
      <c r="D22" s="3" t="s">
        <v>20</v>
      </c>
      <c r="E22" s="3" t="s">
        <v>21</v>
      </c>
      <c r="F22" s="3" t="s">
        <v>22</v>
      </c>
      <c r="G22" s="3" t="s">
        <v>23</v>
      </c>
      <c r="H22" s="3" t="s">
        <v>24</v>
      </c>
      <c r="I22" s="3" t="s">
        <v>25</v>
      </c>
      <c r="J22" s="3" t="s">
        <v>26</v>
      </c>
    </row>
    <row r="25" spans="1:10" x14ac:dyDescent="0.25">
      <c r="D25">
        <v>0.27294153333333337</v>
      </c>
      <c r="E25">
        <v>0.23904883333333335</v>
      </c>
      <c r="F25">
        <v>0.21274233333333334</v>
      </c>
      <c r="G25">
        <v>0.12477533333333332</v>
      </c>
      <c r="H25">
        <v>0.13641163333333331</v>
      </c>
      <c r="I25">
        <v>1.2338333333333229E-3</v>
      </c>
    </row>
    <row r="26" spans="1:10" x14ac:dyDescent="0.25">
      <c r="D26">
        <v>0.25160873333333333</v>
      </c>
      <c r="E26">
        <v>0.22626943333333335</v>
      </c>
      <c r="F26">
        <v>0.21683053333333333</v>
      </c>
      <c r="G26">
        <v>0.13187283333333336</v>
      </c>
      <c r="H26">
        <v>0.13384083333333333</v>
      </c>
      <c r="I26">
        <v>1.5160333333333331E-3</v>
      </c>
    </row>
    <row r="27" spans="1:10" x14ac:dyDescent="0.25">
      <c r="D27">
        <v>0.25840013333333334</v>
      </c>
      <c r="E27">
        <v>0.23504633333333333</v>
      </c>
      <c r="F27">
        <v>0.19853543333333332</v>
      </c>
      <c r="G27">
        <v>0.11885703333333333</v>
      </c>
      <c r="H27">
        <v>0.11585983333333336</v>
      </c>
      <c r="I27">
        <v>-3.8569666666666558E-3</v>
      </c>
    </row>
    <row r="28" spans="1:10" x14ac:dyDescent="0.25">
      <c r="D28">
        <v>0.24997043333333333</v>
      </c>
      <c r="E28">
        <v>0.22869003333333335</v>
      </c>
      <c r="F28">
        <v>0.21751093333333335</v>
      </c>
      <c r="G28">
        <v>0.13165423333333334</v>
      </c>
      <c r="H28">
        <v>0.12472963333333334</v>
      </c>
      <c r="I28">
        <v>5.4563333333332298E-4</v>
      </c>
    </row>
    <row r="30" spans="1:10" x14ac:dyDescent="0.25">
      <c r="A30" s="1" t="s">
        <v>56</v>
      </c>
    </row>
    <row r="31" spans="1:10" x14ac:dyDescent="0.25">
      <c r="A31" s="1" t="s">
        <v>40</v>
      </c>
    </row>
    <row r="32" spans="1:10" x14ac:dyDescent="0.25">
      <c r="D32" s="3" t="s">
        <v>20</v>
      </c>
      <c r="E32" s="3" t="s">
        <v>21</v>
      </c>
      <c r="F32" s="3" t="s">
        <v>22</v>
      </c>
      <c r="G32" s="3" t="s">
        <v>23</v>
      </c>
      <c r="H32" s="3" t="s">
        <v>24</v>
      </c>
      <c r="I32" s="3" t="s">
        <v>25</v>
      </c>
      <c r="J32" s="3" t="s">
        <v>26</v>
      </c>
    </row>
    <row r="35" spans="1:11" x14ac:dyDescent="0.25">
      <c r="D35">
        <v>2911.2666666666669</v>
      </c>
      <c r="E35">
        <v>3578.7266666666669</v>
      </c>
      <c r="F35">
        <v>3817.4166666666665</v>
      </c>
      <c r="G35">
        <v>3519.0266666666671</v>
      </c>
      <c r="H35">
        <v>3093.0066666666667</v>
      </c>
      <c r="I35">
        <v>115965.13666666667</v>
      </c>
    </row>
    <row r="36" spans="1:11" x14ac:dyDescent="0.25">
      <c r="D36">
        <v>3395.7866666666664</v>
      </c>
      <c r="E36">
        <v>3800.8066666666668</v>
      </c>
      <c r="F36">
        <v>4148.7366666666676</v>
      </c>
      <c r="G36">
        <v>3609.2966666666666</v>
      </c>
      <c r="H36">
        <v>3055.856666666667</v>
      </c>
      <c r="I36">
        <v>129839.13666666667</v>
      </c>
    </row>
    <row r="37" spans="1:11" x14ac:dyDescent="0.25">
      <c r="D37">
        <v>3361.9966666666664</v>
      </c>
      <c r="E37">
        <v>3846.2166666666667</v>
      </c>
      <c r="F37">
        <v>4022.0166666666669</v>
      </c>
      <c r="G37">
        <v>3589.6666666666665</v>
      </c>
      <c r="H37">
        <v>3024.0166666666669</v>
      </c>
      <c r="I37">
        <v>120929.13666666667</v>
      </c>
    </row>
    <row r="38" spans="1:11" x14ac:dyDescent="0.25">
      <c r="D38">
        <v>3224.9066666666672</v>
      </c>
      <c r="E38">
        <v>3804.8866666666668</v>
      </c>
      <c r="F38">
        <v>4118.5666666666675</v>
      </c>
      <c r="G38">
        <v>3687.2666666666669</v>
      </c>
      <c r="H38">
        <v>3000.9966666666664</v>
      </c>
      <c r="I38">
        <v>122841.13666666667</v>
      </c>
    </row>
    <row r="41" spans="1:11" x14ac:dyDescent="0.25">
      <c r="A41" s="1" t="s">
        <v>58</v>
      </c>
    </row>
    <row r="42" spans="1:11" x14ac:dyDescent="0.25">
      <c r="D42">
        <f>D25/D35</f>
        <v>9.3753532254001705E-5</v>
      </c>
      <c r="E42">
        <f t="shared" ref="E42:I42" si="0">E25/E35</f>
        <v>6.6797175531706809E-5</v>
      </c>
      <c r="F42">
        <f t="shared" si="0"/>
        <v>5.5729398153201341E-5</v>
      </c>
      <c r="G42">
        <f t="shared" si="0"/>
        <v>3.5457342371185963E-5</v>
      </c>
      <c r="H42">
        <f t="shared" si="0"/>
        <v>4.4103245816907378E-5</v>
      </c>
      <c r="I42">
        <f t="shared" si="0"/>
        <v>1.0639691969491545E-8</v>
      </c>
      <c r="K42" s="1" t="s">
        <v>59</v>
      </c>
    </row>
    <row r="43" spans="1:11" x14ac:dyDescent="0.25">
      <c r="D43">
        <f t="shared" ref="D43:I43" si="1">D26/D36</f>
        <v>7.4094387554773767E-5</v>
      </c>
      <c r="E43">
        <f t="shared" si="1"/>
        <v>5.9531950235125526E-5</v>
      </c>
      <c r="F43">
        <f t="shared" si="1"/>
        <v>5.2264231440735757E-5</v>
      </c>
      <c r="G43">
        <f t="shared" si="1"/>
        <v>3.653698920103548E-5</v>
      </c>
      <c r="H43">
        <f t="shared" si="1"/>
        <v>4.3798138437993921E-5</v>
      </c>
      <c r="I43">
        <f t="shared" si="1"/>
        <v>1.1676243174855777E-8</v>
      </c>
      <c r="K43">
        <f>AVERAGE(D42:D45)</f>
        <v>8.055487582621727E-5</v>
      </c>
    </row>
    <row r="44" spans="1:11" x14ac:dyDescent="0.25">
      <c r="D44">
        <f t="shared" ref="D44:I44" si="2">D27/D37</f>
        <v>7.6859128355273015E-5</v>
      </c>
      <c r="E44">
        <f t="shared" si="2"/>
        <v>6.1111048519540848E-5</v>
      </c>
      <c r="F44">
        <f t="shared" si="2"/>
        <v>4.9362160773409681E-5</v>
      </c>
      <c r="G44">
        <f t="shared" si="2"/>
        <v>3.3110883090351936E-5</v>
      </c>
      <c r="H44">
        <f t="shared" si="2"/>
        <v>3.8313225786894915E-5</v>
      </c>
      <c r="I44">
        <f t="shared" si="2"/>
        <v>-3.1894436469005267E-8</v>
      </c>
    </row>
    <row r="45" spans="1:11" x14ac:dyDescent="0.25">
      <c r="D45">
        <f t="shared" ref="D45:I45" si="3">D28/D38</f>
        <v>7.7512455140820593E-5</v>
      </c>
      <c r="E45">
        <f t="shared" si="3"/>
        <v>6.0104295703945629E-5</v>
      </c>
      <c r="F45">
        <f t="shared" si="3"/>
        <v>5.2812289064965962E-5</v>
      </c>
      <c r="G45">
        <f t="shared" si="3"/>
        <v>3.5705102243757797E-5</v>
      </c>
      <c r="H45">
        <f t="shared" si="3"/>
        <v>4.1562736379802715E-5</v>
      </c>
      <c r="I45">
        <f t="shared" si="3"/>
        <v>4.441780238601311E-9</v>
      </c>
    </row>
    <row r="47" spans="1:11" x14ac:dyDescent="0.25">
      <c r="A47" s="1" t="s">
        <v>60</v>
      </c>
    </row>
    <row r="48" spans="1:11" x14ac:dyDescent="0.25">
      <c r="D48">
        <f>D42/$K$43*100</f>
        <v>116.38467726802556</v>
      </c>
      <c r="E48">
        <f>E42/$K$43*100</f>
        <v>82.921331386333165</v>
      </c>
      <c r="F48">
        <f>F42/$K$43*100</f>
        <v>69.181905603613046</v>
      </c>
      <c r="G48">
        <f>G42/$K$43*100</f>
        <v>44.016382630492579</v>
      </c>
      <c r="H48">
        <f>H42/$K$43*100</f>
        <v>54.749318851973946</v>
      </c>
      <c r="I48">
        <f>I42/$K$43*100</f>
        <v>1.3208004928770266E-2</v>
      </c>
    </row>
    <row r="49" spans="3:11" x14ac:dyDescent="0.25">
      <c r="D49">
        <f>D43/$K$43*100</f>
        <v>91.980015852323021</v>
      </c>
      <c r="E49">
        <f>E43/$K$43*100</f>
        <v>73.902354915865118</v>
      </c>
      <c r="F49">
        <f>F43/$K$43*100</f>
        <v>64.880283042688163</v>
      </c>
      <c r="G49">
        <f>G43/$K$43*100</f>
        <v>45.356645176708476</v>
      </c>
      <c r="H49">
        <f>H43/$K$43*100</f>
        <v>54.370561668396789</v>
      </c>
      <c r="I49">
        <f>I43/$K$43*100</f>
        <v>1.4494769006962635E-2</v>
      </c>
    </row>
    <row r="50" spans="3:11" x14ac:dyDescent="0.25">
      <c r="D50">
        <f>D44/$K$43*100</f>
        <v>95.41213684083236</v>
      </c>
      <c r="E50">
        <f>E44/$K$43*100</f>
        <v>75.862631395990235</v>
      </c>
      <c r="F50">
        <f>F44/$K$43*100</f>
        <v>61.277682160294944</v>
      </c>
      <c r="G50">
        <f>G44/$K$43*100</f>
        <v>41.103512047840205</v>
      </c>
      <c r="H50">
        <f>H44/$K$43*100</f>
        <v>47.561647130521116</v>
      </c>
      <c r="I50">
        <f>I44/$K$43*100</f>
        <v>-3.959342763784008E-2</v>
      </c>
    </row>
    <row r="51" spans="3:11" x14ac:dyDescent="0.25">
      <c r="D51">
        <f>D45/$K$43*100</f>
        <v>96.223170038819063</v>
      </c>
      <c r="E51">
        <f>E45/$K$43*100</f>
        <v>74.612858734472994</v>
      </c>
      <c r="F51">
        <f>F45/$K$43*100</f>
        <v>65.560636179117239</v>
      </c>
      <c r="G51">
        <f>G45/$K$43*100</f>
        <v>44.32394920548964</v>
      </c>
      <c r="H51">
        <f>H45/$K$43*100</f>
        <v>51.595556387507671</v>
      </c>
      <c r="I51">
        <f>I45/$K$43*100</f>
        <v>5.5139806163734366E-3</v>
      </c>
    </row>
    <row r="54" spans="3:11" x14ac:dyDescent="0.25">
      <c r="C54" s="3"/>
      <c r="D54" s="3" t="s">
        <v>20</v>
      </c>
      <c r="E54" s="3" t="s">
        <v>21</v>
      </c>
      <c r="F54" s="3" t="s">
        <v>22</v>
      </c>
      <c r="G54" s="3" t="s">
        <v>23</v>
      </c>
      <c r="H54" s="3" t="s">
        <v>24</v>
      </c>
      <c r="I54" s="3" t="s">
        <v>25</v>
      </c>
      <c r="J54" s="3" t="s">
        <v>26</v>
      </c>
      <c r="K54" s="3"/>
    </row>
    <row r="55" spans="3:11" x14ac:dyDescent="0.25">
      <c r="C55" t="s">
        <v>34</v>
      </c>
      <c r="D55">
        <f>AVERAGE(D48:D51)</f>
        <v>100</v>
      </c>
      <c r="E55">
        <f t="shared" ref="E55:H55" si="4">AVERAGE(E48:E51)</f>
        <v>76.824794108165378</v>
      </c>
      <c r="F55">
        <f t="shared" si="4"/>
        <v>65.225126746428344</v>
      </c>
      <c r="G55">
        <f t="shared" si="4"/>
        <v>43.700122265132727</v>
      </c>
      <c r="H55">
        <f t="shared" si="4"/>
        <v>52.069271009599888</v>
      </c>
      <c r="I55">
        <f>AVERAGE(I48:I51)</f>
        <v>-1.5941682714334356E-3</v>
      </c>
    </row>
    <row r="56" spans="3:11" x14ac:dyDescent="0.25">
      <c r="C56" t="s">
        <v>36</v>
      </c>
      <c r="D56">
        <f>MEDIAN(D48:D51)</f>
        <v>95.817653439825705</v>
      </c>
      <c r="E56">
        <f t="shared" ref="E56:I56" si="5">MEDIAN(E48:E51)</f>
        <v>75.237745065231621</v>
      </c>
      <c r="F56">
        <f t="shared" si="5"/>
        <v>65.220459610902708</v>
      </c>
      <c r="G56">
        <f t="shared" si="5"/>
        <v>44.170165917991113</v>
      </c>
      <c r="H56">
        <f t="shared" si="5"/>
        <v>52.98305902795223</v>
      </c>
      <c r="I56">
        <f t="shared" si="5"/>
        <v>9.3609927725718522E-3</v>
      </c>
    </row>
    <row r="57" spans="3:11" x14ac:dyDescent="0.25">
      <c r="C57" t="s">
        <v>38</v>
      </c>
      <c r="D57">
        <f>STDEV(D48:D51)</f>
        <v>11.076863693140838</v>
      </c>
      <c r="E57">
        <f t="shared" ref="E57:I57" si="6">STDEV(E48:E51)</f>
        <v>4.144346864459826</v>
      </c>
      <c r="F57">
        <f t="shared" si="6"/>
        <v>3.2388218765826067</v>
      </c>
      <c r="G57">
        <f t="shared" si="6"/>
        <v>1.8235161499454773</v>
      </c>
      <c r="H57">
        <f t="shared" si="6"/>
        <v>3.3177137565952877</v>
      </c>
      <c r="I57">
        <f t="shared" si="6"/>
        <v>2.5641293045942284E-2</v>
      </c>
    </row>
    <row r="58" spans="3:11" x14ac:dyDescent="0.25">
      <c r="C58" t="s">
        <v>39</v>
      </c>
      <c r="D58">
        <f t="shared" ref="D58:I58" si="7">D57/D55*100</f>
        <v>11.076863693140838</v>
      </c>
      <c r="E58">
        <f t="shared" si="7"/>
        <v>5.3945434056416701</v>
      </c>
      <c r="F58">
        <f t="shared" si="7"/>
        <v>4.965604573179248</v>
      </c>
      <c r="G58">
        <f t="shared" si="7"/>
        <v>4.1727941603504775</v>
      </c>
      <c r="H58">
        <f t="shared" si="7"/>
        <v>6.3717307584037597</v>
      </c>
      <c r="I58">
        <f t="shared" si="7"/>
        <v>-1608.4433184011552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438150</xdr:colOff>
                <xdr:row>1</xdr:row>
                <xdr:rowOff>142875</xdr:rowOff>
              </from>
              <to>
                <xdr:col>15</xdr:col>
                <xdr:colOff>552450</xdr:colOff>
                <xdr:row>17</xdr:row>
                <xdr:rowOff>180975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2019-12-31T16:01:27Z</dcterms:created>
  <dcterms:modified xsi:type="dcterms:W3CDTF">2021-07-17T10:37:28Z</dcterms:modified>
</cp:coreProperties>
</file>