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6" documentId="13_ncr:1_{1D09457B-F76C-4B4F-B3EA-B8CC7D1C5252}" xr6:coauthVersionLast="45" xr6:coauthVersionMax="45" xr10:uidLastSave="{D93B654C-EC7D-4AEF-BDE7-182410058907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9" i="3" l="1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K36" i="3"/>
  <c r="J36" i="3"/>
  <c r="I36" i="3"/>
  <c r="H36" i="3"/>
  <c r="G36" i="3"/>
  <c r="F36" i="3"/>
  <c r="E36" i="3"/>
  <c r="D36" i="3"/>
  <c r="O39" i="2"/>
  <c r="N39" i="2"/>
  <c r="M39" i="2"/>
  <c r="L39" i="2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O35" i="2"/>
  <c r="G50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M37" i="3" l="1"/>
  <c r="F42" i="3" s="1"/>
  <c r="G43" i="3"/>
  <c r="H43" i="3"/>
  <c r="I42" i="3"/>
  <c r="I43" i="3"/>
  <c r="I44" i="3"/>
  <c r="I45" i="3"/>
  <c r="G45" i="3"/>
  <c r="H44" i="3"/>
  <c r="J43" i="3"/>
  <c r="J45" i="3"/>
  <c r="K45" i="3"/>
  <c r="K44" i="3"/>
  <c r="E44" i="3"/>
  <c r="E43" i="3"/>
  <c r="E45" i="3"/>
  <c r="E42" i="3"/>
  <c r="D45" i="3"/>
  <c r="D44" i="3"/>
  <c r="F44" i="3"/>
  <c r="G44" i="3"/>
  <c r="H42" i="3"/>
  <c r="H45" i="3"/>
  <c r="J42" i="3"/>
  <c r="J44" i="3"/>
  <c r="G40" i="2"/>
  <c r="K50" i="2"/>
  <c r="O40" i="2"/>
  <c r="N47" i="2"/>
  <c r="O36" i="2"/>
  <c r="K40" i="2"/>
  <c r="M48" i="2"/>
  <c r="I40" i="2"/>
  <c r="M40" i="2"/>
  <c r="J47" i="2"/>
  <c r="I48" i="2"/>
  <c r="K49" i="2"/>
  <c r="H40" i="2"/>
  <c r="J40" i="2"/>
  <c r="L40" i="2"/>
  <c r="N40" i="2"/>
  <c r="H47" i="2"/>
  <c r="L47" i="2"/>
  <c r="G48" i="2"/>
  <c r="K48" i="2"/>
  <c r="G49" i="2"/>
  <c r="N50" i="2"/>
  <c r="L50" i="2"/>
  <c r="J50" i="2"/>
  <c r="H50" i="2"/>
  <c r="N49" i="2"/>
  <c r="L49" i="2"/>
  <c r="J49" i="2"/>
  <c r="H49" i="2"/>
  <c r="G47" i="2"/>
  <c r="I47" i="2"/>
  <c r="K47" i="2"/>
  <c r="M47" i="2"/>
  <c r="H48" i="2"/>
  <c r="J48" i="2"/>
  <c r="L48" i="2"/>
  <c r="N48" i="2"/>
  <c r="I49" i="2"/>
  <c r="M49" i="2"/>
  <c r="I50" i="2"/>
  <c r="M50" i="2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O35" i="1"/>
  <c r="N50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D42" i="3" l="1"/>
  <c r="K42" i="3"/>
  <c r="G42" i="3"/>
  <c r="F45" i="3"/>
  <c r="D43" i="3"/>
  <c r="K43" i="3"/>
  <c r="F43" i="3"/>
  <c r="N40" i="1"/>
  <c r="H50" i="3"/>
  <c r="H49" i="3"/>
  <c r="H51" i="3"/>
  <c r="H52" i="3" s="1"/>
  <c r="I49" i="3"/>
  <c r="I50" i="3"/>
  <c r="I51" i="3"/>
  <c r="I52" i="3" s="1"/>
  <c r="J51" i="3"/>
  <c r="J52" i="3" s="1"/>
  <c r="J50" i="3"/>
  <c r="J49" i="3"/>
  <c r="E49" i="3"/>
  <c r="E51" i="3"/>
  <c r="E52" i="3" s="1"/>
  <c r="E50" i="3"/>
  <c r="D49" i="3"/>
  <c r="D51" i="3"/>
  <c r="D50" i="3"/>
  <c r="K51" i="3"/>
  <c r="K52" i="3" s="1"/>
  <c r="K50" i="3"/>
  <c r="K49" i="3"/>
  <c r="G51" i="3"/>
  <c r="G49" i="3"/>
  <c r="G50" i="3"/>
  <c r="J40" i="1"/>
  <c r="F51" i="3"/>
  <c r="F52" i="3" s="1"/>
  <c r="F50" i="3"/>
  <c r="F49" i="3"/>
  <c r="M58" i="2"/>
  <c r="M56" i="2"/>
  <c r="M57" i="2" s="1"/>
  <c r="M54" i="2"/>
  <c r="M55" i="2" s="1"/>
  <c r="I58" i="2"/>
  <c r="I56" i="2"/>
  <c r="I57" i="2" s="1"/>
  <c r="I54" i="2"/>
  <c r="I55" i="2" s="1"/>
  <c r="N54" i="2"/>
  <c r="N55" i="2" s="1"/>
  <c r="N58" i="2"/>
  <c r="L54" i="2"/>
  <c r="L55" i="2" s="1"/>
  <c r="L58" i="2"/>
  <c r="J54" i="2"/>
  <c r="J55" i="2" s="1"/>
  <c r="J58" i="2"/>
  <c r="H54" i="2"/>
  <c r="N77" i="2" s="1"/>
  <c r="H58" i="2"/>
  <c r="K58" i="2"/>
  <c r="K56" i="2"/>
  <c r="K57" i="2" s="1"/>
  <c r="K54" i="2"/>
  <c r="K55" i="2" s="1"/>
  <c r="R47" i="2"/>
  <c r="M93" i="2" s="1"/>
  <c r="G58" i="2"/>
  <c r="G56" i="2"/>
  <c r="G57" i="2" s="1"/>
  <c r="G54" i="2"/>
  <c r="J64" i="2" s="1"/>
  <c r="N66" i="2"/>
  <c r="N56" i="2"/>
  <c r="N57" i="2" s="1"/>
  <c r="L56" i="2"/>
  <c r="L57" i="2" s="1"/>
  <c r="J56" i="2"/>
  <c r="J57" i="2" s="1"/>
  <c r="H56" i="2"/>
  <c r="H57" i="2" s="1"/>
  <c r="H40" i="1"/>
  <c r="L40" i="1"/>
  <c r="G40" i="1"/>
  <c r="I40" i="1"/>
  <c r="K40" i="1"/>
  <c r="M40" i="1"/>
  <c r="O40" i="1"/>
  <c r="G47" i="1"/>
  <c r="I47" i="1"/>
  <c r="K47" i="1"/>
  <c r="M47" i="1"/>
  <c r="G48" i="1"/>
  <c r="I48" i="1"/>
  <c r="K48" i="1"/>
  <c r="M48" i="1"/>
  <c r="G49" i="1"/>
  <c r="I49" i="1"/>
  <c r="K49" i="1"/>
  <c r="M49" i="1"/>
  <c r="G50" i="1"/>
  <c r="I50" i="1"/>
  <c r="K50" i="1"/>
  <c r="M50" i="1"/>
  <c r="O36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D52" i="3" l="1"/>
  <c r="G52" i="3"/>
  <c r="H94" i="1"/>
  <c r="H92" i="1"/>
  <c r="I94" i="1"/>
  <c r="I92" i="1"/>
  <c r="M92" i="1"/>
  <c r="K94" i="1"/>
  <c r="M93" i="1"/>
  <c r="M91" i="1"/>
  <c r="N94" i="2"/>
  <c r="L94" i="1"/>
  <c r="M94" i="1"/>
  <c r="N93" i="1"/>
  <c r="J91" i="1"/>
  <c r="K93" i="1"/>
  <c r="K91" i="1"/>
  <c r="N93" i="2"/>
  <c r="I79" i="2"/>
  <c r="N92" i="1"/>
  <c r="R47" i="1"/>
  <c r="N94" i="1" s="1"/>
  <c r="L92" i="1"/>
  <c r="J92" i="1"/>
  <c r="K92" i="1"/>
  <c r="N91" i="1"/>
  <c r="G92" i="1"/>
  <c r="H93" i="1"/>
  <c r="I93" i="1"/>
  <c r="I91" i="1"/>
  <c r="J79" i="2"/>
  <c r="N65" i="2"/>
  <c r="J78" i="2"/>
  <c r="I78" i="2"/>
  <c r="H64" i="2"/>
  <c r="H92" i="2"/>
  <c r="L94" i="2"/>
  <c r="L65" i="2"/>
  <c r="H78" i="2"/>
  <c r="M76" i="2"/>
  <c r="J92" i="2"/>
  <c r="M65" i="2"/>
  <c r="M79" i="2"/>
  <c r="N79" i="2"/>
  <c r="J66" i="2"/>
  <c r="J94" i="2"/>
  <c r="N78" i="2"/>
  <c r="J65" i="2"/>
  <c r="J93" i="2"/>
  <c r="G63" i="2"/>
  <c r="G76" i="2"/>
  <c r="K76" i="2"/>
  <c r="H77" i="2"/>
  <c r="L77" i="2"/>
  <c r="I65" i="2"/>
  <c r="H59" i="2"/>
  <c r="J59" i="2"/>
  <c r="L59" i="2"/>
  <c r="N59" i="2"/>
  <c r="L66" i="2"/>
  <c r="H79" i="2"/>
  <c r="L93" i="2"/>
  <c r="I76" i="2"/>
  <c r="K59" i="2"/>
  <c r="I59" i="2"/>
  <c r="M59" i="2"/>
  <c r="G55" i="2"/>
  <c r="I64" i="2"/>
  <c r="H63" i="2"/>
  <c r="J63" i="2"/>
  <c r="L63" i="2"/>
  <c r="N63" i="2"/>
  <c r="G66" i="2"/>
  <c r="G64" i="2"/>
  <c r="G65" i="2"/>
  <c r="M64" i="2"/>
  <c r="K66" i="2"/>
  <c r="K64" i="2"/>
  <c r="K65" i="2"/>
  <c r="G59" i="2"/>
  <c r="H91" i="2"/>
  <c r="J91" i="2"/>
  <c r="L91" i="2"/>
  <c r="N91" i="2"/>
  <c r="G92" i="2"/>
  <c r="K92" i="2"/>
  <c r="G93" i="2"/>
  <c r="K93" i="2"/>
  <c r="G94" i="2"/>
  <c r="M92" i="2"/>
  <c r="K94" i="2"/>
  <c r="I92" i="2"/>
  <c r="G91" i="2"/>
  <c r="K63" i="2"/>
  <c r="K91" i="2"/>
  <c r="L64" i="2"/>
  <c r="L92" i="2"/>
  <c r="I93" i="2"/>
  <c r="I66" i="2"/>
  <c r="I94" i="2"/>
  <c r="H55" i="2"/>
  <c r="K79" i="2"/>
  <c r="I77" i="2"/>
  <c r="H76" i="2"/>
  <c r="J76" i="2"/>
  <c r="L76" i="2"/>
  <c r="N76" i="2"/>
  <c r="G77" i="2"/>
  <c r="K77" i="2"/>
  <c r="G78" i="2"/>
  <c r="K78" i="2"/>
  <c r="G79" i="2"/>
  <c r="M77" i="2"/>
  <c r="L79" i="2"/>
  <c r="H66" i="2"/>
  <c r="H94" i="2"/>
  <c r="L78" i="2"/>
  <c r="H65" i="2"/>
  <c r="H93" i="2"/>
  <c r="I91" i="2"/>
  <c r="I63" i="2"/>
  <c r="M63" i="2"/>
  <c r="M91" i="2"/>
  <c r="J77" i="2"/>
  <c r="N64" i="2"/>
  <c r="N92" i="2"/>
  <c r="M78" i="2"/>
  <c r="M66" i="2"/>
  <c r="M94" i="2"/>
  <c r="N58" i="1"/>
  <c r="N56" i="1"/>
  <c r="N57" i="1" s="1"/>
  <c r="N54" i="1"/>
  <c r="N55" i="1" s="1"/>
  <c r="J54" i="1"/>
  <c r="J55" i="1" s="1"/>
  <c r="J58" i="1"/>
  <c r="J59" i="1" s="1"/>
  <c r="J56" i="1"/>
  <c r="J57" i="1" s="1"/>
  <c r="K58" i="1"/>
  <c r="K56" i="1"/>
  <c r="K57" i="1" s="1"/>
  <c r="K54" i="1"/>
  <c r="K55" i="1" s="1"/>
  <c r="G58" i="1"/>
  <c r="G56" i="1"/>
  <c r="G57" i="1" s="1"/>
  <c r="G54" i="1"/>
  <c r="G63" i="1" s="1"/>
  <c r="H66" i="1"/>
  <c r="H65" i="1"/>
  <c r="H64" i="1"/>
  <c r="L58" i="1"/>
  <c r="L56" i="1"/>
  <c r="L57" i="1" s="1"/>
  <c r="L54" i="1"/>
  <c r="L55" i="1" s="1"/>
  <c r="H58" i="1"/>
  <c r="H56" i="1"/>
  <c r="H57" i="1" s="1"/>
  <c r="H54" i="1"/>
  <c r="J79" i="1" s="1"/>
  <c r="I66" i="1"/>
  <c r="I65" i="1"/>
  <c r="I64" i="1"/>
  <c r="M58" i="1"/>
  <c r="M56" i="1"/>
  <c r="M57" i="1" s="1"/>
  <c r="M54" i="1"/>
  <c r="M55" i="1" s="1"/>
  <c r="I63" i="1"/>
  <c r="I58" i="1"/>
  <c r="I56" i="1"/>
  <c r="I57" i="1" s="1"/>
  <c r="I54" i="1"/>
  <c r="I55" i="1" s="1"/>
  <c r="N99" i="1" l="1"/>
  <c r="N100" i="1"/>
  <c r="N98" i="1"/>
  <c r="G71" i="2"/>
  <c r="K100" i="1"/>
  <c r="K99" i="1"/>
  <c r="K98" i="1"/>
  <c r="M100" i="1"/>
  <c r="M101" i="1" s="1"/>
  <c r="M99" i="1"/>
  <c r="M98" i="1"/>
  <c r="I100" i="1"/>
  <c r="I101" i="1" s="1"/>
  <c r="I99" i="1"/>
  <c r="I98" i="1"/>
  <c r="J100" i="1"/>
  <c r="J99" i="1"/>
  <c r="J98" i="1"/>
  <c r="J93" i="1"/>
  <c r="L91" i="1"/>
  <c r="J94" i="1"/>
  <c r="H91" i="1"/>
  <c r="G91" i="1"/>
  <c r="G94" i="1"/>
  <c r="L93" i="1"/>
  <c r="G93" i="1"/>
  <c r="G85" i="2"/>
  <c r="M85" i="2"/>
  <c r="K85" i="2"/>
  <c r="G72" i="2"/>
  <c r="G84" i="2"/>
  <c r="I84" i="2"/>
  <c r="M100" i="2"/>
  <c r="M99" i="2"/>
  <c r="M98" i="2"/>
  <c r="I72" i="2"/>
  <c r="I71" i="2"/>
  <c r="I70" i="2"/>
  <c r="N85" i="2"/>
  <c r="N84" i="2"/>
  <c r="N83" i="2"/>
  <c r="J85" i="2"/>
  <c r="J84" i="2"/>
  <c r="J83" i="2"/>
  <c r="K100" i="2"/>
  <c r="K99" i="2"/>
  <c r="K98" i="2"/>
  <c r="G100" i="2"/>
  <c r="G99" i="2"/>
  <c r="G98" i="2"/>
  <c r="L100" i="2"/>
  <c r="L99" i="2"/>
  <c r="L98" i="2"/>
  <c r="H100" i="2"/>
  <c r="H99" i="2"/>
  <c r="H98" i="2"/>
  <c r="L72" i="2"/>
  <c r="L71" i="2"/>
  <c r="L70" i="2"/>
  <c r="H72" i="2"/>
  <c r="H71" i="2"/>
  <c r="H70" i="2"/>
  <c r="M84" i="2"/>
  <c r="I83" i="2"/>
  <c r="I85" i="2"/>
  <c r="I86" i="2" s="1"/>
  <c r="K84" i="2"/>
  <c r="G70" i="2"/>
  <c r="M72" i="2"/>
  <c r="M71" i="2"/>
  <c r="M70" i="2"/>
  <c r="I100" i="2"/>
  <c r="I99" i="2"/>
  <c r="I98" i="2"/>
  <c r="L85" i="2"/>
  <c r="L84" i="2"/>
  <c r="L83" i="2"/>
  <c r="H85" i="2"/>
  <c r="H84" i="2"/>
  <c r="H83" i="2"/>
  <c r="K72" i="2"/>
  <c r="K71" i="2"/>
  <c r="K70" i="2"/>
  <c r="N100" i="2"/>
  <c r="N99" i="2"/>
  <c r="N98" i="2"/>
  <c r="J100" i="2"/>
  <c r="J99" i="2"/>
  <c r="J98" i="2"/>
  <c r="N72" i="2"/>
  <c r="N71" i="2"/>
  <c r="N70" i="2"/>
  <c r="J72" i="2"/>
  <c r="J71" i="2"/>
  <c r="J70" i="2"/>
  <c r="M83" i="2"/>
  <c r="M86" i="2" s="1"/>
  <c r="K83" i="2"/>
  <c r="G83" i="2"/>
  <c r="G86" i="2" s="1"/>
  <c r="I76" i="1"/>
  <c r="I84" i="1" s="1"/>
  <c r="M63" i="1"/>
  <c r="M64" i="1"/>
  <c r="M65" i="1"/>
  <c r="M66" i="1"/>
  <c r="H63" i="1"/>
  <c r="H72" i="1" s="1"/>
  <c r="L63" i="1"/>
  <c r="L64" i="1"/>
  <c r="L65" i="1"/>
  <c r="L72" i="1" s="1"/>
  <c r="L66" i="1"/>
  <c r="L76" i="1"/>
  <c r="H77" i="1"/>
  <c r="L77" i="1"/>
  <c r="L85" i="1" s="1"/>
  <c r="H78" i="1"/>
  <c r="L78" i="1"/>
  <c r="H79" i="1"/>
  <c r="L79" i="1"/>
  <c r="K76" i="1"/>
  <c r="K77" i="1"/>
  <c r="K78" i="1"/>
  <c r="K79" i="1"/>
  <c r="N76" i="1"/>
  <c r="N77" i="1"/>
  <c r="N78" i="1"/>
  <c r="M76" i="1"/>
  <c r="I77" i="1"/>
  <c r="M77" i="1"/>
  <c r="I78" i="1"/>
  <c r="M78" i="1"/>
  <c r="I79" i="1"/>
  <c r="M79" i="1"/>
  <c r="G77" i="1"/>
  <c r="G78" i="1"/>
  <c r="G79" i="1"/>
  <c r="J76" i="1"/>
  <c r="J77" i="1"/>
  <c r="J78" i="1"/>
  <c r="I72" i="1"/>
  <c r="I71" i="1"/>
  <c r="I70" i="1"/>
  <c r="M59" i="1"/>
  <c r="L59" i="1"/>
  <c r="K59" i="1"/>
  <c r="J84" i="1"/>
  <c r="N59" i="1"/>
  <c r="I59" i="1"/>
  <c r="H55" i="1"/>
  <c r="N79" i="1"/>
  <c r="H59" i="1"/>
  <c r="H76" i="1"/>
  <c r="G55" i="1"/>
  <c r="N66" i="1"/>
  <c r="G59" i="1"/>
  <c r="G76" i="1"/>
  <c r="K63" i="1"/>
  <c r="G64" i="1"/>
  <c r="K64" i="1"/>
  <c r="G65" i="1"/>
  <c r="K65" i="1"/>
  <c r="G66" i="1"/>
  <c r="K66" i="1"/>
  <c r="J63" i="1"/>
  <c r="N63" i="1"/>
  <c r="J64" i="1"/>
  <c r="N64" i="1"/>
  <c r="J65" i="1"/>
  <c r="N65" i="1"/>
  <c r="J66" i="1"/>
  <c r="J101" i="1" l="1"/>
  <c r="G98" i="1"/>
  <c r="G100" i="1"/>
  <c r="G101" i="1" s="1"/>
  <c r="G99" i="1"/>
  <c r="K101" i="1"/>
  <c r="H70" i="1"/>
  <c r="H100" i="1"/>
  <c r="H101" i="1" s="1"/>
  <c r="H99" i="1"/>
  <c r="H98" i="1"/>
  <c r="H71" i="1"/>
  <c r="K84" i="1"/>
  <c r="L100" i="1"/>
  <c r="L101" i="1" s="1"/>
  <c r="L99" i="1"/>
  <c r="L98" i="1"/>
  <c r="N101" i="1"/>
  <c r="I83" i="1"/>
  <c r="I86" i="1" s="1"/>
  <c r="G73" i="2"/>
  <c r="K86" i="2"/>
  <c r="N73" i="2"/>
  <c r="N101" i="2"/>
  <c r="H86" i="2"/>
  <c r="I101" i="2"/>
  <c r="L73" i="2"/>
  <c r="L101" i="2"/>
  <c r="K101" i="2"/>
  <c r="N86" i="2"/>
  <c r="M101" i="2"/>
  <c r="J73" i="2"/>
  <c r="J101" i="2"/>
  <c r="K73" i="2"/>
  <c r="L86" i="2"/>
  <c r="M73" i="2"/>
  <c r="H73" i="2"/>
  <c r="H101" i="2"/>
  <c r="G101" i="2"/>
  <c r="J86" i="2"/>
  <c r="I73" i="2"/>
  <c r="J85" i="1"/>
  <c r="M85" i="1"/>
  <c r="M86" i="1" s="1"/>
  <c r="L84" i="1"/>
  <c r="L71" i="1"/>
  <c r="M72" i="1"/>
  <c r="L70" i="1"/>
  <c r="L73" i="1" s="1"/>
  <c r="M71" i="1"/>
  <c r="I85" i="1"/>
  <c r="L83" i="1"/>
  <c r="L86" i="1" s="1"/>
  <c r="M84" i="1"/>
  <c r="G71" i="1"/>
  <c r="G70" i="1"/>
  <c r="N85" i="1"/>
  <c r="M70" i="1"/>
  <c r="M73" i="1" s="1"/>
  <c r="J83" i="1"/>
  <c r="J86" i="1" s="1"/>
  <c r="G72" i="1"/>
  <c r="M83" i="1"/>
  <c r="K85" i="1"/>
  <c r="K83" i="1"/>
  <c r="K86" i="1" s="1"/>
  <c r="N72" i="1"/>
  <c r="N71" i="1"/>
  <c r="N70" i="1"/>
  <c r="K72" i="1"/>
  <c r="K71" i="1"/>
  <c r="K70" i="1"/>
  <c r="H85" i="1"/>
  <c r="H84" i="1"/>
  <c r="H83" i="1"/>
  <c r="N84" i="1"/>
  <c r="G73" i="1"/>
  <c r="I73" i="1"/>
  <c r="J72" i="1"/>
  <c r="J71" i="1"/>
  <c r="J70" i="1"/>
  <c r="G85" i="1"/>
  <c r="G84" i="1"/>
  <c r="G83" i="1"/>
  <c r="N83" i="1"/>
  <c r="N86" i="1" s="1"/>
  <c r="H73" i="1"/>
  <c r="J73" i="1" l="1"/>
  <c r="K73" i="1"/>
  <c r="G86" i="1"/>
  <c r="H86" i="1"/>
  <c r="N73" i="1"/>
</calcChain>
</file>

<file path=xl/sharedStrings.xml><?xml version="1.0" encoding="utf-8"?>
<sst xmlns="http://schemas.openxmlformats.org/spreadsheetml/2006/main" count="276" uniqueCount="63">
  <si>
    <t>version,4</t>
  </si>
  <si>
    <t>ProtocolHeader</t>
  </si>
  <si>
    <t>,Version,1.0,Label,MTT_005a_d40,ReaderType,0,DateRead,2/7/2020 9:45:36 PM,InstrumentSN,SN: 512734004,</t>
  </si>
  <si>
    <t xml:space="preserve">,Result,0,Prefix,6b_5FU,WellMap,0007FE7FE7FE7FE7FE7FE000,RefWellMap,000000000000000000000000,RunCount,1,Kinetics,False,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</si>
  <si>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</si>
  <si>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</si>
  <si>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</si>
  <si>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</si>
  <si>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</si>
  <si>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</si>
  <si>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,B,X,0.03219587,0.05510191,0.05579787,0.05551818,0.05570775,0.05706397,0.05695364,0.05684097,0.05868598,0.03400126,X</t>
  </si>
  <si>
    <t>,C,X,0.05385549,0.2700785,0.2297559,0.2633494,0.2404132,0.2662569,0.2813477,0.274662,0.2192907,0.08509161,X</t>
  </si>
  <si>
    <t>,D,X,0.05413759,0.2954892,0.2797724,0.2904587,0.2400032,0.2559427,0.2706444,0.2818833,0.2594122,0.09037197,X</t>
  </si>
  <si>
    <t>,E,X,0.05287885,0.2626043,0.2492501,0.2762032,0.2408378,0.2422939,0.2661068,0.2817611,0.2409005,0.09078666,X</t>
  </si>
  <si>
    <t>,F,X,0.05253246,0.2194938,0.2240639,0.2592327,0.21818,0.2369405,0.2871397,0.2443635,0.2989957,0.05533573,X</t>
  </si>
  <si>
    <t>,G,X,0.03399905,0.03919683,0.04855053,0.04952905,0.04783275,0.04913459,0.05095753,0.04796496,0.03353504,0.03363067,X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</si>
  <si>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</si>
  <si>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</si>
  <si>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</si>
  <si>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</si>
  <si>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</si>
  <si>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</si>
  <si>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</si>
  <si>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</si>
  <si>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</si>
  <si>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</si>
  <si>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</si>
  <si>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</si>
  <si>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</si>
  <si>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</si>
  <si>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</si>
  <si>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</si>
  <si>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</si>
  <si>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d40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</si>
  <si>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</si>
  <si>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</si>
  <si>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</si>
  <si>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</si>
  <si>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</si>
  <si>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</si>
  <si>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</si>
  <si>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</si>
  <si>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</si>
  <si>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</si>
  <si>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</si>
  <si>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Viability [% of vehicle combined]</t>
  </si>
  <si>
    <t>Vehicle combined</t>
  </si>
  <si>
    <t>,Version,1,Label,CytoTox-Fluor,ReaderType,2,DateRead,2/6/2020 9:17:36 PM,InstrumentSN,SN: 512734004,FluoOpticalKitID,PN:9300-046 SN:31000001DD35142D SIG:BLUE,</t>
  </si>
  <si>
    <t xml:space="preserve">,Result,0,Prefix,6b_5FU,WellMap,0007FE7FE7FE7FE7FE7FE000,RunCount,1,Kinetics,False, </t>
  </si>
  <si>
    <t>,Read 1</t>
  </si>
  <si>
    <t>,B,X,777.211,782.969,782.099,766.714,785.07,778.504,764.551,780.924,782.381,755.595,X</t>
  </si>
  <si>
    <t>,C,X,774.992,3962.61,3760.5,4042.19,4105.11,3992.65,3947.36,3862.33,3748.72,2626.87,X</t>
  </si>
  <si>
    <t>,D,X,778.102,4008.76,3836.96,3906.3,4060.27,3856.45,3763.48,3825.55,3991.54,2551.03,X</t>
  </si>
  <si>
    <t>,E,X,757.414,3895.7,3863.33,3938.83,3815.29,3680.96,3873.14,3768.34,4335.98,2581.52,X</t>
  </si>
  <si>
    <t>,F,X,779.177,3959.91,3663.61,3832.06,3962.66,3925.15,3907.74,3674.36,4118.39,777.422,X</t>
  </si>
  <si>
    <t>,G,X,777.173,786.617,775.921,772.299,781.079,783.754,815.143,772.892,778.444,778.311,X</t>
  </si>
  <si>
    <t>_x000B_</t>
  </si>
  <si>
    <t>Cytotox</t>
  </si>
  <si>
    <t>Live/Dead</t>
  </si>
  <si>
    <t>% of vehicle combined</t>
  </si>
  <si>
    <t>41) Exp_20200201</t>
  </si>
  <si>
    <t>5-FU in DMSO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</si>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</sst>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609600</xdr:colOff>
      <xdr:row>4</xdr:row>
      <xdr:rowOff>123825</xdr:rowOff>
    </xdr:from>
    <xdr:to>
      <xdr:col>16</xdr:col>
      <xdr:colOff>0</xdr:colOff>
      <xdr:row>23</xdr:row>
      <xdr:rowOff>47625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0" y="885825"/>
          <a:ext cx="4724400" cy="3543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0</xdr:rowOff>
    </xdr:from>
    <xdr:to>
      <xdr:col>13</xdr:col>
      <xdr:colOff>152400</xdr:colOff>
      <xdr:row>23</xdr:row>
      <xdr:rowOff>114300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952500"/>
          <a:ext cx="4724400" cy="3543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104775</xdr:rowOff>
    </xdr:from>
    <xdr:to>
      <xdr:col>9</xdr:col>
      <xdr:colOff>603250</xdr:colOff>
      <xdr:row>13</xdr:row>
      <xdr:rowOff>123825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8A3DEB7-F48B-4A4A-9D6B-B5991F8F7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0" y="104775"/>
          <a:ext cx="3327400" cy="24955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695325</xdr:colOff>
          <xdr:row>0</xdr:row>
          <xdr:rowOff>123825</xdr:rowOff>
        </xdr:from>
        <xdr:to>
          <xdr:col>14</xdr:col>
          <xdr:colOff>35567</xdr:colOff>
          <xdr:row>13</xdr:row>
          <xdr:rowOff>104775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9D0B44A1-BCE2-4F5F-B082-E556B56593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"/>
  <sheetViews>
    <sheetView topLeftCell="A10" workbookViewId="0">
      <selection activeCell="A25" sqref="A25:C32"/>
    </sheetView>
  </sheetViews>
  <sheetFormatPr baseColWidth="10" defaultRowHeight="15" x14ac:dyDescent="0.25"/>
  <cols>
    <col min="5" max="5" width="14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6" x14ac:dyDescent="0.25">
      <c r="A17" t="s">
        <v>14</v>
      </c>
    </row>
    <row r="18" spans="1:16" x14ac:dyDescent="0.25">
      <c r="A18" t="s">
        <v>15</v>
      </c>
    </row>
    <row r="19" spans="1:16" x14ac:dyDescent="0.25">
      <c r="A19" t="s">
        <v>16</v>
      </c>
    </row>
    <row r="22" spans="1:16" x14ac:dyDescent="0.25">
      <c r="A22" s="1"/>
    </row>
    <row r="23" spans="1:16" x14ac:dyDescent="0.25">
      <c r="C23" s="2"/>
    </row>
    <row r="24" spans="1:16" x14ac:dyDescent="0.25">
      <c r="C24" s="2"/>
    </row>
    <row r="25" spans="1:16" x14ac:dyDescent="0.25">
      <c r="A25" s="1" t="s">
        <v>60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</row>
    <row r="26" spans="1:16" x14ac:dyDescent="0.25">
      <c r="A26" t="s">
        <v>30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t="s">
        <v>31</v>
      </c>
      <c r="C27" s="2">
        <v>43807</v>
      </c>
      <c r="F27" s="5">
        <v>3.2195870000000001E-2</v>
      </c>
      <c r="G27" s="5">
        <v>5.5101909999999997E-2</v>
      </c>
      <c r="H27" s="6">
        <v>5.5797869999999999E-2</v>
      </c>
      <c r="I27" s="6">
        <v>5.551818E-2</v>
      </c>
      <c r="J27" s="6">
        <v>5.570775E-2</v>
      </c>
      <c r="K27" s="6">
        <v>5.7063969999999999E-2</v>
      </c>
      <c r="L27" s="6">
        <v>5.695364E-2</v>
      </c>
      <c r="M27" s="6">
        <v>5.6840969999999998E-2</v>
      </c>
      <c r="N27" s="6">
        <v>5.8685979999999999E-2</v>
      </c>
      <c r="O27" s="6">
        <v>3.4001259999999998E-2</v>
      </c>
      <c r="P27" s="6"/>
    </row>
    <row r="28" spans="1:16" x14ac:dyDescent="0.25">
      <c r="A28" t="s">
        <v>32</v>
      </c>
      <c r="C28" t="s">
        <v>33</v>
      </c>
      <c r="F28" s="7">
        <v>5.3855489999999999E-2</v>
      </c>
      <c r="G28" s="8">
        <v>0.2700785</v>
      </c>
      <c r="H28" s="9">
        <v>0.22975590000000001</v>
      </c>
      <c r="I28" s="9">
        <v>0.26334940000000001</v>
      </c>
      <c r="J28" s="9">
        <v>0.24041319999999999</v>
      </c>
      <c r="K28" s="9">
        <v>0.26625690000000002</v>
      </c>
      <c r="L28" s="9">
        <v>0.28134769999999998</v>
      </c>
      <c r="M28" s="9">
        <v>0.27466200000000002</v>
      </c>
      <c r="N28" s="9">
        <v>0.21929070000000001</v>
      </c>
      <c r="O28" s="10">
        <v>8.5091609999999998E-2</v>
      </c>
      <c r="P28" s="11"/>
    </row>
    <row r="29" spans="1:16" x14ac:dyDescent="0.25">
      <c r="A29" t="s">
        <v>34</v>
      </c>
      <c r="C29" t="s">
        <v>61</v>
      </c>
      <c r="F29" s="7">
        <v>5.4137589999999999E-2</v>
      </c>
      <c r="G29" s="12">
        <v>0.29548920000000001</v>
      </c>
      <c r="H29" s="4">
        <v>0.27977239999999998</v>
      </c>
      <c r="I29" s="4">
        <v>0.29045870000000001</v>
      </c>
      <c r="J29" s="4">
        <v>0.2400032</v>
      </c>
      <c r="K29" s="4">
        <v>0.25594270000000002</v>
      </c>
      <c r="L29" s="4">
        <v>0.27064440000000001</v>
      </c>
      <c r="M29" s="4">
        <v>0.2818833</v>
      </c>
      <c r="N29" s="4">
        <v>0.25941219999999998</v>
      </c>
      <c r="O29" s="13">
        <v>9.0371969999999996E-2</v>
      </c>
      <c r="P29" s="14"/>
    </row>
    <row r="30" spans="1:16" x14ac:dyDescent="0.25">
      <c r="A30" t="s">
        <v>18</v>
      </c>
      <c r="C30" s="2">
        <v>43866</v>
      </c>
      <c r="F30" s="7">
        <v>5.2878849999999998E-2</v>
      </c>
      <c r="G30" s="12">
        <v>0.26260430000000001</v>
      </c>
      <c r="H30" s="4">
        <v>0.2492501</v>
      </c>
      <c r="I30" s="4">
        <v>0.27620319999999998</v>
      </c>
      <c r="J30" s="4">
        <v>0.24083779999999999</v>
      </c>
      <c r="K30" s="4">
        <v>0.24229390000000001</v>
      </c>
      <c r="L30" s="4">
        <v>0.26610679999999998</v>
      </c>
      <c r="M30" s="4">
        <v>0.28176109999999999</v>
      </c>
      <c r="N30" s="4">
        <v>0.24090049999999999</v>
      </c>
      <c r="O30" s="4">
        <v>9.0786660000000005E-2</v>
      </c>
      <c r="P30" s="14"/>
    </row>
    <row r="31" spans="1:16" x14ac:dyDescent="0.25">
      <c r="A31" t="s">
        <v>19</v>
      </c>
      <c r="C31" t="s">
        <v>20</v>
      </c>
      <c r="F31" s="7">
        <v>5.2532460000000003E-2</v>
      </c>
      <c r="G31" s="15">
        <v>0.21949379999999999</v>
      </c>
      <c r="H31" s="16">
        <v>0.22406390000000001</v>
      </c>
      <c r="I31" s="16">
        <v>0.25923269999999998</v>
      </c>
      <c r="J31" s="16">
        <v>0.21818000000000001</v>
      </c>
      <c r="K31" s="16">
        <v>0.2369405</v>
      </c>
      <c r="L31" s="16">
        <v>0.2871397</v>
      </c>
      <c r="M31" s="16">
        <v>0.24436350000000001</v>
      </c>
      <c r="N31" s="16">
        <v>0.29899569999999998</v>
      </c>
      <c r="O31" s="16">
        <v>5.533573E-2</v>
      </c>
      <c r="P31" s="17"/>
    </row>
    <row r="32" spans="1:16" x14ac:dyDescent="0.25">
      <c r="A32" s="1" t="s">
        <v>35</v>
      </c>
      <c r="F32">
        <v>3.3999050000000003E-2</v>
      </c>
      <c r="G32">
        <v>3.9196830000000002E-2</v>
      </c>
      <c r="H32" s="18">
        <v>4.8550530000000001E-2</v>
      </c>
      <c r="I32" s="18">
        <v>4.9529049999999998E-2</v>
      </c>
      <c r="J32" s="18">
        <v>4.783275E-2</v>
      </c>
      <c r="K32" s="18">
        <v>4.9134589999999999E-2</v>
      </c>
      <c r="L32" s="18">
        <v>5.0957530000000001E-2</v>
      </c>
      <c r="M32" s="18">
        <v>4.7964960000000001E-2</v>
      </c>
      <c r="N32" s="18">
        <v>3.3535040000000002E-2</v>
      </c>
      <c r="O32" s="18">
        <v>3.3630670000000001E-2</v>
      </c>
      <c r="P32" s="18"/>
    </row>
    <row r="35" spans="3:18" x14ac:dyDescent="0.25">
      <c r="C35" s="19"/>
      <c r="F35" t="s">
        <v>36</v>
      </c>
      <c r="G35">
        <f t="shared" ref="G35" si="0">AVERAGE(G28:G31)</f>
        <v>0.26191645000000002</v>
      </c>
      <c r="H35">
        <f>AVERAGE(H28:H31)</f>
        <v>0.24571057499999999</v>
      </c>
      <c r="I35">
        <f t="shared" ref="I35:N35" si="1">AVERAGE(I28:I31)</f>
        <v>0.27231099999999997</v>
      </c>
      <c r="J35">
        <f t="shared" si="1"/>
        <v>0.23485855</v>
      </c>
      <c r="K35">
        <f t="shared" si="1"/>
        <v>0.25035849999999998</v>
      </c>
      <c r="L35">
        <f t="shared" si="1"/>
        <v>0.27630964999999996</v>
      </c>
      <c r="M35">
        <f t="shared" si="1"/>
        <v>0.27066747499999999</v>
      </c>
      <c r="N35">
        <f t="shared" si="1"/>
        <v>0.25464977499999997</v>
      </c>
      <c r="O35">
        <f>AVERAGE(O28:O30)</f>
        <v>8.8750080000000009E-2</v>
      </c>
    </row>
    <row r="36" spans="3:18" x14ac:dyDescent="0.25">
      <c r="F36" t="s">
        <v>37</v>
      </c>
      <c r="G36">
        <f t="shared" ref="G36" si="2">G35/1000</f>
        <v>2.6191645000000005E-4</v>
      </c>
      <c r="H36">
        <f>H35/1000</f>
        <v>2.4571057499999998E-4</v>
      </c>
      <c r="I36">
        <f t="shared" ref="I36:O36" si="3">I35/1000</f>
        <v>2.7231099999999996E-4</v>
      </c>
      <c r="J36">
        <f t="shared" si="3"/>
        <v>2.3485855E-4</v>
      </c>
      <c r="K36">
        <f t="shared" si="3"/>
        <v>2.5035849999999996E-4</v>
      </c>
      <c r="L36">
        <f t="shared" si="3"/>
        <v>2.7630964999999998E-4</v>
      </c>
      <c r="M36">
        <f t="shared" si="3"/>
        <v>2.7066747499999999E-4</v>
      </c>
      <c r="N36">
        <f t="shared" si="3"/>
        <v>2.5464977499999996E-4</v>
      </c>
      <c r="O36">
        <f t="shared" si="3"/>
        <v>8.8750080000000008E-5</v>
      </c>
    </row>
    <row r="37" spans="3:18" x14ac:dyDescent="0.25">
      <c r="F37" t="s">
        <v>38</v>
      </c>
      <c r="G37">
        <f t="shared" ref="G37" si="4">MEDIAN(G28:G31)</f>
        <v>0.26634140000000001</v>
      </c>
      <c r="H37">
        <f>MEDIAN(H28:H31)</f>
        <v>0.23950300000000002</v>
      </c>
      <c r="I37">
        <f t="shared" ref="I37:O37" si="5">MEDIAN(I28:I31)</f>
        <v>0.26977629999999997</v>
      </c>
      <c r="J37">
        <f t="shared" si="5"/>
        <v>0.24020819999999998</v>
      </c>
      <c r="K37">
        <f t="shared" si="5"/>
        <v>0.24911830000000001</v>
      </c>
      <c r="L37">
        <f t="shared" si="5"/>
        <v>0.27599604999999999</v>
      </c>
      <c r="M37">
        <f t="shared" si="5"/>
        <v>0.27821154999999997</v>
      </c>
      <c r="N37">
        <f t="shared" si="5"/>
        <v>0.25015634999999997</v>
      </c>
      <c r="O37">
        <f t="shared" si="5"/>
        <v>8.7731790000000004E-2</v>
      </c>
    </row>
    <row r="38" spans="3:18" x14ac:dyDescent="0.25">
      <c r="F38" t="s">
        <v>39</v>
      </c>
      <c r="G38">
        <f t="shared" ref="G38" si="6">G37/1000</f>
        <v>2.6634139999999999E-4</v>
      </c>
      <c r="H38">
        <f>H37/1000</f>
        <v>2.3950300000000001E-4</v>
      </c>
      <c r="I38">
        <f t="shared" ref="I38:O38" si="7">I37/1000</f>
        <v>2.6977629999999999E-4</v>
      </c>
      <c r="J38">
        <f t="shared" si="7"/>
        <v>2.4020819999999999E-4</v>
      </c>
      <c r="K38">
        <f t="shared" si="7"/>
        <v>2.4911829999999999E-4</v>
      </c>
      <c r="L38">
        <f t="shared" si="7"/>
        <v>2.7599604999999999E-4</v>
      </c>
      <c r="M38">
        <f t="shared" si="7"/>
        <v>2.7821154999999997E-4</v>
      </c>
      <c r="N38">
        <f t="shared" si="7"/>
        <v>2.5015634999999998E-4</v>
      </c>
      <c r="O38">
        <f t="shared" si="7"/>
        <v>8.7731790000000005E-5</v>
      </c>
    </row>
    <row r="39" spans="3:18" x14ac:dyDescent="0.25">
      <c r="F39" t="s">
        <v>40</v>
      </c>
      <c r="G39">
        <f t="shared" ref="G39" si="8">STDEV(G28:G31)</f>
        <v>3.1590626106541772E-2</v>
      </c>
      <c r="H39">
        <f>STDEV(H28:H31)</f>
        <v>2.5138724128771914E-2</v>
      </c>
      <c r="I39">
        <f t="shared" ref="I39:O39" si="9">STDEV(I28:I31)</f>
        <v>1.4093029501376447E-2</v>
      </c>
      <c r="J39">
        <f t="shared" si="9"/>
        <v>1.1124253097174649E-2</v>
      </c>
      <c r="K39">
        <f t="shared" si="9"/>
        <v>1.3279343725751923E-2</v>
      </c>
      <c r="L39">
        <f t="shared" si="9"/>
        <v>9.6413196968395728E-3</v>
      </c>
      <c r="M39">
        <f t="shared" si="9"/>
        <v>1.7857944794474525E-2</v>
      </c>
      <c r="N39">
        <f t="shared" si="9"/>
        <v>3.3806057168637646E-2</v>
      </c>
      <c r="O39">
        <f t="shared" si="9"/>
        <v>1.6907115636631359E-2</v>
      </c>
    </row>
    <row r="40" spans="3:18" x14ac:dyDescent="0.25">
      <c r="F40" t="s">
        <v>41</v>
      </c>
      <c r="G40">
        <f t="shared" ref="G40" si="10">G39/G35*100</f>
        <v>12.061337157914965</v>
      </c>
      <c r="H40">
        <f>H39/H35*100</f>
        <v>10.231030605325763</v>
      </c>
      <c r="I40">
        <f t="shared" ref="I40:O40" si="11">I39/I35*100</f>
        <v>5.1753434497234592</v>
      </c>
      <c r="J40">
        <f t="shared" si="11"/>
        <v>4.7365757376832356</v>
      </c>
      <c r="K40">
        <f t="shared" si="11"/>
        <v>5.3041313659220375</v>
      </c>
      <c r="L40">
        <f t="shared" si="11"/>
        <v>3.4893170386338568</v>
      </c>
      <c r="M40">
        <f t="shared" si="11"/>
        <v>6.5977431512502651</v>
      </c>
      <c r="N40">
        <f t="shared" si="11"/>
        <v>13.275510323399129</v>
      </c>
      <c r="O40">
        <f t="shared" si="11"/>
        <v>19.050253967806405</v>
      </c>
    </row>
    <row r="43" spans="3:18" x14ac:dyDescent="0.25">
      <c r="D43" t="s">
        <v>42</v>
      </c>
    </row>
    <row r="44" spans="3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6" spans="3:18" x14ac:dyDescent="0.25">
      <c r="R46" s="1" t="s">
        <v>46</v>
      </c>
    </row>
    <row r="47" spans="3:18" x14ac:dyDescent="0.25">
      <c r="G47">
        <f>G28-$O$35</f>
        <v>0.18132841999999999</v>
      </c>
      <c r="H47">
        <f t="shared" ref="H47:N47" si="12">H28-$O$35</f>
        <v>0.14100582</v>
      </c>
      <c r="I47">
        <f t="shared" si="12"/>
        <v>0.17459932</v>
      </c>
      <c r="J47">
        <f t="shared" si="12"/>
        <v>0.15166311999999998</v>
      </c>
      <c r="K47">
        <f t="shared" si="12"/>
        <v>0.17750682000000001</v>
      </c>
      <c r="L47">
        <f t="shared" si="12"/>
        <v>0.19259761999999997</v>
      </c>
      <c r="M47">
        <f t="shared" si="12"/>
        <v>0.18591192000000001</v>
      </c>
      <c r="N47">
        <f t="shared" si="12"/>
        <v>0.13054062</v>
      </c>
      <c r="R47">
        <f>AVERAGE(G47:H50)</f>
        <v>0.16506343249999997</v>
      </c>
    </row>
    <row r="48" spans="3:18" x14ac:dyDescent="0.25">
      <c r="G48">
        <f t="shared" ref="G48:N50" si="13">G29-$O$35</f>
        <v>0.20673912</v>
      </c>
      <c r="H48">
        <f t="shared" si="13"/>
        <v>0.19102231999999997</v>
      </c>
      <c r="I48">
        <f t="shared" si="13"/>
        <v>0.20170862000000001</v>
      </c>
      <c r="J48">
        <f>J29-$O$35</f>
        <v>0.15125311999999999</v>
      </c>
      <c r="K48">
        <f t="shared" si="13"/>
        <v>0.16719262000000001</v>
      </c>
      <c r="L48">
        <f t="shared" si="13"/>
        <v>0.18189432</v>
      </c>
      <c r="M48">
        <f t="shared" si="13"/>
        <v>0.19313321999999999</v>
      </c>
      <c r="N48">
        <f t="shared" si="13"/>
        <v>0.17066211999999997</v>
      </c>
    </row>
    <row r="49" spans="4:16" x14ac:dyDescent="0.25">
      <c r="G49">
        <f t="shared" si="13"/>
        <v>0.17385422</v>
      </c>
      <c r="H49">
        <f t="shared" si="13"/>
        <v>0.16050001999999999</v>
      </c>
      <c r="I49">
        <f t="shared" si="13"/>
        <v>0.18745311999999997</v>
      </c>
      <c r="J49">
        <f t="shared" si="13"/>
        <v>0.15208771999999998</v>
      </c>
      <c r="K49">
        <f t="shared" si="13"/>
        <v>0.15354382</v>
      </c>
      <c r="L49">
        <f t="shared" si="13"/>
        <v>0.17735671999999997</v>
      </c>
      <c r="M49">
        <f t="shared" si="13"/>
        <v>0.19301101999999998</v>
      </c>
      <c r="N49">
        <f t="shared" si="13"/>
        <v>0.15215041999999998</v>
      </c>
    </row>
    <row r="50" spans="4:16" x14ac:dyDescent="0.25">
      <c r="G50">
        <f t="shared" si="13"/>
        <v>0.13074371999999998</v>
      </c>
      <c r="H50">
        <f t="shared" si="13"/>
        <v>0.13531382</v>
      </c>
      <c r="I50">
        <f t="shared" si="13"/>
        <v>0.17048261999999997</v>
      </c>
      <c r="J50">
        <f t="shared" si="13"/>
        <v>0.12942992</v>
      </c>
      <c r="K50">
        <f t="shared" si="13"/>
        <v>0.14819041999999999</v>
      </c>
      <c r="L50">
        <f t="shared" si="13"/>
        <v>0.19838961999999999</v>
      </c>
      <c r="M50">
        <f t="shared" si="13"/>
        <v>0.15561342</v>
      </c>
      <c r="N50">
        <f t="shared" si="13"/>
        <v>0.21024561999999997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36</v>
      </c>
      <c r="G54">
        <f>AVERAGE(G47:G50)</f>
        <v>0.17316636999999999</v>
      </c>
      <c r="H54">
        <f>AVERAGE(H47:H50)</f>
        <v>0.15696049500000001</v>
      </c>
      <c r="I54">
        <f>AVERAGE(I47:I50)</f>
        <v>0.18356092000000002</v>
      </c>
      <c r="J54">
        <f t="shared" ref="J54:N54" si="14">AVERAGE(J47:J50)</f>
        <v>0.14610846999999999</v>
      </c>
      <c r="K54">
        <f t="shared" si="14"/>
        <v>0.16160842</v>
      </c>
      <c r="L54">
        <f t="shared" si="14"/>
        <v>0.18755956999999995</v>
      </c>
      <c r="M54">
        <f t="shared" si="14"/>
        <v>0.18191739500000001</v>
      </c>
      <c r="N54">
        <f t="shared" si="14"/>
        <v>0.16589969499999996</v>
      </c>
    </row>
    <row r="55" spans="4:16" x14ac:dyDescent="0.25">
      <c r="F55" t="s">
        <v>37</v>
      </c>
      <c r="G55">
        <f>G54/1000</f>
        <v>1.7316636999999997E-4</v>
      </c>
      <c r="H55">
        <f>H54/1000</f>
        <v>1.5696049500000002E-4</v>
      </c>
      <c r="I55">
        <f t="shared" ref="I55:N55" si="15">I54/1000</f>
        <v>1.8356092000000002E-4</v>
      </c>
      <c r="J55">
        <f t="shared" si="15"/>
        <v>1.4610846999999998E-4</v>
      </c>
      <c r="K55">
        <f t="shared" si="15"/>
        <v>1.6160841999999999E-4</v>
      </c>
      <c r="L55">
        <f t="shared" si="15"/>
        <v>1.8755956999999996E-4</v>
      </c>
      <c r="M55">
        <f t="shared" si="15"/>
        <v>1.8191739500000002E-4</v>
      </c>
      <c r="N55">
        <f t="shared" si="15"/>
        <v>1.6589969499999997E-4</v>
      </c>
    </row>
    <row r="56" spans="4:16" x14ac:dyDescent="0.25">
      <c r="F56" t="s">
        <v>38</v>
      </c>
      <c r="G56">
        <f>MEDIAN(G47:G50)</f>
        <v>0.17759132</v>
      </c>
      <c r="H56">
        <f>MEDIAN(H47:H50)</f>
        <v>0.15075292000000001</v>
      </c>
      <c r="I56">
        <f t="shared" ref="I56:N56" si="16">MEDIAN(I47:I50)</f>
        <v>0.18102621999999999</v>
      </c>
      <c r="J56">
        <f>MEDIAN(J47:J50)</f>
        <v>0.15145811999999997</v>
      </c>
      <c r="K56">
        <f t="shared" si="16"/>
        <v>0.16036822000000001</v>
      </c>
      <c r="L56">
        <f t="shared" si="16"/>
        <v>0.18724596999999998</v>
      </c>
      <c r="M56">
        <f t="shared" si="16"/>
        <v>0.18946146999999999</v>
      </c>
      <c r="N56">
        <f t="shared" si="16"/>
        <v>0.16140626999999996</v>
      </c>
    </row>
    <row r="57" spans="4:16" x14ac:dyDescent="0.25">
      <c r="F57" t="s">
        <v>39</v>
      </c>
      <c r="G57">
        <f>G56/1000</f>
        <v>1.7759132E-4</v>
      </c>
      <c r="H57">
        <f>H56/1000</f>
        <v>1.5075292000000002E-4</v>
      </c>
      <c r="I57">
        <f t="shared" ref="I57:N57" si="17">I56/1000</f>
        <v>1.8102622E-4</v>
      </c>
      <c r="J57">
        <f t="shared" si="17"/>
        <v>1.5145811999999997E-4</v>
      </c>
      <c r="K57">
        <f t="shared" si="17"/>
        <v>1.6036822E-4</v>
      </c>
      <c r="L57">
        <f t="shared" si="17"/>
        <v>1.8724596999999997E-4</v>
      </c>
      <c r="M57">
        <f t="shared" si="17"/>
        <v>1.8946147E-4</v>
      </c>
      <c r="N57">
        <f t="shared" si="17"/>
        <v>1.6140626999999996E-4</v>
      </c>
    </row>
    <row r="58" spans="4:16" x14ac:dyDescent="0.25">
      <c r="F58" t="s">
        <v>40</v>
      </c>
      <c r="G58">
        <f>STDEV(G47:G50)</f>
        <v>3.159062610654207E-2</v>
      </c>
      <c r="H58">
        <f>STDEV(H47:H50)</f>
        <v>2.5138724128771717E-2</v>
      </c>
      <c r="I58">
        <f t="shared" ref="I58:N58" si="18">STDEV(I47:I50)</f>
        <v>1.4093029501376447E-2</v>
      </c>
      <c r="J58">
        <f t="shared" si="18"/>
        <v>1.1124253097174649E-2</v>
      </c>
      <c r="K58">
        <f t="shared" si="18"/>
        <v>1.3279343725751923E-2</v>
      </c>
      <c r="L58">
        <f t="shared" si="18"/>
        <v>9.6413196968395728E-3</v>
      </c>
      <c r="M58">
        <f t="shared" si="18"/>
        <v>1.7857944794474525E-2</v>
      </c>
      <c r="N58">
        <f t="shared" si="18"/>
        <v>3.3806057168637368E-2</v>
      </c>
    </row>
    <row r="59" spans="4:16" x14ac:dyDescent="0.25">
      <c r="F59" t="s">
        <v>41</v>
      </c>
      <c r="G59">
        <f>G58/G54*100</f>
        <v>18.242933721219696</v>
      </c>
      <c r="H59">
        <f>H58/H54*100</f>
        <v>16.015956198896873</v>
      </c>
      <c r="I59">
        <f t="shared" ref="I59:N59" si="19">I58/I54*100</f>
        <v>7.6775761972518151</v>
      </c>
      <c r="J59">
        <f t="shared" si="19"/>
        <v>7.6136948783151652</v>
      </c>
      <c r="K59">
        <f t="shared" si="19"/>
        <v>8.2169875342831276</v>
      </c>
      <c r="L59">
        <f t="shared" si="19"/>
        <v>5.1404040310177592</v>
      </c>
      <c r="M59">
        <f t="shared" si="19"/>
        <v>9.8165130357514876</v>
      </c>
      <c r="N59">
        <f t="shared" si="19"/>
        <v>20.37740766710715</v>
      </c>
    </row>
    <row r="62" spans="4:16" x14ac:dyDescent="0.25">
      <c r="D62" t="s">
        <v>43</v>
      </c>
    </row>
    <row r="63" spans="4:16" x14ac:dyDescent="0.25">
      <c r="G63">
        <f>G47/$G$54*100</f>
        <v>104.71341519718868</v>
      </c>
      <c r="H63">
        <f t="shared" ref="H63:N63" si="20">H47/$G$54*100</f>
        <v>81.427947008417405</v>
      </c>
      <c r="I63">
        <f t="shared" si="20"/>
        <v>100.82749901149977</v>
      </c>
      <c r="J63">
        <f t="shared" si="20"/>
        <v>87.582317513498722</v>
      </c>
      <c r="K63">
        <f t="shared" si="20"/>
        <v>102.50652017478915</v>
      </c>
      <c r="L63">
        <f t="shared" si="20"/>
        <v>111.2211453066782</v>
      </c>
      <c r="M63">
        <f t="shared" si="20"/>
        <v>107.36029172408014</v>
      </c>
      <c r="N63">
        <f t="shared" si="20"/>
        <v>75.384510283376613</v>
      </c>
    </row>
    <row r="64" spans="4:16" x14ac:dyDescent="0.25">
      <c r="G64">
        <f t="shared" ref="G64:N66" si="21">G48/$G$54*100</f>
        <v>119.38756930690411</v>
      </c>
      <c r="H64">
        <f t="shared" si="21"/>
        <v>110.31144211199899</v>
      </c>
      <c r="I64">
        <f t="shared" si="21"/>
        <v>116.48255951776318</v>
      </c>
      <c r="J64">
        <f t="shared" si="21"/>
        <v>87.345550986603229</v>
      </c>
      <c r="K64">
        <f t="shared" si="21"/>
        <v>96.55028282916598</v>
      </c>
      <c r="L64">
        <f t="shared" si="21"/>
        <v>105.04021075223787</v>
      </c>
      <c r="M64">
        <f t="shared" si="21"/>
        <v>111.53044323791046</v>
      </c>
      <c r="N64">
        <f t="shared" si="21"/>
        <v>98.553847378102333</v>
      </c>
    </row>
    <row r="65" spans="4:16" x14ac:dyDescent="0.25">
      <c r="G65">
        <f t="shared" si="21"/>
        <v>100.39721915981725</v>
      </c>
      <c r="H65">
        <f t="shared" si="21"/>
        <v>92.685444639164061</v>
      </c>
      <c r="I65">
        <f t="shared" si="21"/>
        <v>108.25030287347363</v>
      </c>
      <c r="J65">
        <f>J49/$G$54*100</f>
        <v>87.827515238669037</v>
      </c>
      <c r="K65">
        <f t="shared" si="21"/>
        <v>88.668382896748383</v>
      </c>
      <c r="L65">
        <f t="shared" si="21"/>
        <v>102.41984052677202</v>
      </c>
      <c r="M65">
        <f t="shared" si="21"/>
        <v>111.45987526330892</v>
      </c>
      <c r="N65">
        <f t="shared" si="21"/>
        <v>87.863723192904018</v>
      </c>
    </row>
    <row r="66" spans="4:16" x14ac:dyDescent="0.25">
      <c r="G66">
        <f t="shared" si="21"/>
        <v>75.501796336089967</v>
      </c>
      <c r="H66">
        <f t="shared" si="21"/>
        <v>78.140934639907272</v>
      </c>
      <c r="I66">
        <f t="shared" si="21"/>
        <v>98.450189837668816</v>
      </c>
      <c r="J66">
        <f t="shared" si="21"/>
        <v>74.743103987223392</v>
      </c>
      <c r="K66">
        <f t="shared" si="21"/>
        <v>85.576905030693894</v>
      </c>
      <c r="L66">
        <f t="shared" si="21"/>
        <v>114.56590560857747</v>
      </c>
      <c r="M66">
        <f t="shared" si="21"/>
        <v>89.863534126170123</v>
      </c>
      <c r="N66">
        <f t="shared" si="21"/>
        <v>121.41250059119446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36</v>
      </c>
      <c r="G70">
        <f t="shared" ref="G70" si="22">AVERAGE(G63:G66)</f>
        <v>100</v>
      </c>
      <c r="H70">
        <f>AVERAGE(H63:H66)</f>
        <v>90.641442099871938</v>
      </c>
      <c r="I70">
        <f t="shared" ref="I70:N70" si="23">AVERAGE(I63:I66)</f>
        <v>106.00263781010135</v>
      </c>
      <c r="J70">
        <f t="shared" si="23"/>
        <v>84.374621931498595</v>
      </c>
      <c r="K70">
        <f t="shared" si="23"/>
        <v>93.32552273284935</v>
      </c>
      <c r="L70">
        <f t="shared" si="23"/>
        <v>108.31177554856639</v>
      </c>
      <c r="M70">
        <f t="shared" si="23"/>
        <v>105.05353608786741</v>
      </c>
      <c r="N70">
        <f t="shared" si="23"/>
        <v>95.803645361394359</v>
      </c>
    </row>
    <row r="71" spans="4:16" x14ac:dyDescent="0.25">
      <c r="F71" t="s">
        <v>38</v>
      </c>
      <c r="G71">
        <f t="shared" ref="G71" si="24">MEDIAN(G63:G66)</f>
        <v>102.55531717850297</v>
      </c>
      <c r="H71">
        <f>MEDIAN(H63:H66)</f>
        <v>87.056695823790733</v>
      </c>
      <c r="I71">
        <f t="shared" ref="I71:N71" si="25">MEDIAN(I63:I66)</f>
        <v>104.53890094248669</v>
      </c>
      <c r="J71">
        <f t="shared" si="25"/>
        <v>87.463934250050983</v>
      </c>
      <c r="K71">
        <f t="shared" si="25"/>
        <v>92.609332862957189</v>
      </c>
      <c r="L71">
        <f t="shared" si="25"/>
        <v>108.13067802945804</v>
      </c>
      <c r="M71">
        <f t="shared" si="25"/>
        <v>109.41008349369453</v>
      </c>
      <c r="N71">
        <f t="shared" si="25"/>
        <v>93.208785285503183</v>
      </c>
    </row>
    <row r="72" spans="4:16" x14ac:dyDescent="0.25">
      <c r="F72" t="s">
        <v>40</v>
      </c>
      <c r="G72">
        <f t="shared" ref="G72" si="26">STDEV(G63:G66)</f>
        <v>18.242933721219696</v>
      </c>
      <c r="H72">
        <f>STDEV(H63:H66)</f>
        <v>14.517093664764047</v>
      </c>
      <c r="I72">
        <f t="shared" ref="I72:N72" si="27">STDEV(I63:I66)</f>
        <v>8.1384332889673896</v>
      </c>
      <c r="J72">
        <f t="shared" si="27"/>
        <v>6.424026268596295</v>
      </c>
      <c r="K72">
        <f t="shared" si="27"/>
        <v>7.6685465692627943</v>
      </c>
      <c r="L72">
        <f t="shared" si="27"/>
        <v>5.5676628763654143</v>
      </c>
      <c r="M72">
        <f t="shared" si="27"/>
        <v>10.312594064583395</v>
      </c>
      <c r="N72">
        <f t="shared" si="27"/>
        <v>19.522299375240845</v>
      </c>
    </row>
    <row r="73" spans="4:16" x14ac:dyDescent="0.25">
      <c r="F73" t="s">
        <v>41</v>
      </c>
      <c r="G73">
        <f t="shared" ref="G73:N73" si="28">G72/G70*100</f>
        <v>18.242933721219696</v>
      </c>
      <c r="H73">
        <f t="shared" si="28"/>
        <v>16.015956198896969</v>
      </c>
      <c r="I73">
        <f t="shared" si="28"/>
        <v>7.6775761972518106</v>
      </c>
      <c r="J73">
        <f t="shared" si="28"/>
        <v>7.6136948783151679</v>
      </c>
      <c r="K73">
        <f t="shared" si="28"/>
        <v>8.216987534283124</v>
      </c>
      <c r="L73">
        <f t="shared" si="28"/>
        <v>5.1404040310177592</v>
      </c>
      <c r="M73">
        <f t="shared" si="28"/>
        <v>9.8165130357514858</v>
      </c>
      <c r="N73">
        <f t="shared" si="28"/>
        <v>20.377407667107075</v>
      </c>
    </row>
    <row r="76" spans="4:16" x14ac:dyDescent="0.25">
      <c r="D76" t="s">
        <v>44</v>
      </c>
      <c r="G76">
        <f>G47/$H$54*100</f>
        <v>115.52487777258858</v>
      </c>
      <c r="H76">
        <f t="shared" ref="H76:N76" si="29">H47/$H$54*100</f>
        <v>89.835228921774231</v>
      </c>
      <c r="I76">
        <f t="shared" si="29"/>
        <v>111.23774807157687</v>
      </c>
      <c r="J76">
        <f t="shared" si="29"/>
        <v>96.625026571176392</v>
      </c>
      <c r="K76">
        <f t="shared" si="29"/>
        <v>113.09012500247275</v>
      </c>
      <c r="L76">
        <f t="shared" si="29"/>
        <v>122.70451873893489</v>
      </c>
      <c r="M76">
        <f t="shared" si="29"/>
        <v>118.44503930750219</v>
      </c>
      <c r="N76">
        <f t="shared" si="29"/>
        <v>83.167818755923264</v>
      </c>
    </row>
    <row r="77" spans="4:16" x14ac:dyDescent="0.25">
      <c r="G77">
        <f t="shared" ref="G77:N79" si="30">G48/$H$54*100</f>
        <v>131.71411061108083</v>
      </c>
      <c r="H77">
        <f t="shared" si="30"/>
        <v>121.70089040557623</v>
      </c>
      <c r="I77">
        <f t="shared" si="30"/>
        <v>128.50916404156345</v>
      </c>
      <c r="J77">
        <f t="shared" si="30"/>
        <v>96.363814347043174</v>
      </c>
      <c r="K77">
        <f t="shared" si="30"/>
        <v>106.51891738746112</v>
      </c>
      <c r="L77">
        <f t="shared" si="30"/>
        <v>115.88541435219098</v>
      </c>
      <c r="M77">
        <f t="shared" si="30"/>
        <v>123.04575109807088</v>
      </c>
      <c r="N77">
        <f t="shared" si="30"/>
        <v>108.72934619631518</v>
      </c>
    </row>
    <row r="78" spans="4:16" x14ac:dyDescent="0.25">
      <c r="G78">
        <f t="shared" si="30"/>
        <v>110.76304263693868</v>
      </c>
      <c r="H78">
        <f t="shared" si="30"/>
        <v>102.2550419454271</v>
      </c>
      <c r="I78">
        <f t="shared" si="30"/>
        <v>119.42694242904876</v>
      </c>
      <c r="J78">
        <f t="shared" si="30"/>
        <v>96.895540498900672</v>
      </c>
      <c r="K78">
        <f t="shared" si="30"/>
        <v>97.82322615636501</v>
      </c>
      <c r="L78">
        <f t="shared" si="30"/>
        <v>112.99449584432055</v>
      </c>
      <c r="M78">
        <f t="shared" si="30"/>
        <v>122.96789711321945</v>
      </c>
      <c r="N78">
        <f t="shared" si="30"/>
        <v>96.935486856103495</v>
      </c>
    </row>
    <row r="79" spans="4:16" x14ac:dyDescent="0.25">
      <c r="G79">
        <f t="shared" si="30"/>
        <v>83.297214372317043</v>
      </c>
      <c r="H79">
        <f t="shared" si="30"/>
        <v>86.208838727222414</v>
      </c>
      <c r="I79">
        <f t="shared" si="30"/>
        <v>108.61498621038368</v>
      </c>
      <c r="J79">
        <f t="shared" si="30"/>
        <v>82.460188469716527</v>
      </c>
      <c r="K79">
        <f t="shared" si="30"/>
        <v>94.412559032768073</v>
      </c>
      <c r="L79">
        <f t="shared" si="30"/>
        <v>126.39461923205579</v>
      </c>
      <c r="M79">
        <f t="shared" si="30"/>
        <v>99.141774495550621</v>
      </c>
      <c r="N79">
        <f t="shared" si="30"/>
        <v>133.94811223040546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36</v>
      </c>
      <c r="G83">
        <f>AVERAGE(G76:G79)</f>
        <v>110.32481134823129</v>
      </c>
      <c r="H83">
        <f t="shared" ref="H83:M83" si="31">AVERAGE(H76:H79)</f>
        <v>100</v>
      </c>
      <c r="I83">
        <f t="shared" si="31"/>
        <v>116.94721018814319</v>
      </c>
      <c r="J83">
        <f t="shared" si="31"/>
        <v>93.086142471709195</v>
      </c>
      <c r="K83">
        <f t="shared" si="31"/>
        <v>102.96120689476673</v>
      </c>
      <c r="L83">
        <f t="shared" si="31"/>
        <v>119.49476204187556</v>
      </c>
      <c r="M83">
        <f t="shared" si="31"/>
        <v>115.90011550358579</v>
      </c>
      <c r="N83">
        <f>AVERAGE(N76:N79)</f>
        <v>105.69519100968684</v>
      </c>
    </row>
    <row r="84" spans="4:16" x14ac:dyDescent="0.25">
      <c r="F84" t="s">
        <v>38</v>
      </c>
      <c r="G84">
        <f>MEDIAN(G76:G79)</f>
        <v>113.14396020476363</v>
      </c>
      <c r="H84">
        <f t="shared" ref="H84:N84" si="32">MEDIAN(H76:H79)</f>
        <v>96.045135433600663</v>
      </c>
      <c r="I84">
        <f t="shared" si="32"/>
        <v>115.33234525031281</v>
      </c>
      <c r="J84">
        <f t="shared" si="32"/>
        <v>96.49442045910979</v>
      </c>
      <c r="K84">
        <f t="shared" si="32"/>
        <v>102.17107177191306</v>
      </c>
      <c r="L84">
        <f t="shared" si="32"/>
        <v>119.29496654556294</v>
      </c>
      <c r="M84">
        <f t="shared" si="32"/>
        <v>120.70646821036081</v>
      </c>
      <c r="N84">
        <f t="shared" si="32"/>
        <v>102.83241652620933</v>
      </c>
    </row>
    <row r="85" spans="4:16" x14ac:dyDescent="0.25">
      <c r="F85" t="s">
        <v>40</v>
      </c>
      <c r="G85">
        <f>STDEV(G76:G79)</f>
        <v>20.1264822123184</v>
      </c>
      <c r="H85">
        <f t="shared" ref="H85:N85" si="33">STDEV(H76:H79)</f>
        <v>16.015956198896944</v>
      </c>
      <c r="I85">
        <f t="shared" si="33"/>
        <v>8.9787111727549309</v>
      </c>
      <c r="J85">
        <f t="shared" si="33"/>
        <v>7.0872948617896849</v>
      </c>
      <c r="K85">
        <f t="shared" si="33"/>
        <v>8.4603095356904419</v>
      </c>
      <c r="L85">
        <f t="shared" si="33"/>
        <v>6.1425135648556424</v>
      </c>
      <c r="M85">
        <f t="shared" si="33"/>
        <v>11.377349946860525</v>
      </c>
      <c r="N85">
        <f t="shared" si="33"/>
        <v>21.537939956571385</v>
      </c>
    </row>
    <row r="86" spans="4:16" x14ac:dyDescent="0.25">
      <c r="F86" t="s">
        <v>41</v>
      </c>
      <c r="G86">
        <f>G85/G83*100</f>
        <v>18.242933721219607</v>
      </c>
      <c r="H86">
        <f t="shared" ref="H86:N86" si="34">H85/H83*100</f>
        <v>16.015956198896944</v>
      </c>
      <c r="I86">
        <f t="shared" si="34"/>
        <v>7.6775761972518151</v>
      </c>
      <c r="J86">
        <f t="shared" si="34"/>
        <v>7.6136948783151688</v>
      </c>
      <c r="K86">
        <f t="shared" si="34"/>
        <v>8.2169875342831276</v>
      </c>
      <c r="L86">
        <f t="shared" si="34"/>
        <v>5.1404040310177521</v>
      </c>
      <c r="M86">
        <f t="shared" si="34"/>
        <v>9.8165130357514823</v>
      </c>
      <c r="N86">
        <f t="shared" si="34"/>
        <v>20.377407667107068</v>
      </c>
    </row>
    <row r="89" spans="4:16" x14ac:dyDescent="0.25">
      <c r="D89" s="1" t="s">
        <v>45</v>
      </c>
    </row>
    <row r="91" spans="4:16" x14ac:dyDescent="0.25">
      <c r="G91">
        <f>G47/$R$47*100</f>
        <v>109.85378000060675</v>
      </c>
      <c r="H91">
        <f t="shared" ref="H91:N91" si="35">H47/$R$47*100</f>
        <v>85.425231902892861</v>
      </c>
      <c r="I91">
        <f t="shared" si="35"/>
        <v>105.77710481090354</v>
      </c>
      <c r="J91">
        <f t="shared" si="35"/>
        <v>91.881719471694623</v>
      </c>
      <c r="K91">
        <f t="shared" si="35"/>
        <v>107.53854885454417</v>
      </c>
      <c r="L91">
        <f t="shared" si="35"/>
        <v>116.68097354027822</v>
      </c>
      <c r="M91">
        <f t="shared" si="35"/>
        <v>112.63059127284296</v>
      </c>
      <c r="N91">
        <f t="shared" si="35"/>
        <v>79.085123835650279</v>
      </c>
    </row>
    <row r="92" spans="4:16" x14ac:dyDescent="0.25">
      <c r="G92">
        <f t="shared" ref="G92:N92" si="36">G48/$R$47*100</f>
        <v>125.24828598847904</v>
      </c>
      <c r="H92">
        <f t="shared" si="36"/>
        <v>115.72661316127666</v>
      </c>
      <c r="I92">
        <f t="shared" si="36"/>
        <v>122.20066973343719</v>
      </c>
      <c r="J92">
        <f t="shared" si="36"/>
        <v>91.633330113863963</v>
      </c>
      <c r="K92">
        <f t="shared" si="36"/>
        <v>101.28992077030752</v>
      </c>
      <c r="L92">
        <f t="shared" si="36"/>
        <v>110.19661789718327</v>
      </c>
      <c r="M92">
        <f t="shared" si="36"/>
        <v>117.00545485748337</v>
      </c>
      <c r="N92">
        <f t="shared" si="36"/>
        <v>103.39183998248673</v>
      </c>
    </row>
    <row r="93" spans="4:16" x14ac:dyDescent="0.25">
      <c r="G93">
        <f t="shared" ref="G93:N93" si="37">G49/$R$47*100</f>
        <v>105.32570259012397</v>
      </c>
      <c r="H93">
        <f t="shared" si="37"/>
        <v>97.235358291728261</v>
      </c>
      <c r="I93">
        <f t="shared" si="37"/>
        <v>113.56429292720543</v>
      </c>
      <c r="J93">
        <f t="shared" si="37"/>
        <v>92.138953913974859</v>
      </c>
      <c r="K93">
        <f t="shared" si="37"/>
        <v>93.021099630894938</v>
      </c>
      <c r="L93">
        <f t="shared" si="37"/>
        <v>107.44761411647004</v>
      </c>
      <c r="M93">
        <f t="shared" si="37"/>
        <v>116.93142271229577</v>
      </c>
      <c r="N93">
        <f t="shared" si="37"/>
        <v>92.176939310891896</v>
      </c>
    </row>
    <row r="94" spans="4:16" x14ac:dyDescent="0.25">
      <c r="G94">
        <f t="shared" ref="G94:N94" si="38">G50/$R$47*100</f>
        <v>79.208167441931749</v>
      </c>
      <c r="H94">
        <f t="shared" si="38"/>
        <v>81.976860622960828</v>
      </c>
      <c r="I94">
        <f t="shared" si="38"/>
        <v>103.28309390997308</v>
      </c>
      <c r="J94">
        <f t="shared" si="38"/>
        <v>78.412231007010007</v>
      </c>
      <c r="K94">
        <f t="shared" si="38"/>
        <v>89.777861610868911</v>
      </c>
      <c r="L94">
        <f t="shared" si="38"/>
        <v>120.18992759041286</v>
      </c>
      <c r="M94">
        <f t="shared" si="38"/>
        <v>94.274920643007974</v>
      </c>
      <c r="N94">
        <f t="shared" si="38"/>
        <v>127.37262082563321</v>
      </c>
    </row>
    <row r="97" spans="6:14" x14ac:dyDescent="0.25">
      <c r="F97" s="3"/>
      <c r="G97" s="3" t="s">
        <v>21</v>
      </c>
      <c r="H97" s="3" t="s">
        <v>22</v>
      </c>
      <c r="I97" s="3" t="s">
        <v>23</v>
      </c>
      <c r="J97" s="3" t="s">
        <v>24</v>
      </c>
      <c r="K97" s="3" t="s">
        <v>25</v>
      </c>
      <c r="L97" s="3" t="s">
        <v>26</v>
      </c>
      <c r="M97" s="3" t="s">
        <v>27</v>
      </c>
      <c r="N97" s="3" t="s">
        <v>28</v>
      </c>
    </row>
    <row r="98" spans="6:14" x14ac:dyDescent="0.25">
      <c r="F98" t="s">
        <v>36</v>
      </c>
      <c r="G98">
        <f>AVERAGE(G91:G94)</f>
        <v>104.90898400528539</v>
      </c>
      <c r="H98">
        <f t="shared" ref="H98:M98" si="39">AVERAGE(H91:H94)</f>
        <v>95.091015994714652</v>
      </c>
      <c r="I98">
        <f t="shared" si="39"/>
        <v>111.20629034537981</v>
      </c>
      <c r="J98">
        <f t="shared" si="39"/>
        <v>88.51655862663587</v>
      </c>
      <c r="K98">
        <f t="shared" si="39"/>
        <v>97.906857716653889</v>
      </c>
      <c r="L98">
        <f t="shared" si="39"/>
        <v>113.6287832860861</v>
      </c>
      <c r="M98">
        <f t="shared" si="39"/>
        <v>110.21059737140753</v>
      </c>
      <c r="N98">
        <f>AVERAGE(N91:N94)</f>
        <v>100.50663098866552</v>
      </c>
    </row>
    <row r="99" spans="6:14" x14ac:dyDescent="0.25">
      <c r="F99" t="s">
        <v>38</v>
      </c>
      <c r="G99">
        <f>MEDIAN(G91:G94)</f>
        <v>107.58974129536536</v>
      </c>
      <c r="H99">
        <f t="shared" ref="H99:N99" si="40">MEDIAN(H91:H94)</f>
        <v>91.330295097310568</v>
      </c>
      <c r="I99">
        <f t="shared" si="40"/>
        <v>109.67069886905449</v>
      </c>
      <c r="J99">
        <f t="shared" si="40"/>
        <v>91.757524792779293</v>
      </c>
      <c r="K99">
        <f t="shared" si="40"/>
        <v>97.155510200601228</v>
      </c>
      <c r="L99">
        <f t="shared" si="40"/>
        <v>113.43879571873074</v>
      </c>
      <c r="M99">
        <f t="shared" si="40"/>
        <v>114.78100699256936</v>
      </c>
      <c r="N99">
        <f t="shared" si="40"/>
        <v>97.784389646689306</v>
      </c>
    </row>
    <row r="100" spans="6:14" x14ac:dyDescent="0.25">
      <c r="F100" t="s">
        <v>40</v>
      </c>
      <c r="G100">
        <f>STDEV(G91:G94)</f>
        <v>19.138476419689066</v>
      </c>
      <c r="H100">
        <f t="shared" ref="H100:N100" si="41">STDEV(H91:H94)</f>
        <v>15.229735470799605</v>
      </c>
      <c r="I100">
        <f t="shared" si="41"/>
        <v>8.537947677403622</v>
      </c>
      <c r="J100">
        <f t="shared" si="41"/>
        <v>6.7393806906170122</v>
      </c>
      <c r="K100">
        <f t="shared" si="41"/>
        <v>8.0449942937857699</v>
      </c>
      <c r="L100">
        <f t="shared" si="41"/>
        <v>5.8409785564344014</v>
      </c>
      <c r="M100">
        <f t="shared" si="41"/>
        <v>10.818837657743805</v>
      </c>
      <c r="N100">
        <f t="shared" si="41"/>
        <v>20.480645929035376</v>
      </c>
    </row>
    <row r="101" spans="6:14" x14ac:dyDescent="0.25">
      <c r="F101" t="s">
        <v>41</v>
      </c>
      <c r="G101">
        <f>G100/G98*100</f>
        <v>18.242933721219583</v>
      </c>
      <c r="H101">
        <f t="shared" ref="H101:N101" si="42">H100/H98*100</f>
        <v>16.015956198896962</v>
      </c>
      <c r="I101">
        <f t="shared" si="42"/>
        <v>7.6775761972518133</v>
      </c>
      <c r="J101">
        <f t="shared" si="42"/>
        <v>7.6136948783151608</v>
      </c>
      <c r="K101">
        <f t="shared" si="42"/>
        <v>8.2169875342831293</v>
      </c>
      <c r="L101">
        <f t="shared" si="42"/>
        <v>5.1404040310177566</v>
      </c>
      <c r="M101">
        <f t="shared" si="42"/>
        <v>9.8165130357514858</v>
      </c>
      <c r="N101">
        <f t="shared" si="42"/>
        <v>20.377407667107107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63AB1-BC72-4159-B92B-91A507FB7AD7}">
  <dimension ref="A1:R101"/>
  <sheetViews>
    <sheetView topLeftCell="A13" workbookViewId="0">
      <selection activeCell="O15" sqref="O15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16" x14ac:dyDescent="0.25">
      <c r="A17" t="s">
        <v>54</v>
      </c>
    </row>
    <row r="18" spans="1:16" x14ac:dyDescent="0.25">
      <c r="A18" t="s">
        <v>55</v>
      </c>
    </row>
    <row r="19" spans="1:16" x14ac:dyDescent="0.25">
      <c r="A19" t="s">
        <v>16</v>
      </c>
    </row>
    <row r="21" spans="1:16" x14ac:dyDescent="0.25">
      <c r="A21" t="s">
        <v>56</v>
      </c>
    </row>
    <row r="22" spans="1:16" x14ac:dyDescent="0.25">
      <c r="A22" s="1" t="s">
        <v>60</v>
      </c>
    </row>
    <row r="23" spans="1:16" x14ac:dyDescent="0.25">
      <c r="A23" t="s">
        <v>30</v>
      </c>
      <c r="C23" t="s">
        <v>62</v>
      </c>
    </row>
    <row r="24" spans="1:16" x14ac:dyDescent="0.25">
      <c r="A24" t="s">
        <v>31</v>
      </c>
      <c r="C24" s="2">
        <v>43807</v>
      </c>
    </row>
    <row r="25" spans="1:16" x14ac:dyDescent="0.25">
      <c r="A25" t="s">
        <v>32</v>
      </c>
      <c r="C25" t="s">
        <v>33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</row>
    <row r="26" spans="1:16" x14ac:dyDescent="0.25">
      <c r="A26" t="s">
        <v>34</v>
      </c>
      <c r="C26" t="s">
        <v>61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t="s">
        <v>18</v>
      </c>
      <c r="C27" s="2">
        <v>43866</v>
      </c>
      <c r="F27" s="5">
        <v>777.21100000000001</v>
      </c>
      <c r="G27" s="5">
        <v>782.96900000000005</v>
      </c>
      <c r="H27" s="6">
        <v>782.09900000000005</v>
      </c>
      <c r="I27" s="6">
        <v>766.71400000000006</v>
      </c>
      <c r="J27" s="6">
        <v>785.07</v>
      </c>
      <c r="K27" s="6">
        <v>778.50400000000002</v>
      </c>
      <c r="L27" s="6">
        <v>764.55100000000004</v>
      </c>
      <c r="M27" s="6">
        <v>780.92399999999998</v>
      </c>
      <c r="N27" s="6">
        <v>782.38099999999997</v>
      </c>
      <c r="O27" s="6">
        <v>755.59500000000003</v>
      </c>
      <c r="P27" s="6"/>
    </row>
    <row r="28" spans="1:16" x14ac:dyDescent="0.25">
      <c r="A28" t="s">
        <v>19</v>
      </c>
      <c r="C28" t="s">
        <v>20</v>
      </c>
      <c r="F28" s="7">
        <v>774.99199999999996</v>
      </c>
      <c r="G28" s="8">
        <v>3962.61</v>
      </c>
      <c r="H28" s="9">
        <v>3760.5</v>
      </c>
      <c r="I28" s="9">
        <v>4042.19</v>
      </c>
      <c r="J28" s="9">
        <v>4105.1099999999997</v>
      </c>
      <c r="K28" s="9">
        <v>3992.65</v>
      </c>
      <c r="L28" s="9">
        <v>3947.36</v>
      </c>
      <c r="M28" s="9">
        <v>3862.33</v>
      </c>
      <c r="N28" s="9">
        <v>3748.72</v>
      </c>
      <c r="O28" s="10">
        <v>2626.87</v>
      </c>
      <c r="P28" s="11"/>
    </row>
    <row r="29" spans="1:16" x14ac:dyDescent="0.25">
      <c r="A29" s="1" t="s">
        <v>35</v>
      </c>
      <c r="F29" s="7">
        <v>778.10199999999998</v>
      </c>
      <c r="G29" s="12">
        <v>4008.76</v>
      </c>
      <c r="H29" s="4">
        <v>3836.96</v>
      </c>
      <c r="I29" s="4">
        <v>3906.3</v>
      </c>
      <c r="J29" s="4">
        <v>4060.27</v>
      </c>
      <c r="K29" s="4">
        <v>3856.45</v>
      </c>
      <c r="L29" s="4">
        <v>3763.48</v>
      </c>
      <c r="M29" s="4">
        <v>3825.55</v>
      </c>
      <c r="N29" s="4">
        <v>3991.54</v>
      </c>
      <c r="O29" s="13">
        <v>2551.0300000000002</v>
      </c>
      <c r="P29" s="14"/>
    </row>
    <row r="30" spans="1:16" x14ac:dyDescent="0.25">
      <c r="C30" s="2"/>
      <c r="F30" s="7">
        <v>757.41399999999999</v>
      </c>
      <c r="G30" s="12">
        <v>3895.7</v>
      </c>
      <c r="H30" s="4">
        <v>3863.33</v>
      </c>
      <c r="I30" s="4">
        <v>3938.83</v>
      </c>
      <c r="J30" s="4">
        <v>3815.29</v>
      </c>
      <c r="K30" s="4">
        <v>3680.96</v>
      </c>
      <c r="L30" s="4">
        <v>3873.14</v>
      </c>
      <c r="M30" s="4">
        <v>3768.34</v>
      </c>
      <c r="N30" s="4">
        <v>4335.9799999999996</v>
      </c>
      <c r="O30" s="4">
        <v>2581.52</v>
      </c>
      <c r="P30" s="14"/>
    </row>
    <row r="31" spans="1:16" x14ac:dyDescent="0.25">
      <c r="F31" s="7">
        <v>779.17700000000002</v>
      </c>
      <c r="G31" s="15">
        <v>3959.91</v>
      </c>
      <c r="H31" s="16">
        <v>3663.61</v>
      </c>
      <c r="I31" s="16">
        <v>3832.06</v>
      </c>
      <c r="J31" s="16">
        <v>3962.66</v>
      </c>
      <c r="K31" s="16">
        <v>3925.15</v>
      </c>
      <c r="L31" s="16">
        <v>3907.74</v>
      </c>
      <c r="M31" s="16">
        <v>3674.36</v>
      </c>
      <c r="N31" s="16">
        <v>4118.3900000000003</v>
      </c>
      <c r="O31" s="16">
        <v>777.42200000000003</v>
      </c>
      <c r="P31" s="17"/>
    </row>
    <row r="32" spans="1:16" x14ac:dyDescent="0.25">
      <c r="F32">
        <v>777.173</v>
      </c>
      <c r="G32">
        <v>786.61699999999996</v>
      </c>
      <c r="H32" s="18">
        <v>775.92100000000005</v>
      </c>
      <c r="I32" s="18">
        <v>772.29899999999998</v>
      </c>
      <c r="J32" s="18">
        <v>781.07899999999995</v>
      </c>
      <c r="K32" s="18">
        <v>783.75400000000002</v>
      </c>
      <c r="L32" s="18">
        <v>815.14300000000003</v>
      </c>
      <c r="M32" s="18">
        <v>772.89200000000005</v>
      </c>
      <c r="N32" s="18">
        <v>778.44399999999996</v>
      </c>
      <c r="O32" s="18">
        <v>778.31100000000004</v>
      </c>
      <c r="P32" s="18"/>
    </row>
    <row r="35" spans="1:18" x14ac:dyDescent="0.25">
      <c r="A35" s="1"/>
      <c r="C35" s="19"/>
      <c r="F35" t="s">
        <v>36</v>
      </c>
      <c r="G35">
        <f t="shared" ref="G35" si="0">AVERAGE(G28:G31)</f>
        <v>3956.7449999999999</v>
      </c>
      <c r="H35">
        <f>AVERAGE(H28:H31)</f>
        <v>3781.1000000000004</v>
      </c>
      <c r="I35">
        <f t="shared" ref="I35:N35" si="1">AVERAGE(I28:I31)</f>
        <v>3929.8449999999998</v>
      </c>
      <c r="J35">
        <f t="shared" si="1"/>
        <v>3985.8324999999995</v>
      </c>
      <c r="K35">
        <f t="shared" si="1"/>
        <v>3863.8025000000002</v>
      </c>
      <c r="L35">
        <f t="shared" si="1"/>
        <v>3872.93</v>
      </c>
      <c r="M35">
        <f t="shared" si="1"/>
        <v>3782.6450000000004</v>
      </c>
      <c r="N35">
        <f t="shared" si="1"/>
        <v>4048.6575000000003</v>
      </c>
      <c r="O35">
        <f>AVERAGE(O28:O30)</f>
        <v>2586.4733333333334</v>
      </c>
    </row>
    <row r="36" spans="1:18" x14ac:dyDescent="0.25">
      <c r="F36" t="s">
        <v>37</v>
      </c>
      <c r="G36">
        <f t="shared" ref="G36" si="2">G35/1000</f>
        <v>3.9567449999999997</v>
      </c>
      <c r="H36">
        <f>H35/1000</f>
        <v>3.7811000000000003</v>
      </c>
      <c r="I36">
        <f t="shared" ref="I36:O36" si="3">I35/1000</f>
        <v>3.9298449999999998</v>
      </c>
      <c r="J36">
        <f t="shared" si="3"/>
        <v>3.9858324999999994</v>
      </c>
      <c r="K36">
        <f t="shared" si="3"/>
        <v>3.8638025000000003</v>
      </c>
      <c r="L36">
        <f t="shared" si="3"/>
        <v>3.8729299999999998</v>
      </c>
      <c r="M36">
        <f t="shared" si="3"/>
        <v>3.7826450000000005</v>
      </c>
      <c r="N36">
        <f t="shared" si="3"/>
        <v>4.0486575</v>
      </c>
      <c r="O36">
        <f t="shared" si="3"/>
        <v>2.5864733333333332</v>
      </c>
    </row>
    <row r="37" spans="1:18" x14ac:dyDescent="0.25">
      <c r="F37" t="s">
        <v>38</v>
      </c>
      <c r="G37">
        <f t="shared" ref="G37" si="4">MEDIAN(G28:G31)</f>
        <v>3961.26</v>
      </c>
      <c r="H37">
        <f>MEDIAN(H28:H31)</f>
        <v>3798.73</v>
      </c>
      <c r="I37">
        <f t="shared" ref="I37:O37" si="5">MEDIAN(I28:I31)</f>
        <v>3922.5650000000001</v>
      </c>
      <c r="J37">
        <f t="shared" si="5"/>
        <v>4011.4650000000001</v>
      </c>
      <c r="K37">
        <f t="shared" si="5"/>
        <v>3890.8</v>
      </c>
      <c r="L37">
        <f t="shared" si="5"/>
        <v>3890.4399999999996</v>
      </c>
      <c r="M37">
        <f t="shared" si="5"/>
        <v>3796.9450000000002</v>
      </c>
      <c r="N37">
        <f t="shared" si="5"/>
        <v>4054.9650000000001</v>
      </c>
      <c r="O37">
        <f t="shared" si="5"/>
        <v>2566.2750000000001</v>
      </c>
    </row>
    <row r="38" spans="1:18" x14ac:dyDescent="0.25">
      <c r="F38" t="s">
        <v>39</v>
      </c>
      <c r="G38">
        <f t="shared" ref="G38" si="6">G37/1000</f>
        <v>3.9612600000000002</v>
      </c>
      <c r="H38">
        <f>H37/1000</f>
        <v>3.7987299999999999</v>
      </c>
      <c r="I38">
        <f t="shared" ref="I38:O38" si="7">I37/1000</f>
        <v>3.9225650000000001</v>
      </c>
      <c r="J38">
        <f t="shared" si="7"/>
        <v>4.0114650000000003</v>
      </c>
      <c r="K38">
        <f t="shared" si="7"/>
        <v>3.8908</v>
      </c>
      <c r="L38">
        <f t="shared" si="7"/>
        <v>3.8904399999999995</v>
      </c>
      <c r="M38">
        <f t="shared" si="7"/>
        <v>3.796945</v>
      </c>
      <c r="N38">
        <f t="shared" si="7"/>
        <v>4.0549650000000002</v>
      </c>
      <c r="O38">
        <f t="shared" si="7"/>
        <v>2.5662750000000001</v>
      </c>
    </row>
    <row r="39" spans="1:18" x14ac:dyDescent="0.25">
      <c r="F39" t="s">
        <v>40</v>
      </c>
      <c r="G39">
        <f t="shared" ref="G39" si="8">STDEV(G28:G31)</f>
        <v>46.463131261965998</v>
      </c>
      <c r="H39">
        <f>STDEV(H28:H31)</f>
        <v>89.648150380622212</v>
      </c>
      <c r="I39">
        <f t="shared" ref="I39:O39" si="9">STDEV(I28:I31)</f>
        <v>87.213153633306206</v>
      </c>
      <c r="J39">
        <f t="shared" si="9"/>
        <v>128.30922605824821</v>
      </c>
      <c r="K39">
        <f t="shared" si="9"/>
        <v>133.97839760573348</v>
      </c>
      <c r="L39">
        <f t="shared" si="9"/>
        <v>79.016680939322342</v>
      </c>
      <c r="M39">
        <f t="shared" si="9"/>
        <v>81.895894280482651</v>
      </c>
      <c r="N39">
        <f t="shared" si="9"/>
        <v>245.38524356271571</v>
      </c>
      <c r="O39">
        <f t="shared" si="9"/>
        <v>905.06218958386103</v>
      </c>
    </row>
    <row r="40" spans="1:18" x14ac:dyDescent="0.25">
      <c r="F40" t="s">
        <v>41</v>
      </c>
      <c r="G40">
        <f t="shared" ref="G40" si="10">G39/G35*100</f>
        <v>1.1742766152978268</v>
      </c>
      <c r="H40">
        <f>H39/H35*100</f>
        <v>2.3709542297379653</v>
      </c>
      <c r="I40">
        <f t="shared" ref="I40:O40" si="11">I39/I35*100</f>
        <v>2.2192517423284177</v>
      </c>
      <c r="J40">
        <f t="shared" si="11"/>
        <v>3.2191324160824175</v>
      </c>
      <c r="K40">
        <f t="shared" si="11"/>
        <v>3.4675270696608709</v>
      </c>
      <c r="L40">
        <f t="shared" si="11"/>
        <v>2.0402300309926167</v>
      </c>
      <c r="M40">
        <f t="shared" si="11"/>
        <v>2.1650430923462984</v>
      </c>
      <c r="N40">
        <f t="shared" si="11"/>
        <v>6.060903980213582</v>
      </c>
      <c r="O40">
        <f t="shared" si="11"/>
        <v>34.992133029937591</v>
      </c>
    </row>
    <row r="43" spans="1:18" x14ac:dyDescent="0.25">
      <c r="D43" t="s">
        <v>42</v>
      </c>
    </row>
    <row r="44" spans="1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6" spans="1:18" x14ac:dyDescent="0.25">
      <c r="R46" s="1" t="s">
        <v>46</v>
      </c>
    </row>
    <row r="47" spans="1:18" x14ac:dyDescent="0.25">
      <c r="G47">
        <f>G28-$O$35</f>
        <v>1376.1366666666668</v>
      </c>
      <c r="H47">
        <f t="shared" ref="H47:N47" si="12">H28-$O$35</f>
        <v>1174.0266666666666</v>
      </c>
      <c r="I47">
        <f t="shared" si="12"/>
        <v>1455.7166666666667</v>
      </c>
      <c r="J47">
        <f t="shared" si="12"/>
        <v>1518.6366666666663</v>
      </c>
      <c r="K47">
        <f t="shared" si="12"/>
        <v>1406.1766666666667</v>
      </c>
      <c r="L47">
        <f t="shared" si="12"/>
        <v>1360.8866666666668</v>
      </c>
      <c r="M47">
        <f t="shared" si="12"/>
        <v>1275.8566666666666</v>
      </c>
      <c r="N47">
        <f t="shared" si="12"/>
        <v>1162.2466666666664</v>
      </c>
      <c r="R47">
        <f>AVERAGE(G47:H50)</f>
        <v>1282.4491666666665</v>
      </c>
    </row>
    <row r="48" spans="1:18" x14ac:dyDescent="0.25">
      <c r="G48">
        <f t="shared" ref="G48:N50" si="13">G29-$O$35</f>
        <v>1422.2866666666669</v>
      </c>
      <c r="H48">
        <f t="shared" si="13"/>
        <v>1250.4866666666667</v>
      </c>
      <c r="I48">
        <f t="shared" si="13"/>
        <v>1319.8266666666668</v>
      </c>
      <c r="J48">
        <f>J29-$O$35</f>
        <v>1473.7966666666666</v>
      </c>
      <c r="K48">
        <f t="shared" si="13"/>
        <v>1269.9766666666665</v>
      </c>
      <c r="L48">
        <f t="shared" si="13"/>
        <v>1177.0066666666667</v>
      </c>
      <c r="M48">
        <f t="shared" si="13"/>
        <v>1239.0766666666668</v>
      </c>
      <c r="N48">
        <f t="shared" si="13"/>
        <v>1405.0666666666666</v>
      </c>
    </row>
    <row r="49" spans="4:16" x14ac:dyDescent="0.25">
      <c r="G49">
        <f t="shared" si="13"/>
        <v>1309.2266666666665</v>
      </c>
      <c r="H49">
        <f t="shared" si="13"/>
        <v>1276.8566666666666</v>
      </c>
      <c r="I49">
        <f t="shared" si="13"/>
        <v>1352.3566666666666</v>
      </c>
      <c r="J49">
        <f t="shared" si="13"/>
        <v>1228.8166666666666</v>
      </c>
      <c r="K49">
        <f t="shared" si="13"/>
        <v>1094.4866666666667</v>
      </c>
      <c r="L49">
        <f t="shared" si="13"/>
        <v>1286.6666666666665</v>
      </c>
      <c r="M49">
        <f t="shared" si="13"/>
        <v>1181.8666666666668</v>
      </c>
      <c r="N49">
        <f t="shared" si="13"/>
        <v>1749.5066666666662</v>
      </c>
    </row>
    <row r="50" spans="4:16" x14ac:dyDescent="0.25">
      <c r="G50">
        <f t="shared" si="13"/>
        <v>1373.4366666666665</v>
      </c>
      <c r="H50">
        <f t="shared" si="13"/>
        <v>1077.1366666666668</v>
      </c>
      <c r="I50">
        <f t="shared" si="13"/>
        <v>1245.5866666666666</v>
      </c>
      <c r="J50">
        <f t="shared" si="13"/>
        <v>1376.1866666666665</v>
      </c>
      <c r="K50">
        <f t="shared" si="13"/>
        <v>1338.6766666666667</v>
      </c>
      <c r="L50">
        <f t="shared" si="13"/>
        <v>1321.2666666666664</v>
      </c>
      <c r="M50">
        <f t="shared" si="13"/>
        <v>1087.8866666666668</v>
      </c>
      <c r="N50">
        <f t="shared" si="13"/>
        <v>1531.916666666667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36</v>
      </c>
      <c r="G54">
        <f>AVERAGE(G47:G50)</f>
        <v>1370.2716666666665</v>
      </c>
      <c r="H54">
        <f>AVERAGE(H47:H50)</f>
        <v>1194.6266666666666</v>
      </c>
      <c r="I54">
        <f>AVERAGE(I47:I50)</f>
        <v>1343.3716666666664</v>
      </c>
      <c r="J54">
        <f t="shared" ref="J54:N54" si="14">AVERAGE(J47:J50)</f>
        <v>1399.3591666666666</v>
      </c>
      <c r="K54">
        <f t="shared" si="14"/>
        <v>1277.3291666666667</v>
      </c>
      <c r="L54">
        <f t="shared" si="14"/>
        <v>1286.4566666666665</v>
      </c>
      <c r="M54">
        <f t="shared" si="14"/>
        <v>1196.1716666666666</v>
      </c>
      <c r="N54">
        <f t="shared" si="14"/>
        <v>1462.1841666666667</v>
      </c>
    </row>
    <row r="55" spans="4:16" x14ac:dyDescent="0.25">
      <c r="F55" t="s">
        <v>37</v>
      </c>
      <c r="G55">
        <f>G54/1000</f>
        <v>1.3702716666666666</v>
      </c>
      <c r="H55">
        <f>H54/1000</f>
        <v>1.1946266666666665</v>
      </c>
      <c r="I55">
        <f t="shared" ref="I55:N55" si="15">I54/1000</f>
        <v>1.3433716666666664</v>
      </c>
      <c r="J55">
        <f t="shared" si="15"/>
        <v>1.3993591666666667</v>
      </c>
      <c r="K55">
        <f t="shared" si="15"/>
        <v>1.2773291666666666</v>
      </c>
      <c r="L55">
        <f t="shared" si="15"/>
        <v>1.2864566666666666</v>
      </c>
      <c r="M55">
        <f t="shared" si="15"/>
        <v>1.1961716666666666</v>
      </c>
      <c r="N55">
        <f t="shared" si="15"/>
        <v>1.4621841666666666</v>
      </c>
    </row>
    <row r="56" spans="4:16" x14ac:dyDescent="0.25">
      <c r="F56" t="s">
        <v>38</v>
      </c>
      <c r="G56">
        <f>MEDIAN(G47:G50)</f>
        <v>1374.7866666666666</v>
      </c>
      <c r="H56">
        <f>MEDIAN(H47:H50)</f>
        <v>1212.2566666666667</v>
      </c>
      <c r="I56">
        <f t="shared" ref="I56:N56" si="16">MEDIAN(I47:I50)</f>
        <v>1336.0916666666667</v>
      </c>
      <c r="J56">
        <f>MEDIAN(J47:J50)</f>
        <v>1424.9916666666666</v>
      </c>
      <c r="K56">
        <f t="shared" si="16"/>
        <v>1304.3266666666666</v>
      </c>
      <c r="L56">
        <f t="shared" si="16"/>
        <v>1303.9666666666665</v>
      </c>
      <c r="M56">
        <f t="shared" si="16"/>
        <v>1210.4716666666668</v>
      </c>
      <c r="N56">
        <f t="shared" si="16"/>
        <v>1468.4916666666668</v>
      </c>
    </row>
    <row r="57" spans="4:16" x14ac:dyDescent="0.25">
      <c r="F57" t="s">
        <v>39</v>
      </c>
      <c r="G57">
        <f>G56/1000</f>
        <v>1.3747866666666666</v>
      </c>
      <c r="H57">
        <f>H56/1000</f>
        <v>1.2122566666666668</v>
      </c>
      <c r="I57">
        <f t="shared" ref="I57:N57" si="17">I56/1000</f>
        <v>1.3360916666666667</v>
      </c>
      <c r="J57">
        <f t="shared" si="17"/>
        <v>1.4249916666666667</v>
      </c>
      <c r="K57">
        <f t="shared" si="17"/>
        <v>1.3043266666666666</v>
      </c>
      <c r="L57">
        <f t="shared" si="17"/>
        <v>1.3039666666666665</v>
      </c>
      <c r="M57">
        <f t="shared" si="17"/>
        <v>1.2104716666666668</v>
      </c>
      <c r="N57">
        <f t="shared" si="17"/>
        <v>1.4684916666666668</v>
      </c>
    </row>
    <row r="58" spans="4:16" x14ac:dyDescent="0.25">
      <c r="F58" t="s">
        <v>40</v>
      </c>
      <c r="G58">
        <f>STDEV(G47:G50)</f>
        <v>46.463131261965998</v>
      </c>
      <c r="H58">
        <f>STDEV(H47:H50)</f>
        <v>89.648150380622212</v>
      </c>
      <c r="I58">
        <f t="shared" ref="I58:N58" si="18">STDEV(I47:I50)</f>
        <v>87.213153633306206</v>
      </c>
      <c r="J58">
        <f t="shared" si="18"/>
        <v>128.30922605824821</v>
      </c>
      <c r="K58">
        <f t="shared" si="18"/>
        <v>133.97839760573348</v>
      </c>
      <c r="L58">
        <f t="shared" si="18"/>
        <v>79.016680939322342</v>
      </c>
      <c r="M58">
        <f t="shared" si="18"/>
        <v>81.895894280482651</v>
      </c>
      <c r="N58">
        <f t="shared" si="18"/>
        <v>245.38524356271418</v>
      </c>
    </row>
    <row r="59" spans="4:16" x14ac:dyDescent="0.25">
      <c r="F59" t="s">
        <v>41</v>
      </c>
      <c r="G59">
        <f>G58/G54*100</f>
        <v>3.3907970508499656</v>
      </c>
      <c r="H59">
        <f>H58/H54*100</f>
        <v>7.5042817042386094</v>
      </c>
      <c r="I59">
        <f t="shared" ref="I59:N59" si="19">I58/I54*100</f>
        <v>6.4921090564392987</v>
      </c>
      <c r="J59">
        <f t="shared" si="19"/>
        <v>9.1691417839414502</v>
      </c>
      <c r="K59">
        <f t="shared" si="19"/>
        <v>10.488948432561443</v>
      </c>
      <c r="L59">
        <f t="shared" si="19"/>
        <v>6.1421953017711974</v>
      </c>
      <c r="M59">
        <f t="shared" si="19"/>
        <v>6.8465000938117289</v>
      </c>
      <c r="N59">
        <f t="shared" si="19"/>
        <v>16.782102361436287</v>
      </c>
    </row>
    <row r="62" spans="4:16" x14ac:dyDescent="0.25">
      <c r="D62" t="s">
        <v>43</v>
      </c>
    </row>
    <row r="63" spans="4:16" x14ac:dyDescent="0.25">
      <c r="G63">
        <f>G47/$G$54*100</f>
        <v>100.42801731530125</v>
      </c>
      <c r="H63">
        <f t="shared" ref="H63:N63" si="20">H47/$G$54*100</f>
        <v>85.678387375739362</v>
      </c>
      <c r="I63">
        <f t="shared" si="20"/>
        <v>106.23562480919236</v>
      </c>
      <c r="J63">
        <f t="shared" si="20"/>
        <v>110.82741500164808</v>
      </c>
      <c r="K63">
        <f t="shared" si="20"/>
        <v>102.62028332581255</v>
      </c>
      <c r="L63">
        <f t="shared" si="20"/>
        <v>99.315099317288684</v>
      </c>
      <c r="M63">
        <f t="shared" si="20"/>
        <v>93.109760473288148</v>
      </c>
      <c r="N63">
        <f t="shared" si="20"/>
        <v>84.81870383366801</v>
      </c>
    </row>
    <row r="64" spans="4:16" x14ac:dyDescent="0.25">
      <c r="G64">
        <f t="shared" ref="G64:N66" si="21">G48/$G$54*100</f>
        <v>103.79596260109008</v>
      </c>
      <c r="H64">
        <f t="shared" si="21"/>
        <v>91.258302793971524</v>
      </c>
      <c r="I64">
        <f t="shared" si="21"/>
        <v>96.318613219033239</v>
      </c>
      <c r="J64">
        <f t="shared" si="21"/>
        <v>107.55507119634429</v>
      </c>
      <c r="K64">
        <f t="shared" si="21"/>
        <v>92.680648484546253</v>
      </c>
      <c r="L64">
        <f t="shared" si="21"/>
        <v>85.895862499285428</v>
      </c>
      <c r="M64">
        <f t="shared" si="21"/>
        <v>90.425621196769995</v>
      </c>
      <c r="N64">
        <f t="shared" si="21"/>
        <v>102.53927749120308</v>
      </c>
    </row>
    <row r="65" spans="4:16" x14ac:dyDescent="0.25">
      <c r="G65">
        <f t="shared" si="21"/>
        <v>95.54504398762775</v>
      </c>
      <c r="H65">
        <f t="shared" si="21"/>
        <v>93.182738702666029</v>
      </c>
      <c r="I65">
        <f t="shared" si="21"/>
        <v>98.692595020695421</v>
      </c>
      <c r="J65">
        <f>J49/$G$54*100</f>
        <v>89.676864563353007</v>
      </c>
      <c r="K65">
        <f t="shared" si="21"/>
        <v>79.873699011023376</v>
      </c>
      <c r="L65">
        <f t="shared" si="21"/>
        <v>93.898655132862956</v>
      </c>
      <c r="M65">
        <f t="shared" si="21"/>
        <v>86.250536694061893</v>
      </c>
      <c r="N65">
        <f t="shared" si="21"/>
        <v>127.67589881811756</v>
      </c>
    </row>
    <row r="66" spans="4:16" x14ac:dyDescent="0.25">
      <c r="G66">
        <f t="shared" si="21"/>
        <v>100.23097609598098</v>
      </c>
      <c r="H66">
        <f t="shared" si="21"/>
        <v>78.607526731317293</v>
      </c>
      <c r="I66">
        <f t="shared" si="21"/>
        <v>90.900709470019933</v>
      </c>
      <c r="J66">
        <f t="shared" si="21"/>
        <v>100.4316662267701</v>
      </c>
      <c r="K66">
        <f t="shared" si="21"/>
        <v>97.694252842806122</v>
      </c>
      <c r="L66">
        <f t="shared" si="21"/>
        <v>96.423701869337336</v>
      </c>
      <c r="M66">
        <f t="shared" si="21"/>
        <v>79.392042697129412</v>
      </c>
      <c r="N66">
        <f t="shared" si="21"/>
        <v>111.79656588778629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36</v>
      </c>
      <c r="G70">
        <f t="shared" ref="G70" si="22">AVERAGE(G63:G66)</f>
        <v>100.00000000000001</v>
      </c>
      <c r="H70">
        <f>AVERAGE(H63:H66)</f>
        <v>87.181738900923563</v>
      </c>
      <c r="I70">
        <f t="shared" ref="I70:N70" si="23">AVERAGE(I63:I66)</f>
        <v>98.036885629735238</v>
      </c>
      <c r="J70">
        <f t="shared" si="23"/>
        <v>102.12275424702888</v>
      </c>
      <c r="K70">
        <f t="shared" si="23"/>
        <v>93.217220916047069</v>
      </c>
      <c r="L70">
        <f t="shared" si="23"/>
        <v>93.883329704693594</v>
      </c>
      <c r="M70">
        <f t="shared" si="23"/>
        <v>87.294490265312362</v>
      </c>
      <c r="N70">
        <f t="shared" si="23"/>
        <v>106.70761150769374</v>
      </c>
    </row>
    <row r="71" spans="4:16" x14ac:dyDescent="0.25">
      <c r="F71" t="s">
        <v>38</v>
      </c>
      <c r="G71">
        <f t="shared" ref="G71" si="24">MEDIAN(G63:G66)</f>
        <v>100.32949670564111</v>
      </c>
      <c r="H71">
        <f>MEDIAN(H63:H66)</f>
        <v>88.468345084855443</v>
      </c>
      <c r="I71">
        <f t="shared" ref="I71:N71" si="25">MEDIAN(I63:I66)</f>
        <v>97.50560411986433</v>
      </c>
      <c r="J71">
        <f t="shared" si="25"/>
        <v>103.9933687115572</v>
      </c>
      <c r="K71">
        <f t="shared" si="25"/>
        <v>95.187450663676188</v>
      </c>
      <c r="L71">
        <f t="shared" si="25"/>
        <v>95.161178501100153</v>
      </c>
      <c r="M71">
        <f t="shared" si="25"/>
        <v>88.338078945415944</v>
      </c>
      <c r="N71">
        <f t="shared" si="25"/>
        <v>107.16792168949468</v>
      </c>
    </row>
    <row r="72" spans="4:16" x14ac:dyDescent="0.25">
      <c r="F72" t="s">
        <v>40</v>
      </c>
      <c r="G72">
        <f t="shared" ref="G72" si="26">STDEV(G63:G66)</f>
        <v>3.3907970508499692</v>
      </c>
      <c r="H72">
        <f>STDEV(H63:H66)</f>
        <v>6.54236328177908</v>
      </c>
      <c r="I72">
        <f t="shared" ref="I72:N72" si="27">STDEV(I63:I66)</f>
        <v>6.3646615306190828</v>
      </c>
      <c r="J72">
        <f t="shared" si="27"/>
        <v>9.3637801305761723</v>
      </c>
      <c r="K72">
        <f t="shared" si="27"/>
        <v>9.7775062321510582</v>
      </c>
      <c r="L72">
        <f t="shared" si="27"/>
        <v>5.7664974662680546</v>
      </c>
      <c r="M72">
        <f t="shared" si="27"/>
        <v>5.9766173579070827</v>
      </c>
      <c r="N72">
        <f t="shared" si="27"/>
        <v>17.907780590664977</v>
      </c>
    </row>
    <row r="73" spans="4:16" x14ac:dyDescent="0.25">
      <c r="F73" t="s">
        <v>41</v>
      </c>
      <c r="G73">
        <f t="shared" ref="G73:N73" si="28">G72/G70*100</f>
        <v>3.3907970508499687</v>
      </c>
      <c r="H73">
        <f t="shared" si="28"/>
        <v>7.5042817042386076</v>
      </c>
      <c r="I73">
        <f t="shared" si="28"/>
        <v>6.4921090564393031</v>
      </c>
      <c r="J73">
        <f t="shared" si="28"/>
        <v>9.1691417839414555</v>
      </c>
      <c r="K73">
        <f t="shared" si="28"/>
        <v>10.488948432561445</v>
      </c>
      <c r="L73">
        <f t="shared" si="28"/>
        <v>6.1421953017711992</v>
      </c>
      <c r="M73">
        <f t="shared" si="28"/>
        <v>6.8465000938117306</v>
      </c>
      <c r="N73">
        <f t="shared" si="28"/>
        <v>16.78210236143633</v>
      </c>
    </row>
    <row r="76" spans="4:16" x14ac:dyDescent="0.25">
      <c r="D76" t="s">
        <v>44</v>
      </c>
      <c r="G76">
        <f>G47/$H$54*100</f>
        <v>115.19386809826224</v>
      </c>
      <c r="H76">
        <f t="shared" ref="H76:N76" si="29">H47/$H$54*100</f>
        <v>98.275611906648663</v>
      </c>
      <c r="I76">
        <f t="shared" si="29"/>
        <v>121.85536346083016</v>
      </c>
      <c r="J76">
        <f t="shared" si="29"/>
        <v>127.12228087994015</v>
      </c>
      <c r="K76">
        <f t="shared" si="29"/>
        <v>117.70846122079983</v>
      </c>
      <c r="L76">
        <f t="shared" si="29"/>
        <v>113.917318660223</v>
      </c>
      <c r="M76">
        <f t="shared" si="29"/>
        <v>106.7996138263558</v>
      </c>
      <c r="N76">
        <f t="shared" si="29"/>
        <v>97.289529783363264</v>
      </c>
    </row>
    <row r="77" spans="4:16" x14ac:dyDescent="0.25">
      <c r="G77">
        <f t="shared" ref="G77:N79" si="30">G48/$H$54*100</f>
        <v>119.05699967632847</v>
      </c>
      <c r="H77">
        <f t="shared" si="30"/>
        <v>104.67593781041778</v>
      </c>
      <c r="I77">
        <f t="shared" si="30"/>
        <v>110.48026161590234</v>
      </c>
      <c r="J77">
        <f t="shared" si="30"/>
        <v>123.36880699130552</v>
      </c>
      <c r="K77">
        <f t="shared" si="30"/>
        <v>106.30740984631181</v>
      </c>
      <c r="L77">
        <f t="shared" si="30"/>
        <v>98.525062223065518</v>
      </c>
      <c r="M77">
        <f t="shared" si="30"/>
        <v>103.72082770628484</v>
      </c>
      <c r="N77">
        <f t="shared" si="30"/>
        <v>117.61554516334255</v>
      </c>
    </row>
    <row r="78" spans="4:16" x14ac:dyDescent="0.25">
      <c r="G78">
        <f t="shared" si="30"/>
        <v>109.59295512126521</v>
      </c>
      <c r="H78">
        <f t="shared" si="30"/>
        <v>106.8833219862272</v>
      </c>
      <c r="I78">
        <f t="shared" si="30"/>
        <v>113.20328805651975</v>
      </c>
      <c r="J78">
        <f t="shared" si="30"/>
        <v>102.861981986004</v>
      </c>
      <c r="K78">
        <f t="shared" si="30"/>
        <v>91.617464870475587</v>
      </c>
      <c r="L78">
        <f t="shared" si="30"/>
        <v>107.7044990345659</v>
      </c>
      <c r="M78">
        <f t="shared" si="30"/>
        <v>98.931883880040644</v>
      </c>
      <c r="N78">
        <f t="shared" si="30"/>
        <v>146.44798374945586</v>
      </c>
    </row>
    <row r="79" spans="4:16" x14ac:dyDescent="0.25">
      <c r="G79">
        <f t="shared" si="30"/>
        <v>114.96785606660937</v>
      </c>
      <c r="H79">
        <f t="shared" si="30"/>
        <v>90.165128296706371</v>
      </c>
      <c r="I79">
        <f t="shared" si="30"/>
        <v>104.2657678270478</v>
      </c>
      <c r="J79">
        <f t="shared" si="30"/>
        <v>115.19805350625577</v>
      </c>
      <c r="K79">
        <f t="shared" si="30"/>
        <v>112.05816042947869</v>
      </c>
      <c r="L79">
        <f t="shared" si="30"/>
        <v>110.60080136611717</v>
      </c>
      <c r="M79">
        <f t="shared" si="30"/>
        <v>91.064991015324196</v>
      </c>
      <c r="N79">
        <f t="shared" si="30"/>
        <v>128.23392524303273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36</v>
      </c>
      <c r="G83">
        <f>AVERAGE(G76:G79)</f>
        <v>114.70291974061632</v>
      </c>
      <c r="H83">
        <f t="shared" ref="H83:M83" si="31">AVERAGE(H76:H79)</f>
        <v>100</v>
      </c>
      <c r="I83">
        <f t="shared" si="31"/>
        <v>112.45117024007502</v>
      </c>
      <c r="J83">
        <f t="shared" si="31"/>
        <v>117.13778084087636</v>
      </c>
      <c r="K83">
        <f t="shared" si="31"/>
        <v>106.92287409176647</v>
      </c>
      <c r="L83">
        <f t="shared" si="31"/>
        <v>107.6869203209929</v>
      </c>
      <c r="M83">
        <f t="shared" si="31"/>
        <v>100.12932910700137</v>
      </c>
      <c r="N83">
        <f>AVERAGE(N76:N79)</f>
        <v>122.3967459847986</v>
      </c>
    </row>
    <row r="84" spans="4:16" x14ac:dyDescent="0.25">
      <c r="F84" t="s">
        <v>38</v>
      </c>
      <c r="G84">
        <f>MEDIAN(G76:G79)</f>
        <v>115.0808620824358</v>
      </c>
      <c r="H84">
        <f t="shared" ref="H84:N84" si="32">MEDIAN(H76:H79)</f>
        <v>101.47577485853321</v>
      </c>
      <c r="I84">
        <f t="shared" si="32"/>
        <v>111.84177483621104</v>
      </c>
      <c r="J84">
        <f t="shared" si="32"/>
        <v>119.28343024878065</v>
      </c>
      <c r="K84">
        <f t="shared" si="32"/>
        <v>109.18278513789525</v>
      </c>
      <c r="L84">
        <f t="shared" si="32"/>
        <v>109.15265020034153</v>
      </c>
      <c r="M84">
        <f t="shared" si="32"/>
        <v>101.32635579316275</v>
      </c>
      <c r="N84">
        <f t="shared" si="32"/>
        <v>122.92473520318764</v>
      </c>
    </row>
    <row r="85" spans="4:16" x14ac:dyDescent="0.25">
      <c r="F85" t="s">
        <v>40</v>
      </c>
      <c r="G85">
        <f>STDEV(G76:G79)</f>
        <v>3.8893432198036235</v>
      </c>
      <c r="H85">
        <f t="shared" ref="H85:N85" si="33">STDEV(H76:H79)</f>
        <v>7.5042817042386094</v>
      </c>
      <c r="I85">
        <f t="shared" si="33"/>
        <v>7.3004526072278724</v>
      </c>
      <c r="J85">
        <f t="shared" si="33"/>
        <v>10.74052920786256</v>
      </c>
      <c r="K85">
        <f t="shared" si="33"/>
        <v>11.215085126097989</v>
      </c>
      <c r="L85">
        <f t="shared" si="33"/>
        <v>6.6143409605781116</v>
      </c>
      <c r="M85">
        <f t="shared" si="33"/>
        <v>6.855354611243901</v>
      </c>
      <c r="N85">
        <f t="shared" si="33"/>
        <v>20.540747198236186</v>
      </c>
    </row>
    <row r="86" spans="4:16" x14ac:dyDescent="0.25">
      <c r="F86" t="s">
        <v>41</v>
      </c>
      <c r="G86">
        <f>G85/G83*100</f>
        <v>3.3907970508499674</v>
      </c>
      <c r="H86">
        <f t="shared" ref="H86:N86" si="34">H85/H83*100</f>
        <v>7.5042817042386094</v>
      </c>
      <c r="I86">
        <f t="shared" si="34"/>
        <v>6.4921090564392898</v>
      </c>
      <c r="J86">
        <f t="shared" si="34"/>
        <v>9.169141783941452</v>
      </c>
      <c r="K86">
        <f t="shared" si="34"/>
        <v>10.488948432561447</v>
      </c>
      <c r="L86">
        <f t="shared" si="34"/>
        <v>6.1421953017711912</v>
      </c>
      <c r="M86">
        <f t="shared" si="34"/>
        <v>6.8465000938117262</v>
      </c>
      <c r="N86">
        <f t="shared" si="34"/>
        <v>16.78210236143639</v>
      </c>
    </row>
    <row r="89" spans="4:16" x14ac:dyDescent="0.25">
      <c r="D89" s="1" t="s">
        <v>45</v>
      </c>
    </row>
    <row r="91" spans="4:16" x14ac:dyDescent="0.25">
      <c r="G91">
        <f>G47/$R$47*100</f>
        <v>107.30535778221231</v>
      </c>
      <c r="H91">
        <f t="shared" ref="H91:N91" si="35">H47/$R$47*100</f>
        <v>91.545668801687412</v>
      </c>
      <c r="I91">
        <f t="shared" si="35"/>
        <v>113.51067196295629</v>
      </c>
      <c r="J91">
        <f t="shared" si="35"/>
        <v>118.41690931219495</v>
      </c>
      <c r="K91">
        <f t="shared" si="35"/>
        <v>109.64775082053286</v>
      </c>
      <c r="L91">
        <f t="shared" si="35"/>
        <v>106.11622682900364</v>
      </c>
      <c r="M91">
        <f t="shared" si="35"/>
        <v>99.485944537112914</v>
      </c>
      <c r="N91">
        <f t="shared" si="35"/>
        <v>90.627113875208821</v>
      </c>
    </row>
    <row r="92" spans="4:16" x14ac:dyDescent="0.25">
      <c r="G92">
        <f t="shared" ref="G92:N94" si="36">G48/$R$47*100</f>
        <v>110.90394096192249</v>
      </c>
      <c r="H92">
        <f t="shared" si="36"/>
        <v>97.507698485774952</v>
      </c>
      <c r="I92">
        <f t="shared" si="36"/>
        <v>102.91454047236441</v>
      </c>
      <c r="J92">
        <f t="shared" si="36"/>
        <v>114.92047443076041</v>
      </c>
      <c r="K92">
        <f t="shared" si="36"/>
        <v>99.027446831875722</v>
      </c>
      <c r="L92">
        <f t="shared" si="36"/>
        <v>91.778036686314408</v>
      </c>
      <c r="M92">
        <f t="shared" si="36"/>
        <v>96.61799460537425</v>
      </c>
      <c r="N92">
        <f t="shared" si="36"/>
        <v>109.56119768229931</v>
      </c>
    </row>
    <row r="93" spans="4:16" x14ac:dyDescent="0.25">
      <c r="G93">
        <f t="shared" si="36"/>
        <v>102.08799699013412</v>
      </c>
      <c r="H93">
        <f t="shared" si="36"/>
        <v>99.56392033732331</v>
      </c>
      <c r="I93">
        <f t="shared" si="36"/>
        <v>105.45109325320887</v>
      </c>
      <c r="J93">
        <f t="shared" si="36"/>
        <v>95.817962895215473</v>
      </c>
      <c r="K93">
        <f t="shared" si="36"/>
        <v>85.343473652951815</v>
      </c>
      <c r="L93">
        <f t="shared" si="36"/>
        <v>100.32886293738738</v>
      </c>
      <c r="M93">
        <f t="shared" si="36"/>
        <v>92.156999075336984</v>
      </c>
      <c r="N93">
        <f t="shared" si="36"/>
        <v>136.41918230677109</v>
      </c>
    </row>
    <row r="94" spans="4:16" x14ac:dyDescent="0.25">
      <c r="G94">
        <f t="shared" si="36"/>
        <v>107.0948231216442</v>
      </c>
      <c r="H94">
        <f t="shared" si="36"/>
        <v>83.990593519301299</v>
      </c>
      <c r="I94">
        <f t="shared" si="36"/>
        <v>97.125617064743963</v>
      </c>
      <c r="J94">
        <f t="shared" si="36"/>
        <v>107.30925657222281</v>
      </c>
      <c r="K94">
        <f t="shared" si="36"/>
        <v>104.38438430633055</v>
      </c>
      <c r="L94">
        <f t="shared" si="36"/>
        <v>103.02682562466738</v>
      </c>
      <c r="M94">
        <f t="shared" si="36"/>
        <v>84.82883337156315</v>
      </c>
      <c r="N94">
        <f t="shared" si="36"/>
        <v>119.45242793898917</v>
      </c>
    </row>
    <row r="97" spans="6:14" x14ac:dyDescent="0.25">
      <c r="F97" s="3"/>
      <c r="G97" s="3" t="s">
        <v>21</v>
      </c>
      <c r="H97" s="3" t="s">
        <v>22</v>
      </c>
      <c r="I97" s="3" t="s">
        <v>23</v>
      </c>
      <c r="J97" s="3" t="s">
        <v>24</v>
      </c>
      <c r="K97" s="3" t="s">
        <v>25</v>
      </c>
      <c r="L97" s="3" t="s">
        <v>26</v>
      </c>
      <c r="M97" s="3" t="s">
        <v>27</v>
      </c>
      <c r="N97" s="3" t="s">
        <v>28</v>
      </c>
    </row>
    <row r="98" spans="6:14" x14ac:dyDescent="0.25">
      <c r="F98" t="s">
        <v>36</v>
      </c>
      <c r="G98">
        <f>AVERAGE(G91:G94)</f>
        <v>106.84802971397828</v>
      </c>
      <c r="H98">
        <f t="shared" ref="H98:M98" si="37">AVERAGE(H91:H94)</f>
        <v>93.151970286021751</v>
      </c>
      <c r="I98">
        <f t="shared" si="37"/>
        <v>104.75048068831838</v>
      </c>
      <c r="J98">
        <f t="shared" si="37"/>
        <v>109.11615080259841</v>
      </c>
      <c r="K98">
        <f t="shared" si="37"/>
        <v>99.600763902922736</v>
      </c>
      <c r="L98">
        <f t="shared" si="37"/>
        <v>100.31248801934319</v>
      </c>
      <c r="M98">
        <f t="shared" si="37"/>
        <v>93.272442897346821</v>
      </c>
      <c r="N98">
        <f>AVERAGE(N91:N94)</f>
        <v>114.01498045081711</v>
      </c>
    </row>
    <row r="99" spans="6:14" x14ac:dyDescent="0.25">
      <c r="F99" t="s">
        <v>38</v>
      </c>
      <c r="G99">
        <f>MEDIAN(G91:G94)</f>
        <v>107.20009045192825</v>
      </c>
      <c r="H99">
        <f t="shared" ref="H99:N99" si="38">MEDIAN(H91:H94)</f>
        <v>94.526683643731189</v>
      </c>
      <c r="I99">
        <f t="shared" si="38"/>
        <v>104.18281686278664</v>
      </c>
      <c r="J99">
        <f t="shared" si="38"/>
        <v>111.11486550149161</v>
      </c>
      <c r="K99">
        <f t="shared" si="38"/>
        <v>101.70591556910313</v>
      </c>
      <c r="L99">
        <f t="shared" si="38"/>
        <v>101.67784428102738</v>
      </c>
      <c r="M99">
        <f t="shared" si="38"/>
        <v>94.387496840355624</v>
      </c>
      <c r="N99">
        <f t="shared" si="38"/>
        <v>114.50681281064425</v>
      </c>
    </row>
    <row r="100" spans="6:14" x14ac:dyDescent="0.25">
      <c r="F100" t="s">
        <v>40</v>
      </c>
      <c r="G100">
        <f>STDEV(G91:G94)</f>
        <v>3.6229998404328634</v>
      </c>
      <c r="H100">
        <f t="shared" ref="H100:N100" si="39">STDEV(H91:H94)</f>
        <v>6.9903862633117138</v>
      </c>
      <c r="I100">
        <f t="shared" si="39"/>
        <v>6.800515443430009</v>
      </c>
      <c r="J100">
        <f t="shared" si="39"/>
        <v>10.005014576269614</v>
      </c>
      <c r="K100">
        <f t="shared" si="39"/>
        <v>10.447072764214838</v>
      </c>
      <c r="L100">
        <f t="shared" si="39"/>
        <v>6.1613889262138946</v>
      </c>
      <c r="M100">
        <f t="shared" si="39"/>
        <v>6.3858978904673451</v>
      </c>
      <c r="N100">
        <f t="shared" si="39"/>
        <v>19.13411072662776</v>
      </c>
    </row>
    <row r="101" spans="6:14" x14ac:dyDescent="0.25">
      <c r="F101" t="s">
        <v>41</v>
      </c>
      <c r="G101">
        <f>G100/G98*100</f>
        <v>3.3907970508499594</v>
      </c>
      <c r="H101">
        <f t="shared" ref="H101:N101" si="40">H100/H98*100</f>
        <v>7.5042817042386067</v>
      </c>
      <c r="I101">
        <f t="shared" si="40"/>
        <v>6.4921090564392925</v>
      </c>
      <c r="J101">
        <f t="shared" si="40"/>
        <v>9.1691417839414502</v>
      </c>
      <c r="K101">
        <f t="shared" si="40"/>
        <v>10.488948432561443</v>
      </c>
      <c r="L101">
        <f t="shared" si="40"/>
        <v>6.1421953017711992</v>
      </c>
      <c r="M101">
        <f t="shared" si="40"/>
        <v>6.8465000938117333</v>
      </c>
      <c r="N101">
        <f t="shared" si="40"/>
        <v>16.78210236143634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DCCBC-1478-46E6-B634-7C2491D36131}">
  <dimension ref="A1:M52"/>
  <sheetViews>
    <sheetView tabSelected="1" workbookViewId="0">
      <selection activeCell="C14" sqref="C14"/>
    </sheetView>
  </sheetViews>
  <sheetFormatPr baseColWidth="10" defaultRowHeight="15" x14ac:dyDescent="0.25"/>
  <sheetData>
    <row r="1" spans="1:12" x14ac:dyDescent="0.25">
      <c r="A1" s="1" t="s">
        <v>60</v>
      </c>
    </row>
    <row r="2" spans="1:12" x14ac:dyDescent="0.25">
      <c r="A2" t="s">
        <v>30</v>
      </c>
      <c r="C2" t="s">
        <v>62</v>
      </c>
    </row>
    <row r="3" spans="1:12" x14ac:dyDescent="0.25">
      <c r="A3" t="s">
        <v>31</v>
      </c>
      <c r="C3" s="2">
        <v>43807</v>
      </c>
    </row>
    <row r="4" spans="1:12" x14ac:dyDescent="0.25">
      <c r="A4" t="s">
        <v>32</v>
      </c>
      <c r="C4" t="s">
        <v>33</v>
      </c>
    </row>
    <row r="5" spans="1:12" x14ac:dyDescent="0.25">
      <c r="A5" t="s">
        <v>34</v>
      </c>
      <c r="C5" t="s">
        <v>61</v>
      </c>
    </row>
    <row r="6" spans="1:12" x14ac:dyDescent="0.25">
      <c r="A6" t="s">
        <v>18</v>
      </c>
      <c r="C6" s="2">
        <v>43866</v>
      </c>
    </row>
    <row r="7" spans="1:12" x14ac:dyDescent="0.25">
      <c r="A7" t="s">
        <v>19</v>
      </c>
      <c r="C7" t="s">
        <v>20</v>
      </c>
    </row>
    <row r="8" spans="1:12" x14ac:dyDescent="0.25">
      <c r="A8" s="1" t="s">
        <v>35</v>
      </c>
    </row>
    <row r="14" spans="1:12" x14ac:dyDescent="0.25">
      <c r="A14" s="1" t="s">
        <v>17</v>
      </c>
    </row>
    <row r="15" spans="1:12" x14ac:dyDescent="0.25">
      <c r="A15" t="s">
        <v>42</v>
      </c>
    </row>
    <row r="16" spans="1:12" x14ac:dyDescent="0.25">
      <c r="D16" t="s">
        <v>21</v>
      </c>
      <c r="E16" t="s">
        <v>22</v>
      </c>
      <c r="F16" t="s">
        <v>23</v>
      </c>
      <c r="G16" t="s">
        <v>24</v>
      </c>
      <c r="H16" t="s">
        <v>25</v>
      </c>
      <c r="I16" t="s">
        <v>26</v>
      </c>
      <c r="J16" t="s">
        <v>27</v>
      </c>
      <c r="K16" t="s">
        <v>28</v>
      </c>
      <c r="L16" t="s">
        <v>29</v>
      </c>
    </row>
    <row r="19" spans="1:12" x14ac:dyDescent="0.25">
      <c r="D19">
        <v>0.18132841999999999</v>
      </c>
      <c r="E19">
        <v>0.14100582</v>
      </c>
      <c r="F19">
        <v>0.17459932</v>
      </c>
      <c r="G19">
        <v>0.15166311999999998</v>
      </c>
      <c r="H19">
        <v>0.17750682000000001</v>
      </c>
      <c r="I19">
        <v>0.19259761999999997</v>
      </c>
      <c r="J19">
        <v>0.18591192000000001</v>
      </c>
      <c r="K19">
        <v>0.13054062</v>
      </c>
    </row>
    <row r="20" spans="1:12" x14ac:dyDescent="0.25">
      <c r="D20">
        <v>0.20673912</v>
      </c>
      <c r="E20">
        <v>0.19102231999999997</v>
      </c>
      <c r="F20">
        <v>0.20170862000000001</v>
      </c>
      <c r="G20">
        <v>0.15125311999999999</v>
      </c>
      <c r="H20">
        <v>0.16719262000000001</v>
      </c>
      <c r="I20">
        <v>0.18189432</v>
      </c>
      <c r="J20">
        <v>0.19313321999999999</v>
      </c>
      <c r="K20">
        <v>0.17066211999999997</v>
      </c>
    </row>
    <row r="21" spans="1:12" x14ac:dyDescent="0.25">
      <c r="D21">
        <v>0.17385422</v>
      </c>
      <c r="E21">
        <v>0.16050001999999999</v>
      </c>
      <c r="F21">
        <v>0.18745311999999997</v>
      </c>
      <c r="G21">
        <v>0.15208771999999998</v>
      </c>
      <c r="H21">
        <v>0.15354382</v>
      </c>
      <c r="I21">
        <v>0.17735671999999997</v>
      </c>
      <c r="J21">
        <v>0.19301101999999998</v>
      </c>
      <c r="K21">
        <v>0.15215041999999998</v>
      </c>
    </row>
    <row r="22" spans="1:12" x14ac:dyDescent="0.25">
      <c r="D22">
        <v>0.13074371999999998</v>
      </c>
      <c r="E22">
        <v>0.13531382</v>
      </c>
      <c r="F22">
        <v>0.17048261999999997</v>
      </c>
      <c r="G22">
        <v>0.12942992</v>
      </c>
      <c r="H22">
        <v>0.14819041999999999</v>
      </c>
      <c r="I22">
        <v>0.19838961999999999</v>
      </c>
      <c r="J22">
        <v>0.15561342</v>
      </c>
      <c r="K22">
        <v>0.21024561999999997</v>
      </c>
    </row>
    <row r="24" spans="1:12" x14ac:dyDescent="0.25">
      <c r="A24" s="1" t="s">
        <v>57</v>
      </c>
    </row>
    <row r="25" spans="1:12" x14ac:dyDescent="0.25">
      <c r="A25" t="s">
        <v>42</v>
      </c>
    </row>
    <row r="26" spans="1:12" x14ac:dyDescent="0.25">
      <c r="D26" t="s">
        <v>21</v>
      </c>
      <c r="E26" t="s">
        <v>22</v>
      </c>
      <c r="F26" t="s">
        <v>23</v>
      </c>
      <c r="G26" t="s">
        <v>24</v>
      </c>
      <c r="H26" t="s">
        <v>25</v>
      </c>
      <c r="I26" t="s">
        <v>26</v>
      </c>
      <c r="J26" t="s">
        <v>27</v>
      </c>
      <c r="K26" t="s">
        <v>28</v>
      </c>
      <c r="L26" t="s">
        <v>29</v>
      </c>
    </row>
    <row r="29" spans="1:12" x14ac:dyDescent="0.25">
      <c r="D29">
        <v>1376.1366666666668</v>
      </c>
      <c r="E29">
        <v>1174.0266666666666</v>
      </c>
      <c r="F29">
        <v>1455.7166666666667</v>
      </c>
      <c r="G29">
        <v>1518.6366666666663</v>
      </c>
      <c r="H29">
        <v>1406.1766666666667</v>
      </c>
      <c r="I29">
        <v>1360.8866666666668</v>
      </c>
      <c r="J29">
        <v>1275.8566666666666</v>
      </c>
      <c r="K29">
        <v>1162.2466666666664</v>
      </c>
    </row>
    <row r="30" spans="1:12" x14ac:dyDescent="0.25">
      <c r="D30">
        <v>1422.2866666666669</v>
      </c>
      <c r="E30">
        <v>1250.4866666666667</v>
      </c>
      <c r="F30">
        <v>1319.8266666666668</v>
      </c>
      <c r="G30">
        <v>1473.7966666666666</v>
      </c>
      <c r="H30">
        <v>1269.9766666666665</v>
      </c>
      <c r="I30">
        <v>1177.0066666666667</v>
      </c>
      <c r="J30">
        <v>1239.0766666666668</v>
      </c>
      <c r="K30">
        <v>1405.0666666666666</v>
      </c>
    </row>
    <row r="31" spans="1:12" x14ac:dyDescent="0.25">
      <c r="D31">
        <v>1309.2266666666665</v>
      </c>
      <c r="E31">
        <v>1276.8566666666666</v>
      </c>
      <c r="F31">
        <v>1352.3566666666666</v>
      </c>
      <c r="G31">
        <v>1228.8166666666666</v>
      </c>
      <c r="H31">
        <v>1094.4866666666667</v>
      </c>
      <c r="I31">
        <v>1286.6666666666665</v>
      </c>
      <c r="J31">
        <v>1181.8666666666668</v>
      </c>
      <c r="K31">
        <v>1749.5066666666662</v>
      </c>
    </row>
    <row r="32" spans="1:12" x14ac:dyDescent="0.25">
      <c r="D32">
        <v>1373.4366666666665</v>
      </c>
      <c r="E32">
        <v>1077.1366666666668</v>
      </c>
      <c r="F32">
        <v>1245.5866666666666</v>
      </c>
      <c r="G32">
        <v>1376.1866666666665</v>
      </c>
      <c r="H32">
        <v>1338.6766666666667</v>
      </c>
      <c r="I32">
        <v>1321.2666666666664</v>
      </c>
      <c r="J32">
        <v>1087.8866666666668</v>
      </c>
      <c r="K32">
        <v>1531.916666666667</v>
      </c>
    </row>
    <row r="35" spans="1:13" x14ac:dyDescent="0.25">
      <c r="A35" s="1" t="s">
        <v>58</v>
      </c>
    </row>
    <row r="36" spans="1:13" x14ac:dyDescent="0.25">
      <c r="D36">
        <f>D19/D29</f>
        <v>1.3176628774758321E-4</v>
      </c>
      <c r="E36">
        <f t="shared" ref="E36:K36" si="0">E19/E29</f>
        <v>1.2010444396492982E-4</v>
      </c>
      <c r="F36">
        <f t="shared" si="0"/>
        <v>1.1994045544577127E-4</v>
      </c>
      <c r="G36">
        <f t="shared" si="0"/>
        <v>9.9867942957608926E-5</v>
      </c>
      <c r="H36">
        <f t="shared" si="0"/>
        <v>1.2623365485133446E-4</v>
      </c>
      <c r="I36">
        <f t="shared" si="0"/>
        <v>1.4152362920252968E-4</v>
      </c>
      <c r="J36">
        <f t="shared" si="0"/>
        <v>1.457153651010955E-4</v>
      </c>
      <c r="K36">
        <f t="shared" si="0"/>
        <v>1.1231748280628898E-4</v>
      </c>
      <c r="M36" s="1" t="s">
        <v>46</v>
      </c>
    </row>
    <row r="37" spans="1:13" x14ac:dyDescent="0.25">
      <c r="D37">
        <f t="shared" ref="D37:K37" si="1">D20/D30</f>
        <v>1.4535685726740506E-4</v>
      </c>
      <c r="E37">
        <f t="shared" si="1"/>
        <v>1.5275838206991408E-4</v>
      </c>
      <c r="F37">
        <f t="shared" si="1"/>
        <v>1.5282962914322081E-4</v>
      </c>
      <c r="G37">
        <f t="shared" si="1"/>
        <v>1.0262821420413037E-4</v>
      </c>
      <c r="H37">
        <f t="shared" si="1"/>
        <v>1.3165015105264405E-4</v>
      </c>
      <c r="I37">
        <f t="shared" si="1"/>
        <v>1.5453975338570723E-4</v>
      </c>
      <c r="J37">
        <f t="shared" si="1"/>
        <v>1.5586866026584309E-4</v>
      </c>
      <c r="K37">
        <f t="shared" si="1"/>
        <v>1.2146193774909849E-4</v>
      </c>
      <c r="M37">
        <f>AVERAGE(D36:E39)</f>
        <v>1.286618797620414E-4</v>
      </c>
    </row>
    <row r="38" spans="1:13" x14ac:dyDescent="0.25">
      <c r="D38">
        <f t="shared" ref="D38:K38" si="2">D21/D31</f>
        <v>1.3279153597034384E-4</v>
      </c>
      <c r="E38">
        <f t="shared" si="2"/>
        <v>1.256993241214754E-4</v>
      </c>
      <c r="F38">
        <f t="shared" si="2"/>
        <v>1.3861219057102785E-4</v>
      </c>
      <c r="G38">
        <f t="shared" si="2"/>
        <v>1.2376762467956976E-4</v>
      </c>
      <c r="H38">
        <f t="shared" si="2"/>
        <v>1.4028843354266536E-4</v>
      </c>
      <c r="I38">
        <f t="shared" si="2"/>
        <v>1.3784201036269429E-4</v>
      </c>
      <c r="J38">
        <f t="shared" si="2"/>
        <v>1.6331031701263533E-4</v>
      </c>
      <c r="K38">
        <f t="shared" si="2"/>
        <v>8.6967613727298375E-5</v>
      </c>
    </row>
    <row r="39" spans="1:13" x14ac:dyDescent="0.25">
      <c r="D39">
        <f t="shared" ref="D39:K39" si="3">D22/D32</f>
        <v>9.5194575165460842E-5</v>
      </c>
      <c r="E39">
        <f t="shared" si="3"/>
        <v>1.2562363178921895E-4</v>
      </c>
      <c r="F39">
        <f t="shared" si="3"/>
        <v>1.3686933600231215E-4</v>
      </c>
      <c r="G39">
        <f t="shared" si="3"/>
        <v>9.4049683182514013E-5</v>
      </c>
      <c r="H39">
        <f t="shared" si="3"/>
        <v>1.1069918800407366E-4</v>
      </c>
      <c r="I39">
        <f t="shared" si="3"/>
        <v>1.5015108229476766E-4</v>
      </c>
      <c r="J39">
        <f t="shared" si="3"/>
        <v>1.4304194064332679E-4</v>
      </c>
      <c r="K39">
        <f t="shared" si="3"/>
        <v>1.3724350976445623E-4</v>
      </c>
    </row>
    <row r="41" spans="1:13" x14ac:dyDescent="0.25">
      <c r="A41" s="1" t="s">
        <v>59</v>
      </c>
    </row>
    <row r="42" spans="1:13" x14ac:dyDescent="0.25">
      <c r="D42">
        <f>D36/$M$37*100</f>
        <v>102.412842087558</v>
      </c>
      <c r="E42">
        <f>E36/$M$37*100</f>
        <v>93.348895715701914</v>
      </c>
      <c r="F42">
        <f>F36/$M$37*100</f>
        <v>93.22143875684057</v>
      </c>
      <c r="G42">
        <f>G36/$M$37*100</f>
        <v>77.620460032383704</v>
      </c>
      <c r="H42">
        <f>H36/$M$37*100</f>
        <v>98.112708352156915</v>
      </c>
      <c r="I42">
        <f>I36/$M$37*100</f>
        <v>109.99655023249773</v>
      </c>
      <c r="J42">
        <f>J36/$M$37*100</f>
        <v>113.25449726880589</v>
      </c>
      <c r="K42">
        <f>K36/$M$37*100</f>
        <v>87.296628196338204</v>
      </c>
    </row>
    <row r="43" spans="1:13" x14ac:dyDescent="0.25">
      <c r="D43">
        <f>D37/$M$37*100</f>
        <v>112.97585387081304</v>
      </c>
      <c r="E43">
        <f>E37/$M$37*100</f>
        <v>118.72854831006579</v>
      </c>
      <c r="F43">
        <f>F37/$M$37*100</f>
        <v>118.78392374328541</v>
      </c>
      <c r="G43">
        <f>G37/$M$37*100</f>
        <v>79.765828382066246</v>
      </c>
      <c r="H43">
        <f>H37/$M$37*100</f>
        <v>102.32257704934004</v>
      </c>
      <c r="I43">
        <f>I37/$M$37*100</f>
        <v>120.11308529886759</v>
      </c>
      <c r="J43">
        <f>J37/$M$37*100</f>
        <v>121.14595290704622</v>
      </c>
      <c r="K43">
        <f>K37/$M$37*100</f>
        <v>94.403981951562415</v>
      </c>
    </row>
    <row r="44" spans="1:13" x14ac:dyDescent="0.25">
      <c r="D44">
        <f>D38/$M$37*100</f>
        <v>103.20969677727405</v>
      </c>
      <c r="E44">
        <f>E38/$M$37*100</f>
        <v>97.697409950759933</v>
      </c>
      <c r="F44">
        <f>F38/$M$37*100</f>
        <v>107.73368990674584</v>
      </c>
      <c r="G44">
        <f>G38/$M$37*100</f>
        <v>96.196033283888355</v>
      </c>
      <c r="H44">
        <f>H38/$M$37*100</f>
        <v>109.03651788869178</v>
      </c>
      <c r="I44">
        <f>I38/$M$37*100</f>
        <v>107.13508198203807</v>
      </c>
      <c r="J44">
        <f>J38/$M$37*100</f>
        <v>126.92983913702784</v>
      </c>
      <c r="K44">
        <f>K38/$M$37*100</f>
        <v>67.593924391703226</v>
      </c>
    </row>
    <row r="45" spans="1:13" x14ac:dyDescent="0.25">
      <c r="D45">
        <f>D39/$M$37*100</f>
        <v>73.988173763294967</v>
      </c>
      <c r="E45">
        <f>E39/$M$37*100</f>
        <v>97.638579524532318</v>
      </c>
      <c r="F45">
        <f>F39/$M$37*100</f>
        <v>106.37908932735193</v>
      </c>
      <c r="G45">
        <f>G39/$M$37*100</f>
        <v>73.098328235572012</v>
      </c>
      <c r="H45">
        <f>H39/$M$37*100</f>
        <v>86.038839327398662</v>
      </c>
      <c r="I45">
        <f>I39/$M$37*100</f>
        <v>116.70207412830457</v>
      </c>
      <c r="J45">
        <f>J39/$M$37*100</f>
        <v>111.17662893460063</v>
      </c>
      <c r="K45">
        <f>K39/$M$37*100</f>
        <v>106.66990877040384</v>
      </c>
    </row>
    <row r="48" spans="1:13" x14ac:dyDescent="0.25">
      <c r="C48" s="3"/>
      <c r="D48" s="3" t="s">
        <v>21</v>
      </c>
      <c r="E48" s="3" t="s">
        <v>22</v>
      </c>
      <c r="F48" s="3" t="s">
        <v>23</v>
      </c>
      <c r="G48" s="3" t="s">
        <v>24</v>
      </c>
      <c r="H48" s="3" t="s">
        <v>25</v>
      </c>
      <c r="I48" s="3" t="s">
        <v>26</v>
      </c>
      <c r="J48" s="3" t="s">
        <v>27</v>
      </c>
      <c r="K48" s="3" t="s">
        <v>28</v>
      </c>
    </row>
    <row r="49" spans="3:11" x14ac:dyDescent="0.25">
      <c r="C49" t="s">
        <v>36</v>
      </c>
      <c r="D49">
        <f>AVERAGE(D42:D45)</f>
        <v>98.146641624735025</v>
      </c>
      <c r="E49">
        <f>AVERAGE(E42:E45)</f>
        <v>101.85335837526499</v>
      </c>
      <c r="F49">
        <f t="shared" ref="F49:J49" si="4">AVERAGE(F42:F45)</f>
        <v>106.52953543355594</v>
      </c>
      <c r="G49">
        <f t="shared" si="4"/>
        <v>81.670162483477583</v>
      </c>
      <c r="H49">
        <f t="shared" si="4"/>
        <v>98.877660654396848</v>
      </c>
      <c r="I49">
        <f t="shared" si="4"/>
        <v>113.48669791042698</v>
      </c>
      <c r="J49">
        <f t="shared" si="4"/>
        <v>118.12672956187014</v>
      </c>
      <c r="K49">
        <f>AVERAGE(K42:K45)</f>
        <v>88.991110827501913</v>
      </c>
    </row>
    <row r="50" spans="3:11" x14ac:dyDescent="0.25">
      <c r="C50" t="s">
        <v>38</v>
      </c>
      <c r="D50">
        <f>MEDIAN(D42:D45)</f>
        <v>102.81126943241603</v>
      </c>
      <c r="E50">
        <f t="shared" ref="E50:K50" si="5">MEDIAN(E42:E45)</f>
        <v>97.667994737646126</v>
      </c>
      <c r="F50">
        <f t="shared" si="5"/>
        <v>107.05638961704889</v>
      </c>
      <c r="G50">
        <f t="shared" si="5"/>
        <v>78.693144207224975</v>
      </c>
      <c r="H50">
        <f t="shared" si="5"/>
        <v>100.21764270074848</v>
      </c>
      <c r="I50">
        <f t="shared" si="5"/>
        <v>113.34931218040114</v>
      </c>
      <c r="J50">
        <f t="shared" si="5"/>
        <v>117.20022508792606</v>
      </c>
      <c r="K50">
        <f t="shared" si="5"/>
        <v>90.85030507395031</v>
      </c>
    </row>
    <row r="51" spans="3:11" x14ac:dyDescent="0.25">
      <c r="C51" t="s">
        <v>40</v>
      </c>
      <c r="D51">
        <f>STDEV(D42:D45)</f>
        <v>16.806467992195707</v>
      </c>
      <c r="E51">
        <f t="shared" ref="E51:K51" si="6">STDEV(E42:E45)</f>
        <v>11.432908474096962</v>
      </c>
      <c r="F51">
        <f t="shared" si="6"/>
        <v>10.468175454341159</v>
      </c>
      <c r="G51">
        <f t="shared" si="6"/>
        <v>10.074784417809104</v>
      </c>
      <c r="H51">
        <f t="shared" si="6"/>
        <v>9.6693728573991198</v>
      </c>
      <c r="I51">
        <f t="shared" si="6"/>
        <v>5.9657860549329182</v>
      </c>
      <c r="J51">
        <f t="shared" si="6"/>
        <v>7.2721613945933026</v>
      </c>
      <c r="K51">
        <f t="shared" si="6"/>
        <v>16.355936019962193</v>
      </c>
    </row>
    <row r="52" spans="3:11" x14ac:dyDescent="0.25">
      <c r="C52" t="s">
        <v>41</v>
      </c>
      <c r="D52">
        <f>D51/D49*100</f>
        <v>17.123834003872958</v>
      </c>
      <c r="E52">
        <f t="shared" ref="E52:K52" si="7">E51/E49*100</f>
        <v>11.224871380258223</v>
      </c>
      <c r="F52">
        <f t="shared" si="7"/>
        <v>9.826547550158347</v>
      </c>
      <c r="G52">
        <f t="shared" si="7"/>
        <v>12.335942664308156</v>
      </c>
      <c r="H52">
        <f t="shared" si="7"/>
        <v>9.7791278569950144</v>
      </c>
      <c r="I52">
        <f t="shared" si="7"/>
        <v>5.2568152609758778</v>
      </c>
      <c r="J52">
        <f t="shared" si="7"/>
        <v>6.1562369681829123</v>
      </c>
      <c r="K52">
        <f t="shared" si="7"/>
        <v>18.379291895418771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9</xdr:col>
                <xdr:colOff>695325</xdr:colOff>
                <xdr:row>0</xdr:row>
                <xdr:rowOff>123825</xdr:rowOff>
              </from>
              <to>
                <xdr:col>14</xdr:col>
                <xdr:colOff>38100</xdr:colOff>
                <xdr:row>13</xdr:row>
                <xdr:rowOff>104775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2020-02-08T22:14:11Z</dcterms:created>
  <dcterms:modified xsi:type="dcterms:W3CDTF">2021-07-17T08:03:53Z</dcterms:modified>
</cp:coreProperties>
</file>