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3" documentId="13_ncr:1_{8913EDE2-4ACF-4EB7-8D53-4DFD7BEBB2EE}" xr6:coauthVersionLast="45" xr6:coauthVersionMax="45" xr10:uidLastSave="{4893F9B7-5015-4BEC-8431-C7FE238F1C41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MTT_Cytotox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1" i="3" l="1"/>
  <c r="L41" i="3"/>
  <c r="J41" i="3"/>
  <c r="I41" i="3"/>
  <c r="H41" i="3"/>
  <c r="G41" i="3"/>
  <c r="M40" i="3"/>
  <c r="L40" i="3"/>
  <c r="K40" i="3"/>
  <c r="J40" i="3"/>
  <c r="I40" i="3"/>
  <c r="H40" i="3"/>
  <c r="M39" i="3"/>
  <c r="L39" i="3"/>
  <c r="K39" i="3"/>
  <c r="J39" i="3"/>
  <c r="I39" i="3"/>
  <c r="H39" i="3"/>
  <c r="G39" i="3"/>
  <c r="M38" i="3"/>
  <c r="L38" i="3"/>
  <c r="K38" i="3"/>
  <c r="J38" i="3"/>
  <c r="I38" i="3"/>
  <c r="H38" i="3"/>
  <c r="G38" i="3"/>
  <c r="O39" i="2"/>
  <c r="N39" i="2"/>
  <c r="M39" i="2"/>
  <c r="L39" i="2"/>
  <c r="K39" i="2"/>
  <c r="K40" i="2" s="1"/>
  <c r="J39" i="2"/>
  <c r="J40" i="2" s="1"/>
  <c r="I39" i="2"/>
  <c r="I40" i="2" s="1"/>
  <c r="H39" i="2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L40" i="2" l="1"/>
  <c r="M40" i="2"/>
  <c r="N40" i="2"/>
  <c r="O40" i="2"/>
  <c r="H40" i="2"/>
  <c r="O39" i="3"/>
  <c r="I44" i="3" s="1"/>
  <c r="M50" i="2"/>
  <c r="J50" i="2"/>
  <c r="H50" i="2"/>
  <c r="M49" i="2"/>
  <c r="K49" i="2"/>
  <c r="I49" i="2"/>
  <c r="M48" i="2"/>
  <c r="K48" i="2"/>
  <c r="I48" i="2"/>
  <c r="N47" i="2"/>
  <c r="O36" i="2"/>
  <c r="I47" i="2"/>
  <c r="K47" i="2"/>
  <c r="M47" i="2"/>
  <c r="J48" i="2"/>
  <c r="N48" i="2"/>
  <c r="L49" i="2"/>
  <c r="I50" i="2"/>
  <c r="N50" i="2"/>
  <c r="H47" i="2"/>
  <c r="J47" i="2"/>
  <c r="L47" i="2"/>
  <c r="H48" i="2"/>
  <c r="L48" i="2"/>
  <c r="J49" i="2"/>
  <c r="N49" i="2"/>
  <c r="K50" i="2"/>
  <c r="J47" i="3" l="1"/>
  <c r="M46" i="3"/>
  <c r="I46" i="3"/>
  <c r="K45" i="3"/>
  <c r="G45" i="3"/>
  <c r="J44" i="3"/>
  <c r="L47" i="3"/>
  <c r="G47" i="3"/>
  <c r="J46" i="3"/>
  <c r="L45" i="3"/>
  <c r="H45" i="3"/>
  <c r="K44" i="3"/>
  <c r="G44" i="3"/>
  <c r="M47" i="3"/>
  <c r="H47" i="3"/>
  <c r="K46" i="3"/>
  <c r="M45" i="3"/>
  <c r="I45" i="3"/>
  <c r="L44" i="3"/>
  <c r="H44" i="3"/>
  <c r="I47" i="3"/>
  <c r="L46" i="3"/>
  <c r="H46" i="3"/>
  <c r="J45" i="3"/>
  <c r="M44" i="3"/>
  <c r="M58" i="2"/>
  <c r="M54" i="2"/>
  <c r="M55" i="2" s="1"/>
  <c r="M56" i="2"/>
  <c r="M57" i="2" s="1"/>
  <c r="L58" i="2"/>
  <c r="L56" i="2"/>
  <c r="L57" i="2" s="1"/>
  <c r="L54" i="2"/>
  <c r="L55" i="2" s="1"/>
  <c r="H58" i="2"/>
  <c r="H56" i="2"/>
  <c r="H57" i="2" s="1"/>
  <c r="H54" i="2"/>
  <c r="H55" i="2" s="1"/>
  <c r="I58" i="2"/>
  <c r="I54" i="2"/>
  <c r="I55" i="2" s="1"/>
  <c r="I56" i="2"/>
  <c r="I57" i="2" s="1"/>
  <c r="N63" i="2"/>
  <c r="N58" i="2"/>
  <c r="N56" i="2"/>
  <c r="N57" i="2" s="1"/>
  <c r="N54" i="2"/>
  <c r="N55" i="2" s="1"/>
  <c r="I79" i="2"/>
  <c r="M79" i="2"/>
  <c r="J66" i="2"/>
  <c r="K66" i="2"/>
  <c r="H64" i="2"/>
  <c r="J63" i="2"/>
  <c r="J58" i="2"/>
  <c r="J56" i="2"/>
  <c r="J57" i="2" s="1"/>
  <c r="J54" i="2"/>
  <c r="J55" i="2" s="1"/>
  <c r="N66" i="2"/>
  <c r="J64" i="2"/>
  <c r="K63" i="2"/>
  <c r="K56" i="2"/>
  <c r="K57" i="2" s="1"/>
  <c r="K58" i="2"/>
  <c r="K54" i="2"/>
  <c r="K55" i="2" s="1"/>
  <c r="I78" i="2"/>
  <c r="I64" i="2"/>
  <c r="M64" i="2"/>
  <c r="K79" i="2"/>
  <c r="K65" i="2"/>
  <c r="H66" i="2"/>
  <c r="M80" i="2"/>
  <c r="M66" i="2"/>
  <c r="J77" i="2" l="1"/>
  <c r="I65" i="2"/>
  <c r="M78" i="2"/>
  <c r="L65" i="2"/>
  <c r="J65" i="2"/>
  <c r="K64" i="2"/>
  <c r="K72" i="2" s="1"/>
  <c r="N65" i="2"/>
  <c r="K78" i="2"/>
  <c r="J80" i="2"/>
  <c r="M59" i="2"/>
  <c r="H80" i="2"/>
  <c r="K59" i="2"/>
  <c r="J59" i="2"/>
  <c r="M65" i="2"/>
  <c r="H63" i="2"/>
  <c r="I53" i="3"/>
  <c r="H53" i="3"/>
  <c r="H51" i="3"/>
  <c r="H52" i="3"/>
  <c r="K52" i="3"/>
  <c r="K53" i="3"/>
  <c r="K51" i="3"/>
  <c r="J53" i="3"/>
  <c r="J51" i="3"/>
  <c r="J52" i="3"/>
  <c r="I51" i="3"/>
  <c r="I52" i="3"/>
  <c r="M52" i="3"/>
  <c r="M53" i="3"/>
  <c r="M51" i="3"/>
  <c r="L53" i="3"/>
  <c r="L51" i="3"/>
  <c r="L52" i="3"/>
  <c r="G52" i="3"/>
  <c r="G51" i="3"/>
  <c r="G53" i="3"/>
  <c r="I77" i="2"/>
  <c r="N78" i="2"/>
  <c r="I80" i="2"/>
  <c r="H72" i="2"/>
  <c r="H73" i="2" s="1"/>
  <c r="H70" i="2"/>
  <c r="H71" i="2"/>
  <c r="L59" i="2"/>
  <c r="L77" i="2"/>
  <c r="M63" i="2"/>
  <c r="L78" i="2"/>
  <c r="K77" i="2"/>
  <c r="K71" i="2"/>
  <c r="J78" i="2"/>
  <c r="J86" i="2" s="1"/>
  <c r="L79" i="2"/>
  <c r="N80" i="2"/>
  <c r="J72" i="2"/>
  <c r="J73" i="2" s="1"/>
  <c r="J70" i="2"/>
  <c r="J71" i="2"/>
  <c r="H78" i="2"/>
  <c r="J79" i="2"/>
  <c r="K80" i="2"/>
  <c r="N59" i="2"/>
  <c r="N77" i="2"/>
  <c r="I63" i="2"/>
  <c r="I59" i="2"/>
  <c r="N64" i="2"/>
  <c r="N70" i="2" s="1"/>
  <c r="I66" i="2"/>
  <c r="H59" i="2"/>
  <c r="H77" i="2"/>
  <c r="L63" i="2"/>
  <c r="N79" i="2"/>
  <c r="M77" i="2"/>
  <c r="L64" i="2"/>
  <c r="K70" i="2" l="1"/>
  <c r="I54" i="3"/>
  <c r="G54" i="3"/>
  <c r="L54" i="3"/>
  <c r="M54" i="3"/>
  <c r="J54" i="3"/>
  <c r="K54" i="3"/>
  <c r="H54" i="3"/>
  <c r="L72" i="2"/>
  <c r="L73" i="2" s="1"/>
  <c r="L70" i="2"/>
  <c r="L71" i="2"/>
  <c r="I71" i="2"/>
  <c r="I70" i="2"/>
  <c r="I72" i="2"/>
  <c r="I73" i="2" s="1"/>
  <c r="L86" i="2"/>
  <c r="L84" i="2"/>
  <c r="L85" i="2"/>
  <c r="N71" i="2"/>
  <c r="N72" i="2"/>
  <c r="N73" i="2" s="1"/>
  <c r="J84" i="2"/>
  <c r="J87" i="2" s="1"/>
  <c r="M85" i="2"/>
  <c r="M86" i="2"/>
  <c r="M84" i="2"/>
  <c r="H86" i="2"/>
  <c r="H84" i="2"/>
  <c r="H85" i="2"/>
  <c r="N86" i="2"/>
  <c r="N87" i="2" s="1"/>
  <c r="N84" i="2"/>
  <c r="N85" i="2"/>
  <c r="K73" i="2"/>
  <c r="K85" i="2"/>
  <c r="K84" i="2"/>
  <c r="K86" i="2"/>
  <c r="M71" i="2"/>
  <c r="M70" i="2"/>
  <c r="M72" i="2"/>
  <c r="I85" i="2"/>
  <c r="I86" i="2"/>
  <c r="I84" i="2"/>
  <c r="J85" i="2"/>
  <c r="K87" i="2" l="1"/>
  <c r="L87" i="2"/>
  <c r="I87" i="2"/>
  <c r="M73" i="2"/>
  <c r="H87" i="2"/>
  <c r="M87" i="2"/>
  <c r="O37" i="1" l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O35" i="1"/>
  <c r="K48" i="1" s="1"/>
  <c r="N35" i="1"/>
  <c r="M35" i="1"/>
  <c r="L35" i="1"/>
  <c r="K35" i="1"/>
  <c r="J35" i="1"/>
  <c r="I35" i="1"/>
  <c r="H35" i="1"/>
  <c r="H45" i="1" l="1"/>
  <c r="K38" i="1"/>
  <c r="L38" i="1"/>
  <c r="I38" i="1"/>
  <c r="M38" i="1"/>
  <c r="M45" i="1"/>
  <c r="I48" i="1"/>
  <c r="O38" i="1"/>
  <c r="N46" i="1"/>
  <c r="H38" i="1"/>
  <c r="I45" i="1"/>
  <c r="L47" i="1"/>
  <c r="J38" i="1"/>
  <c r="N38" i="1"/>
  <c r="J46" i="1"/>
  <c r="N48" i="1"/>
  <c r="L45" i="1"/>
  <c r="I46" i="1"/>
  <c r="M46" i="1"/>
  <c r="K47" i="1"/>
  <c r="H48" i="1"/>
  <c r="M48" i="1"/>
  <c r="J45" i="1"/>
  <c r="N45" i="1"/>
  <c r="K46" i="1"/>
  <c r="I47" i="1"/>
  <c r="M47" i="1"/>
  <c r="J48" i="1"/>
  <c r="K45" i="1"/>
  <c r="H46" i="1"/>
  <c r="L46" i="1"/>
  <c r="J47" i="1"/>
  <c r="N47" i="1"/>
  <c r="I52" i="1" l="1"/>
  <c r="J73" i="1" s="1"/>
  <c r="M53" i="1"/>
  <c r="M54" i="1"/>
  <c r="K53" i="1"/>
  <c r="K54" i="1"/>
  <c r="K52" i="1"/>
  <c r="I54" i="1"/>
  <c r="I53" i="1"/>
  <c r="M52" i="1"/>
  <c r="N53" i="1"/>
  <c r="N54" i="1"/>
  <c r="N52" i="1"/>
  <c r="I61" i="1" s="1"/>
  <c r="L54" i="1"/>
  <c r="L52" i="1"/>
  <c r="L53" i="1"/>
  <c r="I74" i="1"/>
  <c r="J53" i="1"/>
  <c r="J54" i="1"/>
  <c r="J52" i="1"/>
  <c r="H54" i="1"/>
  <c r="H52" i="1"/>
  <c r="H53" i="1"/>
  <c r="J59" i="1" l="1"/>
  <c r="H59" i="1"/>
  <c r="K61" i="1"/>
  <c r="K55" i="1"/>
  <c r="H76" i="1"/>
  <c r="H73" i="1"/>
  <c r="H60" i="1"/>
  <c r="K60" i="1"/>
  <c r="L74" i="1"/>
  <c r="M75" i="1"/>
  <c r="I55" i="1"/>
  <c r="H55" i="1"/>
  <c r="M61" i="1"/>
  <c r="M55" i="1"/>
  <c r="J55" i="1"/>
  <c r="N76" i="1"/>
  <c r="I73" i="1"/>
  <c r="L75" i="1"/>
  <c r="I76" i="1"/>
  <c r="K76" i="1"/>
  <c r="M73" i="1"/>
  <c r="J74" i="1"/>
  <c r="N74" i="1"/>
  <c r="L55" i="1"/>
  <c r="I59" i="1"/>
  <c r="N60" i="1"/>
  <c r="K62" i="1"/>
  <c r="J60" i="1"/>
  <c r="I62" i="1"/>
  <c r="L61" i="1"/>
  <c r="N62" i="1"/>
  <c r="M59" i="1"/>
  <c r="N59" i="1"/>
  <c r="L60" i="1"/>
  <c r="M62" i="1"/>
  <c r="M60" i="1"/>
  <c r="K59" i="1"/>
  <c r="L73" i="1"/>
  <c r="N55" i="1"/>
  <c r="J76" i="1"/>
  <c r="M76" i="1"/>
  <c r="J75" i="1"/>
  <c r="M74" i="1"/>
  <c r="N75" i="1"/>
  <c r="K75" i="1"/>
  <c r="H74" i="1"/>
  <c r="H82" i="1" s="1"/>
  <c r="L59" i="1"/>
  <c r="H62" i="1"/>
  <c r="N73" i="1"/>
  <c r="J62" i="1"/>
  <c r="I60" i="1"/>
  <c r="K74" i="1"/>
  <c r="J61" i="1"/>
  <c r="I75" i="1"/>
  <c r="K73" i="1"/>
  <c r="N61" i="1"/>
  <c r="J80" i="1" l="1"/>
  <c r="J67" i="1"/>
  <c r="H68" i="1"/>
  <c r="H80" i="1"/>
  <c r="H83" i="1" s="1"/>
  <c r="H81" i="1"/>
  <c r="H67" i="1"/>
  <c r="L67" i="1"/>
  <c r="L66" i="1"/>
  <c r="L68" i="1"/>
  <c r="K68" i="1"/>
  <c r="K66" i="1"/>
  <c r="K67" i="1"/>
  <c r="I66" i="1"/>
  <c r="I68" i="1"/>
  <c r="I67" i="1"/>
  <c r="L81" i="1"/>
  <c r="L82" i="1"/>
  <c r="L80" i="1"/>
  <c r="H66" i="1"/>
  <c r="J66" i="1"/>
  <c r="M66" i="1"/>
  <c r="M67" i="1"/>
  <c r="M68" i="1"/>
  <c r="M82" i="1"/>
  <c r="M80" i="1"/>
  <c r="M81" i="1"/>
  <c r="I82" i="1"/>
  <c r="I80" i="1"/>
  <c r="I81" i="1"/>
  <c r="K80" i="1"/>
  <c r="K81" i="1"/>
  <c r="K82" i="1"/>
  <c r="N81" i="1"/>
  <c r="N80" i="1"/>
  <c r="N82" i="1"/>
  <c r="J81" i="1"/>
  <c r="J82" i="1"/>
  <c r="J68" i="1"/>
  <c r="N67" i="1"/>
  <c r="N68" i="1"/>
  <c r="N66" i="1"/>
  <c r="H69" i="1" l="1"/>
  <c r="M69" i="1"/>
  <c r="I69" i="1"/>
  <c r="K69" i="1"/>
  <c r="K83" i="1"/>
  <c r="M83" i="1"/>
  <c r="N69" i="1"/>
  <c r="L83" i="1"/>
  <c r="L69" i="1"/>
  <c r="J69" i="1"/>
  <c r="N83" i="1"/>
  <c r="I83" i="1"/>
  <c r="J83" i="1"/>
</calcChain>
</file>

<file path=xl/sharedStrings.xml><?xml version="1.0" encoding="utf-8"?>
<sst xmlns="http://schemas.openxmlformats.org/spreadsheetml/2006/main" count="229" uniqueCount="64">
  <si>
    <t>version,4</t>
  </si>
  <si>
    <t>ProtocolHeader</t>
  </si>
  <si>
    <t>,Version,1.0,Label,Neuros,ReaderType,0,DateRead,9/27/2019 8:35:15 PM,InstrumentSN,SN: 512734004,</t>
  </si>
  <si>
    <t xml:space="preserve">,Result,0,Prefix,MTT6_BTZ,WellMap,0007FE7FE7FE7FE7FE7FE000,RefWellMap,000000000000000000000000,RunCount,1,Kinetics,False,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</si>
  <si>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</si>
  <si>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</si>
  <si>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</si>
  <si>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</si>
  <si>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</si>
  <si>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</si>
  <si>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,B,X,0.05127427,0.05407063,0.05320479,0.05488326,0.05381757,0.05400648,0.05484702,0.05595738,0.05493819,0.05508081,X</t>
  </si>
  <si>
    <t>,C,X,0.05357166,0.7404452,0.8539442,0.7161729,0.8079274,0.6405125,0.6543369,0.1384816,0.1030461,0.05430632,X</t>
  </si>
  <si>
    <t>,D,X,0.05381757,0.7310591,0.7858844,0.9081243,0.806011,0.6547186,0.6523365,0.1372918,0.09239763,0.05235347,X</t>
  </si>
  <si>
    <t>,E,X,0.05217111,0.1026102,0.6643474,0.8089697,0.7511847,0.6552626,0.5653005,0.1385638,0.1003827,0.05283128,X</t>
  </si>
  <si>
    <t>,F,X,0.05102286,0.6346411,0.6104568,0.8250685,0.779311,0.1115214,0.5734661,0.1271896,0.05336549,0.05254406,X</t>
  </si>
  <si>
    <t>,G,X,0.05160353,0.04999087,0.05050653,0.05154325,0.05321875,0.05230351,0.0523198,0.05151425,0.05183211,0.05798304,X</t>
  </si>
  <si>
    <t>,H,X,X,X,X,X,X,X,X,X,X,X,X</t>
  </si>
  <si>
    <t>Date of intoxication:</t>
  </si>
  <si>
    <t>Reader:</t>
  </si>
  <si>
    <t>Promega GloMax</t>
  </si>
  <si>
    <t>100pM</t>
  </si>
  <si>
    <t>Vehicle</t>
  </si>
  <si>
    <t>1nM</t>
  </si>
  <si>
    <t>10nM</t>
  </si>
  <si>
    <t>100nM</t>
  </si>
  <si>
    <t>1uM</t>
  </si>
  <si>
    <t xml:space="preserve">Full kill </t>
  </si>
  <si>
    <t>Empty Value</t>
  </si>
  <si>
    <t>Cells</t>
  </si>
  <si>
    <t>Differentiation started</t>
  </si>
  <si>
    <t>Age of cells</t>
  </si>
  <si>
    <t>45d</t>
  </si>
  <si>
    <t>Agent</t>
  </si>
  <si>
    <t>Bortezomib</t>
  </si>
  <si>
    <t>Mean</t>
  </si>
  <si>
    <t>Median</t>
  </si>
  <si>
    <t>SD</t>
  </si>
  <si>
    <t>SD [% mean]</t>
  </si>
  <si>
    <t>Minus Empty value</t>
  </si>
  <si>
    <t>Viability [% of full kill]</t>
  </si>
  <si>
    <t>Viability [% vehicle]</t>
  </si>
  <si>
    <t>,Version,1,Label,CytoTox-Fluor,ReaderType,2,DateRead,9/27/2019 12:22:55 AM,InstrumentSN,SN: 512734004,FluoOpticalKitID,PN:9300-046 SN:31000001DD35142D SIG:BLUE,</t>
  </si>
  <si>
    <t xml:space="preserve">,Result,0,Prefix,20190926_7,WellMap,FFFFFFFFFFFFFFFFFFFFFFFF,RunCount,1,Kinetics,False, </t>
  </si>
  <si>
    <t>,Read 1</t>
  </si>
  <si>
    <t>,A,550.138,549.034,550.749,549.473,549.723,551.802,551.328,551.968,550.984,550.048,546.851,551.471</t>
  </si>
  <si>
    <t>,B,547.275,550.44,548.18,549.751,547.443,549.949,549.04,551.072,547.622,550.365,548.816,548.123</t>
  </si>
  <si>
    <t>,C,547.114,547.302,2778.35,3074.77,2780.09,2995.06,3029.33,3226.83,51734.8,3103.62,548.265,547.331</t>
  </si>
  <si>
    <t>,D,549.535,547.605,2923.69,2913.07,2947.95,3042.84,3044.94,3258.72,48470.5,2220.28,548.391,547.814</t>
  </si>
  <si>
    <t>,E,547.926,550.312,2564.34,2794.42,2809.75,3108.83,2936.97,2950.56,44059.4,2236.77,547.152,548.976</t>
  </si>
  <si>
    <t>,F,551.647,548.843,2918.26,2915.63,2806.65,3276.08,2780,2968.01,56573.6,553.59,547.434,548.452</t>
  </si>
  <si>
    <t>,G,549.114,549.185,547.221,547.108,547.636,549.271,548.051,549.87,546.882,547.204,548.697,548.364</t>
  </si>
  <si>
    <t>,H,548.007,548.947,547.731,546.916,548.634,547.077,548.176,546.999,546.367,548.751,545.14,545.535</t>
  </si>
  <si>
    <t>Mean/1000</t>
  </si>
  <si>
    <t>Median/1000</t>
  </si>
  <si>
    <t>Cytotoxicity [% of full kill]</t>
  </si>
  <si>
    <t>Cytotoxicity [% vehicle]</t>
  </si>
  <si>
    <t>MTT</t>
  </si>
  <si>
    <t>Cytotox Minus Empty Value</t>
  </si>
  <si>
    <t>Live/Dead</t>
  </si>
  <si>
    <t>Viability [% Vehicle]</t>
  </si>
  <si>
    <t>13) Exp_20190925</t>
  </si>
  <si>
    <t xml:space="preserve">Remarks: </t>
  </si>
  <si>
    <t>005A_iPSC-DSN_20190420_Thawed_20190813</t>
  </si>
  <si>
    <t>No cells in C5 and G6, exluded.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</si>
</sst>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/>
    <xf numFmtId="0" fontId="19" fillId="0" borderId="0" xfId="0" applyFont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62848</xdr:colOff>
      <xdr:row>0</xdr:row>
      <xdr:rowOff>124726</xdr:rowOff>
    </xdr:from>
    <xdr:to>
      <xdr:col>16</xdr:col>
      <xdr:colOff>658547</xdr:colOff>
      <xdr:row>21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1936" y="124726"/>
          <a:ext cx="5167699" cy="3875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446403</xdr:colOff>
      <xdr:row>3</xdr:row>
      <xdr:rowOff>149087</xdr:rowOff>
    </xdr:from>
    <xdr:to>
      <xdr:col>13</xdr:col>
      <xdr:colOff>459103</xdr:colOff>
      <xdr:row>18</xdr:row>
      <xdr:rowOff>158612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5828" y="720587"/>
          <a:ext cx="3822700" cy="2867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180975</xdr:rowOff>
    </xdr:from>
    <xdr:to>
      <xdr:col>10</xdr:col>
      <xdr:colOff>523876</xdr:colOff>
      <xdr:row>15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60A31F4-66C0-4180-BB29-9487FA34D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0075" y="180975"/>
          <a:ext cx="3733801" cy="28003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619125</xdr:colOff>
          <xdr:row>1</xdr:row>
          <xdr:rowOff>9524</xdr:rowOff>
        </xdr:from>
        <xdr:to>
          <xdr:col>15</xdr:col>
          <xdr:colOff>362305</xdr:colOff>
          <xdr:row>15</xdr:row>
          <xdr:rowOff>114299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5646EC10-19C1-439D-876D-76574276F5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3"/>
  <sheetViews>
    <sheetView zoomScale="85" zoomScaleNormal="85" workbookViewId="0">
      <selection activeCell="S10" sqref="S10"/>
    </sheetView>
  </sheetViews>
  <sheetFormatPr baseColWidth="10" defaultRowHeight="15" x14ac:dyDescent="0.25"/>
  <cols>
    <col min="5" max="5" width="19.7109375" customWidth="1"/>
  </cols>
  <sheetData>
    <row r="1" spans="1:24" x14ac:dyDescent="0.25">
      <c r="B1" t="s">
        <v>0</v>
      </c>
    </row>
    <row r="2" spans="1:24" x14ac:dyDescent="0.25">
      <c r="A2" t="s">
        <v>1</v>
      </c>
    </row>
    <row r="3" spans="1:24" x14ac:dyDescent="0.25">
      <c r="A3" t="s">
        <v>2</v>
      </c>
      <c r="R3" s="19"/>
      <c r="S3" s="19"/>
      <c r="T3" s="19"/>
      <c r="U3" s="19"/>
      <c r="V3" s="19"/>
      <c r="W3" s="19"/>
      <c r="X3" s="19"/>
    </row>
    <row r="4" spans="1:24" x14ac:dyDescent="0.25">
      <c r="A4" t="s">
        <v>3</v>
      </c>
      <c r="R4" s="19"/>
      <c r="S4" s="19"/>
      <c r="T4" s="19"/>
      <c r="U4" s="19"/>
      <c r="V4" s="19"/>
      <c r="W4" s="19"/>
      <c r="X4" s="19"/>
    </row>
    <row r="5" spans="1:24" x14ac:dyDescent="0.25">
      <c r="R5" s="19"/>
      <c r="S5" s="19"/>
      <c r="T5" s="19"/>
      <c r="U5" s="19"/>
      <c r="V5" s="19"/>
      <c r="W5" s="19"/>
      <c r="X5" s="19"/>
    </row>
    <row r="6" spans="1:24" x14ac:dyDescent="0.25">
      <c r="A6" t="s">
        <v>4</v>
      </c>
      <c r="R6" s="19"/>
      <c r="S6" s="19"/>
      <c r="T6" s="19"/>
      <c r="U6" s="19"/>
      <c r="V6" s="19"/>
      <c r="W6" s="19"/>
      <c r="X6" s="19"/>
    </row>
    <row r="7" spans="1:24" x14ac:dyDescent="0.25">
      <c r="A7" t="s">
        <v>5</v>
      </c>
      <c r="R7" s="19"/>
      <c r="S7" s="19"/>
      <c r="T7" s="19"/>
      <c r="U7" s="19"/>
      <c r="V7" s="19"/>
      <c r="W7" s="19"/>
      <c r="X7" s="19"/>
    </row>
    <row r="8" spans="1:24" x14ac:dyDescent="0.25">
      <c r="R8" s="19"/>
      <c r="S8" s="19"/>
      <c r="T8" s="19"/>
      <c r="U8" s="19"/>
      <c r="V8" s="19"/>
      <c r="W8" s="19"/>
      <c r="X8" s="19"/>
    </row>
    <row r="9" spans="1:24" x14ac:dyDescent="0.25">
      <c r="A9" t="s">
        <v>6</v>
      </c>
      <c r="R9" s="19"/>
      <c r="S9" s="19"/>
      <c r="T9" s="19"/>
      <c r="U9" s="19"/>
      <c r="V9" s="19"/>
      <c r="W9" s="19"/>
      <c r="X9" s="19"/>
    </row>
    <row r="10" spans="1:24" x14ac:dyDescent="0.25">
      <c r="A10" t="s">
        <v>7</v>
      </c>
      <c r="R10" s="19"/>
      <c r="S10" s="19"/>
      <c r="T10" s="19"/>
      <c r="U10" s="19"/>
      <c r="V10" s="19"/>
      <c r="W10" s="19"/>
      <c r="X10" s="19"/>
    </row>
    <row r="11" spans="1:24" x14ac:dyDescent="0.25">
      <c r="A11" t="s">
        <v>8</v>
      </c>
      <c r="R11" s="19"/>
      <c r="S11" s="19"/>
      <c r="T11" s="19"/>
      <c r="U11" s="19"/>
      <c r="V11" s="19"/>
      <c r="W11" s="19"/>
      <c r="X11" s="19"/>
    </row>
    <row r="12" spans="1:24" x14ac:dyDescent="0.25">
      <c r="A12" t="s">
        <v>9</v>
      </c>
      <c r="R12" s="19"/>
      <c r="S12" s="19"/>
      <c r="T12" s="19"/>
      <c r="U12" s="19"/>
      <c r="V12" s="19"/>
      <c r="W12" s="19"/>
      <c r="X12" s="19"/>
    </row>
    <row r="13" spans="1:24" x14ac:dyDescent="0.25">
      <c r="A13" t="s">
        <v>10</v>
      </c>
      <c r="R13" s="19"/>
      <c r="S13" s="19"/>
      <c r="T13" s="19"/>
      <c r="U13" s="19"/>
      <c r="V13" s="19"/>
      <c r="W13" s="19"/>
      <c r="X13" s="19"/>
    </row>
    <row r="14" spans="1:24" x14ac:dyDescent="0.25">
      <c r="A14" t="s">
        <v>11</v>
      </c>
      <c r="R14" s="19"/>
      <c r="S14" s="19"/>
      <c r="T14" s="19"/>
      <c r="U14" s="19"/>
      <c r="V14" s="19"/>
      <c r="W14" s="19"/>
      <c r="X14" s="19"/>
    </row>
    <row r="15" spans="1:24" x14ac:dyDescent="0.25">
      <c r="A15" t="s">
        <v>12</v>
      </c>
      <c r="R15" s="19"/>
      <c r="S15" s="19"/>
      <c r="T15" s="19"/>
      <c r="U15" s="19"/>
      <c r="V15" s="19"/>
      <c r="W15" s="19"/>
      <c r="X15" s="19"/>
    </row>
    <row r="16" spans="1:24" x14ac:dyDescent="0.25">
      <c r="A16" t="s">
        <v>13</v>
      </c>
      <c r="R16" s="19"/>
      <c r="S16" s="19"/>
      <c r="T16" s="19"/>
      <c r="U16" s="19"/>
      <c r="V16" s="19"/>
      <c r="W16" s="19"/>
      <c r="X16" s="19"/>
    </row>
    <row r="17" spans="1:24" x14ac:dyDescent="0.25">
      <c r="A17" t="s">
        <v>14</v>
      </c>
      <c r="R17" s="19"/>
      <c r="S17" s="19"/>
      <c r="T17" s="19"/>
      <c r="U17" s="19"/>
      <c r="V17" s="19"/>
      <c r="W17" s="19"/>
      <c r="X17" s="19"/>
    </row>
    <row r="18" spans="1:24" x14ac:dyDescent="0.25">
      <c r="A18" t="s">
        <v>15</v>
      </c>
    </row>
    <row r="19" spans="1:24" x14ac:dyDescent="0.25">
      <c r="A19" t="s">
        <v>16</v>
      </c>
    </row>
    <row r="22" spans="1:24" x14ac:dyDescent="0.25">
      <c r="A22" s="1"/>
    </row>
    <row r="23" spans="1:24" x14ac:dyDescent="0.25">
      <c r="C23" s="2"/>
    </row>
    <row r="24" spans="1:24" x14ac:dyDescent="0.25">
      <c r="C24" s="2"/>
    </row>
    <row r="25" spans="1:24" x14ac:dyDescent="0.25">
      <c r="A25" s="1" t="s">
        <v>60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/>
      <c r="Q25" s="3"/>
    </row>
    <row r="26" spans="1:24" x14ac:dyDescent="0.25">
      <c r="A26" t="s">
        <v>28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24" x14ac:dyDescent="0.25">
      <c r="A27" t="s">
        <v>29</v>
      </c>
      <c r="C27" s="2">
        <v>43575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24" x14ac:dyDescent="0.25">
      <c r="A28" t="s">
        <v>17</v>
      </c>
      <c r="C28" s="2">
        <v>43733</v>
      </c>
      <c r="F28" s="5"/>
      <c r="G28" s="5">
        <v>5.357166E-2</v>
      </c>
      <c r="H28" s="6">
        <v>0.74044520000000003</v>
      </c>
      <c r="I28" s="7">
        <v>0.85394420000000004</v>
      </c>
      <c r="J28" s="7">
        <v>0.7161729</v>
      </c>
      <c r="K28" s="7">
        <v>0.80792739999999996</v>
      </c>
      <c r="L28" s="7">
        <v>0.64051250000000004</v>
      </c>
      <c r="M28" s="7">
        <v>0.6543369</v>
      </c>
      <c r="N28" s="7">
        <v>0.13848160000000001</v>
      </c>
      <c r="O28" s="15">
        <v>0.1030461</v>
      </c>
      <c r="P28" s="5">
        <v>5.4306319999999998E-2</v>
      </c>
      <c r="Q28" s="8"/>
    </row>
    <row r="29" spans="1:24" x14ac:dyDescent="0.25">
      <c r="A29" t="s">
        <v>18</v>
      </c>
      <c r="C29" t="s">
        <v>19</v>
      </c>
      <c r="F29" s="5"/>
      <c r="G29" s="5">
        <v>5.3817570000000002E-2</v>
      </c>
      <c r="H29" s="9">
        <v>0.73105909999999996</v>
      </c>
      <c r="I29" s="10">
        <v>0.78588440000000004</v>
      </c>
      <c r="J29" s="10">
        <v>0.9081243</v>
      </c>
      <c r="K29" s="10">
        <v>0.80601100000000003</v>
      </c>
      <c r="L29" s="10">
        <v>0.65471860000000004</v>
      </c>
      <c r="M29" s="10">
        <v>0.65233649999999999</v>
      </c>
      <c r="N29" s="10">
        <v>0.13729179999999999</v>
      </c>
      <c r="O29" s="11">
        <v>9.2397629999999994E-2</v>
      </c>
      <c r="P29" s="5">
        <v>5.2353469999999999E-2</v>
      </c>
      <c r="Q29" s="8"/>
    </row>
    <row r="30" spans="1:24" x14ac:dyDescent="0.25">
      <c r="A30" t="s">
        <v>30</v>
      </c>
      <c r="C30" t="s">
        <v>31</v>
      </c>
      <c r="F30" s="5"/>
      <c r="G30" s="5">
        <v>5.217111E-2</v>
      </c>
      <c r="H30" s="9"/>
      <c r="I30" s="10">
        <v>0.66434740000000003</v>
      </c>
      <c r="J30" s="10">
        <v>0.80896970000000001</v>
      </c>
      <c r="K30" s="10">
        <v>0.75118470000000004</v>
      </c>
      <c r="L30" s="10">
        <v>0.65526260000000003</v>
      </c>
      <c r="M30" s="10">
        <v>0.56530049999999998</v>
      </c>
      <c r="N30" s="10">
        <v>0.13856379999999999</v>
      </c>
      <c r="O30" s="11">
        <v>0.10038270000000001</v>
      </c>
      <c r="P30" s="5">
        <v>5.2831280000000001E-2</v>
      </c>
      <c r="Q30" s="8"/>
    </row>
    <row r="31" spans="1:24" x14ac:dyDescent="0.25">
      <c r="A31" t="s">
        <v>32</v>
      </c>
      <c r="C31" t="s">
        <v>33</v>
      </c>
      <c r="F31" s="5"/>
      <c r="G31" s="5">
        <v>5.1022860000000003E-2</v>
      </c>
      <c r="H31" s="12">
        <v>0.63464109999999996</v>
      </c>
      <c r="I31" s="13">
        <v>0.61045680000000002</v>
      </c>
      <c r="J31" s="13">
        <v>0.82506849999999998</v>
      </c>
      <c r="K31" s="13">
        <v>0.77931099999999998</v>
      </c>
      <c r="L31" s="13"/>
      <c r="M31" s="13">
        <v>0.57346609999999998</v>
      </c>
      <c r="N31" s="13">
        <v>0.12718960000000001</v>
      </c>
      <c r="O31" s="14">
        <v>5.3365490000000002E-2</v>
      </c>
      <c r="P31" s="5">
        <v>5.2544059999999997E-2</v>
      </c>
      <c r="Q31" s="8"/>
    </row>
    <row r="32" spans="1:24" x14ac:dyDescent="0.25">
      <c r="A32" t="s">
        <v>17</v>
      </c>
      <c r="C32" s="2">
        <v>43733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t="s">
        <v>18</v>
      </c>
      <c r="C33" t="s">
        <v>19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1" t="s">
        <v>61</v>
      </c>
      <c r="C34" t="s">
        <v>63</v>
      </c>
    </row>
    <row r="35" spans="1:17" x14ac:dyDescent="0.25">
      <c r="F35" t="s">
        <v>34</v>
      </c>
      <c r="H35">
        <f>AVERAGE(H28:H31)</f>
        <v>0.70204846666666665</v>
      </c>
      <c r="I35">
        <f t="shared" ref="I35:N35" si="0">AVERAGE(I28:I31)</f>
        <v>0.72865820000000003</v>
      </c>
      <c r="J35">
        <f t="shared" si="0"/>
        <v>0.81458385</v>
      </c>
      <c r="K35">
        <f t="shared" si="0"/>
        <v>0.78610852499999995</v>
      </c>
      <c r="L35">
        <f t="shared" si="0"/>
        <v>0.65016456666666667</v>
      </c>
      <c r="M35">
        <f t="shared" si="0"/>
        <v>0.61136000000000001</v>
      </c>
      <c r="N35">
        <f t="shared" si="0"/>
        <v>0.13538169999999999</v>
      </c>
      <c r="O35">
        <f>AVERAGE(O29:O30)</f>
        <v>9.6390165E-2</v>
      </c>
    </row>
    <row r="36" spans="1:17" x14ac:dyDescent="0.25">
      <c r="F36" t="s">
        <v>35</v>
      </c>
      <c r="H36">
        <f t="shared" ref="H36:N36" si="1">MEDIAN(H28:H31)</f>
        <v>0.73105909999999996</v>
      </c>
      <c r="I36">
        <f t="shared" si="1"/>
        <v>0.72511590000000004</v>
      </c>
      <c r="J36">
        <f t="shared" si="1"/>
        <v>0.8170191</v>
      </c>
      <c r="K36">
        <f t="shared" si="1"/>
        <v>0.79266100000000006</v>
      </c>
      <c r="L36">
        <f t="shared" si="1"/>
        <v>0.65471860000000004</v>
      </c>
      <c r="M36">
        <f t="shared" si="1"/>
        <v>0.61290129999999998</v>
      </c>
      <c r="N36">
        <f t="shared" si="1"/>
        <v>0.1378867</v>
      </c>
      <c r="O36">
        <f>MEDIAN(O29:O30)</f>
        <v>9.6390165E-2</v>
      </c>
    </row>
    <row r="37" spans="1:17" x14ac:dyDescent="0.25">
      <c r="F37" t="s">
        <v>36</v>
      </c>
      <c r="H37">
        <f t="shared" ref="H37:N37" si="2">STDEV(H28:H31)</f>
        <v>5.8564831844745667E-2</v>
      </c>
      <c r="I37">
        <f t="shared" si="2"/>
        <v>0.11117384242863336</v>
      </c>
      <c r="J37">
        <f t="shared" si="2"/>
        <v>7.8689214491673931E-2</v>
      </c>
      <c r="K37">
        <f t="shared" si="2"/>
        <v>2.6696140271254554E-2</v>
      </c>
      <c r="L37">
        <f t="shared" si="2"/>
        <v>8.3633592056860315E-3</v>
      </c>
      <c r="M37">
        <f t="shared" si="2"/>
        <v>4.8591880951862731E-2</v>
      </c>
      <c r="N37">
        <f t="shared" si="2"/>
        <v>5.4922407339809774E-3</v>
      </c>
      <c r="O37">
        <f>STDEV(O29:O30)</f>
        <v>5.6462971452492725E-3</v>
      </c>
    </row>
    <row r="38" spans="1:17" x14ac:dyDescent="0.25">
      <c r="F38" t="s">
        <v>37</v>
      </c>
      <c r="H38">
        <f t="shared" ref="H38:O38" si="3">H37/H35*100</f>
        <v>8.341992700705136</v>
      </c>
      <c r="I38">
        <f t="shared" si="3"/>
        <v>15.257337724139159</v>
      </c>
      <c r="J38">
        <f t="shared" si="3"/>
        <v>9.6600508949046713</v>
      </c>
      <c r="K38">
        <f t="shared" si="3"/>
        <v>3.3959866128222633</v>
      </c>
      <c r="L38">
        <f t="shared" si="3"/>
        <v>1.2863449708685599</v>
      </c>
      <c r="M38">
        <f t="shared" si="3"/>
        <v>7.9481616317493344</v>
      </c>
      <c r="N38">
        <f t="shared" si="3"/>
        <v>4.0568560846709545</v>
      </c>
      <c r="O38">
        <f t="shared" si="3"/>
        <v>5.8577523394106361</v>
      </c>
    </row>
    <row r="41" spans="1:17" x14ac:dyDescent="0.25">
      <c r="D41" t="s">
        <v>38</v>
      </c>
    </row>
    <row r="42" spans="1:17" x14ac:dyDescent="0.25">
      <c r="F42" s="3"/>
      <c r="G42" s="3"/>
      <c r="H42" s="3" t="s">
        <v>20</v>
      </c>
      <c r="I42" s="3" t="s">
        <v>21</v>
      </c>
      <c r="J42" s="3" t="s">
        <v>22</v>
      </c>
      <c r="K42" s="3" t="s">
        <v>23</v>
      </c>
      <c r="L42" s="3" t="s">
        <v>24</v>
      </c>
      <c r="M42" s="3" t="s">
        <v>25</v>
      </c>
      <c r="N42" s="3" t="s">
        <v>26</v>
      </c>
      <c r="O42" s="3" t="s">
        <v>27</v>
      </c>
      <c r="P42" s="3"/>
      <c r="Q42" s="3"/>
    </row>
    <row r="45" spans="1:17" x14ac:dyDescent="0.25">
      <c r="H45">
        <f t="shared" ref="H45:N46" si="4">H28-$O$35</f>
        <v>0.64405503500000005</v>
      </c>
      <c r="I45">
        <f t="shared" si="4"/>
        <v>0.75755403500000007</v>
      </c>
      <c r="J45">
        <f t="shared" si="4"/>
        <v>0.61978273500000003</v>
      </c>
      <c r="K45">
        <f t="shared" si="4"/>
        <v>0.71153723499999999</v>
      </c>
      <c r="L45">
        <f t="shared" si="4"/>
        <v>0.54412233500000007</v>
      </c>
      <c r="M45">
        <f t="shared" si="4"/>
        <v>0.55794673500000003</v>
      </c>
      <c r="N45">
        <f t="shared" si="4"/>
        <v>4.209143500000001E-2</v>
      </c>
    </row>
    <row r="46" spans="1:17" x14ac:dyDescent="0.25">
      <c r="H46">
        <f t="shared" si="4"/>
        <v>0.63466893499999999</v>
      </c>
      <c r="I46">
        <f t="shared" si="4"/>
        <v>0.68949423500000007</v>
      </c>
      <c r="J46">
        <f t="shared" si="4"/>
        <v>0.81173413500000002</v>
      </c>
      <c r="K46">
        <f t="shared" si="4"/>
        <v>0.70962083500000006</v>
      </c>
      <c r="L46">
        <f t="shared" si="4"/>
        <v>0.55832843500000007</v>
      </c>
      <c r="M46">
        <f t="shared" si="4"/>
        <v>0.55594633500000001</v>
      </c>
      <c r="N46">
        <f t="shared" si="4"/>
        <v>4.0901634999999992E-2</v>
      </c>
    </row>
    <row r="47" spans="1:17" x14ac:dyDescent="0.25">
      <c r="I47">
        <f t="shared" ref="I47:N47" si="5">I30-$O$35</f>
        <v>0.56795723500000006</v>
      </c>
      <c r="J47">
        <f t="shared" si="5"/>
        <v>0.71257953500000004</v>
      </c>
      <c r="K47">
        <f t="shared" si="5"/>
        <v>0.65479453500000007</v>
      </c>
      <c r="L47">
        <f t="shared" si="5"/>
        <v>0.55887243500000006</v>
      </c>
      <c r="M47">
        <f t="shared" si="5"/>
        <v>0.46891033500000001</v>
      </c>
      <c r="N47">
        <f t="shared" si="5"/>
        <v>4.2173634999999987E-2</v>
      </c>
    </row>
    <row r="48" spans="1:17" x14ac:dyDescent="0.25">
      <c r="H48">
        <f>H31-$O$35</f>
        <v>0.53825093499999999</v>
      </c>
      <c r="I48">
        <f>I31-$O$35</f>
        <v>0.51406663500000005</v>
      </c>
      <c r="J48">
        <f>J31-$O$35</f>
        <v>0.72867833500000001</v>
      </c>
      <c r="K48">
        <f>K31-$O$35</f>
        <v>0.682920835</v>
      </c>
      <c r="M48">
        <f>M31-$O$35</f>
        <v>0.47707593500000001</v>
      </c>
      <c r="N48">
        <f>N31-$O$35</f>
        <v>3.0799435000000014E-2</v>
      </c>
    </row>
    <row r="52" spans="4:14" x14ac:dyDescent="0.25">
      <c r="F52" t="s">
        <v>34</v>
      </c>
      <c r="H52">
        <f>AVERAGE(H45:H48)</f>
        <v>0.60565830166666668</v>
      </c>
      <c r="I52">
        <f>AVERAGE(I45:I48)</f>
        <v>0.63226803500000006</v>
      </c>
      <c r="J52">
        <f>AVERAGE(J45:J48)</f>
        <v>0.71819368500000003</v>
      </c>
      <c r="K52">
        <f t="shared" ref="K52:N52" si="6">AVERAGE(K45:K48)</f>
        <v>0.68971836000000009</v>
      </c>
      <c r="L52">
        <f t="shared" si="6"/>
        <v>0.55377440166666669</v>
      </c>
      <c r="M52">
        <f t="shared" si="6"/>
        <v>0.51496983500000004</v>
      </c>
      <c r="N52">
        <f t="shared" si="6"/>
        <v>3.8991535000000001E-2</v>
      </c>
    </row>
    <row r="53" spans="4:14" x14ac:dyDescent="0.25">
      <c r="F53" t="s">
        <v>35</v>
      </c>
      <c r="H53">
        <f t="shared" ref="H53:N53" si="7">MEDIAN(H45:H48)</f>
        <v>0.63466893499999999</v>
      </c>
      <c r="I53">
        <f t="shared" si="7"/>
        <v>0.62872573500000006</v>
      </c>
      <c r="J53">
        <f t="shared" si="7"/>
        <v>0.72062893500000003</v>
      </c>
      <c r="K53">
        <f t="shared" si="7"/>
        <v>0.69627083499999998</v>
      </c>
      <c r="L53">
        <f t="shared" si="7"/>
        <v>0.55832843500000007</v>
      </c>
      <c r="M53">
        <f t="shared" si="7"/>
        <v>0.51651113500000001</v>
      </c>
      <c r="N53">
        <f t="shared" si="7"/>
        <v>4.1496535000000001E-2</v>
      </c>
    </row>
    <row r="54" spans="4:14" x14ac:dyDescent="0.25">
      <c r="F54" t="s">
        <v>36</v>
      </c>
      <c r="H54">
        <f t="shared" ref="H54:N54" si="8">STDEV(H45:H48)</f>
        <v>5.8564831844745667E-2</v>
      </c>
      <c r="I54">
        <f t="shared" si="8"/>
        <v>0.11117384242863336</v>
      </c>
      <c r="J54">
        <f t="shared" si="8"/>
        <v>7.8689214491673931E-2</v>
      </c>
      <c r="K54">
        <f t="shared" si="8"/>
        <v>2.669614027125455E-2</v>
      </c>
      <c r="L54">
        <f t="shared" si="8"/>
        <v>8.3633592056860315E-3</v>
      </c>
      <c r="M54">
        <f t="shared" si="8"/>
        <v>4.8591880951862731E-2</v>
      </c>
      <c r="N54">
        <f t="shared" si="8"/>
        <v>5.4922407339809774E-3</v>
      </c>
    </row>
    <row r="55" spans="4:14" x14ac:dyDescent="0.25">
      <c r="F55" t="s">
        <v>37</v>
      </c>
      <c r="H55">
        <f t="shared" ref="H55:N55" si="9">H54/H52*100</f>
        <v>9.6696159672187108</v>
      </c>
      <c r="I55">
        <f t="shared" si="9"/>
        <v>17.583340652138666</v>
      </c>
      <c r="J55">
        <f t="shared" si="9"/>
        <v>10.956545028890631</v>
      </c>
      <c r="K55">
        <f t="shared" si="9"/>
        <v>3.8705857085281221</v>
      </c>
      <c r="L55">
        <f t="shared" si="9"/>
        <v>1.5102466239889842</v>
      </c>
      <c r="M55">
        <f t="shared" si="9"/>
        <v>9.4358693751183935</v>
      </c>
      <c r="N55">
        <f t="shared" si="9"/>
        <v>14.085725873528645</v>
      </c>
    </row>
    <row r="58" spans="4:14" x14ac:dyDescent="0.25">
      <c r="D58" t="s">
        <v>39</v>
      </c>
    </row>
    <row r="59" spans="4:14" x14ac:dyDescent="0.25">
      <c r="H59">
        <f t="shared" ref="H59:N60" si="10">H45/$N$52*100</f>
        <v>1651.781687999716</v>
      </c>
      <c r="I59">
        <f t="shared" si="10"/>
        <v>1942.8679455681856</v>
      </c>
      <c r="J59">
        <f t="shared" si="10"/>
        <v>1589.5315098520744</v>
      </c>
      <c r="K59">
        <f t="shared" si="10"/>
        <v>1824.8505348660935</v>
      </c>
      <c r="L59">
        <f t="shared" si="10"/>
        <v>1395.4883668980974</v>
      </c>
      <c r="M59">
        <f t="shared" si="10"/>
        <v>1430.9432419113534</v>
      </c>
      <c r="N59">
        <f t="shared" si="10"/>
        <v>107.95018713677216</v>
      </c>
    </row>
    <row r="60" spans="4:14" x14ac:dyDescent="0.25">
      <c r="H60">
        <f t="shared" si="10"/>
        <v>1627.7095400322146</v>
      </c>
      <c r="I60">
        <f t="shared" si="10"/>
        <v>1768.3177515324801</v>
      </c>
      <c r="J60">
        <f t="shared" si="10"/>
        <v>2081.8214389353998</v>
      </c>
      <c r="K60">
        <f t="shared" si="10"/>
        <v>1819.9356219240922</v>
      </c>
      <c r="L60">
        <f t="shared" si="10"/>
        <v>1431.9221723381754</v>
      </c>
      <c r="M60">
        <f t="shared" si="10"/>
        <v>1425.8128975943112</v>
      </c>
      <c r="N60">
        <f t="shared" si="10"/>
        <v>104.89875558887331</v>
      </c>
    </row>
    <row r="61" spans="4:14" x14ac:dyDescent="0.25">
      <c r="I61">
        <f t="shared" ref="I61:N61" si="11">I47/$N$52*100</f>
        <v>1456.616763099991</v>
      </c>
      <c r="J61">
        <f t="shared" si="11"/>
        <v>1827.5236791780576</v>
      </c>
      <c r="K61">
        <f t="shared" si="11"/>
        <v>1679.3248457646</v>
      </c>
      <c r="L61">
        <f t="shared" si="11"/>
        <v>1433.3173469574872</v>
      </c>
      <c r="M61">
        <f t="shared" si="11"/>
        <v>1202.5952171413617</v>
      </c>
      <c r="N61">
        <f t="shared" si="11"/>
        <v>108.16100212520483</v>
      </c>
    </row>
    <row r="62" spans="4:14" x14ac:dyDescent="0.25">
      <c r="H62">
        <f>H48/$N$52*100</f>
        <v>1380.4302267145931</v>
      </c>
      <c r="I62">
        <f>I48/$N$52*100</f>
        <v>1318.4057385788992</v>
      </c>
      <c r="J62">
        <f>J48/$N$52*100</f>
        <v>1868.811615136465</v>
      </c>
      <c r="K62">
        <f>K48/$N$52*100</f>
        <v>1751.4592205718498</v>
      </c>
      <c r="M62">
        <f>M48/$N$52*100</f>
        <v>1223.537198522705</v>
      </c>
      <c r="N62">
        <f>N48/$N$52*100</f>
        <v>78.990055149149725</v>
      </c>
    </row>
    <row r="65" spans="4:17" x14ac:dyDescent="0.25">
      <c r="F65" s="3"/>
      <c r="G65" s="3"/>
      <c r="H65" s="3" t="s">
        <v>20</v>
      </c>
      <c r="I65" s="3" t="s">
        <v>21</v>
      </c>
      <c r="J65" s="3" t="s">
        <v>22</v>
      </c>
      <c r="K65" s="3" t="s">
        <v>23</v>
      </c>
      <c r="L65" s="3" t="s">
        <v>24</v>
      </c>
      <c r="M65" s="3" t="s">
        <v>25</v>
      </c>
      <c r="N65" s="3" t="s">
        <v>26</v>
      </c>
      <c r="O65" s="3"/>
      <c r="P65" s="3"/>
      <c r="Q65" s="3"/>
    </row>
    <row r="66" spans="4:17" x14ac:dyDescent="0.25">
      <c r="F66" t="s">
        <v>34</v>
      </c>
      <c r="H66">
        <f>AVERAGE(H59:H62)</f>
        <v>1553.3071515821746</v>
      </c>
      <c r="I66">
        <f t="shared" ref="I66:N66" si="12">AVERAGE(I59:I62)</f>
        <v>1621.5520496948889</v>
      </c>
      <c r="J66">
        <f t="shared" si="12"/>
        <v>1841.9220607754992</v>
      </c>
      <c r="K66">
        <f t="shared" si="12"/>
        <v>1768.892555781659</v>
      </c>
      <c r="L66">
        <f t="shared" si="12"/>
        <v>1420.242628731253</v>
      </c>
      <c r="M66">
        <f t="shared" si="12"/>
        <v>1320.7221387924328</v>
      </c>
      <c r="N66">
        <f t="shared" si="12"/>
        <v>100.00000000000001</v>
      </c>
    </row>
    <row r="67" spans="4:17" x14ac:dyDescent="0.25">
      <c r="F67" t="s">
        <v>35</v>
      </c>
      <c r="H67">
        <f>MEDIAN(H59:H62)</f>
        <v>1627.7095400322146</v>
      </c>
      <c r="I67">
        <f t="shared" ref="I67:N67" si="13">MEDIAN(I59:I62)</f>
        <v>1612.4672573162356</v>
      </c>
      <c r="J67">
        <f>MEDIAN(J59:J62)</f>
        <v>1848.1676471572614</v>
      </c>
      <c r="K67">
        <f t="shared" si="13"/>
        <v>1785.6974212479709</v>
      </c>
      <c r="L67">
        <f t="shared" si="13"/>
        <v>1431.9221723381754</v>
      </c>
      <c r="M67">
        <f t="shared" si="13"/>
        <v>1324.6750480585081</v>
      </c>
      <c r="N67">
        <f t="shared" si="13"/>
        <v>106.42447136282274</v>
      </c>
    </row>
    <row r="68" spans="4:17" x14ac:dyDescent="0.25">
      <c r="F68" t="s">
        <v>36</v>
      </c>
      <c r="H68">
        <f>STDEV(H59:H62)</f>
        <v>150.19883634934021</v>
      </c>
      <c r="I68">
        <f t="shared" ref="I68:N68" si="14">STDEV(I59:I62)</f>
        <v>285.12302074959143</v>
      </c>
      <c r="J68">
        <f t="shared" si="14"/>
        <v>201.81101998593783</v>
      </c>
      <c r="K68">
        <f t="shared" si="14"/>
        <v>68.466502463302845</v>
      </c>
      <c r="L68">
        <f t="shared" si="14"/>
        <v>21.449166352866097</v>
      </c>
      <c r="M68">
        <f t="shared" si="14"/>
        <v>124.62161582472382</v>
      </c>
      <c r="N68">
        <f t="shared" si="14"/>
        <v>14.085725873528546</v>
      </c>
    </row>
    <row r="69" spans="4:17" x14ac:dyDescent="0.25">
      <c r="F69" t="s">
        <v>37</v>
      </c>
      <c r="H69">
        <f t="shared" ref="H69:N69" si="15">H68/H66*100</f>
        <v>9.6696159672187179</v>
      </c>
      <c r="I69">
        <f t="shared" si="15"/>
        <v>17.583340652138805</v>
      </c>
      <c r="J69">
        <f t="shared" si="15"/>
        <v>10.956545028890631</v>
      </c>
      <c r="K69">
        <f t="shared" si="15"/>
        <v>3.8705857085281283</v>
      </c>
      <c r="L69">
        <f t="shared" si="15"/>
        <v>1.5102466239889802</v>
      </c>
      <c r="M69">
        <f t="shared" si="15"/>
        <v>9.4358693751183935</v>
      </c>
      <c r="N69">
        <f t="shared" si="15"/>
        <v>14.085725873528542</v>
      </c>
    </row>
    <row r="72" spans="4:17" x14ac:dyDescent="0.25">
      <c r="D72" t="s">
        <v>40</v>
      </c>
    </row>
    <row r="73" spans="4:17" x14ac:dyDescent="0.25">
      <c r="H73">
        <f t="shared" ref="H73:N74" si="16">H45/$I$52*100</f>
        <v>101.86424100974834</v>
      </c>
      <c r="I73">
        <f t="shared" si="16"/>
        <v>119.81533037645973</v>
      </c>
      <c r="J73">
        <f t="shared" si="16"/>
        <v>98.025315323745559</v>
      </c>
      <c r="K73">
        <f t="shared" si="16"/>
        <v>112.53727780181073</v>
      </c>
      <c r="L73">
        <f t="shared" si="16"/>
        <v>86.058808112923188</v>
      </c>
      <c r="M73">
        <f t="shared" si="16"/>
        <v>88.245285877847664</v>
      </c>
      <c r="N73">
        <f t="shared" si="16"/>
        <v>6.6572138191360581</v>
      </c>
    </row>
    <row r="74" spans="4:17" x14ac:dyDescent="0.25">
      <c r="H74">
        <f t="shared" si="16"/>
        <v>100.37972819549543</v>
      </c>
      <c r="I74">
        <f t="shared" si="16"/>
        <v>109.05093992297112</v>
      </c>
      <c r="J74">
        <f t="shared" si="16"/>
        <v>128.38449677437828</v>
      </c>
      <c r="K74">
        <f t="shared" si="16"/>
        <v>112.23417849994584</v>
      </c>
      <c r="L74">
        <f t="shared" si="16"/>
        <v>88.305655844202207</v>
      </c>
      <c r="M74">
        <f t="shared" si="16"/>
        <v>87.928901071204706</v>
      </c>
      <c r="N74">
        <f t="shared" si="16"/>
        <v>6.4690341336012649</v>
      </c>
    </row>
    <row r="75" spans="4:17" x14ac:dyDescent="0.25">
      <c r="I75">
        <f t="shared" ref="I75:N75" si="17">I47/$I$52*100</f>
        <v>89.8285542776174</v>
      </c>
      <c r="J75">
        <f t="shared" si="17"/>
        <v>112.70212877359836</v>
      </c>
      <c r="K75">
        <f t="shared" si="17"/>
        <v>103.562808611699</v>
      </c>
      <c r="L75">
        <f t="shared" si="17"/>
        <v>88.391695303717199</v>
      </c>
      <c r="M75">
        <f t="shared" si="17"/>
        <v>74.163220191892194</v>
      </c>
      <c r="N75">
        <f t="shared" si="17"/>
        <v>6.6702146345260021</v>
      </c>
    </row>
    <row r="76" spans="4:17" x14ac:dyDescent="0.25">
      <c r="H76">
        <f>H48/$I$52*100</f>
        <v>85.130182961091791</v>
      </c>
      <c r="I76">
        <f>I48/$I$52*100</f>
        <v>81.305175422951763</v>
      </c>
      <c r="J76">
        <f>J48/$I$52*100</f>
        <v>115.24832739646564</v>
      </c>
      <c r="K76">
        <f>K48/$I$52*100</f>
        <v>108.01128590978033</v>
      </c>
      <c r="M76">
        <f>M48/$I$52*100</f>
        <v>75.454697784935462</v>
      </c>
      <c r="N76">
        <f>N48/$I$52*100</f>
        <v>4.8712623911155033</v>
      </c>
    </row>
    <row r="79" spans="4:17" x14ac:dyDescent="0.25">
      <c r="F79" s="3"/>
      <c r="G79" s="3"/>
      <c r="H79" s="3" t="s">
        <v>20</v>
      </c>
      <c r="I79" s="3" t="s">
        <v>21</v>
      </c>
      <c r="J79" s="3" t="s">
        <v>22</v>
      </c>
      <c r="K79" s="3" t="s">
        <v>23</v>
      </c>
      <c r="L79" s="3" t="s">
        <v>24</v>
      </c>
      <c r="M79" s="3" t="s">
        <v>25</v>
      </c>
      <c r="N79" s="3" t="s">
        <v>26</v>
      </c>
      <c r="O79" s="3"/>
      <c r="P79" s="3"/>
      <c r="Q79" s="3"/>
    </row>
    <row r="80" spans="4:17" x14ac:dyDescent="0.25">
      <c r="F80" t="s">
        <v>34</v>
      </c>
      <c r="H80">
        <f>AVERAGE(H73:H76)</f>
        <v>95.791384055445192</v>
      </c>
      <c r="I80">
        <f t="shared" ref="I80:N80" si="18">AVERAGE(I73:I76)</f>
        <v>100.00000000000001</v>
      </c>
      <c r="J80">
        <f>AVERAGE(J73:J76)</f>
        <v>113.59006706704696</v>
      </c>
      <c r="K80">
        <f t="shared" si="18"/>
        <v>109.08638770580897</v>
      </c>
      <c r="L80">
        <f>AVERAGE(L73:L76)</f>
        <v>87.585386420280869</v>
      </c>
      <c r="M80">
        <f t="shared" si="18"/>
        <v>81.44802623147001</v>
      </c>
      <c r="N80">
        <f t="shared" si="18"/>
        <v>6.1669312445947071</v>
      </c>
    </row>
    <row r="81" spans="6:14" x14ac:dyDescent="0.25">
      <c r="F81" t="s">
        <v>35</v>
      </c>
      <c r="H81">
        <f>MEDIAN(H73:H76)</f>
        <v>100.37972819549543</v>
      </c>
      <c r="I81">
        <f t="shared" ref="I81:N81" si="19">MEDIAN(I73:I76)</f>
        <v>99.439747100294255</v>
      </c>
      <c r="J81">
        <f t="shared" si="19"/>
        <v>113.975228085032</v>
      </c>
      <c r="K81">
        <f t="shared" si="19"/>
        <v>110.12273220486308</v>
      </c>
      <c r="L81">
        <f t="shared" si="19"/>
        <v>88.305655844202207</v>
      </c>
      <c r="M81">
        <f t="shared" si="19"/>
        <v>81.691799428070084</v>
      </c>
      <c r="N81">
        <f t="shared" si="19"/>
        <v>6.5631239763686615</v>
      </c>
    </row>
    <row r="82" spans="6:14" x14ac:dyDescent="0.25">
      <c r="F82" t="s">
        <v>36</v>
      </c>
      <c r="H82">
        <f>STDEV(H73:H76)</f>
        <v>9.2626589678451303</v>
      </c>
      <c r="I82">
        <f t="shared" ref="I82:N82" si="20">STDEV(I73:I76)</f>
        <v>17.583340652138631</v>
      </c>
      <c r="J82">
        <f t="shared" si="20"/>
        <v>12.445546846548067</v>
      </c>
      <c r="K82">
        <f t="shared" si="20"/>
        <v>4.222282132490621</v>
      </c>
      <c r="L82">
        <f t="shared" si="20"/>
        <v>1.3227553415199955</v>
      </c>
      <c r="M82">
        <f t="shared" si="20"/>
        <v>7.685329363813671</v>
      </c>
      <c r="N82">
        <f t="shared" si="20"/>
        <v>0.8686570299225983</v>
      </c>
    </row>
    <row r="83" spans="6:14" x14ac:dyDescent="0.25">
      <c r="F83" t="s">
        <v>37</v>
      </c>
      <c r="H83">
        <f t="shared" ref="H83:N83" si="21">H82/H80*100</f>
        <v>9.6696159672187143</v>
      </c>
      <c r="I83">
        <f t="shared" si="21"/>
        <v>17.583340652138631</v>
      </c>
      <c r="J83">
        <f t="shared" si="21"/>
        <v>10.956545028890631</v>
      </c>
      <c r="K83">
        <f t="shared" si="21"/>
        <v>3.8705857085281221</v>
      </c>
      <c r="L83">
        <f t="shared" si="21"/>
        <v>1.5102466239889814</v>
      </c>
      <c r="M83">
        <f t="shared" si="21"/>
        <v>9.4358693751183882</v>
      </c>
      <c r="N83">
        <f t="shared" si="21"/>
        <v>14.085725873528638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32F7-B3C8-4953-8D4B-54E600B174F5}">
  <dimension ref="A1:X87"/>
  <sheetViews>
    <sheetView topLeftCell="A61" workbookViewId="0">
      <selection activeCell="E19" sqref="E19"/>
    </sheetView>
  </sheetViews>
  <sheetFormatPr baseColWidth="10" defaultRowHeight="15" x14ac:dyDescent="0.25"/>
  <cols>
    <col min="5" max="5" width="19.42578125" customWidth="1"/>
  </cols>
  <sheetData>
    <row r="1" spans="1:24" x14ac:dyDescent="0.25">
      <c r="B1" t="s">
        <v>0</v>
      </c>
    </row>
    <row r="2" spans="1:24" x14ac:dyDescent="0.25">
      <c r="A2" t="s">
        <v>1</v>
      </c>
    </row>
    <row r="3" spans="1:24" x14ac:dyDescent="0.25">
      <c r="A3" t="s">
        <v>41</v>
      </c>
    </row>
    <row r="4" spans="1:24" x14ac:dyDescent="0.25">
      <c r="A4" t="s">
        <v>42</v>
      </c>
      <c r="R4" s="19"/>
      <c r="S4" s="19"/>
      <c r="T4" s="19"/>
      <c r="U4" s="19"/>
      <c r="V4" s="19"/>
      <c r="W4" s="19"/>
      <c r="X4" s="19"/>
    </row>
    <row r="5" spans="1:24" x14ac:dyDescent="0.25">
      <c r="R5" s="19"/>
      <c r="S5" s="19"/>
      <c r="T5" s="19"/>
      <c r="U5" s="19"/>
      <c r="V5" s="19"/>
      <c r="W5" s="19"/>
      <c r="X5" s="19"/>
    </row>
    <row r="6" spans="1:24" x14ac:dyDescent="0.25">
      <c r="A6" t="s">
        <v>4</v>
      </c>
      <c r="R6" s="19"/>
      <c r="S6" s="19"/>
      <c r="T6" s="19"/>
      <c r="U6" s="19"/>
      <c r="V6" s="19"/>
      <c r="W6" s="19"/>
      <c r="X6" s="19"/>
    </row>
    <row r="7" spans="1:24" x14ac:dyDescent="0.25">
      <c r="A7" t="s">
        <v>5</v>
      </c>
      <c r="R7" s="19"/>
      <c r="S7" s="19"/>
      <c r="T7" s="19"/>
      <c r="U7" s="19"/>
      <c r="V7" s="19"/>
      <c r="W7" s="19"/>
      <c r="X7" s="19"/>
    </row>
    <row r="8" spans="1:24" x14ac:dyDescent="0.25">
      <c r="R8" s="19"/>
      <c r="S8" s="19"/>
      <c r="T8" s="19"/>
      <c r="U8" s="19"/>
      <c r="V8" s="19"/>
      <c r="W8" s="19"/>
      <c r="X8" s="19"/>
    </row>
    <row r="9" spans="1:24" x14ac:dyDescent="0.25">
      <c r="A9" t="s">
        <v>6</v>
      </c>
      <c r="R9" s="19"/>
      <c r="S9" s="19"/>
      <c r="T9" s="19"/>
      <c r="U9" s="19"/>
      <c r="V9" s="19"/>
      <c r="W9" s="19"/>
      <c r="X9" s="19"/>
    </row>
    <row r="10" spans="1:24" x14ac:dyDescent="0.25">
      <c r="A10" t="s">
        <v>43</v>
      </c>
      <c r="R10" s="19"/>
      <c r="S10" s="19"/>
      <c r="T10" s="19"/>
      <c r="U10" s="19"/>
      <c r="V10" s="19"/>
      <c r="W10" s="19"/>
      <c r="X10" s="19"/>
    </row>
    <row r="11" spans="1:24" x14ac:dyDescent="0.25">
      <c r="A11" t="s">
        <v>8</v>
      </c>
      <c r="R11" s="19"/>
      <c r="S11" s="19"/>
      <c r="T11" s="19"/>
      <c r="U11" s="19"/>
      <c r="V11" s="19"/>
      <c r="W11" s="19"/>
      <c r="X11" s="19"/>
    </row>
    <row r="12" spans="1:24" x14ac:dyDescent="0.25">
      <c r="A12" t="s">
        <v>44</v>
      </c>
      <c r="R12" s="19"/>
      <c r="S12" s="19"/>
      <c r="T12" s="19"/>
      <c r="U12" s="19"/>
      <c r="V12" s="19"/>
      <c r="W12" s="19"/>
      <c r="X12" s="19"/>
    </row>
    <row r="13" spans="1:24" x14ac:dyDescent="0.25">
      <c r="A13" t="s">
        <v>45</v>
      </c>
      <c r="R13" s="19"/>
      <c r="S13" s="19"/>
      <c r="T13" s="19"/>
      <c r="U13" s="19"/>
      <c r="V13" s="19"/>
      <c r="W13" s="19"/>
      <c r="X13" s="19"/>
    </row>
    <row r="14" spans="1:24" x14ac:dyDescent="0.25">
      <c r="A14" t="s">
        <v>46</v>
      </c>
      <c r="R14" s="19"/>
      <c r="S14" s="19"/>
      <c r="T14" s="19"/>
      <c r="U14" s="19"/>
      <c r="V14" s="19"/>
      <c r="W14" s="19"/>
      <c r="X14" s="19"/>
    </row>
    <row r="15" spans="1:24" x14ac:dyDescent="0.25">
      <c r="A15" t="s">
        <v>47</v>
      </c>
      <c r="R15" s="19"/>
      <c r="S15" s="19"/>
      <c r="T15" s="19"/>
      <c r="U15" s="19"/>
      <c r="V15" s="19"/>
      <c r="W15" s="19"/>
      <c r="X15" s="19"/>
    </row>
    <row r="16" spans="1:24" x14ac:dyDescent="0.25">
      <c r="A16" t="s">
        <v>48</v>
      </c>
      <c r="R16" s="19"/>
      <c r="S16" s="19"/>
      <c r="T16" s="19"/>
      <c r="U16" s="19"/>
      <c r="V16" s="19"/>
      <c r="W16" s="19"/>
      <c r="X16" s="19"/>
    </row>
    <row r="17" spans="1:24" x14ac:dyDescent="0.25">
      <c r="A17" t="s">
        <v>49</v>
      </c>
      <c r="R17" s="19"/>
      <c r="S17" s="19"/>
      <c r="T17" s="19"/>
      <c r="U17" s="19"/>
      <c r="V17" s="19"/>
      <c r="W17" s="19"/>
      <c r="X17" s="19"/>
    </row>
    <row r="18" spans="1:24" x14ac:dyDescent="0.25">
      <c r="A18" t="s">
        <v>50</v>
      </c>
      <c r="R18" s="19"/>
      <c r="S18" s="19"/>
      <c r="T18" s="19"/>
      <c r="U18" s="19"/>
      <c r="V18" s="19"/>
      <c r="W18" s="19"/>
      <c r="X18" s="19"/>
    </row>
    <row r="19" spans="1:24" x14ac:dyDescent="0.25">
      <c r="A19" t="s">
        <v>51</v>
      </c>
      <c r="R19" s="19"/>
      <c r="S19" s="19"/>
      <c r="T19" s="19"/>
      <c r="U19" s="19"/>
      <c r="V19" s="19"/>
      <c r="W19" s="19"/>
      <c r="X19" s="19"/>
    </row>
    <row r="20" spans="1:24" x14ac:dyDescent="0.25">
      <c r="R20" s="19"/>
      <c r="S20" s="19"/>
      <c r="T20" s="19"/>
      <c r="U20" s="19"/>
      <c r="V20" s="19"/>
      <c r="W20" s="19"/>
      <c r="X20" s="19"/>
    </row>
    <row r="21" spans="1:24" x14ac:dyDescent="0.25">
      <c r="R21" s="19"/>
      <c r="S21" s="19"/>
      <c r="T21" s="19"/>
      <c r="U21" s="19"/>
      <c r="V21" s="19"/>
      <c r="W21" s="19"/>
      <c r="X21" s="19"/>
    </row>
    <row r="22" spans="1:24" x14ac:dyDescent="0.25">
      <c r="A22" s="1"/>
      <c r="R22" s="19"/>
      <c r="S22" s="19"/>
      <c r="T22" s="19"/>
      <c r="U22" s="19"/>
      <c r="V22" s="19"/>
      <c r="W22" s="19"/>
      <c r="X22" s="19"/>
    </row>
    <row r="23" spans="1:24" x14ac:dyDescent="0.25">
      <c r="C23" s="2"/>
      <c r="R23" s="19"/>
      <c r="S23" s="19"/>
      <c r="T23" s="19"/>
      <c r="U23" s="19"/>
      <c r="V23" s="19"/>
      <c r="W23" s="19"/>
      <c r="X23" s="19"/>
    </row>
    <row r="24" spans="1:24" x14ac:dyDescent="0.25">
      <c r="C24" s="2"/>
      <c r="R24" s="19"/>
      <c r="S24" s="19"/>
      <c r="T24" s="19"/>
      <c r="U24" s="19"/>
      <c r="V24" s="19"/>
      <c r="W24" s="19"/>
      <c r="X24" s="19"/>
    </row>
    <row r="25" spans="1:24" x14ac:dyDescent="0.25">
      <c r="A25" s="1" t="s">
        <v>60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/>
      <c r="Q25" s="3"/>
    </row>
    <row r="26" spans="1:24" x14ac:dyDescent="0.25">
      <c r="A26" t="s">
        <v>28</v>
      </c>
      <c r="C26" t="s">
        <v>62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24" x14ac:dyDescent="0.25">
      <c r="A27" t="s">
        <v>29</v>
      </c>
      <c r="C27" s="2">
        <v>43575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24" x14ac:dyDescent="0.25">
      <c r="A28" t="s">
        <v>17</v>
      </c>
      <c r="C28" s="2">
        <v>43733</v>
      </c>
      <c r="F28" s="5">
        <v>547.11400000000003</v>
      </c>
      <c r="G28" s="5">
        <v>547.30200000000002</v>
      </c>
      <c r="H28" s="6">
        <v>2778.35</v>
      </c>
      <c r="I28" s="7">
        <v>3074.77</v>
      </c>
      <c r="J28" s="7">
        <v>2780.09</v>
      </c>
      <c r="K28" s="7">
        <v>2995.06</v>
      </c>
      <c r="L28" s="7">
        <v>3029.33</v>
      </c>
      <c r="M28" s="7">
        <v>3226.83</v>
      </c>
      <c r="N28" s="7">
        <v>51734.8</v>
      </c>
      <c r="O28" s="16">
        <v>3103.62</v>
      </c>
      <c r="P28" s="5">
        <v>548.26499999999999</v>
      </c>
      <c r="Q28" s="5">
        <v>547.33100000000002</v>
      </c>
    </row>
    <row r="29" spans="1:24" x14ac:dyDescent="0.25">
      <c r="A29" t="s">
        <v>18</v>
      </c>
      <c r="C29" t="s">
        <v>19</v>
      </c>
      <c r="F29" s="5">
        <v>549.53499999999997</v>
      </c>
      <c r="G29" s="5">
        <v>547.60500000000002</v>
      </c>
      <c r="H29" s="9">
        <v>2923.69</v>
      </c>
      <c r="I29" s="17">
        <v>2913.07</v>
      </c>
      <c r="J29" s="17">
        <v>2947.95</v>
      </c>
      <c r="K29" s="17">
        <v>3042.84</v>
      </c>
      <c r="L29" s="17">
        <v>3044.94</v>
      </c>
      <c r="M29" s="17">
        <v>3258.72</v>
      </c>
      <c r="N29" s="17">
        <v>48470.5</v>
      </c>
      <c r="O29" s="11">
        <v>2220.2800000000002</v>
      </c>
      <c r="P29" s="5">
        <v>548.39099999999996</v>
      </c>
      <c r="Q29" s="5">
        <v>547.81399999999996</v>
      </c>
    </row>
    <row r="30" spans="1:24" x14ac:dyDescent="0.25">
      <c r="A30" t="s">
        <v>30</v>
      </c>
      <c r="C30" t="s">
        <v>31</v>
      </c>
      <c r="F30" s="5">
        <v>547.92600000000004</v>
      </c>
      <c r="G30" s="5">
        <v>550.31200000000001</v>
      </c>
      <c r="H30" s="9"/>
      <c r="I30" s="17">
        <v>2794.42</v>
      </c>
      <c r="J30" s="17">
        <v>2809.75</v>
      </c>
      <c r="K30" s="17">
        <v>3108.83</v>
      </c>
      <c r="L30" s="17">
        <v>2936.97</v>
      </c>
      <c r="M30" s="17">
        <v>2950.56</v>
      </c>
      <c r="N30" s="17">
        <v>44059.4</v>
      </c>
      <c r="O30" s="11">
        <v>2236.77</v>
      </c>
      <c r="P30" s="5">
        <v>547.15200000000004</v>
      </c>
      <c r="Q30" s="5">
        <v>548.976</v>
      </c>
    </row>
    <row r="31" spans="1:24" x14ac:dyDescent="0.25">
      <c r="A31" t="s">
        <v>32</v>
      </c>
      <c r="C31" t="s">
        <v>33</v>
      </c>
      <c r="F31" s="5">
        <v>551.64700000000005</v>
      </c>
      <c r="G31" s="5">
        <v>548.84299999999996</v>
      </c>
      <c r="H31" s="12">
        <v>2918.26</v>
      </c>
      <c r="I31" s="13">
        <v>2915.63</v>
      </c>
      <c r="J31" s="13">
        <v>2806.65</v>
      </c>
      <c r="K31" s="13">
        <v>3276.08</v>
      </c>
      <c r="L31" s="13"/>
      <c r="M31" s="13">
        <v>2968.01</v>
      </c>
      <c r="N31" s="13">
        <v>56573.599999999999</v>
      </c>
      <c r="O31" s="14">
        <v>553.59</v>
      </c>
      <c r="P31" s="5">
        <v>547.43399999999997</v>
      </c>
      <c r="Q31" s="5">
        <v>548.452</v>
      </c>
    </row>
    <row r="32" spans="1:24" x14ac:dyDescent="0.25">
      <c r="A32" t="s">
        <v>17</v>
      </c>
      <c r="C32" s="2">
        <v>43733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t="s">
        <v>18</v>
      </c>
      <c r="C33" t="s">
        <v>19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1" t="s">
        <v>61</v>
      </c>
      <c r="C34" t="s">
        <v>63</v>
      </c>
    </row>
    <row r="35" spans="1:17" x14ac:dyDescent="0.25">
      <c r="F35" t="s">
        <v>34</v>
      </c>
      <c r="H35">
        <f>AVERAGE(H28:H31)</f>
        <v>2873.4333333333329</v>
      </c>
      <c r="I35">
        <f t="shared" ref="I35:N35" si="0">AVERAGE(I28:I31)</f>
        <v>2924.4724999999999</v>
      </c>
      <c r="J35">
        <f t="shared" si="0"/>
        <v>2836.11</v>
      </c>
      <c r="K35">
        <f t="shared" si="0"/>
        <v>3105.7024999999999</v>
      </c>
      <c r="L35">
        <f t="shared" si="0"/>
        <v>3003.7466666666664</v>
      </c>
      <c r="M35">
        <f t="shared" si="0"/>
        <v>3101.0299999999997</v>
      </c>
      <c r="N35">
        <f t="shared" si="0"/>
        <v>50209.575000000004</v>
      </c>
      <c r="O35">
        <f>AVERAGE(O29:O30)</f>
        <v>2228.5250000000001</v>
      </c>
    </row>
    <row r="36" spans="1:17" x14ac:dyDescent="0.25">
      <c r="F36" t="s">
        <v>52</v>
      </c>
      <c r="H36">
        <f>H35/1000</f>
        <v>2.8734333333333328</v>
      </c>
      <c r="I36">
        <f t="shared" ref="I36:O36" si="1">I35/1000</f>
        <v>2.9244724999999998</v>
      </c>
      <c r="J36">
        <f t="shared" si="1"/>
        <v>2.8361100000000001</v>
      </c>
      <c r="K36">
        <f t="shared" si="1"/>
        <v>3.1057025</v>
      </c>
      <c r="L36">
        <f t="shared" si="1"/>
        <v>3.0037466666666663</v>
      </c>
      <c r="M36">
        <f t="shared" si="1"/>
        <v>3.1010299999999997</v>
      </c>
      <c r="N36">
        <f t="shared" si="1"/>
        <v>50.209575000000001</v>
      </c>
      <c r="O36">
        <f t="shared" si="1"/>
        <v>2.2285250000000003</v>
      </c>
    </row>
    <row r="37" spans="1:17" x14ac:dyDescent="0.25">
      <c r="F37" t="s">
        <v>35</v>
      </c>
      <c r="H37">
        <f>MEDIAN(H28:H31)</f>
        <v>2918.26</v>
      </c>
      <c r="I37">
        <f t="shared" ref="I37:N37" si="2">MEDIAN(I28:I31)</f>
        <v>2914.3500000000004</v>
      </c>
      <c r="J37">
        <f t="shared" si="2"/>
        <v>2808.2</v>
      </c>
      <c r="K37">
        <f t="shared" si="2"/>
        <v>3075.835</v>
      </c>
      <c r="L37">
        <f t="shared" si="2"/>
        <v>3029.33</v>
      </c>
      <c r="M37">
        <f t="shared" si="2"/>
        <v>3097.42</v>
      </c>
      <c r="N37">
        <f t="shared" si="2"/>
        <v>50102.65</v>
      </c>
      <c r="O37">
        <f>MEDIAN(O29:O30)</f>
        <v>2228.5250000000001</v>
      </c>
    </row>
    <row r="38" spans="1:17" x14ac:dyDescent="0.25">
      <c r="F38" t="s">
        <v>53</v>
      </c>
      <c r="H38">
        <f>H37/1000</f>
        <v>2.9182600000000001</v>
      </c>
      <c r="I38">
        <f t="shared" ref="I38:O38" si="3">I37/1000</f>
        <v>2.9143500000000002</v>
      </c>
      <c r="J38">
        <f t="shared" si="3"/>
        <v>2.8081999999999998</v>
      </c>
      <c r="K38">
        <f t="shared" si="3"/>
        <v>3.0758350000000001</v>
      </c>
      <c r="L38">
        <f t="shared" si="3"/>
        <v>3.0293299999999999</v>
      </c>
      <c r="M38">
        <f t="shared" si="3"/>
        <v>3.0974200000000001</v>
      </c>
      <c r="N38">
        <f t="shared" si="3"/>
        <v>50.102650000000004</v>
      </c>
      <c r="O38">
        <f t="shared" si="3"/>
        <v>2.2285250000000003</v>
      </c>
    </row>
    <row r="39" spans="1:17" x14ac:dyDescent="0.25">
      <c r="F39" t="s">
        <v>36</v>
      </c>
      <c r="H39">
        <f>STDEV(H28:H31)</f>
        <v>82.389328394722057</v>
      </c>
      <c r="I39">
        <f t="shared" ref="I39:N39" si="4">STDEV(I28:I31)</f>
        <v>115.05244901782835</v>
      </c>
      <c r="J39">
        <f t="shared" si="4"/>
        <v>75.738953429966571</v>
      </c>
      <c r="K39">
        <f t="shared" si="4"/>
        <v>122.78942744253943</v>
      </c>
      <c r="L39">
        <f t="shared" si="4"/>
        <v>58.354609358073397</v>
      </c>
      <c r="M39">
        <f t="shared" si="4"/>
        <v>164.34447298281728</v>
      </c>
      <c r="N39">
        <f t="shared" si="4"/>
        <v>5281.2927674796938</v>
      </c>
      <c r="O39">
        <f>STDEV(O29:O30)</f>
        <v>11.660190821766015</v>
      </c>
    </row>
    <row r="40" spans="1:17" x14ac:dyDescent="0.25">
      <c r="F40" t="s">
        <v>37</v>
      </c>
      <c r="H40">
        <f>H39/H35*100</f>
        <v>2.867278229112284</v>
      </c>
      <c r="I40">
        <f t="shared" ref="I40:O40" si="5">I39/I35*100</f>
        <v>3.9341265482177845</v>
      </c>
      <c r="J40">
        <f t="shared" si="5"/>
        <v>2.6705224208499168</v>
      </c>
      <c r="K40">
        <f t="shared" si="5"/>
        <v>3.9536764207949551</v>
      </c>
      <c r="L40">
        <f t="shared" si="5"/>
        <v>1.9427273946118424</v>
      </c>
      <c r="M40">
        <f t="shared" si="5"/>
        <v>5.2996737530052043</v>
      </c>
      <c r="N40">
        <f t="shared" si="5"/>
        <v>10.518497253720417</v>
      </c>
      <c r="O40">
        <f t="shared" si="5"/>
        <v>0.52322459123258724</v>
      </c>
    </row>
    <row r="43" spans="1:17" x14ac:dyDescent="0.25">
      <c r="D43" t="s">
        <v>38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/>
      <c r="Q44" s="3"/>
    </row>
    <row r="47" spans="1:17" x14ac:dyDescent="0.25">
      <c r="H47">
        <f>H28-$O$35</f>
        <v>549.82499999999982</v>
      </c>
      <c r="I47">
        <f t="shared" ref="I47:N47" si="6">I28-$O$35</f>
        <v>846.24499999999989</v>
      </c>
      <c r="J47">
        <f t="shared" si="6"/>
        <v>551.56500000000005</v>
      </c>
      <c r="K47">
        <f t="shared" si="6"/>
        <v>766.53499999999985</v>
      </c>
      <c r="L47">
        <f t="shared" si="6"/>
        <v>800.80499999999984</v>
      </c>
      <c r="M47">
        <f t="shared" si="6"/>
        <v>998.30499999999984</v>
      </c>
      <c r="N47">
        <f t="shared" si="6"/>
        <v>49506.275000000001</v>
      </c>
    </row>
    <row r="48" spans="1:17" x14ac:dyDescent="0.25">
      <c r="H48">
        <f t="shared" ref="H48:N49" si="7">H29-$O$35</f>
        <v>695.16499999999996</v>
      </c>
      <c r="I48">
        <f t="shared" si="7"/>
        <v>684.54500000000007</v>
      </c>
      <c r="J48">
        <f>J29-$O$35</f>
        <v>719.42499999999973</v>
      </c>
      <c r="K48">
        <f t="shared" si="7"/>
        <v>814.31500000000005</v>
      </c>
      <c r="L48">
        <f t="shared" si="7"/>
        <v>816.41499999999996</v>
      </c>
      <c r="M48">
        <f t="shared" si="7"/>
        <v>1030.1949999999997</v>
      </c>
      <c r="N48">
        <f t="shared" si="7"/>
        <v>46241.974999999999</v>
      </c>
    </row>
    <row r="49" spans="4:14" x14ac:dyDescent="0.25">
      <c r="I49">
        <f t="shared" si="7"/>
        <v>565.89499999999998</v>
      </c>
      <c r="J49">
        <f t="shared" si="7"/>
        <v>581.22499999999991</v>
      </c>
      <c r="K49">
        <f t="shared" si="7"/>
        <v>880.30499999999984</v>
      </c>
      <c r="L49">
        <f t="shared" si="7"/>
        <v>708.44499999999971</v>
      </c>
      <c r="M49">
        <f t="shared" si="7"/>
        <v>722.03499999999985</v>
      </c>
      <c r="N49">
        <f t="shared" si="7"/>
        <v>41830.875</v>
      </c>
    </row>
    <row r="50" spans="4:14" x14ac:dyDescent="0.25">
      <c r="H50">
        <f t="shared" ref="H50:N50" si="8">H31-$O$35</f>
        <v>689.73500000000013</v>
      </c>
      <c r="I50">
        <f t="shared" si="8"/>
        <v>687.10500000000002</v>
      </c>
      <c r="J50">
        <f t="shared" si="8"/>
        <v>578.125</v>
      </c>
      <c r="K50">
        <f t="shared" si="8"/>
        <v>1047.5549999999998</v>
      </c>
      <c r="M50">
        <f t="shared" si="8"/>
        <v>739.48500000000013</v>
      </c>
      <c r="N50">
        <f t="shared" si="8"/>
        <v>54345.074999999997</v>
      </c>
    </row>
    <row r="54" spans="4:14" x14ac:dyDescent="0.25">
      <c r="F54" t="s">
        <v>34</v>
      </c>
      <c r="H54">
        <f>AVERAGE(H47:H50)</f>
        <v>644.9083333333333</v>
      </c>
      <c r="I54">
        <f t="shared" ref="I54:N54" si="9">AVERAGE(I47:I50)</f>
        <v>695.94749999999999</v>
      </c>
      <c r="J54">
        <f>AVERAGE(J47:J50)</f>
        <v>607.58499999999992</v>
      </c>
      <c r="K54">
        <f t="shared" si="9"/>
        <v>877.1774999999999</v>
      </c>
      <c r="L54">
        <f t="shared" si="9"/>
        <v>775.22166666666647</v>
      </c>
      <c r="M54">
        <f t="shared" si="9"/>
        <v>872.50499999999988</v>
      </c>
      <c r="N54">
        <f t="shared" si="9"/>
        <v>47981.05</v>
      </c>
    </row>
    <row r="55" spans="4:14" x14ac:dyDescent="0.25">
      <c r="F55" t="s">
        <v>52</v>
      </c>
      <c r="H55">
        <f>H54/1000</f>
        <v>0.64490833333333331</v>
      </c>
      <c r="I55">
        <f t="shared" ref="I55:N55" si="10">I54/1000</f>
        <v>0.69594749999999994</v>
      </c>
      <c r="J55">
        <f t="shared" si="10"/>
        <v>0.60758499999999993</v>
      </c>
      <c r="K55">
        <f t="shared" si="10"/>
        <v>0.87717749999999994</v>
      </c>
      <c r="L55">
        <f t="shared" si="10"/>
        <v>0.77522166666666648</v>
      </c>
      <c r="M55">
        <f t="shared" si="10"/>
        <v>0.87250499999999986</v>
      </c>
      <c r="N55">
        <f t="shared" si="10"/>
        <v>47.981050000000003</v>
      </c>
    </row>
    <row r="56" spans="4:14" x14ac:dyDescent="0.25">
      <c r="F56" t="s">
        <v>35</v>
      </c>
      <c r="H56">
        <f>MEDIAN(H47:H50)</f>
        <v>689.73500000000013</v>
      </c>
      <c r="I56">
        <f t="shared" ref="I56:N56" si="11">MEDIAN(I47:I50)</f>
        <v>685.82500000000005</v>
      </c>
      <c r="J56">
        <f>MEDIAN(J47:J50)</f>
        <v>579.67499999999995</v>
      </c>
      <c r="K56">
        <f t="shared" si="11"/>
        <v>847.31</v>
      </c>
      <c r="L56">
        <f t="shared" si="11"/>
        <v>800.80499999999984</v>
      </c>
      <c r="M56">
        <f t="shared" si="11"/>
        <v>868.89499999999998</v>
      </c>
      <c r="N56">
        <f t="shared" si="11"/>
        <v>47874.125</v>
      </c>
    </row>
    <row r="57" spans="4:14" x14ac:dyDescent="0.25">
      <c r="F57" t="s">
        <v>53</v>
      </c>
      <c r="H57">
        <f>H56/1000</f>
        <v>0.6897350000000001</v>
      </c>
      <c r="I57">
        <f t="shared" ref="I57:N57" si="12">I56/1000</f>
        <v>0.68582500000000002</v>
      </c>
      <c r="J57">
        <f t="shared" si="12"/>
        <v>0.57967499999999994</v>
      </c>
      <c r="K57">
        <f t="shared" si="12"/>
        <v>0.8473099999999999</v>
      </c>
      <c r="L57">
        <f t="shared" si="12"/>
        <v>0.80080499999999988</v>
      </c>
      <c r="M57">
        <f t="shared" si="12"/>
        <v>0.86889499999999997</v>
      </c>
      <c r="N57">
        <f t="shared" si="12"/>
        <v>47.874124999999999</v>
      </c>
    </row>
    <row r="58" spans="4:14" x14ac:dyDescent="0.25">
      <c r="F58" t="s">
        <v>36</v>
      </c>
      <c r="H58">
        <f>STDEV(H47:H50)</f>
        <v>82.389328394721517</v>
      </c>
      <c r="I58">
        <f t="shared" ref="I58:N58" si="13">STDEV(I47:I50)</f>
        <v>115.052449017828</v>
      </c>
      <c r="J58">
        <f t="shared" si="13"/>
        <v>75.738953429966259</v>
      </c>
      <c r="K58">
        <f t="shared" si="13"/>
        <v>122.78942744253962</v>
      </c>
      <c r="L58">
        <f t="shared" si="13"/>
        <v>58.354609358073397</v>
      </c>
      <c r="M58">
        <f t="shared" si="13"/>
        <v>164.344472982817</v>
      </c>
      <c r="N58">
        <f t="shared" si="13"/>
        <v>5281.2927674796938</v>
      </c>
    </row>
    <row r="59" spans="4:14" x14ac:dyDescent="0.25">
      <c r="F59" t="s">
        <v>37</v>
      </c>
      <c r="H59">
        <f>H58/H54*100</f>
        <v>12.775354904917471</v>
      </c>
      <c r="I59">
        <f t="shared" ref="I59:N59" si="14">I58/I54*100</f>
        <v>16.531771292781137</v>
      </c>
      <c r="J59">
        <f t="shared" si="14"/>
        <v>12.465573282745011</v>
      </c>
      <c r="K59">
        <f t="shared" si="14"/>
        <v>13.998241797417244</v>
      </c>
      <c r="L59">
        <f t="shared" si="14"/>
        <v>7.5274739945013671</v>
      </c>
      <c r="M59">
        <f t="shared" si="14"/>
        <v>18.835934806427129</v>
      </c>
      <c r="N59">
        <f t="shared" si="14"/>
        <v>11.00703875275696</v>
      </c>
    </row>
    <row r="62" spans="4:14" x14ac:dyDescent="0.25">
      <c r="D62" t="s">
        <v>54</v>
      </c>
    </row>
    <row r="63" spans="4:14" x14ac:dyDescent="0.25">
      <c r="H63">
        <f>H47/$N$54*100</f>
        <v>1.1459211501207243</v>
      </c>
      <c r="I63">
        <f t="shared" ref="I63:N63" si="15">I47/$N$54*100</f>
        <v>1.7637067133795525</v>
      </c>
      <c r="J63">
        <f t="shared" si="15"/>
        <v>1.1495475818057337</v>
      </c>
      <c r="K63">
        <f t="shared" si="15"/>
        <v>1.5975786273956067</v>
      </c>
      <c r="L63">
        <f t="shared" si="15"/>
        <v>1.6690026583411572</v>
      </c>
      <c r="M63">
        <f t="shared" si="15"/>
        <v>2.0806234961510843</v>
      </c>
      <c r="N63">
        <f t="shared" si="15"/>
        <v>103.17880704986655</v>
      </c>
    </row>
    <row r="64" spans="4:14" x14ac:dyDescent="0.25">
      <c r="H64">
        <f t="shared" ref="H64:N65" si="16">H48/$N$54*100</f>
        <v>1.4488324036260147</v>
      </c>
      <c r="I64">
        <f t="shared" si="16"/>
        <v>1.4266986654106153</v>
      </c>
      <c r="J64">
        <f t="shared" si="16"/>
        <v>1.4993940316020589</v>
      </c>
      <c r="K64">
        <f t="shared" si="16"/>
        <v>1.6971596078034974</v>
      </c>
      <c r="L64">
        <f t="shared" si="16"/>
        <v>1.7015363356991977</v>
      </c>
      <c r="M64">
        <f t="shared" si="16"/>
        <v>2.1470872354815072</v>
      </c>
      <c r="N64">
        <f t="shared" si="16"/>
        <v>96.37549615942126</v>
      </c>
    </row>
    <row r="65" spans="4:17" x14ac:dyDescent="0.25">
      <c r="I65">
        <f t="shared" si="16"/>
        <v>1.1794135393035374</v>
      </c>
      <c r="J65">
        <f t="shared" si="16"/>
        <v>1.211363652942151</v>
      </c>
      <c r="K65">
        <f t="shared" si="16"/>
        <v>1.8346930715355327</v>
      </c>
      <c r="L65">
        <f t="shared" si="16"/>
        <v>1.4765099971759676</v>
      </c>
      <c r="M65">
        <f t="shared" si="16"/>
        <v>1.5048336791295727</v>
      </c>
      <c r="N65">
        <f t="shared" si="16"/>
        <v>87.182075006695342</v>
      </c>
    </row>
    <row r="66" spans="4:17" x14ac:dyDescent="0.25">
      <c r="H66">
        <f t="shared" ref="H66:N66" si="17">H50/$N$54*100</f>
        <v>1.4375154357814179</v>
      </c>
      <c r="I66">
        <f t="shared" si="17"/>
        <v>1.4320341051310881</v>
      </c>
      <c r="J66">
        <f t="shared" si="17"/>
        <v>1.2049027689056409</v>
      </c>
      <c r="K66">
        <f t="shared" si="17"/>
        <v>2.1832681860859648</v>
      </c>
      <c r="M66">
        <f t="shared" si="17"/>
        <v>1.5412022037867035</v>
      </c>
      <c r="N66">
        <f t="shared" si="17"/>
        <v>113.26362178401681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/>
      <c r="P69" s="3"/>
      <c r="Q69" s="3"/>
    </row>
    <row r="70" spans="4:17" x14ac:dyDescent="0.25">
      <c r="F70" t="s">
        <v>34</v>
      </c>
      <c r="H70">
        <f>AVERAGE(H63:H66)</f>
        <v>1.3440896631760524</v>
      </c>
      <c r="I70">
        <f t="shared" ref="I70:N70" si="18">AVERAGE(I63:I66)</f>
        <v>1.4504632558061985</v>
      </c>
      <c r="J70">
        <f t="shared" si="18"/>
        <v>1.2663020088138961</v>
      </c>
      <c r="K70">
        <f t="shared" si="18"/>
        <v>1.8281748732051506</v>
      </c>
      <c r="L70">
        <f t="shared" si="18"/>
        <v>1.6156829970721074</v>
      </c>
      <c r="M70">
        <f t="shared" si="18"/>
        <v>1.8184366536372167</v>
      </c>
      <c r="N70">
        <f t="shared" si="18"/>
        <v>100</v>
      </c>
    </row>
    <row r="71" spans="4:17" x14ac:dyDescent="0.25">
      <c r="F71" t="s">
        <v>35</v>
      </c>
      <c r="H71">
        <f>MEDIAN(H63:H66)</f>
        <v>1.4375154357814179</v>
      </c>
      <c r="I71">
        <f t="shared" ref="I71:N71" si="19">MEDIAN(I63:I66)</f>
        <v>1.4293663852708516</v>
      </c>
      <c r="J71">
        <f>MEDIAN(J63:J66)</f>
        <v>1.2081332109238958</v>
      </c>
      <c r="K71">
        <f t="shared" si="19"/>
        <v>1.7659263396695151</v>
      </c>
      <c r="L71">
        <f t="shared" si="19"/>
        <v>1.6690026583411572</v>
      </c>
      <c r="M71">
        <f t="shared" si="19"/>
        <v>1.810912849968894</v>
      </c>
      <c r="N71">
        <f t="shared" si="19"/>
        <v>99.777151604643905</v>
      </c>
    </row>
    <row r="72" spans="4:17" x14ac:dyDescent="0.25">
      <c r="F72" t="s">
        <v>36</v>
      </c>
      <c r="H72">
        <f>STDEV(H63:H66)</f>
        <v>0.1717122247110496</v>
      </c>
      <c r="I72">
        <f t="shared" ref="I72:N72" si="20">STDEV(I63:I66)</f>
        <v>0.23978726813570644</v>
      </c>
      <c r="J72">
        <f t="shared" si="20"/>
        <v>0.15785180488956899</v>
      </c>
      <c r="K72">
        <f t="shared" si="20"/>
        <v>0.25591233923088091</v>
      </c>
      <c r="L72">
        <f t="shared" si="20"/>
        <v>0.12162011743818324</v>
      </c>
      <c r="M72">
        <f t="shared" si="20"/>
        <v>0.34251954257528311</v>
      </c>
      <c r="N72">
        <f t="shared" si="20"/>
        <v>11.007038752756964</v>
      </c>
    </row>
    <row r="73" spans="4:17" x14ac:dyDescent="0.25">
      <c r="F73" t="s">
        <v>37</v>
      </c>
      <c r="H73">
        <f t="shared" ref="H73:N73" si="21">H72/H70*100</f>
        <v>12.775354904917402</v>
      </c>
      <c r="I73">
        <f t="shared" si="21"/>
        <v>16.531771292781048</v>
      </c>
      <c r="J73">
        <f t="shared" si="21"/>
        <v>12.465573282745057</v>
      </c>
      <c r="K73">
        <f t="shared" si="21"/>
        <v>13.998241797417124</v>
      </c>
      <c r="L73">
        <f t="shared" si="21"/>
        <v>7.5274739945013716</v>
      </c>
      <c r="M73">
        <f t="shared" si="21"/>
        <v>18.835934806427233</v>
      </c>
      <c r="N73">
        <f t="shared" si="21"/>
        <v>11.007038752756964</v>
      </c>
    </row>
    <row r="76" spans="4:17" x14ac:dyDescent="0.25">
      <c r="D76" t="s">
        <v>55</v>
      </c>
    </row>
    <row r="77" spans="4:17" x14ac:dyDescent="0.25">
      <c r="H77">
        <f>H47/$I$54*100</f>
        <v>79.003804166262512</v>
      </c>
      <c r="I77">
        <f t="shared" ref="I77:N77" si="22">I47/$I$54*100</f>
        <v>121.59609740677277</v>
      </c>
      <c r="J77">
        <f t="shared" si="22"/>
        <v>79.253823025443737</v>
      </c>
      <c r="K77">
        <f t="shared" si="22"/>
        <v>110.14264725428282</v>
      </c>
      <c r="L77">
        <f t="shared" si="22"/>
        <v>115.066869268156</v>
      </c>
      <c r="M77">
        <f t="shared" si="22"/>
        <v>143.44544667521615</v>
      </c>
      <c r="N77">
        <f t="shared" si="22"/>
        <v>7113.5071251782647</v>
      </c>
    </row>
    <row r="78" spans="4:17" x14ac:dyDescent="0.25">
      <c r="H78">
        <f t="shared" ref="H78:N80" si="23">H48/$I$54*100</f>
        <v>99.887563357868231</v>
      </c>
      <c r="I78">
        <f t="shared" si="23"/>
        <v>98.361586182865807</v>
      </c>
      <c r="J78">
        <f t="shared" si="23"/>
        <v>103.37345848645188</v>
      </c>
      <c r="K78">
        <f t="shared" si="23"/>
        <v>117.00810765179845</v>
      </c>
      <c r="L78">
        <f t="shared" si="23"/>
        <v>117.30985455081023</v>
      </c>
      <c r="M78">
        <f t="shared" si="23"/>
        <v>148.02768887020926</v>
      </c>
      <c r="N78">
        <f t="shared" si="23"/>
        <v>6644.4631240143835</v>
      </c>
    </row>
    <row r="79" spans="4:17" x14ac:dyDescent="0.25">
      <c r="I79">
        <f t="shared" si="23"/>
        <v>81.312886388700306</v>
      </c>
      <c r="J79">
        <f>J49/$I$54*100</f>
        <v>83.515638751486279</v>
      </c>
      <c r="K79">
        <f t="shared" si="23"/>
        <v>126.49014473074476</v>
      </c>
      <c r="L79">
        <f t="shared" si="23"/>
        <v>101.79575327161888</v>
      </c>
      <c r="M79">
        <f t="shared" si="23"/>
        <v>103.74848677522368</v>
      </c>
      <c r="N79">
        <f t="shared" si="23"/>
        <v>6010.636578190165</v>
      </c>
    </row>
    <row r="80" spans="4:17" x14ac:dyDescent="0.25">
      <c r="H80">
        <f t="shared" si="23"/>
        <v>99.107332090423512</v>
      </c>
      <c r="I80">
        <f t="shared" si="23"/>
        <v>98.72943002166113</v>
      </c>
      <c r="J80">
        <f t="shared" si="23"/>
        <v>83.070202852945087</v>
      </c>
      <c r="K80">
        <f t="shared" si="23"/>
        <v>150.52212990204001</v>
      </c>
      <c r="M80">
        <f t="shared" si="23"/>
        <v>106.25585981701209</v>
      </c>
      <c r="N80">
        <f t="shared" si="23"/>
        <v>7808.7894561012145</v>
      </c>
    </row>
    <row r="83" spans="6:17" x14ac:dyDescent="0.25">
      <c r="F83" s="3"/>
      <c r="G83" s="3"/>
      <c r="H83" s="3" t="s">
        <v>20</v>
      </c>
      <c r="I83" s="3" t="s">
        <v>21</v>
      </c>
      <c r="J83" s="3" t="s">
        <v>22</v>
      </c>
      <c r="K83" s="3" t="s">
        <v>23</v>
      </c>
      <c r="L83" s="3" t="s">
        <v>24</v>
      </c>
      <c r="M83" s="3" t="s">
        <v>25</v>
      </c>
      <c r="N83" s="3" t="s">
        <v>26</v>
      </c>
      <c r="O83" s="3"/>
      <c r="P83" s="3"/>
      <c r="Q83" s="3"/>
    </row>
    <row r="84" spans="6:17" x14ac:dyDescent="0.25">
      <c r="F84" t="s">
        <v>34</v>
      </c>
      <c r="H84">
        <f>AVERAGE(H77:H80)</f>
        <v>92.666233204851423</v>
      </c>
      <c r="I84">
        <f t="shared" ref="I84:N84" si="24">AVERAGE(I77:I80)</f>
        <v>100</v>
      </c>
      <c r="J84">
        <f t="shared" si="24"/>
        <v>87.303280779081746</v>
      </c>
      <c r="K84">
        <f t="shared" si="24"/>
        <v>126.0407573847165</v>
      </c>
      <c r="L84">
        <f>AVERAGE(L77:L80)</f>
        <v>111.39082569686171</v>
      </c>
      <c r="M84">
        <f t="shared" si="24"/>
        <v>125.3693705344153</v>
      </c>
      <c r="N84">
        <f t="shared" si="24"/>
        <v>6894.3490708710069</v>
      </c>
    </row>
    <row r="85" spans="6:17" x14ac:dyDescent="0.25">
      <c r="F85" t="s">
        <v>35</v>
      </c>
      <c r="H85">
        <f>MEDIAN(H77:H80)</f>
        <v>99.107332090423512</v>
      </c>
      <c r="I85">
        <f t="shared" ref="I85:N85" si="25">MEDIAN(I77:I80)</f>
        <v>98.545508102263469</v>
      </c>
      <c r="J85">
        <f t="shared" si="25"/>
        <v>83.29292080221569</v>
      </c>
      <c r="K85">
        <f t="shared" si="25"/>
        <v>121.74912619127161</v>
      </c>
      <c r="L85">
        <f t="shared" si="25"/>
        <v>115.066869268156</v>
      </c>
      <c r="M85">
        <f t="shared" si="25"/>
        <v>124.85065324611412</v>
      </c>
      <c r="N85">
        <f t="shared" si="25"/>
        <v>6878.9851245963237</v>
      </c>
    </row>
    <row r="86" spans="6:17" x14ac:dyDescent="0.25">
      <c r="F86" t="s">
        <v>36</v>
      </c>
      <c r="H86">
        <f>STDEV(H77:H80)</f>
        <v>11.838440168938261</v>
      </c>
      <c r="I86">
        <f t="shared" ref="I86:N86" si="26">STDEV(I77:I80)</f>
        <v>16.531771292781201</v>
      </c>
      <c r="J86">
        <f t="shared" si="26"/>
        <v>10.882854443757074</v>
      </c>
      <c r="K86">
        <f t="shared" si="26"/>
        <v>17.643489982008695</v>
      </c>
      <c r="L86">
        <f t="shared" si="26"/>
        <v>8.3849154365916103</v>
      </c>
      <c r="M86">
        <f t="shared" si="26"/>
        <v>23.614492901090546</v>
      </c>
      <c r="N86">
        <f t="shared" si="26"/>
        <v>758.86367398111145</v>
      </c>
    </row>
    <row r="87" spans="6:17" x14ac:dyDescent="0.25">
      <c r="F87" t="s">
        <v>37</v>
      </c>
      <c r="H87">
        <f t="shared" ref="H87:N87" si="27">H86/H84*100</f>
        <v>12.775354904917485</v>
      </c>
      <c r="I87">
        <f t="shared" si="27"/>
        <v>16.531771292781201</v>
      </c>
      <c r="J87">
        <f t="shared" si="27"/>
        <v>12.465573282745011</v>
      </c>
      <c r="K87">
        <f t="shared" si="27"/>
        <v>13.998241797417283</v>
      </c>
      <c r="L87">
        <f t="shared" si="27"/>
        <v>7.5274739945013653</v>
      </c>
      <c r="M87">
        <f t="shared" si="27"/>
        <v>18.835934806427144</v>
      </c>
      <c r="N87">
        <f t="shared" si="27"/>
        <v>11.007038752756964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45CB5-8BAA-42BF-ACCA-8374872EDE3B}">
  <dimension ref="A1:O54"/>
  <sheetViews>
    <sheetView tabSelected="1" workbookViewId="0">
      <selection activeCell="I58" sqref="I58"/>
    </sheetView>
  </sheetViews>
  <sheetFormatPr baseColWidth="10" defaultRowHeight="15" x14ac:dyDescent="0.25"/>
  <sheetData>
    <row r="1" spans="1:3" x14ac:dyDescent="0.25">
      <c r="A1" s="1" t="s">
        <v>60</v>
      </c>
    </row>
    <row r="2" spans="1:3" x14ac:dyDescent="0.25">
      <c r="A2" t="s">
        <v>28</v>
      </c>
      <c r="C2" t="s">
        <v>62</v>
      </c>
    </row>
    <row r="3" spans="1:3" x14ac:dyDescent="0.25">
      <c r="A3" t="s">
        <v>29</v>
      </c>
      <c r="C3" s="2">
        <v>43575</v>
      </c>
    </row>
    <row r="4" spans="1:3" x14ac:dyDescent="0.25">
      <c r="A4" t="s">
        <v>17</v>
      </c>
      <c r="C4" s="2">
        <v>43733</v>
      </c>
    </row>
    <row r="5" spans="1:3" x14ac:dyDescent="0.25">
      <c r="A5" t="s">
        <v>18</v>
      </c>
      <c r="C5" t="s">
        <v>19</v>
      </c>
    </row>
    <row r="6" spans="1:3" x14ac:dyDescent="0.25">
      <c r="A6" t="s">
        <v>30</v>
      </c>
      <c r="C6" t="s">
        <v>31</v>
      </c>
    </row>
    <row r="7" spans="1:3" x14ac:dyDescent="0.25">
      <c r="A7" t="s">
        <v>32</v>
      </c>
      <c r="C7" t="s">
        <v>33</v>
      </c>
    </row>
    <row r="8" spans="1:3" x14ac:dyDescent="0.25">
      <c r="A8" t="s">
        <v>17</v>
      </c>
      <c r="C8" s="2">
        <v>43733</v>
      </c>
    </row>
    <row r="9" spans="1:3" x14ac:dyDescent="0.25">
      <c r="A9" t="s">
        <v>18</v>
      </c>
      <c r="C9" t="s">
        <v>19</v>
      </c>
    </row>
    <row r="10" spans="1:3" x14ac:dyDescent="0.25">
      <c r="A10" s="1" t="s">
        <v>61</v>
      </c>
      <c r="C10" t="s">
        <v>63</v>
      </c>
    </row>
    <row r="14" spans="1:3" x14ac:dyDescent="0.25">
      <c r="A14" s="1"/>
    </row>
    <row r="17" spans="3:13" x14ac:dyDescent="0.25">
      <c r="C17" s="1" t="s">
        <v>56</v>
      </c>
    </row>
    <row r="18" spans="3:13" x14ac:dyDescent="0.25">
      <c r="C18" s="1" t="s">
        <v>38</v>
      </c>
    </row>
    <row r="19" spans="3:13" x14ac:dyDescent="0.25">
      <c r="G19" s="3" t="s">
        <v>20</v>
      </c>
      <c r="H19" s="3" t="s">
        <v>21</v>
      </c>
      <c r="I19" s="3" t="s">
        <v>22</v>
      </c>
      <c r="J19" s="3" t="s">
        <v>23</v>
      </c>
      <c r="K19" s="3" t="s">
        <v>24</v>
      </c>
      <c r="L19" s="3" t="s">
        <v>25</v>
      </c>
      <c r="M19" s="3" t="s">
        <v>26</v>
      </c>
    </row>
    <row r="22" spans="3:13" x14ac:dyDescent="0.25">
      <c r="G22">
        <v>0.64405503500000005</v>
      </c>
      <c r="H22">
        <v>0.75755403500000007</v>
      </c>
      <c r="I22">
        <v>0.61978273500000003</v>
      </c>
      <c r="J22">
        <v>0.71153723499999999</v>
      </c>
      <c r="K22">
        <v>0.54412233500000007</v>
      </c>
      <c r="L22">
        <v>0.55794673500000003</v>
      </c>
      <c r="M22">
        <v>4.209143500000001E-2</v>
      </c>
    </row>
    <row r="23" spans="3:13" x14ac:dyDescent="0.25">
      <c r="G23">
        <v>0.63466893499999999</v>
      </c>
      <c r="H23">
        <v>0.68949423500000007</v>
      </c>
      <c r="I23">
        <v>0.81173413500000002</v>
      </c>
      <c r="J23">
        <v>0.70962083500000006</v>
      </c>
      <c r="K23">
        <v>0.55832843500000007</v>
      </c>
      <c r="L23">
        <v>0.55594633500000001</v>
      </c>
      <c r="M23">
        <v>4.0901634999999992E-2</v>
      </c>
    </row>
    <row r="24" spans="3:13" x14ac:dyDescent="0.25">
      <c r="H24">
        <v>0.56795723500000006</v>
      </c>
      <c r="I24">
        <v>0.71257953500000004</v>
      </c>
      <c r="J24">
        <v>0.65479453500000007</v>
      </c>
      <c r="K24">
        <v>0.55887243500000006</v>
      </c>
      <c r="L24">
        <v>0.46891033500000001</v>
      </c>
      <c r="M24">
        <v>4.2173634999999987E-2</v>
      </c>
    </row>
    <row r="25" spans="3:13" x14ac:dyDescent="0.25">
      <c r="G25">
        <v>0.53825093499999999</v>
      </c>
      <c r="H25">
        <v>0.51406663500000005</v>
      </c>
      <c r="I25">
        <v>0.72867833500000001</v>
      </c>
      <c r="J25">
        <v>0.682920835</v>
      </c>
      <c r="L25">
        <v>0.47707593500000001</v>
      </c>
      <c r="M25">
        <v>3.0799435000000014E-2</v>
      </c>
    </row>
    <row r="27" spans="3:13" x14ac:dyDescent="0.25">
      <c r="C27" s="1" t="s">
        <v>57</v>
      </c>
    </row>
    <row r="28" spans="3:13" x14ac:dyDescent="0.25">
      <c r="G28" s="3" t="s">
        <v>20</v>
      </c>
      <c r="H28" s="3" t="s">
        <v>21</v>
      </c>
      <c r="I28" s="3" t="s">
        <v>22</v>
      </c>
      <c r="J28" s="3" t="s">
        <v>23</v>
      </c>
      <c r="K28" s="3" t="s">
        <v>24</v>
      </c>
      <c r="L28" s="3" t="s">
        <v>25</v>
      </c>
      <c r="M28" s="3" t="s">
        <v>26</v>
      </c>
    </row>
    <row r="31" spans="3:13" x14ac:dyDescent="0.25">
      <c r="G31">
        <v>549.82499999999982</v>
      </c>
      <c r="H31">
        <v>846.24499999999989</v>
      </c>
      <c r="I31">
        <v>551.56500000000005</v>
      </c>
      <c r="J31">
        <v>766.53499999999985</v>
      </c>
      <c r="K31">
        <v>800.80499999999984</v>
      </c>
      <c r="L31">
        <v>998.30499999999984</v>
      </c>
      <c r="M31">
        <v>49506.275000000001</v>
      </c>
    </row>
    <row r="32" spans="3:13" x14ac:dyDescent="0.25">
      <c r="G32">
        <v>695.16499999999996</v>
      </c>
      <c r="H32">
        <v>684.54500000000007</v>
      </c>
      <c r="I32">
        <v>719.42499999999973</v>
      </c>
      <c r="J32">
        <v>814.31500000000005</v>
      </c>
      <c r="K32">
        <v>816.41499999999996</v>
      </c>
      <c r="L32">
        <v>1030.1949999999997</v>
      </c>
      <c r="M32">
        <v>46241.974999999999</v>
      </c>
    </row>
    <row r="33" spans="3:15" x14ac:dyDescent="0.25">
      <c r="H33">
        <v>565.89499999999998</v>
      </c>
      <c r="I33">
        <v>581.22499999999991</v>
      </c>
      <c r="J33">
        <v>880.30499999999984</v>
      </c>
      <c r="K33">
        <v>708.44499999999971</v>
      </c>
      <c r="L33">
        <v>722.03499999999985</v>
      </c>
      <c r="M33">
        <v>41830.875</v>
      </c>
    </row>
    <row r="34" spans="3:15" x14ac:dyDescent="0.25">
      <c r="G34">
        <v>689.73500000000013</v>
      </c>
      <c r="H34">
        <v>687.10500000000002</v>
      </c>
      <c r="I34">
        <v>578.125</v>
      </c>
      <c r="J34">
        <v>1047.5549999999998</v>
      </c>
      <c r="L34">
        <v>739.48500000000013</v>
      </c>
      <c r="M34">
        <v>54345.074999999997</v>
      </c>
    </row>
    <row r="37" spans="3:15" x14ac:dyDescent="0.25">
      <c r="C37" s="1" t="s">
        <v>58</v>
      </c>
      <c r="G37" s="3" t="s">
        <v>20</v>
      </c>
      <c r="H37" s="3" t="s">
        <v>21</v>
      </c>
      <c r="I37" s="3" t="s">
        <v>22</v>
      </c>
      <c r="J37" s="3" t="s">
        <v>23</v>
      </c>
      <c r="K37" s="3" t="s">
        <v>24</v>
      </c>
      <c r="L37" s="3" t="s">
        <v>25</v>
      </c>
      <c r="M37" s="3" t="s">
        <v>26</v>
      </c>
    </row>
    <row r="38" spans="3:15" x14ac:dyDescent="0.25">
      <c r="G38">
        <f>G22/G31</f>
        <v>1.1713818669576688E-3</v>
      </c>
      <c r="H38">
        <f t="shared" ref="H38:M38" si="0">H22/H31</f>
        <v>8.9519469538963323E-4</v>
      </c>
      <c r="I38">
        <f t="shared" si="0"/>
        <v>1.1236803187294334E-3</v>
      </c>
      <c r="J38">
        <f t="shared" si="0"/>
        <v>9.2825146275121175E-4</v>
      </c>
      <c r="K38">
        <f t="shared" si="0"/>
        <v>6.7946920286461772E-4</v>
      </c>
      <c r="L38">
        <f t="shared" si="0"/>
        <v>5.5889406043243314E-4</v>
      </c>
      <c r="M38">
        <f t="shared" si="0"/>
        <v>8.5022423925047905E-7</v>
      </c>
      <c r="O38" t="s">
        <v>21</v>
      </c>
    </row>
    <row r="39" spans="3:15" x14ac:dyDescent="0.25">
      <c r="G39">
        <f t="shared" ref="G39:M39" si="1">G23/G32</f>
        <v>9.1297596254126718E-4</v>
      </c>
      <c r="H39">
        <f t="shared" si="1"/>
        <v>1.0072299629681029E-3</v>
      </c>
      <c r="I39">
        <f t="shared" si="1"/>
        <v>1.1283096014177993E-3</v>
      </c>
      <c r="J39">
        <f t="shared" si="1"/>
        <v>8.7143284232760047E-4</v>
      </c>
      <c r="K39">
        <f t="shared" si="1"/>
        <v>6.8387821757317059E-4</v>
      </c>
      <c r="L39">
        <f t="shared" si="1"/>
        <v>5.3965155625876674E-4</v>
      </c>
      <c r="M39">
        <f t="shared" si="1"/>
        <v>8.8451315066019549E-7</v>
      </c>
      <c r="O39">
        <f>AVERAGE(H38:H41)</f>
        <v>9.1355800003542064E-4</v>
      </c>
    </row>
    <row r="40" spans="3:15" x14ac:dyDescent="0.25">
      <c r="H40">
        <f t="shared" ref="H40:M40" si="2">H24/H33</f>
        <v>1.0036442007792966E-3</v>
      </c>
      <c r="I40">
        <f t="shared" si="2"/>
        <v>1.2259960170329909E-3</v>
      </c>
      <c r="J40">
        <f t="shared" si="2"/>
        <v>7.4382689522381473E-4</v>
      </c>
      <c r="K40">
        <f t="shared" si="2"/>
        <v>7.8887201547050273E-4</v>
      </c>
      <c r="L40">
        <f t="shared" si="2"/>
        <v>6.4942881577762868E-4</v>
      </c>
      <c r="M40">
        <f t="shared" si="2"/>
        <v>1.0081939476523019E-6</v>
      </c>
    </row>
    <row r="41" spans="3:15" x14ac:dyDescent="0.25">
      <c r="G41">
        <f t="shared" ref="G41:M41" si="3">G25/G34</f>
        <v>7.803735275141901E-4</v>
      </c>
      <c r="H41">
        <f t="shared" si="3"/>
        <v>7.4816314100464994E-4</v>
      </c>
      <c r="I41">
        <f t="shared" si="3"/>
        <v>1.2604165794594595E-3</v>
      </c>
      <c r="J41">
        <f t="shared" si="3"/>
        <v>6.5191883481058289E-4</v>
      </c>
      <c r="L41">
        <f t="shared" si="3"/>
        <v>6.4514619633934418E-4</v>
      </c>
      <c r="M41">
        <f t="shared" si="3"/>
        <v>5.6673829229235618E-7</v>
      </c>
    </row>
    <row r="43" spans="3:15" x14ac:dyDescent="0.25">
      <c r="G43" s="3" t="s">
        <v>20</v>
      </c>
      <c r="H43" s="3" t="s">
        <v>21</v>
      </c>
      <c r="I43" s="3" t="s">
        <v>22</v>
      </c>
      <c r="J43" s="3" t="s">
        <v>23</v>
      </c>
      <c r="K43" s="3" t="s">
        <v>24</v>
      </c>
      <c r="L43" s="3" t="s">
        <v>25</v>
      </c>
      <c r="M43" s="3" t="s">
        <v>26</v>
      </c>
    </row>
    <row r="44" spans="3:15" x14ac:dyDescent="0.25">
      <c r="C44" s="1" t="s">
        <v>59</v>
      </c>
      <c r="G44" s="18">
        <f t="shared" ref="G44:M45" si="4">G38/$O$39*100</f>
        <v>128.22194835054279</v>
      </c>
      <c r="H44" s="18">
        <f t="shared" si="4"/>
        <v>97.989913651341737</v>
      </c>
      <c r="I44" s="18">
        <f t="shared" si="4"/>
        <v>123.00043551540962</v>
      </c>
      <c r="J44" s="18">
        <f t="shared" si="4"/>
        <v>101.60837765256518</v>
      </c>
      <c r="K44" s="18">
        <f t="shared" si="4"/>
        <v>74.376142821613215</v>
      </c>
      <c r="L44" s="18">
        <f t="shared" si="4"/>
        <v>61.177731508099498</v>
      </c>
      <c r="M44" s="18">
        <f t="shared" si="4"/>
        <v>9.3067351959866151E-2</v>
      </c>
    </row>
    <row r="45" spans="3:15" x14ac:dyDescent="0.25">
      <c r="G45" s="18">
        <f t="shared" si="4"/>
        <v>99.936288939056865</v>
      </c>
      <c r="H45" s="18">
        <f t="shared" si="4"/>
        <v>110.25353211608353</v>
      </c>
      <c r="I45" s="18">
        <f t="shared" si="4"/>
        <v>123.5071666357311</v>
      </c>
      <c r="J45" s="18">
        <f t="shared" si="4"/>
        <v>95.388890721094128</v>
      </c>
      <c r="K45" s="18">
        <f t="shared" si="4"/>
        <v>74.858762940793596</v>
      </c>
      <c r="L45" s="18">
        <f t="shared" si="4"/>
        <v>59.071406110815438</v>
      </c>
      <c r="M45" s="18">
        <f t="shared" si="4"/>
        <v>9.6820689066912116E-2</v>
      </c>
    </row>
    <row r="46" spans="3:15" x14ac:dyDescent="0.25">
      <c r="G46" s="18"/>
      <c r="H46" s="18">
        <f t="shared" ref="H46:M46" si="5">H40/$O$39*100</f>
        <v>109.86102696713105</v>
      </c>
      <c r="I46" s="18">
        <f t="shared" si="5"/>
        <v>134.20012927317765</v>
      </c>
      <c r="J46" s="18">
        <f t="shared" si="5"/>
        <v>81.420872587725682</v>
      </c>
      <c r="K46" s="18">
        <f t="shared" si="5"/>
        <v>86.351607171073582</v>
      </c>
      <c r="L46" s="18">
        <f t="shared" si="5"/>
        <v>71.087858215072146</v>
      </c>
      <c r="M46" s="18">
        <f t="shared" si="5"/>
        <v>0.11035905192808909</v>
      </c>
    </row>
    <row r="47" spans="3:15" x14ac:dyDescent="0.25">
      <c r="G47" s="18">
        <f>G41/$O$39*100</f>
        <v>85.421344620038724</v>
      </c>
      <c r="H47" s="18">
        <f>H41/$O$39*100</f>
        <v>81.89552726544369</v>
      </c>
      <c r="I47" s="18">
        <f>I41/$O$39*100</f>
        <v>137.9678771802765</v>
      </c>
      <c r="J47" s="18">
        <f>J41/$O$39*100</f>
        <v>71.360420989724417</v>
      </c>
      <c r="K47" s="18"/>
      <c r="L47" s="18">
        <f>L41/$O$39*100</f>
        <v>70.61907359076605</v>
      </c>
      <c r="M47" s="18">
        <f>M41/$O$39*100</f>
        <v>6.2036377796525509E-2</v>
      </c>
    </row>
    <row r="50" spans="5:13" x14ac:dyDescent="0.25">
      <c r="E50" s="3"/>
      <c r="F50" s="3"/>
      <c r="G50" s="3" t="s">
        <v>20</v>
      </c>
      <c r="H50" s="3" t="s">
        <v>21</v>
      </c>
      <c r="I50" s="3" t="s">
        <v>22</v>
      </c>
      <c r="J50" s="3" t="s">
        <v>23</v>
      </c>
      <c r="K50" s="3" t="s">
        <v>24</v>
      </c>
      <c r="L50" s="3" t="s">
        <v>25</v>
      </c>
      <c r="M50" s="3" t="s">
        <v>26</v>
      </c>
    </row>
    <row r="51" spans="5:13" x14ac:dyDescent="0.25">
      <c r="E51" t="s">
        <v>34</v>
      </c>
      <c r="G51">
        <f>AVERAGE(G44:G47)</f>
        <v>104.52652730321279</v>
      </c>
      <c r="H51">
        <f t="shared" ref="H51:M51" si="6">AVERAGE(H44:H47)</f>
        <v>100</v>
      </c>
      <c r="I51">
        <f t="shared" si="6"/>
        <v>129.6689021511487</v>
      </c>
      <c r="J51">
        <f t="shared" si="6"/>
        <v>87.444640487777349</v>
      </c>
      <c r="K51">
        <f>AVERAGE(K44:K47)</f>
        <v>78.528837644493464</v>
      </c>
      <c r="L51">
        <f t="shared" si="6"/>
        <v>65.489017356188285</v>
      </c>
      <c r="M51">
        <f t="shared" si="6"/>
        <v>9.0570867687848208E-2</v>
      </c>
    </row>
    <row r="52" spans="5:13" x14ac:dyDescent="0.25">
      <c r="E52" t="s">
        <v>35</v>
      </c>
      <c r="G52">
        <f>MEDIAN(G44:G47)</f>
        <v>99.936288939056865</v>
      </c>
      <c r="H52">
        <f t="shared" ref="H52:M52" si="7">MEDIAN(H44:H47)</f>
        <v>103.9254703092364</v>
      </c>
      <c r="I52">
        <f t="shared" si="7"/>
        <v>128.85364795445437</v>
      </c>
      <c r="J52">
        <f t="shared" si="7"/>
        <v>88.404881654409905</v>
      </c>
      <c r="K52">
        <f t="shared" si="7"/>
        <v>74.858762940793596</v>
      </c>
      <c r="L52">
        <f t="shared" si="7"/>
        <v>65.898402549432774</v>
      </c>
      <c r="M52">
        <f t="shared" si="7"/>
        <v>9.4944020513389127E-2</v>
      </c>
    </row>
    <row r="53" spans="5:13" x14ac:dyDescent="0.25">
      <c r="E53" t="s">
        <v>36</v>
      </c>
      <c r="G53">
        <f>STDEV(G44:G47)</f>
        <v>21.76638775965684</v>
      </c>
      <c r="H53">
        <f t="shared" ref="H53:M53" si="8">STDEV(H44:H47)</f>
        <v>13.344001821385255</v>
      </c>
      <c r="I53">
        <f t="shared" si="8"/>
        <v>7.5683648079670318</v>
      </c>
      <c r="J53">
        <f t="shared" si="8"/>
        <v>13.646861163139144</v>
      </c>
      <c r="K53">
        <f t="shared" si="8"/>
        <v>6.7790134123154164</v>
      </c>
      <c r="L53">
        <f t="shared" si="8"/>
        <v>6.2566608691245804</v>
      </c>
      <c r="M53">
        <f t="shared" si="8"/>
        <v>2.0421247512287802E-2</v>
      </c>
    </row>
    <row r="54" spans="5:13" x14ac:dyDescent="0.25">
      <c r="E54" t="s">
        <v>37</v>
      </c>
      <c r="G54">
        <f t="shared" ref="G54:M54" si="9">G53/G51*100</f>
        <v>20.823793080311983</v>
      </c>
      <c r="H54">
        <f t="shared" si="9"/>
        <v>13.344001821385254</v>
      </c>
      <c r="I54">
        <f t="shared" si="9"/>
        <v>5.8366845731021604</v>
      </c>
      <c r="J54">
        <f t="shared" si="9"/>
        <v>15.606286545424869</v>
      </c>
      <c r="K54">
        <f t="shared" si="9"/>
        <v>8.6325146476821288</v>
      </c>
      <c r="L54">
        <f t="shared" si="9"/>
        <v>9.5537559146676774</v>
      </c>
      <c r="M54">
        <f t="shared" si="9"/>
        <v>22.547258333297052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619125</xdr:colOff>
                <xdr:row>1</xdr:row>
                <xdr:rowOff>9525</xdr:rowOff>
              </from>
              <to>
                <xdr:col>15</xdr:col>
                <xdr:colOff>361950</xdr:colOff>
                <xdr:row>15</xdr:row>
                <xdr:rowOff>114300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MTT_Cytotox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Schinke, Christian</dc:creator>
  <cp:lastModifiedBy>Schinke, Christian</cp:lastModifiedBy>
  <dcterms:created xsi:type="dcterms:W3CDTF">2019-10-02T12:13:19Z</dcterms:created>
  <dcterms:modified xsi:type="dcterms:W3CDTF">2021-07-16T21:08:24Z</dcterms:modified>
</cp:coreProperties>
</file>