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978EE7F3-4961-41D5-A65C-219F0FFD8B77}" xr6:coauthVersionLast="45" xr6:coauthVersionMax="45" xr10:uidLastSave="{F865A09B-3901-439A-87DD-D32CDF5157BD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2" i="3" l="1"/>
  <c r="L42" i="3"/>
  <c r="K42" i="3"/>
  <c r="J42" i="3"/>
  <c r="I42" i="3"/>
  <c r="H42" i="3"/>
  <c r="G42" i="3"/>
  <c r="F42" i="3"/>
  <c r="M41" i="3"/>
  <c r="L41" i="3"/>
  <c r="K41" i="3"/>
  <c r="J41" i="3"/>
  <c r="I41" i="3"/>
  <c r="H41" i="3"/>
  <c r="G41" i="3"/>
  <c r="F41" i="3"/>
  <c r="M40" i="3"/>
  <c r="L40" i="3"/>
  <c r="K40" i="3"/>
  <c r="J40" i="3"/>
  <c r="I40" i="3"/>
  <c r="H40" i="3"/>
  <c r="G40" i="3"/>
  <c r="F40" i="3"/>
  <c r="M39" i="3"/>
  <c r="L39" i="3"/>
  <c r="K39" i="3"/>
  <c r="J39" i="3"/>
  <c r="I39" i="3"/>
  <c r="H39" i="3"/>
  <c r="G39" i="3"/>
  <c r="F39" i="3"/>
  <c r="O40" i="3" s="1"/>
  <c r="G48" i="3" l="1"/>
  <c r="G47" i="3"/>
  <c r="H48" i="3"/>
  <c r="I48" i="3"/>
  <c r="F48" i="3"/>
  <c r="J48" i="3"/>
  <c r="F46" i="3"/>
  <c r="F47" i="3"/>
  <c r="F45" i="3"/>
  <c r="G46" i="3"/>
  <c r="H46" i="3"/>
  <c r="I46" i="3"/>
  <c r="J46" i="3"/>
  <c r="K45" i="3"/>
  <c r="K46" i="3"/>
  <c r="K47" i="3"/>
  <c r="K48" i="3"/>
  <c r="H47" i="3"/>
  <c r="I47" i="3"/>
  <c r="J45" i="3"/>
  <c r="L45" i="3"/>
  <c r="L46" i="3"/>
  <c r="L47" i="3"/>
  <c r="L48" i="3"/>
  <c r="G45" i="3"/>
  <c r="H45" i="3"/>
  <c r="I45" i="3"/>
  <c r="J47" i="3"/>
  <c r="M45" i="3"/>
  <c r="M46" i="3"/>
  <c r="M47" i="3"/>
  <c r="M48" i="3"/>
  <c r="P35" i="2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K40" i="2" l="1"/>
  <c r="K54" i="3"/>
  <c r="K55" i="3" s="1"/>
  <c r="K53" i="3"/>
  <c r="K52" i="3"/>
  <c r="M54" i="3"/>
  <c r="M55" i="3" s="1"/>
  <c r="M53" i="3"/>
  <c r="M52" i="3"/>
  <c r="L54" i="3"/>
  <c r="L55" i="3" s="1"/>
  <c r="L53" i="3"/>
  <c r="L52" i="3"/>
  <c r="J54" i="3"/>
  <c r="J53" i="3"/>
  <c r="J52" i="3"/>
  <c r="O40" i="2"/>
  <c r="I54" i="3"/>
  <c r="I55" i="3" s="1"/>
  <c r="I53" i="3"/>
  <c r="I52" i="3"/>
  <c r="H54" i="3"/>
  <c r="H55" i="3" s="1"/>
  <c r="H53" i="3"/>
  <c r="H52" i="3"/>
  <c r="G52" i="3"/>
  <c r="G53" i="3"/>
  <c r="G54" i="3"/>
  <c r="G55" i="3" s="1"/>
  <c r="F52" i="3"/>
  <c r="F54" i="3"/>
  <c r="F53" i="3"/>
  <c r="I40" i="2"/>
  <c r="M40" i="2"/>
  <c r="O50" i="2"/>
  <c r="M50" i="2"/>
  <c r="K50" i="2"/>
  <c r="I50" i="2"/>
  <c r="O49" i="2"/>
  <c r="M49" i="2"/>
  <c r="K49" i="2"/>
  <c r="I49" i="2"/>
  <c r="O48" i="2"/>
  <c r="M48" i="2"/>
  <c r="K48" i="2"/>
  <c r="I48" i="2"/>
  <c r="O47" i="2"/>
  <c r="M47" i="2"/>
  <c r="K47" i="2"/>
  <c r="I47" i="2"/>
  <c r="P36" i="2"/>
  <c r="H40" i="2"/>
  <c r="J40" i="2"/>
  <c r="L40" i="2"/>
  <c r="N40" i="2"/>
  <c r="P40" i="2"/>
  <c r="J47" i="2"/>
  <c r="N47" i="2"/>
  <c r="J48" i="2"/>
  <c r="N48" i="2"/>
  <c r="J49" i="2"/>
  <c r="N49" i="2"/>
  <c r="J50" i="2"/>
  <c r="N50" i="2"/>
  <c r="H47" i="2"/>
  <c r="L47" i="2"/>
  <c r="H48" i="2"/>
  <c r="L48" i="2"/>
  <c r="H49" i="2"/>
  <c r="L49" i="2"/>
  <c r="H50" i="2"/>
  <c r="L50" i="2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O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J55" i="3" l="1"/>
  <c r="F55" i="3"/>
  <c r="L58" i="2"/>
  <c r="L56" i="2"/>
  <c r="L57" i="2" s="1"/>
  <c r="L54" i="2"/>
  <c r="L55" i="2" s="1"/>
  <c r="N58" i="2"/>
  <c r="N56" i="2"/>
  <c r="N57" i="2" s="1"/>
  <c r="N54" i="2"/>
  <c r="N55" i="2" s="1"/>
  <c r="I58" i="2"/>
  <c r="I56" i="2"/>
  <c r="I57" i="2" s="1"/>
  <c r="I54" i="2"/>
  <c r="I55" i="2" s="1"/>
  <c r="M58" i="2"/>
  <c r="M56" i="2"/>
  <c r="M57" i="2" s="1"/>
  <c r="M54" i="2"/>
  <c r="M55" i="2" s="1"/>
  <c r="H58" i="2"/>
  <c r="H56" i="2"/>
  <c r="H57" i="2" s="1"/>
  <c r="H54" i="2"/>
  <c r="H55" i="2" s="1"/>
  <c r="J58" i="2"/>
  <c r="J56" i="2"/>
  <c r="J57" i="2" s="1"/>
  <c r="J54" i="2"/>
  <c r="J55" i="2" s="1"/>
  <c r="K76" i="2"/>
  <c r="K58" i="2"/>
  <c r="K56" i="2"/>
  <c r="K57" i="2" s="1"/>
  <c r="K54" i="2"/>
  <c r="K55" i="2" s="1"/>
  <c r="O58" i="2"/>
  <c r="O56" i="2"/>
  <c r="O57" i="2" s="1"/>
  <c r="O54" i="2"/>
  <c r="O55" i="2" s="1"/>
  <c r="K77" i="2"/>
  <c r="K64" i="2"/>
  <c r="O77" i="2"/>
  <c r="O64" i="2"/>
  <c r="K78" i="2"/>
  <c r="O78" i="2"/>
  <c r="O65" i="2"/>
  <c r="K79" i="2"/>
  <c r="K66" i="2"/>
  <c r="O79" i="2"/>
  <c r="O66" i="2"/>
  <c r="K40" i="1"/>
  <c r="O40" i="1"/>
  <c r="I40" i="1"/>
  <c r="M40" i="1"/>
  <c r="H40" i="1"/>
  <c r="J40" i="1"/>
  <c r="L40" i="1"/>
  <c r="N40" i="1"/>
  <c r="P4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N50" i="1"/>
  <c r="P36" i="1"/>
  <c r="I47" i="1"/>
  <c r="K47" i="1"/>
  <c r="M47" i="1"/>
  <c r="O47" i="1"/>
  <c r="I48" i="1"/>
  <c r="K48" i="1"/>
  <c r="M48" i="1"/>
  <c r="O48" i="1"/>
  <c r="I49" i="1"/>
  <c r="K49" i="1"/>
  <c r="M49" i="1"/>
  <c r="O49" i="1"/>
  <c r="I50" i="1"/>
  <c r="K50" i="1"/>
  <c r="M50" i="1"/>
  <c r="K65" i="2" l="1"/>
  <c r="J64" i="2"/>
  <c r="J66" i="2"/>
  <c r="N63" i="2"/>
  <c r="N65" i="2"/>
  <c r="O63" i="2"/>
  <c r="O71" i="2" s="1"/>
  <c r="J63" i="2"/>
  <c r="J71" i="2" s="1"/>
  <c r="J65" i="2"/>
  <c r="M63" i="2"/>
  <c r="N64" i="2"/>
  <c r="N66" i="2"/>
  <c r="O70" i="2"/>
  <c r="K59" i="2"/>
  <c r="K85" i="2"/>
  <c r="K84" i="2"/>
  <c r="K83" i="2"/>
  <c r="H59" i="2"/>
  <c r="H76" i="2"/>
  <c r="H77" i="2"/>
  <c r="H78" i="2"/>
  <c r="H79" i="2"/>
  <c r="M79" i="2"/>
  <c r="I79" i="2"/>
  <c r="M78" i="2"/>
  <c r="I78" i="2"/>
  <c r="M77" i="2"/>
  <c r="I77" i="2"/>
  <c r="I59" i="2"/>
  <c r="I76" i="2"/>
  <c r="L59" i="2"/>
  <c r="L76" i="2"/>
  <c r="L77" i="2"/>
  <c r="L78" i="2"/>
  <c r="L79" i="2"/>
  <c r="O59" i="2"/>
  <c r="O76" i="2"/>
  <c r="K63" i="2"/>
  <c r="J59" i="2"/>
  <c r="J76" i="2"/>
  <c r="J77" i="2"/>
  <c r="J78" i="2"/>
  <c r="J79" i="2"/>
  <c r="H63" i="2"/>
  <c r="H64" i="2"/>
  <c r="H65" i="2"/>
  <c r="H66" i="2"/>
  <c r="M66" i="2"/>
  <c r="I66" i="2"/>
  <c r="M65" i="2"/>
  <c r="I65" i="2"/>
  <c r="M64" i="2"/>
  <c r="M70" i="2" s="1"/>
  <c r="I64" i="2"/>
  <c r="M59" i="2"/>
  <c r="M76" i="2"/>
  <c r="I63" i="2"/>
  <c r="N59" i="2"/>
  <c r="N76" i="2"/>
  <c r="N77" i="2"/>
  <c r="N78" i="2"/>
  <c r="N79" i="2"/>
  <c r="L63" i="2"/>
  <c r="L64" i="2"/>
  <c r="L65" i="2"/>
  <c r="L66" i="2"/>
  <c r="O58" i="1"/>
  <c r="O56" i="1"/>
  <c r="O57" i="1" s="1"/>
  <c r="O54" i="1"/>
  <c r="J63" i="1" s="1"/>
  <c r="K54" i="1"/>
  <c r="K55" i="1" s="1"/>
  <c r="K58" i="1"/>
  <c r="K56" i="1"/>
  <c r="K57" i="1" s="1"/>
  <c r="L58" i="1"/>
  <c r="L56" i="1"/>
  <c r="L57" i="1" s="1"/>
  <c r="L54" i="1"/>
  <c r="L55" i="1" s="1"/>
  <c r="H63" i="1"/>
  <c r="H58" i="1"/>
  <c r="H56" i="1"/>
  <c r="H57" i="1" s="1"/>
  <c r="H54" i="1"/>
  <c r="K79" i="1" s="1"/>
  <c r="M79" i="1"/>
  <c r="I77" i="1"/>
  <c r="M76" i="1"/>
  <c r="M58" i="1"/>
  <c r="M56" i="1"/>
  <c r="M57" i="1" s="1"/>
  <c r="M54" i="1"/>
  <c r="M55" i="1" s="1"/>
  <c r="I58" i="1"/>
  <c r="I56" i="1"/>
  <c r="I57" i="1" s="1"/>
  <c r="I54" i="1"/>
  <c r="I55" i="1" s="1"/>
  <c r="N79" i="1"/>
  <c r="J79" i="1"/>
  <c r="N76" i="1"/>
  <c r="N58" i="1"/>
  <c r="N56" i="1"/>
  <c r="N57" i="1" s="1"/>
  <c r="N54" i="1"/>
  <c r="N55" i="1" s="1"/>
  <c r="J58" i="1"/>
  <c r="J56" i="1"/>
  <c r="J57" i="1" s="1"/>
  <c r="J54" i="1"/>
  <c r="J55" i="1" s="1"/>
  <c r="O72" i="2" l="1"/>
  <c r="N77" i="1"/>
  <c r="N83" i="1" s="1"/>
  <c r="I63" i="1"/>
  <c r="I78" i="1"/>
  <c r="J77" i="1"/>
  <c r="M77" i="1"/>
  <c r="M85" i="1" s="1"/>
  <c r="I76" i="1"/>
  <c r="I85" i="1" s="1"/>
  <c r="M78" i="1"/>
  <c r="J78" i="1"/>
  <c r="J76" i="1"/>
  <c r="N78" i="1"/>
  <c r="I79" i="1"/>
  <c r="M72" i="2"/>
  <c r="J72" i="2"/>
  <c r="J73" i="2" s="1"/>
  <c r="N71" i="2"/>
  <c r="M71" i="2"/>
  <c r="J70" i="2"/>
  <c r="N72" i="2"/>
  <c r="N70" i="2"/>
  <c r="M85" i="2"/>
  <c r="M84" i="2"/>
  <c r="M83" i="2"/>
  <c r="O85" i="2"/>
  <c r="O84" i="2"/>
  <c r="O83" i="2"/>
  <c r="I85" i="2"/>
  <c r="I84" i="2"/>
  <c r="I83" i="2"/>
  <c r="M73" i="2"/>
  <c r="H85" i="2"/>
  <c r="H84" i="2"/>
  <c r="H83" i="2"/>
  <c r="L72" i="2"/>
  <c r="L71" i="2"/>
  <c r="L70" i="2"/>
  <c r="N85" i="2"/>
  <c r="N84" i="2"/>
  <c r="N83" i="2"/>
  <c r="I72" i="2"/>
  <c r="I71" i="2"/>
  <c r="I70" i="2"/>
  <c r="H72" i="2"/>
  <c r="H71" i="2"/>
  <c r="H70" i="2"/>
  <c r="J85" i="2"/>
  <c r="J84" i="2"/>
  <c r="J83" i="2"/>
  <c r="K72" i="2"/>
  <c r="K71" i="2"/>
  <c r="K70" i="2"/>
  <c r="L85" i="2"/>
  <c r="L84" i="2"/>
  <c r="L83" i="2"/>
  <c r="N73" i="2"/>
  <c r="K86" i="2"/>
  <c r="O73" i="2"/>
  <c r="K59" i="1"/>
  <c r="L76" i="1"/>
  <c r="L77" i="1"/>
  <c r="L78" i="1"/>
  <c r="L79" i="1"/>
  <c r="O76" i="1"/>
  <c r="O77" i="1"/>
  <c r="O78" i="1"/>
  <c r="H77" i="1"/>
  <c r="H78" i="1"/>
  <c r="H79" i="1"/>
  <c r="K76" i="1"/>
  <c r="K77" i="1"/>
  <c r="K78" i="1"/>
  <c r="N59" i="1"/>
  <c r="N85" i="1"/>
  <c r="N84" i="1"/>
  <c r="M59" i="1"/>
  <c r="M83" i="1"/>
  <c r="L59" i="1"/>
  <c r="O55" i="1"/>
  <c r="O66" i="1"/>
  <c r="O59" i="1"/>
  <c r="J59" i="1"/>
  <c r="J85" i="1"/>
  <c r="J84" i="1"/>
  <c r="J83" i="1"/>
  <c r="N63" i="1"/>
  <c r="J64" i="1"/>
  <c r="N64" i="1"/>
  <c r="J65" i="1"/>
  <c r="N65" i="1"/>
  <c r="J66" i="1"/>
  <c r="N66" i="1"/>
  <c r="I59" i="1"/>
  <c r="M63" i="1"/>
  <c r="I64" i="1"/>
  <c r="M64" i="1"/>
  <c r="I65" i="1"/>
  <c r="M65" i="1"/>
  <c r="I66" i="1"/>
  <c r="M66" i="1"/>
  <c r="H55" i="1"/>
  <c r="O79" i="1"/>
  <c r="H59" i="1"/>
  <c r="H76" i="1"/>
  <c r="L63" i="1"/>
  <c r="H64" i="1"/>
  <c r="L64" i="1"/>
  <c r="H65" i="1"/>
  <c r="L65" i="1"/>
  <c r="H66" i="1"/>
  <c r="L66" i="1"/>
  <c r="K63" i="1"/>
  <c r="O63" i="1"/>
  <c r="K64" i="1"/>
  <c r="O64" i="1"/>
  <c r="K65" i="1"/>
  <c r="O65" i="1"/>
  <c r="K66" i="1"/>
  <c r="M84" i="1" l="1"/>
  <c r="K84" i="1"/>
  <c r="I83" i="1"/>
  <c r="L85" i="1"/>
  <c r="I84" i="1"/>
  <c r="K83" i="1"/>
  <c r="K85" i="1"/>
  <c r="L84" i="1"/>
  <c r="K73" i="2"/>
  <c r="H73" i="2"/>
  <c r="N86" i="2"/>
  <c r="O86" i="2"/>
  <c r="L86" i="2"/>
  <c r="J86" i="2"/>
  <c r="I73" i="2"/>
  <c r="L73" i="2"/>
  <c r="H86" i="2"/>
  <c r="I86" i="2"/>
  <c r="M86" i="2"/>
  <c r="H70" i="1"/>
  <c r="O85" i="1"/>
  <c r="J70" i="1"/>
  <c r="L83" i="1"/>
  <c r="I72" i="1"/>
  <c r="H71" i="1"/>
  <c r="J71" i="1"/>
  <c r="O84" i="1"/>
  <c r="H72" i="1"/>
  <c r="H73" i="1" s="1"/>
  <c r="J72" i="1"/>
  <c r="J73" i="1" s="1"/>
  <c r="O72" i="1"/>
  <c r="O71" i="1"/>
  <c r="O70" i="1"/>
  <c r="L72" i="1"/>
  <c r="L71" i="1"/>
  <c r="L70" i="1"/>
  <c r="I86" i="1"/>
  <c r="N72" i="1"/>
  <c r="N71" i="1"/>
  <c r="N70" i="1"/>
  <c r="L86" i="1"/>
  <c r="I71" i="1"/>
  <c r="N86" i="1"/>
  <c r="K72" i="1"/>
  <c r="K71" i="1"/>
  <c r="K70" i="1"/>
  <c r="H85" i="1"/>
  <c r="H84" i="1"/>
  <c r="H83" i="1"/>
  <c r="M72" i="1"/>
  <c r="M71" i="1"/>
  <c r="M70" i="1"/>
  <c r="J86" i="1"/>
  <c r="O83" i="1"/>
  <c r="O86" i="1" s="1"/>
  <c r="K86" i="1"/>
  <c r="M86" i="1"/>
  <c r="I70" i="1"/>
  <c r="I73" i="1" l="1"/>
  <c r="H86" i="1"/>
  <c r="O73" i="1"/>
  <c r="M73" i="1"/>
  <c r="K73" i="1"/>
  <c r="N73" i="1"/>
  <c r="L73" i="1"/>
</calcChain>
</file>

<file path=xl/sharedStrings.xml><?xml version="1.0" encoding="utf-8"?>
<sst xmlns="http://schemas.openxmlformats.org/spreadsheetml/2006/main" count="236" uniqueCount="61">
  <si>
    <t>version,4</t>
  </si>
  <si>
    <t>ProtocolHeader</t>
  </si>
  <si>
    <t>,Version,1.0,Label,005A_d13,ReaderType,0,DateRead,1/17/2020 3:38:22 PM,InstrumentSN,SN: 512734004,</t>
  </si>
  <si>
    <t xml:space="preserve">,Result,0,Prefix,3a_Cisp,WellMap,0007FF7FF7FF7FF7FF7FF000,RefWellMap,000000000000000000000000,RunCount,1,Kinetics,False,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</si>
  <si>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</si>
  <si>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</si>
  <si>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</si>
  <si>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</si>
  <si>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</si>
  <si>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</si>
  <si>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,B,X,0.05040572,0.05408121,0.05557072,0.05331447,0.05406019,0.05411042,0.0543593,0.05545353,0.05542542,0.05662569,0.05656813</t>
  </si>
  <si>
    <t>,C,X,0.05289957,0.1491653,0.1509881,0.1559101,0.1446252,0.1435847,0.130725,0.08439243,0.08943407,0.087279,0.05547462</t>
  </si>
  <si>
    <t>,D,X,0.05461773,0.1437613,0.1499162,0.1495916,0.1499818,0.1424909,0.1183095,0.08226714,0.08610547,0.08337283,0.05434994</t>
  </si>
  <si>
    <t>,E,X,0.05399945,0.1418171,0.1473835,0.149727,0.1477124,0.1500736,0.1164851,0.08332535,0.0896749,0.08146892,0.05340895</t>
  </si>
  <si>
    <t>,F,X,0.05374028,0.1506013,0.1422447,0.1565115,0.1479574,0.14613,0.1240994,0.08419205,0.09200127,0.0547674,0.05456624</t>
  </si>
  <si>
    <t>,G,X,0.05261193,0.05432776,0.0552696,0.05606095,0.05681958,0.05629569,0.05616655,0.05441191,0.0562405,0.05231405,0.05369593</t>
  </si>
  <si>
    <t>,H,X,X,X,X,X,X,X,X,X,X,X,X</t>
  </si>
  <si>
    <t>Date of intoxication:</t>
  </si>
  <si>
    <t>Reader:</t>
  </si>
  <si>
    <t>Promega GloMax</t>
  </si>
  <si>
    <t>Vehicle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</si>
  <si>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</si>
  <si>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</si>
  <si>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</si>
  <si>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</si>
  <si>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</si>
  <si>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</si>
  <si>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</si>
  <si>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</si>
  <si>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Differentiation started</t>
  </si>
  <si>
    <t>Age of cells</t>
  </si>
  <si>
    <t>13d</t>
  </si>
  <si>
    <t>Agent</t>
  </si>
  <si>
    <t>Cisplatin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</si>
  <si>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</si>
  <si>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</si>
  <si>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</si>
  <si>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</si>
  <si>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</si>
  <si>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</si>
  <si>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</si>
  <si>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</si>
  <si>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</si>
  <si>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</si>
  <si>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100uM</t>
  </si>
  <si>
    <t>,Version,1,Label,CytoTox-Fluor,ReaderType,2,DateRead,1/17/2020 1:11:47 AM,InstrumentSN,SN: 512734004,FluoOpticalKitID,PN:9300-046 SN:31000001DD35142D SIG:BLUE,</t>
  </si>
  <si>
    <t xml:space="preserve">,Result,0,Prefix,3a_Cisp,WellMap,0007FE7FE7FE7FE7FE7FE000,RunCount,1,Kinetics,False, </t>
  </si>
  <si>
    <t>,Read 1</t>
  </si>
  <si>
    <t>,B,X,561.979,559.35,558.79,558.086,558.825,556.901,559.988,559.055,559.53,560.759,X</t>
  </si>
  <si>
    <t>,C,X,558.817,5606.01,5497.33,5231.12,5043.69,5331.15,6576.31,5780.87,28251.9,2510.26,X</t>
  </si>
  <si>
    <t>,D,X,556.83,5638.65,5009.21,4978.64,4913.6,5472.28,6591.09,5655.52,26564.9,2485.59,X</t>
  </si>
  <si>
    <t>,E,X,556.379,4923.07,4937.24,4906.03,4966.35,5532.1,7416.99,5544.08,28312.5,2505.35,X</t>
  </si>
  <si>
    <t>,F,X,557.993,5789.23,5109.07,5025.29,5162.31,5498.5,6477.64,5486.52,30613.2,560.299,X</t>
  </si>
  <si>
    <t>,G,X,557.517,557.433,557.878,556.628,558.309,556.37,556.931,557.755,558.268,559.486,X</t>
  </si>
  <si>
    <t>_x000B_</t>
  </si>
  <si>
    <t>Proteasis [% of full kill]</t>
  </si>
  <si>
    <t>Proteasis [% of vehicle]</t>
  </si>
  <si>
    <t>Live/Dead</t>
  </si>
  <si>
    <t>% of Vehicle</t>
  </si>
  <si>
    <t>67) Exp_20200117</t>
  </si>
  <si>
    <t>iPSC_DSN_005A_20191209_d13_thawed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</si>
</sst>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364191</xdr:colOff>
      <xdr:row>1</xdr:row>
      <xdr:rowOff>18409</xdr:rowOff>
    </xdr:from>
    <xdr:to>
      <xdr:col>17</xdr:col>
      <xdr:colOff>440303</xdr:colOff>
      <xdr:row>22</xdr:row>
      <xdr:rowOff>100853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84191" y="208909"/>
          <a:ext cx="5410112" cy="40829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</xdr:row>
      <xdr:rowOff>0</xdr:rowOff>
    </xdr:from>
    <xdr:to>
      <xdr:col>12</xdr:col>
      <xdr:colOff>127789</xdr:colOff>
      <xdr:row>19</xdr:row>
      <xdr:rowOff>114300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762000"/>
          <a:ext cx="3937789" cy="2971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333374</xdr:colOff>
      <xdr:row>1</xdr:row>
      <xdr:rowOff>66674</xdr:rowOff>
    </xdr:from>
    <xdr:to>
      <xdr:col>10</xdr:col>
      <xdr:colOff>486167</xdr:colOff>
      <xdr:row>17</xdr:row>
      <xdr:rowOff>38099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5AABCF3-C9BB-4FEB-92A9-C27205B44C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3374" y="257174"/>
          <a:ext cx="4000893" cy="301942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571499</xdr:colOff>
          <xdr:row>1</xdr:row>
          <xdr:rowOff>85724</xdr:rowOff>
        </xdr:from>
        <xdr:to>
          <xdr:col>15</xdr:col>
          <xdr:colOff>523874</xdr:colOff>
          <xdr:row>17</xdr:row>
          <xdr:rowOff>1397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698E180D-86F3-4364-ABBE-E74267B607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6"/>
  <sheetViews>
    <sheetView zoomScale="85" zoomScaleNormal="85" workbookViewId="0"/>
  </sheetViews>
  <sheetFormatPr baseColWidth="10" defaultRowHeight="15" x14ac:dyDescent="0.25"/>
  <sheetData>
    <row r="1" spans="1:33" x14ac:dyDescent="0.25">
      <c r="B1" t="s">
        <v>0</v>
      </c>
    </row>
    <row r="2" spans="1:33" x14ac:dyDescent="0.25">
      <c r="A2" t="s">
        <v>1</v>
      </c>
    </row>
    <row r="3" spans="1:33" x14ac:dyDescent="0.25">
      <c r="A3" t="s">
        <v>2</v>
      </c>
    </row>
    <row r="4" spans="1:33" x14ac:dyDescent="0.25">
      <c r="A4" t="s">
        <v>3</v>
      </c>
    </row>
    <row r="6" spans="1:33" x14ac:dyDescent="0.25">
      <c r="A6" t="s">
        <v>4</v>
      </c>
    </row>
    <row r="7" spans="1:33" x14ac:dyDescent="0.25">
      <c r="A7" t="s">
        <v>5</v>
      </c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</row>
    <row r="8" spans="1:33" x14ac:dyDescent="0.25"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</row>
    <row r="9" spans="1:33" x14ac:dyDescent="0.25">
      <c r="A9" t="s">
        <v>6</v>
      </c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</row>
    <row r="10" spans="1:33" x14ac:dyDescent="0.25">
      <c r="A10" t="s">
        <v>7</v>
      </c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x14ac:dyDescent="0.25">
      <c r="A11" t="s">
        <v>8</v>
      </c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x14ac:dyDescent="0.25">
      <c r="A12" t="s">
        <v>9</v>
      </c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</row>
    <row r="13" spans="1:33" x14ac:dyDescent="0.25">
      <c r="A13" t="s">
        <v>10</v>
      </c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</row>
    <row r="14" spans="1:33" x14ac:dyDescent="0.25">
      <c r="A14" t="s">
        <v>11</v>
      </c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</row>
    <row r="15" spans="1:33" x14ac:dyDescent="0.25">
      <c r="A15" t="s">
        <v>12</v>
      </c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</row>
    <row r="16" spans="1:33" x14ac:dyDescent="0.25">
      <c r="A16" t="s">
        <v>13</v>
      </c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</row>
    <row r="17" spans="1:33" x14ac:dyDescent="0.25">
      <c r="A17" t="s">
        <v>14</v>
      </c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</row>
    <row r="18" spans="1:33" x14ac:dyDescent="0.25">
      <c r="A18" t="s">
        <v>15</v>
      </c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</row>
    <row r="19" spans="1:33" x14ac:dyDescent="0.25">
      <c r="A19" t="s">
        <v>16</v>
      </c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</row>
    <row r="20" spans="1:33" x14ac:dyDescent="0.25"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</row>
    <row r="21" spans="1:33" x14ac:dyDescent="0.25"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</row>
    <row r="22" spans="1:33" x14ac:dyDescent="0.25">
      <c r="A22" s="1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</row>
    <row r="23" spans="1:33" x14ac:dyDescent="0.25">
      <c r="C23" s="2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</row>
    <row r="24" spans="1:33" x14ac:dyDescent="0.25">
      <c r="C24" s="2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</row>
    <row r="25" spans="1:33" x14ac:dyDescent="0.25">
      <c r="A25" s="1" t="s">
        <v>59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44</v>
      </c>
      <c r="O25" s="3" t="s">
        <v>26</v>
      </c>
      <c r="P25" s="3" t="s">
        <v>27</v>
      </c>
      <c r="Q25" s="3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</row>
    <row r="26" spans="1:33" x14ac:dyDescent="0.25">
      <c r="A26" t="s">
        <v>28</v>
      </c>
      <c r="C26" t="s">
        <v>60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</row>
    <row r="27" spans="1:33" x14ac:dyDescent="0.25">
      <c r="A27" t="s">
        <v>29</v>
      </c>
      <c r="C27" s="2">
        <v>43808</v>
      </c>
      <c r="F27" s="5"/>
      <c r="G27" s="5">
        <v>5.0405720000000001E-2</v>
      </c>
      <c r="H27" s="5">
        <v>5.4081209999999998E-2</v>
      </c>
      <c r="I27" s="5">
        <v>5.5570719999999997E-2</v>
      </c>
      <c r="J27" s="5">
        <v>5.3314470000000003E-2</v>
      </c>
      <c r="K27" s="5">
        <v>5.4060190000000001E-2</v>
      </c>
      <c r="L27" s="5">
        <v>5.4110419999999999E-2</v>
      </c>
      <c r="M27" s="5">
        <v>5.4359299999999999E-2</v>
      </c>
      <c r="N27" s="5">
        <v>5.5453530000000001E-2</v>
      </c>
      <c r="O27" s="5">
        <v>5.5425420000000003E-2</v>
      </c>
      <c r="P27" s="5">
        <v>5.6625689999999999E-2</v>
      </c>
      <c r="Q27" s="5">
        <v>5.6568130000000001E-2</v>
      </c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</row>
    <row r="28" spans="1:33" x14ac:dyDescent="0.25">
      <c r="A28" t="s">
        <v>30</v>
      </c>
      <c r="C28" t="s">
        <v>31</v>
      </c>
      <c r="F28" s="6"/>
      <c r="G28" s="6">
        <v>5.289957E-2</v>
      </c>
      <c r="H28" s="7">
        <v>0.1491653</v>
      </c>
      <c r="I28" s="8">
        <v>0.15098809999999999</v>
      </c>
      <c r="J28" s="8">
        <v>0.1559101</v>
      </c>
      <c r="K28" s="8">
        <v>0.14462520000000001</v>
      </c>
      <c r="L28" s="8">
        <v>0.14358470000000001</v>
      </c>
      <c r="M28" s="8">
        <v>0.13072500000000001</v>
      </c>
      <c r="N28" s="8">
        <v>8.4392430000000004E-2</v>
      </c>
      <c r="O28" s="8">
        <v>8.9434070000000004E-2</v>
      </c>
      <c r="P28" s="9">
        <v>8.7278999999999995E-2</v>
      </c>
      <c r="Q28" s="6">
        <v>5.5474620000000002E-2</v>
      </c>
    </row>
    <row r="29" spans="1:33" x14ac:dyDescent="0.25">
      <c r="A29" t="s">
        <v>32</v>
      </c>
      <c r="C29" t="s">
        <v>33</v>
      </c>
      <c r="F29" s="6"/>
      <c r="G29" s="6">
        <v>5.4617730000000003E-2</v>
      </c>
      <c r="H29" s="10">
        <v>0.14376130000000001</v>
      </c>
      <c r="I29" s="11">
        <v>0.1499162</v>
      </c>
      <c r="J29" s="11">
        <v>0.14959159999999999</v>
      </c>
      <c r="K29" s="11">
        <v>0.1499818</v>
      </c>
      <c r="L29" s="11">
        <v>0.1424909</v>
      </c>
      <c r="M29" s="11">
        <v>0.1183095</v>
      </c>
      <c r="N29" s="11">
        <v>8.2267140000000002E-2</v>
      </c>
      <c r="O29" s="11">
        <v>8.6105470000000003E-2</v>
      </c>
      <c r="P29" s="12">
        <v>8.3372829999999995E-2</v>
      </c>
      <c r="Q29" s="6">
        <v>5.4349939999999999E-2</v>
      </c>
    </row>
    <row r="30" spans="1:33" x14ac:dyDescent="0.25">
      <c r="A30" t="s">
        <v>17</v>
      </c>
      <c r="C30" s="2">
        <v>43845</v>
      </c>
      <c r="F30" s="6"/>
      <c r="G30" s="6">
        <v>5.3999449999999997E-2</v>
      </c>
      <c r="H30" s="10">
        <v>0.1418171</v>
      </c>
      <c r="I30" s="11">
        <v>0.1473835</v>
      </c>
      <c r="J30" s="11">
        <v>0.149727</v>
      </c>
      <c r="K30" s="11">
        <v>0.14771239999999999</v>
      </c>
      <c r="L30" s="11">
        <v>0.1500736</v>
      </c>
      <c r="M30" s="11">
        <v>0.11648509999999999</v>
      </c>
      <c r="N30" s="11">
        <v>8.3325350000000006E-2</v>
      </c>
      <c r="O30" s="11">
        <v>8.9674900000000002E-2</v>
      </c>
      <c r="P30" s="12">
        <v>8.146892E-2</v>
      </c>
      <c r="Q30" s="6">
        <v>5.3408949999999997E-2</v>
      </c>
    </row>
    <row r="31" spans="1:33" x14ac:dyDescent="0.25">
      <c r="A31" t="s">
        <v>18</v>
      </c>
      <c r="C31" t="s">
        <v>19</v>
      </c>
      <c r="F31" s="6"/>
      <c r="G31" s="6">
        <v>5.3740280000000001E-2</v>
      </c>
      <c r="H31" s="13">
        <v>0.15060129999999999</v>
      </c>
      <c r="I31" s="14">
        <v>0.1422447</v>
      </c>
      <c r="J31" s="14">
        <v>0.1565115</v>
      </c>
      <c r="K31" s="14">
        <v>0.14795739999999999</v>
      </c>
      <c r="L31" s="14">
        <v>0.14613000000000001</v>
      </c>
      <c r="M31" s="14">
        <v>0.1240994</v>
      </c>
      <c r="N31" s="14">
        <v>8.4192050000000004E-2</v>
      </c>
      <c r="O31" s="14">
        <v>9.2001269999999996E-2</v>
      </c>
      <c r="P31" s="15">
        <v>5.4767400000000001E-2</v>
      </c>
      <c r="Q31" s="6">
        <v>5.4566240000000002E-2</v>
      </c>
    </row>
    <row r="32" spans="1:33" x14ac:dyDescent="0.25">
      <c r="A32" s="1" t="s">
        <v>34</v>
      </c>
      <c r="G32">
        <v>5.2611930000000001E-2</v>
      </c>
      <c r="H32">
        <v>5.4327760000000003E-2</v>
      </c>
      <c r="I32">
        <v>5.5269600000000002E-2</v>
      </c>
      <c r="J32">
        <v>5.6060949999999998E-2</v>
      </c>
      <c r="K32">
        <v>5.6819580000000001E-2</v>
      </c>
      <c r="L32">
        <v>5.6295690000000002E-2</v>
      </c>
      <c r="M32">
        <v>5.6166550000000003E-2</v>
      </c>
      <c r="N32">
        <v>5.4411910000000001E-2</v>
      </c>
      <c r="O32">
        <v>5.6240499999999999E-2</v>
      </c>
      <c r="P32">
        <v>5.2314050000000001E-2</v>
      </c>
      <c r="Q32">
        <v>5.3695930000000003E-2</v>
      </c>
    </row>
    <row r="35" spans="3:17" x14ac:dyDescent="0.25">
      <c r="C35" s="16"/>
      <c r="F35" t="s">
        <v>35</v>
      </c>
      <c r="H35">
        <f>AVERAGE(H28:H31)</f>
        <v>0.14633625</v>
      </c>
      <c r="I35">
        <f>AVERAGE(I28:I31)</f>
        <v>0.147633125</v>
      </c>
      <c r="J35">
        <f>AVERAGE(J28:J31)</f>
        <v>0.15293504999999999</v>
      </c>
      <c r="K35">
        <f t="shared" ref="K35:M35" si="0">AVERAGE(K28:K31)</f>
        <v>0.14756920000000001</v>
      </c>
      <c r="L35">
        <f t="shared" si="0"/>
        <v>0.1455698</v>
      </c>
      <c r="M35">
        <f t="shared" si="0"/>
        <v>0.12240475000000001</v>
      </c>
      <c r="N35">
        <f>AVERAGE(N28:N31)</f>
        <v>8.3544242500000004E-2</v>
      </c>
      <c r="O35">
        <f>AVERAGE(O28:O31)</f>
        <v>8.9303927499999991E-2</v>
      </c>
      <c r="P35">
        <f>AVERAGE(P28:P30)</f>
        <v>8.4040249999999997E-2</v>
      </c>
    </row>
    <row r="36" spans="3:17" x14ac:dyDescent="0.25">
      <c r="F36" t="s">
        <v>36</v>
      </c>
      <c r="H36">
        <f>H35/1000</f>
        <v>1.4633625000000001E-4</v>
      </c>
      <c r="I36">
        <f t="shared" ref="I36:P36" si="1">I35/1000</f>
        <v>1.47633125E-4</v>
      </c>
      <c r="J36">
        <f t="shared" si="1"/>
        <v>1.5293505E-4</v>
      </c>
      <c r="K36">
        <f t="shared" si="1"/>
        <v>1.4756920000000002E-4</v>
      </c>
      <c r="L36">
        <f t="shared" si="1"/>
        <v>1.4556979999999999E-4</v>
      </c>
      <c r="M36">
        <f t="shared" si="1"/>
        <v>1.2240475000000001E-4</v>
      </c>
      <c r="N36">
        <f t="shared" si="1"/>
        <v>8.3544242500000005E-5</v>
      </c>
      <c r="O36">
        <f t="shared" si="1"/>
        <v>8.9303927499999989E-5</v>
      </c>
      <c r="P36">
        <f t="shared" si="1"/>
        <v>8.4040249999999992E-5</v>
      </c>
    </row>
    <row r="37" spans="3:17" x14ac:dyDescent="0.25">
      <c r="F37" t="s">
        <v>37</v>
      </c>
      <c r="H37">
        <f>MEDIAN(H28:H31)</f>
        <v>0.14646330000000002</v>
      </c>
      <c r="I37">
        <f t="shared" ref="I37:O37" si="2">MEDIAN(I28:I31)</f>
        <v>0.14864985</v>
      </c>
      <c r="J37">
        <f t="shared" si="2"/>
        <v>0.15281855</v>
      </c>
      <c r="K37">
        <f t="shared" si="2"/>
        <v>0.14783489999999999</v>
      </c>
      <c r="L37">
        <f t="shared" si="2"/>
        <v>0.14485735</v>
      </c>
      <c r="M37">
        <f t="shared" si="2"/>
        <v>0.12120444999999999</v>
      </c>
      <c r="N37">
        <f t="shared" si="2"/>
        <v>8.3758700000000005E-2</v>
      </c>
      <c r="O37">
        <f t="shared" si="2"/>
        <v>8.9554485000000003E-2</v>
      </c>
      <c r="P37">
        <f>MEDIAN(P28:P30)</f>
        <v>8.3372829999999995E-2</v>
      </c>
    </row>
    <row r="38" spans="3:17" x14ac:dyDescent="0.25">
      <c r="F38" t="s">
        <v>38</v>
      </c>
      <c r="H38">
        <f>H37/1000</f>
        <v>1.4646330000000002E-4</v>
      </c>
      <c r="I38">
        <f t="shared" ref="I38:P38" si="3">I37/1000</f>
        <v>1.4864985000000001E-4</v>
      </c>
      <c r="J38">
        <f t="shared" si="3"/>
        <v>1.5281855000000001E-4</v>
      </c>
      <c r="K38">
        <f t="shared" si="3"/>
        <v>1.4783489999999999E-4</v>
      </c>
      <c r="L38">
        <f t="shared" si="3"/>
        <v>1.4485734999999998E-4</v>
      </c>
      <c r="M38">
        <f t="shared" si="3"/>
        <v>1.2120444999999999E-4</v>
      </c>
      <c r="N38">
        <f t="shared" si="3"/>
        <v>8.3758700000000002E-5</v>
      </c>
      <c r="O38">
        <f t="shared" si="3"/>
        <v>8.9554485000000004E-5</v>
      </c>
      <c r="P38">
        <f t="shared" si="3"/>
        <v>8.3372829999999991E-5</v>
      </c>
    </row>
    <row r="39" spans="3:17" x14ac:dyDescent="0.25">
      <c r="F39" t="s">
        <v>39</v>
      </c>
      <c r="H39">
        <f>STDEV(H28:H31)</f>
        <v>4.2129664778316591E-3</v>
      </c>
      <c r="I39">
        <f t="shared" ref="I39:O39" si="4">STDEV(I28:I31)</f>
        <v>3.8972522511593511E-3</v>
      </c>
      <c r="J39">
        <f t="shared" si="4"/>
        <v>3.7908732419676969E-3</v>
      </c>
      <c r="K39">
        <f t="shared" si="4"/>
        <v>2.210503731430156E-3</v>
      </c>
      <c r="L39">
        <f t="shared" si="4"/>
        <v>3.3674068014819137E-3</v>
      </c>
      <c r="M39">
        <f t="shared" si="4"/>
        <v>6.4268117385942935E-3</v>
      </c>
      <c r="N39">
        <f t="shared" si="4"/>
        <v>9.6918889013356663E-4</v>
      </c>
      <c r="O39">
        <f t="shared" si="4"/>
        <v>2.4262690567807299E-3</v>
      </c>
      <c r="P39">
        <f>STDEV(P28:P30)</f>
        <v>2.9619832028389336E-3</v>
      </c>
    </row>
    <row r="40" spans="3:17" x14ac:dyDescent="0.25">
      <c r="F40" t="s">
        <v>40</v>
      </c>
      <c r="H40">
        <f>H39/H35*100</f>
        <v>2.8789629895748039</v>
      </c>
      <c r="I40">
        <f t="shared" ref="I40:O40" si="5">I39/I35*100</f>
        <v>2.6398223644993974</v>
      </c>
      <c r="J40">
        <f t="shared" si="5"/>
        <v>2.4787471818707987</v>
      </c>
      <c r="K40">
        <f t="shared" si="5"/>
        <v>1.497943833421985</v>
      </c>
      <c r="L40">
        <f t="shared" si="5"/>
        <v>2.3132592072544678</v>
      </c>
      <c r="M40">
        <f t="shared" si="5"/>
        <v>5.250459429551789</v>
      </c>
      <c r="N40">
        <f t="shared" si="5"/>
        <v>1.1600905833020947</v>
      </c>
      <c r="O40">
        <f t="shared" si="5"/>
        <v>2.7168671353012219</v>
      </c>
      <c r="P40">
        <f>P39/P35*100</f>
        <v>3.5244816654388029</v>
      </c>
    </row>
    <row r="43" spans="3:17" x14ac:dyDescent="0.25">
      <c r="D43" t="s">
        <v>41</v>
      </c>
    </row>
    <row r="44" spans="3:1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44</v>
      </c>
      <c r="O44" s="3" t="s">
        <v>26</v>
      </c>
      <c r="P44" s="3" t="s">
        <v>27</v>
      </c>
      <c r="Q44" s="3"/>
    </row>
    <row r="47" spans="3:17" x14ac:dyDescent="0.25">
      <c r="H47">
        <f>H28-$P$35</f>
        <v>6.5125050000000004E-2</v>
      </c>
      <c r="I47">
        <f t="shared" ref="H47:O50" si="6">I28-$P$35</f>
        <v>6.6947849999999989E-2</v>
      </c>
      <c r="J47">
        <f t="shared" si="6"/>
        <v>7.1869849999999999E-2</v>
      </c>
      <c r="K47">
        <f t="shared" si="6"/>
        <v>6.0584950000000012E-2</v>
      </c>
      <c r="L47">
        <f t="shared" si="6"/>
        <v>5.9544450000000013E-2</v>
      </c>
      <c r="M47">
        <f t="shared" si="6"/>
        <v>4.6684750000000011E-2</v>
      </c>
      <c r="N47">
        <f t="shared" si="6"/>
        <v>3.5218000000000749E-4</v>
      </c>
      <c r="O47">
        <f t="shared" si="6"/>
        <v>5.3938200000000075E-3</v>
      </c>
    </row>
    <row r="48" spans="3:17" x14ac:dyDescent="0.25">
      <c r="H48">
        <f t="shared" si="6"/>
        <v>5.9721050000000012E-2</v>
      </c>
      <c r="I48">
        <f t="shared" si="6"/>
        <v>6.5875950000000003E-2</v>
      </c>
      <c r="J48">
        <f t="shared" si="6"/>
        <v>6.5551349999999994E-2</v>
      </c>
      <c r="K48">
        <f t="shared" si="6"/>
        <v>6.5941550000000002E-2</v>
      </c>
      <c r="L48">
        <f t="shared" si="6"/>
        <v>5.8450650000000007E-2</v>
      </c>
      <c r="M48">
        <f t="shared" si="6"/>
        <v>3.4269250000000001E-2</v>
      </c>
      <c r="N48">
        <f t="shared" si="6"/>
        <v>-1.7731099999999944E-3</v>
      </c>
      <c r="O48">
        <f t="shared" si="6"/>
        <v>2.0652200000000065E-3</v>
      </c>
    </row>
    <row r="49" spans="4:17" x14ac:dyDescent="0.25">
      <c r="H49">
        <f t="shared" si="6"/>
        <v>5.7776850000000005E-2</v>
      </c>
      <c r="I49">
        <f t="shared" si="6"/>
        <v>6.3343250000000004E-2</v>
      </c>
      <c r="J49">
        <f t="shared" si="6"/>
        <v>6.5686750000000002E-2</v>
      </c>
      <c r="K49">
        <f t="shared" si="6"/>
        <v>6.3672149999999997E-2</v>
      </c>
      <c r="L49">
        <f t="shared" si="6"/>
        <v>6.6033350000000005E-2</v>
      </c>
      <c r="M49">
        <f t="shared" si="6"/>
        <v>3.2444849999999997E-2</v>
      </c>
      <c r="N49">
        <f t="shared" si="6"/>
        <v>-7.1489999999999054E-4</v>
      </c>
      <c r="O49">
        <f t="shared" si="6"/>
        <v>5.6346500000000049E-3</v>
      </c>
    </row>
    <row r="50" spans="4:17" x14ac:dyDescent="0.25">
      <c r="H50">
        <f t="shared" si="6"/>
        <v>6.6561049999999997E-2</v>
      </c>
      <c r="I50">
        <f t="shared" si="6"/>
        <v>5.8204450000000005E-2</v>
      </c>
      <c r="J50">
        <f t="shared" si="6"/>
        <v>7.2471250000000001E-2</v>
      </c>
      <c r="K50">
        <f t="shared" si="6"/>
        <v>6.3917149999999992E-2</v>
      </c>
      <c r="L50">
        <f t="shared" si="6"/>
        <v>6.2089750000000013E-2</v>
      </c>
      <c r="M50">
        <f t="shared" si="6"/>
        <v>4.0059150000000002E-2</v>
      </c>
      <c r="N50">
        <f t="shared" si="6"/>
        <v>1.5180000000000748E-4</v>
      </c>
      <c r="O50">
        <f t="shared" si="6"/>
        <v>7.9610199999999992E-3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44</v>
      </c>
      <c r="O53" s="3" t="s">
        <v>26</v>
      </c>
      <c r="P53" s="3"/>
      <c r="Q53" s="3"/>
    </row>
    <row r="54" spans="4:17" x14ac:dyDescent="0.25">
      <c r="F54" t="s">
        <v>35</v>
      </c>
      <c r="H54">
        <f>AVERAGE(H47:H50)</f>
        <v>6.2296000000000004E-2</v>
      </c>
      <c r="I54">
        <f>AVERAGE(I47:I50)</f>
        <v>6.3592875000000007E-2</v>
      </c>
      <c r="J54">
        <f t="shared" ref="J54:N54" si="7">AVERAGE(J47:J50)</f>
        <v>6.8894799999999992E-2</v>
      </c>
      <c r="K54">
        <f t="shared" si="7"/>
        <v>6.3528950000000001E-2</v>
      </c>
      <c r="L54">
        <f t="shared" si="7"/>
        <v>6.1529550000000002E-2</v>
      </c>
      <c r="M54">
        <f t="shared" si="7"/>
        <v>3.8364500000000003E-2</v>
      </c>
      <c r="N54">
        <f t="shared" si="7"/>
        <v>-4.960074999999925E-4</v>
      </c>
      <c r="O54">
        <f>AVERAGE(O47:O50)</f>
        <v>5.2636775000000045E-3</v>
      </c>
    </row>
    <row r="55" spans="4:17" x14ac:dyDescent="0.25">
      <c r="F55" t="s">
        <v>36</v>
      </c>
      <c r="H55">
        <f>H54/1000</f>
        <v>6.2296000000000001E-5</v>
      </c>
      <c r="I55">
        <f t="shared" ref="I55:O55" si="8">I54/1000</f>
        <v>6.3592875000000011E-5</v>
      </c>
      <c r="J55">
        <f t="shared" si="8"/>
        <v>6.8894799999999996E-5</v>
      </c>
      <c r="K55">
        <f t="shared" si="8"/>
        <v>6.3528950000000004E-5</v>
      </c>
      <c r="L55">
        <f t="shared" si="8"/>
        <v>6.1529549999999998E-5</v>
      </c>
      <c r="M55">
        <f t="shared" si="8"/>
        <v>3.8364500000000002E-5</v>
      </c>
      <c r="N55">
        <f t="shared" si="8"/>
        <v>-4.9600749999999247E-7</v>
      </c>
      <c r="O55">
        <f t="shared" si="8"/>
        <v>5.2636775000000045E-6</v>
      </c>
    </row>
    <row r="56" spans="4:17" x14ac:dyDescent="0.25">
      <c r="F56" t="s">
        <v>37</v>
      </c>
      <c r="H56">
        <f>MEDIAN(H47:H50)</f>
        <v>6.2423050000000008E-2</v>
      </c>
      <c r="I56">
        <f t="shared" ref="I56:N56" si="9">MEDIAN(I47:I50)</f>
        <v>6.4609600000000003E-2</v>
      </c>
      <c r="J56">
        <f>MEDIAN(J47:J50)</f>
        <v>6.8778300000000001E-2</v>
      </c>
      <c r="K56">
        <f t="shared" si="9"/>
        <v>6.3794649999999994E-2</v>
      </c>
      <c r="L56">
        <f t="shared" si="9"/>
        <v>6.0817100000000013E-2</v>
      </c>
      <c r="M56">
        <f t="shared" si="9"/>
        <v>3.7164200000000001E-2</v>
      </c>
      <c r="N56">
        <f t="shared" si="9"/>
        <v>-2.8154999999999153E-4</v>
      </c>
      <c r="O56">
        <f>MEDIAN(O47:O50)</f>
        <v>5.5142350000000062E-3</v>
      </c>
    </row>
    <row r="57" spans="4:17" x14ac:dyDescent="0.25">
      <c r="F57" t="s">
        <v>38</v>
      </c>
      <c r="H57">
        <f>H56/1000</f>
        <v>6.2423050000000012E-5</v>
      </c>
      <c r="I57">
        <f t="shared" ref="I57:O57" si="10">I56/1000</f>
        <v>6.4609600000000006E-5</v>
      </c>
      <c r="J57">
        <f t="shared" si="10"/>
        <v>6.8778300000000005E-5</v>
      </c>
      <c r="K57">
        <f t="shared" si="10"/>
        <v>6.3794649999999997E-5</v>
      </c>
      <c r="L57">
        <f t="shared" si="10"/>
        <v>6.0817100000000011E-5</v>
      </c>
      <c r="M57">
        <f t="shared" si="10"/>
        <v>3.7164199999999999E-5</v>
      </c>
      <c r="N57">
        <f t="shared" si="10"/>
        <v>-2.8154999999999151E-7</v>
      </c>
      <c r="O57">
        <f t="shared" si="10"/>
        <v>5.5142350000000063E-6</v>
      </c>
    </row>
    <row r="58" spans="4:17" x14ac:dyDescent="0.25">
      <c r="F58" t="s">
        <v>39</v>
      </c>
      <c r="H58">
        <f>STDEV(H47:H50)</f>
        <v>4.2129664778316591E-3</v>
      </c>
      <c r="I58">
        <f t="shared" ref="I58:O58" si="11">STDEV(I47:I50)</f>
        <v>3.8972522511593511E-3</v>
      </c>
      <c r="J58">
        <f t="shared" si="11"/>
        <v>3.7908732419676969E-3</v>
      </c>
      <c r="K58">
        <f t="shared" si="11"/>
        <v>2.210503731430156E-3</v>
      </c>
      <c r="L58">
        <f t="shared" si="11"/>
        <v>3.3674068014819137E-3</v>
      </c>
      <c r="M58">
        <f t="shared" si="11"/>
        <v>6.4268117385942918E-3</v>
      </c>
      <c r="N58">
        <f t="shared" si="11"/>
        <v>9.6918889013356663E-4</v>
      </c>
      <c r="O58">
        <f t="shared" si="11"/>
        <v>2.4262690567807299E-3</v>
      </c>
    </row>
    <row r="59" spans="4:17" x14ac:dyDescent="0.25">
      <c r="F59" t="s">
        <v>40</v>
      </c>
      <c r="H59">
        <f>H58/H54*100</f>
        <v>6.7628202096950991</v>
      </c>
      <c r="I59">
        <f t="shared" ref="I59:O59" si="12">I58/I54*100</f>
        <v>6.1284416707993632</v>
      </c>
      <c r="J59">
        <f t="shared" si="12"/>
        <v>5.5024083703961653</v>
      </c>
      <c r="K59">
        <f t="shared" si="12"/>
        <v>3.4795219052576125</v>
      </c>
      <c r="L59">
        <f t="shared" si="12"/>
        <v>5.4728285863977773</v>
      </c>
      <c r="M59">
        <f t="shared" si="12"/>
        <v>16.751975755175465</v>
      </c>
      <c r="N59">
        <f t="shared" si="12"/>
        <v>-195.39803130670026</v>
      </c>
      <c r="O59">
        <f t="shared" si="12"/>
        <v>46.094561393260278</v>
      </c>
    </row>
    <row r="62" spans="4:17" x14ac:dyDescent="0.25">
      <c r="D62" t="s">
        <v>42</v>
      </c>
    </row>
    <row r="63" spans="4:17" x14ac:dyDescent="0.25">
      <c r="H63">
        <f t="shared" ref="H63:O64" si="13">H47/$O$54*100</f>
        <v>1237.2538021183848</v>
      </c>
      <c r="I63">
        <f t="shared" si="13"/>
        <v>1271.8835832932382</v>
      </c>
      <c r="J63">
        <f t="shared" si="13"/>
        <v>1365.3923516400832</v>
      </c>
      <c r="K63">
        <f t="shared" si="13"/>
        <v>1151.0004174837832</v>
      </c>
      <c r="L63">
        <f t="shared" si="13"/>
        <v>1131.2328690350037</v>
      </c>
      <c r="M63">
        <f t="shared" si="13"/>
        <v>886.92268855757152</v>
      </c>
      <c r="N63">
        <f t="shared" si="13"/>
        <v>6.6907594547729641</v>
      </c>
      <c r="O63">
        <f t="shared" si="13"/>
        <v>102.4724634060503</v>
      </c>
    </row>
    <row r="64" spans="4:17" x14ac:dyDescent="0.25">
      <c r="H64">
        <f>H48/$O$54*100</f>
        <v>1134.5879378058394</v>
      </c>
      <c r="I64">
        <f t="shared" si="13"/>
        <v>1251.5194937379797</v>
      </c>
      <c r="J64">
        <f t="shared" si="13"/>
        <v>1245.352702554439</v>
      </c>
      <c r="K64">
        <f t="shared" si="13"/>
        <v>1252.7657706992868</v>
      </c>
      <c r="L64">
        <f t="shared" si="13"/>
        <v>1110.4527205551624</v>
      </c>
      <c r="M64">
        <f t="shared" si="13"/>
        <v>651.05147494313564</v>
      </c>
      <c r="N64">
        <f t="shared" si="13"/>
        <v>-33.685764372912146</v>
      </c>
      <c r="O64">
        <f t="shared" si="13"/>
        <v>39.235306494366434</v>
      </c>
    </row>
    <row r="65" spans="4:17" x14ac:dyDescent="0.25">
      <c r="H65">
        <f t="shared" ref="H65:O66" si="14">H49/$O$54*100</f>
        <v>1097.6517843275915</v>
      </c>
      <c r="I65">
        <f t="shared" si="14"/>
        <v>1203.4029440443483</v>
      </c>
      <c r="J65">
        <f t="shared" si="14"/>
        <v>1247.925048599576</v>
      </c>
      <c r="K65">
        <f t="shared" si="14"/>
        <v>1209.6514271628523</v>
      </c>
      <c r="L65">
        <f t="shared" si="14"/>
        <v>1254.5097985201401</v>
      </c>
      <c r="M65">
        <f t="shared" si="14"/>
        <v>616.39129676922585</v>
      </c>
      <c r="N65">
        <f t="shared" si="14"/>
        <v>-13.58175914082863</v>
      </c>
      <c r="O65">
        <f t="shared" si="14"/>
        <v>107.04778170775091</v>
      </c>
    </row>
    <row r="66" spans="4:17" x14ac:dyDescent="0.25">
      <c r="H66">
        <f t="shared" si="14"/>
        <v>1264.5351087713855</v>
      </c>
      <c r="I66">
        <f t="shared" si="14"/>
        <v>1105.775382325379</v>
      </c>
      <c r="J66">
        <f t="shared" si="14"/>
        <v>1376.817823660358</v>
      </c>
      <c r="K66">
        <f t="shared" si="14"/>
        <v>1214.3059676433434</v>
      </c>
      <c r="L66">
        <f t="shared" si="14"/>
        <v>1179.5887950962033</v>
      </c>
      <c r="M66">
        <f t="shared" si="14"/>
        <v>761.04871546556501</v>
      </c>
      <c r="N66">
        <f t="shared" si="14"/>
        <v>2.8839152854635826</v>
      </c>
      <c r="O66">
        <f t="shared" si="14"/>
        <v>151.24444839183238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44</v>
      </c>
      <c r="O69" s="3" t="s">
        <v>26</v>
      </c>
      <c r="P69" s="3"/>
      <c r="Q69" s="3"/>
    </row>
    <row r="70" spans="4:17" x14ac:dyDescent="0.25">
      <c r="F70" t="s">
        <v>35</v>
      </c>
      <c r="H70">
        <f>AVERAGE(H63:H66)</f>
        <v>1183.5071582558003</v>
      </c>
      <c r="I70">
        <f>AVERAGE(I63:I66)</f>
        <v>1208.1453508502364</v>
      </c>
      <c r="J70">
        <f t="shared" ref="J70:N70" si="15">AVERAGE(J63:J66)</f>
        <v>1308.871981613614</v>
      </c>
      <c r="K70">
        <f t="shared" si="15"/>
        <v>1206.9308957473163</v>
      </c>
      <c r="L70">
        <f t="shared" si="15"/>
        <v>1168.9460458016274</v>
      </c>
      <c r="M70">
        <f t="shared" si="15"/>
        <v>728.85354393387456</v>
      </c>
      <c r="N70">
        <f t="shared" si="15"/>
        <v>-9.4232121933760578</v>
      </c>
      <c r="O70">
        <f>AVERAGE(O63:O66)</f>
        <v>100</v>
      </c>
    </row>
    <row r="71" spans="4:17" x14ac:dyDescent="0.25">
      <c r="F71" t="s">
        <v>37</v>
      </c>
      <c r="H71">
        <f>MEDIAN(H63:H66)</f>
        <v>1185.9208699621122</v>
      </c>
      <c r="I71">
        <f>MEDIAN(I63:I66)</f>
        <v>1227.461218891164</v>
      </c>
      <c r="J71">
        <f t="shared" ref="J71:O71" si="16">MEDIAN(J63:J66)</f>
        <v>1306.6587001198295</v>
      </c>
      <c r="K71">
        <f t="shared" si="16"/>
        <v>1211.9786974030978</v>
      </c>
      <c r="L71">
        <f t="shared" si="16"/>
        <v>1155.4108320656035</v>
      </c>
      <c r="M71">
        <f t="shared" si="16"/>
        <v>706.05009520435033</v>
      </c>
      <c r="N71">
        <f t="shared" si="16"/>
        <v>-5.3489219276825235</v>
      </c>
      <c r="O71">
        <f t="shared" si="16"/>
        <v>104.7601225569006</v>
      </c>
    </row>
    <row r="72" spans="4:17" x14ac:dyDescent="0.25">
      <c r="F72" t="s">
        <v>39</v>
      </c>
      <c r="H72">
        <f>STDEV(H63:H66)</f>
        <v>80.038461281711392</v>
      </c>
      <c r="I72">
        <f t="shared" ref="I72:O72" si="17">STDEV(I63:I66)</f>
        <v>74.040483125331107</v>
      </c>
      <c r="J72">
        <f t="shared" si="17"/>
        <v>72.019481474077708</v>
      </c>
      <c r="K72">
        <f t="shared" si="17"/>
        <v>41.995424898849848</v>
      </c>
      <c r="L72">
        <f t="shared" si="17"/>
        <v>63.974413354197921</v>
      </c>
      <c r="M72">
        <f t="shared" si="17"/>
        <v>122.09736897053912</v>
      </c>
      <c r="N72">
        <f t="shared" si="17"/>
        <v>18.412771111709748</v>
      </c>
      <c r="O72">
        <f t="shared" si="17"/>
        <v>46.094561393260314</v>
      </c>
    </row>
    <row r="73" spans="4:17" x14ac:dyDescent="0.25">
      <c r="F73" t="s">
        <v>40</v>
      </c>
      <c r="H73">
        <f t="shared" ref="H73:O73" si="18">H72/H70*100</f>
        <v>6.7628202096950973</v>
      </c>
      <c r="I73">
        <f t="shared" si="18"/>
        <v>6.1284416707993676</v>
      </c>
      <c r="J73">
        <f t="shared" si="18"/>
        <v>5.5024083703961697</v>
      </c>
      <c r="K73">
        <f t="shared" si="18"/>
        <v>3.4795219052576174</v>
      </c>
      <c r="L73">
        <f t="shared" si="18"/>
        <v>5.4728285863977773</v>
      </c>
      <c r="M73">
        <f t="shared" si="18"/>
        <v>16.751975755175369</v>
      </c>
      <c r="N73">
        <f t="shared" si="18"/>
        <v>-195.39803130670029</v>
      </c>
      <c r="O73">
        <f t="shared" si="18"/>
        <v>46.094561393260314</v>
      </c>
    </row>
    <row r="76" spans="4:17" x14ac:dyDescent="0.25">
      <c r="D76" t="s">
        <v>43</v>
      </c>
      <c r="H76">
        <f>H47/$H$54*100</f>
        <v>104.54130281237961</v>
      </c>
      <c r="I76">
        <f>I47/$H$54*100</f>
        <v>107.46733337613969</v>
      </c>
      <c r="J76">
        <f t="shared" ref="H76:O79" si="19">J47/$H$54*100</f>
        <v>115.36832220367276</v>
      </c>
      <c r="K76">
        <f t="shared" si="19"/>
        <v>97.253354950558631</v>
      </c>
      <c r="L76">
        <f t="shared" si="19"/>
        <v>95.583103249004765</v>
      </c>
      <c r="M76">
        <f t="shared" si="19"/>
        <v>74.940204828560425</v>
      </c>
      <c r="N76">
        <f t="shared" si="19"/>
        <v>0.56533324772057192</v>
      </c>
      <c r="O76">
        <f t="shared" si="19"/>
        <v>8.6583729292410538</v>
      </c>
    </row>
    <row r="77" spans="4:17" x14ac:dyDescent="0.25">
      <c r="H77">
        <f t="shared" si="19"/>
        <v>95.866588545010927</v>
      </c>
      <c r="I77">
        <f t="shared" si="19"/>
        <v>105.74667715423141</v>
      </c>
      <c r="J77">
        <f t="shared" si="19"/>
        <v>105.22561641196866</v>
      </c>
      <c r="K77">
        <f t="shared" si="19"/>
        <v>105.85198086554513</v>
      </c>
      <c r="L77">
        <f t="shared" si="19"/>
        <v>93.827292282008472</v>
      </c>
      <c r="M77">
        <f t="shared" si="19"/>
        <v>55.010353794786184</v>
      </c>
      <c r="N77">
        <f t="shared" si="19"/>
        <v>-2.8462662129189584</v>
      </c>
      <c r="O77">
        <f t="shared" si="19"/>
        <v>3.3151727237703965</v>
      </c>
    </row>
    <row r="78" spans="4:17" x14ac:dyDescent="0.25">
      <c r="H78">
        <f t="shared" si="19"/>
        <v>92.745681905740341</v>
      </c>
      <c r="I78">
        <f t="shared" si="19"/>
        <v>101.68108706819056</v>
      </c>
      <c r="J78">
        <f t="shared" si="19"/>
        <v>105.44296584050339</v>
      </c>
      <c r="K78">
        <f t="shared" si="19"/>
        <v>102.20905034031075</v>
      </c>
      <c r="L78">
        <f t="shared" si="19"/>
        <v>105.99934185180429</v>
      </c>
      <c r="M78">
        <f t="shared" si="19"/>
        <v>52.081754847823291</v>
      </c>
      <c r="N78">
        <f t="shared" si="19"/>
        <v>-1.1475857197893773</v>
      </c>
      <c r="O78">
        <f t="shared" si="19"/>
        <v>9.0449627584435675</v>
      </c>
    </row>
    <row r="79" spans="4:17" x14ac:dyDescent="0.25">
      <c r="H79">
        <f t="shared" si="19"/>
        <v>106.84642673686912</v>
      </c>
      <c r="I79">
        <f t="shared" si="19"/>
        <v>93.432082316681658</v>
      </c>
      <c r="J79">
        <f t="shared" si="19"/>
        <v>116.3337132400154</v>
      </c>
      <c r="K79">
        <f t="shared" si="19"/>
        <v>102.60233401823551</v>
      </c>
      <c r="L79">
        <f t="shared" si="19"/>
        <v>99.668919352767446</v>
      </c>
      <c r="M79">
        <f t="shared" si="19"/>
        <v>64.304529985873899</v>
      </c>
      <c r="N79">
        <f t="shared" si="19"/>
        <v>0.24367535636318138</v>
      </c>
      <c r="O79">
        <f t="shared" si="19"/>
        <v>12.77934377809169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44</v>
      </c>
      <c r="O82" s="3" t="s">
        <v>26</v>
      </c>
      <c r="P82" s="3"/>
      <c r="Q82" s="3"/>
    </row>
    <row r="83" spans="6:17" x14ac:dyDescent="0.25">
      <c r="F83" t="s">
        <v>35</v>
      </c>
      <c r="H83">
        <f>AVERAGE(H76:H79)</f>
        <v>100</v>
      </c>
      <c r="I83">
        <f t="shared" ref="I83:M83" si="20">AVERAGE(I76:I79)</f>
        <v>102.08179497881083</v>
      </c>
      <c r="J83">
        <f t="shared" si="20"/>
        <v>110.59265442404006</v>
      </c>
      <c r="K83">
        <f t="shared" si="20"/>
        <v>101.97918004366251</v>
      </c>
      <c r="L83">
        <f t="shared" si="20"/>
        <v>98.769664183896239</v>
      </c>
      <c r="M83">
        <f t="shared" si="20"/>
        <v>61.584210864260953</v>
      </c>
      <c r="N83">
        <f>AVERAGE(N76:N79)</f>
        <v>-0.79621083215614563</v>
      </c>
      <c r="O83">
        <f>AVERAGE(O76:O79)</f>
        <v>8.4494630473866756</v>
      </c>
    </row>
    <row r="84" spans="6:17" x14ac:dyDescent="0.25">
      <c r="F84" t="s">
        <v>37</v>
      </c>
      <c r="H84">
        <f>MEDIAN(H76:H79)</f>
        <v>100.20394567869528</v>
      </c>
      <c r="I84">
        <f>MEDIAN(I76:I79)</f>
        <v>103.71388211121098</v>
      </c>
      <c r="J84">
        <f t="shared" ref="J84:O84" si="21">MEDIAN(J76:J79)</f>
        <v>110.40564402208807</v>
      </c>
      <c r="K84">
        <f t="shared" si="21"/>
        <v>102.40569217927313</v>
      </c>
      <c r="L84">
        <f t="shared" si="21"/>
        <v>97.626011300886105</v>
      </c>
      <c r="M84">
        <f t="shared" si="21"/>
        <v>59.657441890330041</v>
      </c>
      <c r="N84">
        <f t="shared" si="21"/>
        <v>-0.45195518171309801</v>
      </c>
      <c r="O84">
        <f t="shared" si="21"/>
        <v>8.8516678438423106</v>
      </c>
    </row>
    <row r="85" spans="6:17" x14ac:dyDescent="0.25">
      <c r="F85" t="s">
        <v>39</v>
      </c>
      <c r="H85">
        <f>STDEV(H76:H79)</f>
        <v>6.7628202096950973</v>
      </c>
      <c r="I85">
        <f t="shared" ref="I85:O85" si="22">STDEV(I76:I79)</f>
        <v>6.2560232617814107</v>
      </c>
      <c r="J85">
        <f t="shared" si="22"/>
        <v>6.0852594740716777</v>
      </c>
      <c r="K85">
        <f t="shared" si="22"/>
        <v>3.5483879084213377</v>
      </c>
      <c r="L85">
        <f t="shared" si="22"/>
        <v>5.4054944161453626</v>
      </c>
      <c r="M85">
        <f t="shared" si="22"/>
        <v>10.316572072997094</v>
      </c>
      <c r="N85">
        <f t="shared" si="22"/>
        <v>1.5557802910838041</v>
      </c>
      <c r="O85">
        <f t="shared" si="22"/>
        <v>3.8947429317784965</v>
      </c>
    </row>
    <row r="86" spans="6:17" x14ac:dyDescent="0.25">
      <c r="F86" t="s">
        <v>40</v>
      </c>
      <c r="H86">
        <f t="shared" ref="H86:O86" si="23">H85/H83*100</f>
        <v>6.7628202096950973</v>
      </c>
      <c r="I86">
        <f t="shared" si="23"/>
        <v>6.1284416707993588</v>
      </c>
      <c r="J86">
        <f t="shared" si="23"/>
        <v>5.5024083703961582</v>
      </c>
      <c r="K86">
        <f t="shared" si="23"/>
        <v>3.4795219052576134</v>
      </c>
      <c r="L86">
        <f t="shared" si="23"/>
        <v>5.472828586397779</v>
      </c>
      <c r="M86">
        <f t="shared" si="23"/>
        <v>16.751975755175408</v>
      </c>
      <c r="N86">
        <f t="shared" si="23"/>
        <v>-195.39803130670026</v>
      </c>
      <c r="O86">
        <f t="shared" si="23"/>
        <v>46.094561393260328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4878D-4B4A-41C5-BD35-3639A9AB94C4}">
  <dimension ref="A1:Q86"/>
  <sheetViews>
    <sheetView workbookViewId="0">
      <selection activeCell="N9" sqref="N9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45</v>
      </c>
    </row>
    <row r="4" spans="1:2" x14ac:dyDescent="0.25">
      <c r="A4" t="s">
        <v>46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47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48</v>
      </c>
    </row>
    <row r="14" spans="1:2" x14ac:dyDescent="0.25">
      <c r="A14" t="s">
        <v>49</v>
      </c>
    </row>
    <row r="15" spans="1:2" x14ac:dyDescent="0.25">
      <c r="A15" t="s">
        <v>50</v>
      </c>
    </row>
    <row r="16" spans="1:2" x14ac:dyDescent="0.25">
      <c r="A16" t="s">
        <v>51</v>
      </c>
    </row>
    <row r="17" spans="1:17" x14ac:dyDescent="0.25">
      <c r="A17" t="s">
        <v>52</v>
      </c>
    </row>
    <row r="18" spans="1:17" x14ac:dyDescent="0.25">
      <c r="A18" t="s">
        <v>53</v>
      </c>
    </row>
    <row r="19" spans="1:17" x14ac:dyDescent="0.25">
      <c r="A19" t="s">
        <v>16</v>
      </c>
    </row>
    <row r="21" spans="1:17" x14ac:dyDescent="0.25">
      <c r="A21" t="s">
        <v>54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59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44</v>
      </c>
      <c r="O25" s="3" t="s">
        <v>26</v>
      </c>
      <c r="P25" s="3" t="s">
        <v>27</v>
      </c>
      <c r="Q25" s="3"/>
    </row>
    <row r="26" spans="1:17" x14ac:dyDescent="0.25">
      <c r="A26" t="s">
        <v>28</v>
      </c>
      <c r="C26" t="s">
        <v>60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29</v>
      </c>
      <c r="C27" s="2">
        <v>43808</v>
      </c>
      <c r="F27" s="5"/>
      <c r="G27" s="5">
        <v>561.97900000000004</v>
      </c>
      <c r="H27" s="5">
        <v>559.35</v>
      </c>
      <c r="I27" s="5">
        <v>558.79</v>
      </c>
      <c r="J27" s="5">
        <v>558.08600000000001</v>
      </c>
      <c r="K27" s="5">
        <v>558.82500000000005</v>
      </c>
      <c r="L27" s="5">
        <v>556.90099999999995</v>
      </c>
      <c r="M27" s="5">
        <v>559.98800000000006</v>
      </c>
      <c r="N27" s="5">
        <v>559.05499999999995</v>
      </c>
      <c r="O27" s="5">
        <v>559.53</v>
      </c>
      <c r="P27" s="5">
        <v>560.75900000000001</v>
      </c>
      <c r="Q27" s="5"/>
    </row>
    <row r="28" spans="1:17" x14ac:dyDescent="0.25">
      <c r="A28" t="s">
        <v>30</v>
      </c>
      <c r="C28" t="s">
        <v>31</v>
      </c>
      <c r="F28" s="6"/>
      <c r="G28" s="6">
        <v>558.81700000000001</v>
      </c>
      <c r="H28" s="7">
        <v>5606.01</v>
      </c>
      <c r="I28" s="8">
        <v>5497.33</v>
      </c>
      <c r="J28" s="8">
        <v>5231.12</v>
      </c>
      <c r="K28" s="8">
        <v>5043.6899999999996</v>
      </c>
      <c r="L28" s="8">
        <v>5331.15</v>
      </c>
      <c r="M28" s="8">
        <v>6576.31</v>
      </c>
      <c r="N28" s="8">
        <v>5780.87</v>
      </c>
      <c r="O28" s="8">
        <v>28251.9</v>
      </c>
      <c r="P28" s="9">
        <v>2510.2600000000002</v>
      </c>
      <c r="Q28" s="6"/>
    </row>
    <row r="29" spans="1:17" x14ac:dyDescent="0.25">
      <c r="A29" t="s">
        <v>32</v>
      </c>
      <c r="C29" t="s">
        <v>33</v>
      </c>
      <c r="F29" s="6"/>
      <c r="G29" s="6">
        <v>556.83000000000004</v>
      </c>
      <c r="H29" s="10">
        <v>5638.65</v>
      </c>
      <c r="I29" s="11">
        <v>5009.21</v>
      </c>
      <c r="J29" s="11">
        <v>4978.6400000000003</v>
      </c>
      <c r="K29" s="11">
        <v>4913.6000000000004</v>
      </c>
      <c r="L29" s="11">
        <v>5472.28</v>
      </c>
      <c r="M29" s="11">
        <v>6591.09</v>
      </c>
      <c r="N29" s="11">
        <v>5655.52</v>
      </c>
      <c r="O29" s="11">
        <v>26564.9</v>
      </c>
      <c r="P29" s="12">
        <v>2485.59</v>
      </c>
      <c r="Q29" s="6"/>
    </row>
    <row r="30" spans="1:17" x14ac:dyDescent="0.25">
      <c r="A30" t="s">
        <v>17</v>
      </c>
      <c r="C30" s="2">
        <v>43845</v>
      </c>
      <c r="F30" s="6"/>
      <c r="G30" s="6">
        <v>556.37900000000002</v>
      </c>
      <c r="H30" s="10">
        <v>4923.07</v>
      </c>
      <c r="I30" s="11">
        <v>4937.24</v>
      </c>
      <c r="J30" s="11">
        <v>4906.03</v>
      </c>
      <c r="K30" s="11">
        <v>4966.3500000000004</v>
      </c>
      <c r="L30" s="11">
        <v>5532.1</v>
      </c>
      <c r="M30" s="11">
        <v>7416.99</v>
      </c>
      <c r="N30" s="11">
        <v>5544.08</v>
      </c>
      <c r="O30" s="11">
        <v>28312.5</v>
      </c>
      <c r="P30" s="12">
        <v>2505.35</v>
      </c>
      <c r="Q30" s="6"/>
    </row>
    <row r="31" spans="1:17" x14ac:dyDescent="0.25">
      <c r="A31" t="s">
        <v>18</v>
      </c>
      <c r="C31" t="s">
        <v>19</v>
      </c>
      <c r="F31" s="6"/>
      <c r="G31" s="6">
        <v>557.99300000000005</v>
      </c>
      <c r="H31" s="13">
        <v>5789.23</v>
      </c>
      <c r="I31" s="14">
        <v>5109.07</v>
      </c>
      <c r="J31" s="14">
        <v>5025.29</v>
      </c>
      <c r="K31" s="14">
        <v>5162.3100000000004</v>
      </c>
      <c r="L31" s="14">
        <v>5498.5</v>
      </c>
      <c r="M31" s="14">
        <v>6477.64</v>
      </c>
      <c r="N31" s="14">
        <v>5486.52</v>
      </c>
      <c r="O31" s="14">
        <v>30613.200000000001</v>
      </c>
      <c r="P31" s="15">
        <v>560.29899999999998</v>
      </c>
      <c r="Q31" s="6"/>
    </row>
    <row r="32" spans="1:17" x14ac:dyDescent="0.25">
      <c r="A32" s="1" t="s">
        <v>34</v>
      </c>
      <c r="G32">
        <v>557.51700000000005</v>
      </c>
      <c r="H32">
        <v>557.43299999999999</v>
      </c>
      <c r="I32">
        <v>557.87800000000004</v>
      </c>
      <c r="J32">
        <v>556.62800000000004</v>
      </c>
      <c r="K32">
        <v>558.30899999999997</v>
      </c>
      <c r="L32">
        <v>556.37</v>
      </c>
      <c r="M32">
        <v>556.93100000000004</v>
      </c>
      <c r="N32">
        <v>557.755</v>
      </c>
      <c r="O32">
        <v>558.26800000000003</v>
      </c>
      <c r="P32">
        <v>559.48599999999999</v>
      </c>
    </row>
    <row r="35" spans="1:17" x14ac:dyDescent="0.25">
      <c r="A35" s="1"/>
      <c r="C35" s="16"/>
      <c r="F35" t="s">
        <v>35</v>
      </c>
      <c r="H35">
        <f>AVERAGE(H28:H31)</f>
        <v>5489.24</v>
      </c>
      <c r="I35">
        <f>AVERAGE(I28:I31)</f>
        <v>5138.2124999999996</v>
      </c>
      <c r="J35">
        <f>AVERAGE(J28:J31)</f>
        <v>5035.2700000000004</v>
      </c>
      <c r="K35">
        <f t="shared" ref="K35:M35" si="0">AVERAGE(K28:K31)</f>
        <v>5021.4875000000002</v>
      </c>
      <c r="L35">
        <f t="shared" si="0"/>
        <v>5458.5074999999997</v>
      </c>
      <c r="M35">
        <f t="shared" si="0"/>
        <v>6765.5074999999997</v>
      </c>
      <c r="N35">
        <f>AVERAGE(N28:N31)</f>
        <v>5616.7475000000004</v>
      </c>
      <c r="O35">
        <f>AVERAGE(O28:O31)</f>
        <v>28435.625</v>
      </c>
      <c r="P35">
        <f>AVERAGE(P28:P30)</f>
        <v>2500.4</v>
      </c>
    </row>
    <row r="36" spans="1:17" x14ac:dyDescent="0.25">
      <c r="F36" t="s">
        <v>36</v>
      </c>
      <c r="H36">
        <f>H35/1000</f>
        <v>5.4892399999999997</v>
      </c>
      <c r="I36">
        <f t="shared" ref="I36:P36" si="1">I35/1000</f>
        <v>5.1382124999999998</v>
      </c>
      <c r="J36">
        <f t="shared" si="1"/>
        <v>5.0352700000000006</v>
      </c>
      <c r="K36">
        <f t="shared" si="1"/>
        <v>5.0214875000000001</v>
      </c>
      <c r="L36">
        <f t="shared" si="1"/>
        <v>5.4585074999999996</v>
      </c>
      <c r="M36">
        <f t="shared" si="1"/>
        <v>6.7655075</v>
      </c>
      <c r="N36">
        <f t="shared" si="1"/>
        <v>5.6167475000000007</v>
      </c>
      <c r="O36">
        <f t="shared" si="1"/>
        <v>28.435625000000002</v>
      </c>
      <c r="P36">
        <f t="shared" si="1"/>
        <v>2.5004</v>
      </c>
    </row>
    <row r="37" spans="1:17" x14ac:dyDescent="0.25">
      <c r="F37" t="s">
        <v>37</v>
      </c>
      <c r="H37">
        <f>MEDIAN(H28:H31)</f>
        <v>5622.33</v>
      </c>
      <c r="I37">
        <f t="shared" ref="I37:O37" si="2">MEDIAN(I28:I31)</f>
        <v>5059.1399999999994</v>
      </c>
      <c r="J37">
        <f t="shared" si="2"/>
        <v>5001.9650000000001</v>
      </c>
      <c r="K37">
        <f t="shared" si="2"/>
        <v>5005.0200000000004</v>
      </c>
      <c r="L37">
        <f t="shared" si="2"/>
        <v>5485.3899999999994</v>
      </c>
      <c r="M37">
        <f t="shared" si="2"/>
        <v>6583.7000000000007</v>
      </c>
      <c r="N37">
        <f t="shared" si="2"/>
        <v>5599.8</v>
      </c>
      <c r="O37">
        <f t="shared" si="2"/>
        <v>28282.2</v>
      </c>
      <c r="P37">
        <f>MEDIAN(P28:P30)</f>
        <v>2505.35</v>
      </c>
    </row>
    <row r="38" spans="1:17" x14ac:dyDescent="0.25">
      <c r="F38" t="s">
        <v>38</v>
      </c>
      <c r="H38">
        <f>H37/1000</f>
        <v>5.6223299999999998</v>
      </c>
      <c r="I38">
        <f t="shared" ref="I38:P38" si="3">I37/1000</f>
        <v>5.0591399999999993</v>
      </c>
      <c r="J38">
        <f t="shared" si="3"/>
        <v>5.0019650000000002</v>
      </c>
      <c r="K38">
        <f t="shared" si="3"/>
        <v>5.00502</v>
      </c>
      <c r="L38">
        <f t="shared" si="3"/>
        <v>5.4853899999999998</v>
      </c>
      <c r="M38">
        <f t="shared" si="3"/>
        <v>6.5837000000000003</v>
      </c>
      <c r="N38">
        <f t="shared" si="3"/>
        <v>5.5998000000000001</v>
      </c>
      <c r="O38">
        <f t="shared" si="3"/>
        <v>28.2822</v>
      </c>
      <c r="P38">
        <f t="shared" si="3"/>
        <v>2.50535</v>
      </c>
    </row>
    <row r="39" spans="1:17" x14ac:dyDescent="0.25">
      <c r="F39" t="s">
        <v>39</v>
      </c>
      <c r="H39">
        <f>STDEV(H28:H31)</f>
        <v>385.78968795618857</v>
      </c>
      <c r="I39">
        <f t="shared" ref="I39:O39" si="4">STDEV(I28:I31)</f>
        <v>249.56378935721696</v>
      </c>
      <c r="J39">
        <f t="shared" si="4"/>
        <v>139.48328143544657</v>
      </c>
      <c r="K39">
        <f t="shared" si="4"/>
        <v>108.01818377014118</v>
      </c>
      <c r="L39">
        <f t="shared" si="4"/>
        <v>88.364530355794045</v>
      </c>
      <c r="M39">
        <f t="shared" si="4"/>
        <v>437.23155713915838</v>
      </c>
      <c r="N39">
        <f t="shared" si="4"/>
        <v>129.97341917356269</v>
      </c>
      <c r="O39">
        <f t="shared" si="4"/>
        <v>1662.3637335132162</v>
      </c>
      <c r="P39">
        <f>STDEV(P28:P30)</f>
        <v>13.058679106249588</v>
      </c>
    </row>
    <row r="40" spans="1:17" x14ac:dyDescent="0.25">
      <c r="F40" t="s">
        <v>40</v>
      </c>
      <c r="H40">
        <f>H39/H35*100</f>
        <v>7.0281074967789454</v>
      </c>
      <c r="I40">
        <f t="shared" ref="I40:O40" si="5">I39/I35*100</f>
        <v>4.8570157298324466</v>
      </c>
      <c r="J40">
        <f t="shared" si="5"/>
        <v>2.7701251657894521</v>
      </c>
      <c r="K40">
        <f t="shared" si="5"/>
        <v>2.1511192404669166</v>
      </c>
      <c r="L40">
        <f t="shared" si="5"/>
        <v>1.6188405045847065</v>
      </c>
      <c r="M40">
        <f t="shared" si="5"/>
        <v>6.4626571937014097</v>
      </c>
      <c r="N40">
        <f t="shared" si="5"/>
        <v>2.3140335073556835</v>
      </c>
      <c r="O40">
        <f t="shared" si="5"/>
        <v>5.8460601218127479</v>
      </c>
      <c r="P40">
        <f>P39/P35*100</f>
        <v>0.52226360207365174</v>
      </c>
    </row>
    <row r="43" spans="1:17" x14ac:dyDescent="0.25">
      <c r="D43" t="s">
        <v>41</v>
      </c>
    </row>
    <row r="44" spans="1:1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44</v>
      </c>
      <c r="O44" s="3" t="s">
        <v>26</v>
      </c>
      <c r="P44" s="3" t="s">
        <v>27</v>
      </c>
      <c r="Q44" s="3"/>
    </row>
    <row r="47" spans="1:17" x14ac:dyDescent="0.25">
      <c r="H47">
        <f>H28-$P$35</f>
        <v>3105.61</v>
      </c>
      <c r="I47">
        <f t="shared" ref="H47:O50" si="6">I28-$P$35</f>
        <v>2996.93</v>
      </c>
      <c r="J47">
        <f t="shared" si="6"/>
        <v>2730.72</v>
      </c>
      <c r="K47">
        <f t="shared" si="6"/>
        <v>2543.2899999999995</v>
      </c>
      <c r="L47">
        <f t="shared" si="6"/>
        <v>2830.7499999999995</v>
      </c>
      <c r="M47">
        <f t="shared" si="6"/>
        <v>4075.9100000000003</v>
      </c>
      <c r="N47">
        <f t="shared" si="6"/>
        <v>3280.47</v>
      </c>
      <c r="O47">
        <f t="shared" si="6"/>
        <v>25751.5</v>
      </c>
    </row>
    <row r="48" spans="1:17" x14ac:dyDescent="0.25">
      <c r="H48">
        <f t="shared" si="6"/>
        <v>3138.2499999999995</v>
      </c>
      <c r="I48">
        <f t="shared" si="6"/>
        <v>2508.81</v>
      </c>
      <c r="J48">
        <f t="shared" si="6"/>
        <v>2478.2400000000002</v>
      </c>
      <c r="K48">
        <f t="shared" si="6"/>
        <v>2413.2000000000003</v>
      </c>
      <c r="L48">
        <f t="shared" si="6"/>
        <v>2971.8799999999997</v>
      </c>
      <c r="M48">
        <f t="shared" si="6"/>
        <v>4090.69</v>
      </c>
      <c r="N48">
        <f t="shared" si="6"/>
        <v>3155.1200000000003</v>
      </c>
      <c r="O48">
        <f t="shared" si="6"/>
        <v>24064.5</v>
      </c>
    </row>
    <row r="49" spans="4:17" x14ac:dyDescent="0.25">
      <c r="H49">
        <f t="shared" si="6"/>
        <v>2422.6699999999996</v>
      </c>
      <c r="I49">
        <f t="shared" si="6"/>
        <v>2436.8399999999997</v>
      </c>
      <c r="J49">
        <f t="shared" si="6"/>
        <v>2405.6299999999997</v>
      </c>
      <c r="K49">
        <f t="shared" si="6"/>
        <v>2465.9500000000003</v>
      </c>
      <c r="L49">
        <f t="shared" si="6"/>
        <v>3031.7000000000003</v>
      </c>
      <c r="M49">
        <f t="shared" si="6"/>
        <v>4916.59</v>
      </c>
      <c r="N49">
        <f t="shared" si="6"/>
        <v>3043.68</v>
      </c>
      <c r="O49">
        <f t="shared" si="6"/>
        <v>25812.1</v>
      </c>
    </row>
    <row r="50" spans="4:17" x14ac:dyDescent="0.25">
      <c r="H50">
        <f t="shared" si="6"/>
        <v>3288.8299999999995</v>
      </c>
      <c r="I50">
        <f t="shared" si="6"/>
        <v>2608.6699999999996</v>
      </c>
      <c r="J50">
        <f t="shared" si="6"/>
        <v>2524.89</v>
      </c>
      <c r="K50">
        <f t="shared" si="6"/>
        <v>2661.9100000000003</v>
      </c>
      <c r="L50">
        <f t="shared" si="6"/>
        <v>2998.1</v>
      </c>
      <c r="M50">
        <f t="shared" si="6"/>
        <v>3977.2400000000002</v>
      </c>
      <c r="N50">
        <f t="shared" si="6"/>
        <v>2986.1200000000003</v>
      </c>
      <c r="O50">
        <f t="shared" si="6"/>
        <v>28112.799999999999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44</v>
      </c>
      <c r="O53" s="3" t="s">
        <v>26</v>
      </c>
      <c r="P53" s="3"/>
      <c r="Q53" s="3"/>
    </row>
    <row r="54" spans="4:17" x14ac:dyDescent="0.25">
      <c r="F54" t="s">
        <v>35</v>
      </c>
      <c r="H54">
        <f>AVERAGE(H47:H50)</f>
        <v>2988.8399999999997</v>
      </c>
      <c r="I54">
        <f>AVERAGE(I47:I50)</f>
        <v>2637.8125</v>
      </c>
      <c r="J54">
        <f t="shared" ref="J54:N54" si="7">AVERAGE(J47:J50)</f>
        <v>2534.87</v>
      </c>
      <c r="K54">
        <f t="shared" si="7"/>
        <v>2521.0875000000001</v>
      </c>
      <c r="L54">
        <f t="shared" si="7"/>
        <v>2958.1075000000001</v>
      </c>
      <c r="M54">
        <f t="shared" si="7"/>
        <v>4265.1075000000001</v>
      </c>
      <c r="N54">
        <f t="shared" si="7"/>
        <v>3116.3475000000003</v>
      </c>
      <c r="O54">
        <f>AVERAGE(O47:O50)</f>
        <v>25935.225000000002</v>
      </c>
    </row>
    <row r="55" spans="4:17" x14ac:dyDescent="0.25">
      <c r="F55" t="s">
        <v>36</v>
      </c>
      <c r="H55">
        <f>H54/1000</f>
        <v>2.9888399999999997</v>
      </c>
      <c r="I55">
        <f t="shared" ref="I55:O55" si="8">I54/1000</f>
        <v>2.6378124999999999</v>
      </c>
      <c r="J55">
        <f t="shared" si="8"/>
        <v>2.5348699999999997</v>
      </c>
      <c r="K55">
        <f t="shared" si="8"/>
        <v>2.5210875000000001</v>
      </c>
      <c r="L55">
        <f t="shared" si="8"/>
        <v>2.9581075000000001</v>
      </c>
      <c r="M55">
        <f t="shared" si="8"/>
        <v>4.2651075000000001</v>
      </c>
      <c r="N55">
        <f t="shared" si="8"/>
        <v>3.1163475000000003</v>
      </c>
      <c r="O55">
        <f t="shared" si="8"/>
        <v>25.935225000000003</v>
      </c>
    </row>
    <row r="56" spans="4:17" x14ac:dyDescent="0.25">
      <c r="F56" t="s">
        <v>37</v>
      </c>
      <c r="H56">
        <f>MEDIAN(H47:H50)</f>
        <v>3121.93</v>
      </c>
      <c r="I56">
        <f t="shared" ref="I56:N56" si="9">MEDIAN(I47:I50)</f>
        <v>2558.7399999999998</v>
      </c>
      <c r="J56">
        <f>MEDIAN(J47:J50)</f>
        <v>2501.5650000000001</v>
      </c>
      <c r="K56">
        <f t="shared" si="9"/>
        <v>2504.62</v>
      </c>
      <c r="L56">
        <f t="shared" si="9"/>
        <v>2984.99</v>
      </c>
      <c r="M56">
        <f t="shared" si="9"/>
        <v>4083.3</v>
      </c>
      <c r="N56">
        <f t="shared" si="9"/>
        <v>3099.4</v>
      </c>
      <c r="O56">
        <f>MEDIAN(O47:O50)</f>
        <v>25781.8</v>
      </c>
    </row>
    <row r="57" spans="4:17" x14ac:dyDescent="0.25">
      <c r="F57" t="s">
        <v>38</v>
      </c>
      <c r="H57">
        <f>H56/1000</f>
        <v>3.1219299999999999</v>
      </c>
      <c r="I57">
        <f t="shared" ref="I57:O57" si="10">I56/1000</f>
        <v>2.5587399999999998</v>
      </c>
      <c r="J57">
        <f t="shared" si="10"/>
        <v>2.5015650000000003</v>
      </c>
      <c r="K57">
        <f t="shared" si="10"/>
        <v>2.5046200000000001</v>
      </c>
      <c r="L57">
        <f t="shared" si="10"/>
        <v>2.9849899999999998</v>
      </c>
      <c r="M57">
        <f t="shared" si="10"/>
        <v>4.0833000000000004</v>
      </c>
      <c r="N57">
        <f t="shared" si="10"/>
        <v>3.0994000000000002</v>
      </c>
      <c r="O57">
        <f t="shared" si="10"/>
        <v>25.7818</v>
      </c>
    </row>
    <row r="58" spans="4:17" x14ac:dyDescent="0.25">
      <c r="F58" t="s">
        <v>39</v>
      </c>
      <c r="H58">
        <f>STDEV(H47:H50)</f>
        <v>385.78968795618403</v>
      </c>
      <c r="I58">
        <f t="shared" ref="I58:O58" si="11">STDEV(I47:I50)</f>
        <v>249.56378935721693</v>
      </c>
      <c r="J58">
        <f t="shared" si="11"/>
        <v>139.48328143544657</v>
      </c>
      <c r="K58">
        <f t="shared" si="11"/>
        <v>108.01818377014118</v>
      </c>
      <c r="L58">
        <f t="shared" si="11"/>
        <v>88.364530355794031</v>
      </c>
      <c r="M58">
        <f t="shared" si="11"/>
        <v>437.23155713915855</v>
      </c>
      <c r="N58">
        <f t="shared" si="11"/>
        <v>129.97341917356269</v>
      </c>
      <c r="O58">
        <f t="shared" si="11"/>
        <v>1662.3637335132162</v>
      </c>
    </row>
    <row r="59" spans="4:17" x14ac:dyDescent="0.25">
      <c r="F59" t="s">
        <v>40</v>
      </c>
      <c r="H59">
        <f>H58/H54*100</f>
        <v>12.907672808052089</v>
      </c>
      <c r="I59">
        <f t="shared" ref="I59:O59" si="12">I58/I54*100</f>
        <v>9.4610132205081641</v>
      </c>
      <c r="J59">
        <f t="shared" si="12"/>
        <v>5.5025812540858734</v>
      </c>
      <c r="K59">
        <f t="shared" si="12"/>
        <v>4.284586860636181</v>
      </c>
      <c r="L59">
        <f t="shared" si="12"/>
        <v>2.9871980770068034</v>
      </c>
      <c r="M59">
        <f t="shared" si="12"/>
        <v>10.251360772012395</v>
      </c>
      <c r="N59">
        <f t="shared" si="12"/>
        <v>4.1706972400723181</v>
      </c>
      <c r="O59">
        <f t="shared" si="12"/>
        <v>6.4096753874825305</v>
      </c>
    </row>
    <row r="62" spans="4:17" x14ac:dyDescent="0.25">
      <c r="D62" t="s">
        <v>55</v>
      </c>
    </row>
    <row r="63" spans="4:17" x14ac:dyDescent="0.25">
      <c r="H63">
        <f t="shared" ref="H63:O64" si="13">H47/$O$54*100</f>
        <v>11.974486436882655</v>
      </c>
      <c r="I63">
        <f t="shared" si="13"/>
        <v>11.555442453265778</v>
      </c>
      <c r="J63">
        <f t="shared" si="13"/>
        <v>10.529000615957639</v>
      </c>
      <c r="K63">
        <f t="shared" si="13"/>
        <v>9.8063155418933103</v>
      </c>
      <c r="L63">
        <f t="shared" si="13"/>
        <v>10.914692276623779</v>
      </c>
      <c r="M63">
        <f t="shared" si="13"/>
        <v>15.715730247183126</v>
      </c>
      <c r="N63">
        <f t="shared" si="13"/>
        <v>12.648704609271752</v>
      </c>
      <c r="O63">
        <f t="shared" si="13"/>
        <v>99.291600516286238</v>
      </c>
    </row>
    <row r="64" spans="4:17" x14ac:dyDescent="0.25">
      <c r="H64">
        <f>H48/$O$54*100</f>
        <v>12.10033843932335</v>
      </c>
      <c r="I64">
        <f t="shared" si="13"/>
        <v>9.673368941275811</v>
      </c>
      <c r="J64">
        <f t="shared" si="13"/>
        <v>9.5554983617840215</v>
      </c>
      <c r="K64">
        <f t="shared" si="13"/>
        <v>9.3047197392735175</v>
      </c>
      <c r="L64">
        <f t="shared" si="13"/>
        <v>11.458855668304398</v>
      </c>
      <c r="M64">
        <f t="shared" si="13"/>
        <v>15.772718378190278</v>
      </c>
      <c r="N64">
        <f t="shared" si="13"/>
        <v>12.165385108476984</v>
      </c>
      <c r="O64">
        <f t="shared" si="13"/>
        <v>92.786933600923064</v>
      </c>
    </row>
    <row r="65" spans="4:17" x14ac:dyDescent="0.25">
      <c r="H65">
        <f t="shared" ref="H65:O66" si="14">H49/$O$54*100</f>
        <v>9.3412337853247838</v>
      </c>
      <c r="I65">
        <f t="shared" si="14"/>
        <v>9.3958699028059307</v>
      </c>
      <c r="J65">
        <f t="shared" si="14"/>
        <v>9.2755316369917722</v>
      </c>
      <c r="K65">
        <f t="shared" si="14"/>
        <v>9.5081110728748257</v>
      </c>
      <c r="L65">
        <f t="shared" si="14"/>
        <v>11.689507224248102</v>
      </c>
      <c r="M65">
        <f t="shared" si="14"/>
        <v>18.957190462006785</v>
      </c>
      <c r="N65">
        <f t="shared" si="14"/>
        <v>11.735699227594901</v>
      </c>
      <c r="O65">
        <f t="shared" si="14"/>
        <v>99.525259564935325</v>
      </c>
    </row>
    <row r="66" spans="4:17" x14ac:dyDescent="0.25">
      <c r="H66">
        <f t="shared" si="14"/>
        <v>12.680938761857663</v>
      </c>
      <c r="I66">
        <f t="shared" si="14"/>
        <v>10.058405122762574</v>
      </c>
      <c r="J66">
        <f t="shared" si="14"/>
        <v>9.735369560125271</v>
      </c>
      <c r="K66">
        <f t="shared" si="14"/>
        <v>10.263685778704446</v>
      </c>
      <c r="L66">
        <f t="shared" si="14"/>
        <v>11.559953692323855</v>
      </c>
      <c r="M66">
        <f t="shared" si="14"/>
        <v>15.335282419952016</v>
      </c>
      <c r="N66">
        <f t="shared" si="14"/>
        <v>11.513761688977057</v>
      </c>
      <c r="O66">
        <f t="shared" si="14"/>
        <v>108.39620631785533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44</v>
      </c>
      <c r="O69" s="3" t="s">
        <v>26</v>
      </c>
      <c r="P69" s="3"/>
      <c r="Q69" s="3"/>
    </row>
    <row r="70" spans="4:17" x14ac:dyDescent="0.25">
      <c r="F70" t="s">
        <v>35</v>
      </c>
      <c r="H70">
        <f>AVERAGE(H63:H66)</f>
        <v>11.524249355847113</v>
      </c>
      <c r="I70">
        <f>AVERAGE(I63:I66)</f>
        <v>10.170771605027523</v>
      </c>
      <c r="J70">
        <f t="shared" ref="J70:N70" si="15">AVERAGE(J63:J66)</f>
        <v>9.7738500437146758</v>
      </c>
      <c r="K70">
        <f t="shared" si="15"/>
        <v>9.7207080331865257</v>
      </c>
      <c r="L70">
        <f t="shared" si="15"/>
        <v>11.405752215375035</v>
      </c>
      <c r="M70">
        <f t="shared" si="15"/>
        <v>16.445230376833052</v>
      </c>
      <c r="N70">
        <f t="shared" si="15"/>
        <v>12.015887658580173</v>
      </c>
      <c r="O70">
        <f>AVERAGE(O63:O66)</f>
        <v>99.999999999999986</v>
      </c>
    </row>
    <row r="71" spans="4:17" x14ac:dyDescent="0.25">
      <c r="F71" t="s">
        <v>37</v>
      </c>
      <c r="H71">
        <f>MEDIAN(H63:H66)</f>
        <v>12.037412438103003</v>
      </c>
      <c r="I71">
        <f>MEDIAN(I63:I66)</f>
        <v>9.8658870320191916</v>
      </c>
      <c r="J71">
        <f t="shared" ref="J71:O71" si="16">MEDIAN(J63:J66)</f>
        <v>9.6454339609546462</v>
      </c>
      <c r="K71">
        <f t="shared" si="16"/>
        <v>9.6572133073840689</v>
      </c>
      <c r="L71">
        <f t="shared" si="16"/>
        <v>11.509404680314127</v>
      </c>
      <c r="M71">
        <f t="shared" si="16"/>
        <v>15.744224312686702</v>
      </c>
      <c r="N71">
        <f t="shared" si="16"/>
        <v>11.950542168035943</v>
      </c>
      <c r="O71">
        <f t="shared" si="16"/>
        <v>99.408430040610781</v>
      </c>
    </row>
    <row r="72" spans="4:17" x14ac:dyDescent="0.25">
      <c r="F72" t="s">
        <v>39</v>
      </c>
      <c r="H72">
        <f>STDEV(H63:H66)</f>
        <v>1.4875124004368088</v>
      </c>
      <c r="I72">
        <f t="shared" ref="I72:O72" si="17">STDEV(I63:I66)</f>
        <v>0.96225804617934441</v>
      </c>
      <c r="J72">
        <f t="shared" si="17"/>
        <v>0.5378140403079078</v>
      </c>
      <c r="K72">
        <f t="shared" si="17"/>
        <v>0.41649217915071546</v>
      </c>
      <c r="L72">
        <f t="shared" si="17"/>
        <v>0.34071241084584347</v>
      </c>
      <c r="M72">
        <f t="shared" si="17"/>
        <v>1.6858598957177289</v>
      </c>
      <c r="N72">
        <f t="shared" si="17"/>
        <v>0.50114629494659368</v>
      </c>
      <c r="O72">
        <f t="shared" si="17"/>
        <v>6.409675387482527</v>
      </c>
    </row>
    <row r="73" spans="4:17" x14ac:dyDescent="0.25">
      <c r="F73" t="s">
        <v>40</v>
      </c>
      <c r="H73">
        <f t="shared" ref="H73:O73" si="18">H72/H70*100</f>
        <v>12.907672808052201</v>
      </c>
      <c r="I73">
        <f t="shared" si="18"/>
        <v>9.4610132205081641</v>
      </c>
      <c r="J73">
        <f t="shared" si="18"/>
        <v>5.5025812540858743</v>
      </c>
      <c r="K73">
        <f t="shared" si="18"/>
        <v>4.2845868606361792</v>
      </c>
      <c r="L73">
        <f t="shared" si="18"/>
        <v>2.9871980770067994</v>
      </c>
      <c r="M73">
        <f t="shared" si="18"/>
        <v>10.25136077201239</v>
      </c>
      <c r="N73">
        <f t="shared" si="18"/>
        <v>4.170697240072319</v>
      </c>
      <c r="O73">
        <f t="shared" si="18"/>
        <v>6.4096753874825279</v>
      </c>
    </row>
    <row r="76" spans="4:17" x14ac:dyDescent="0.25">
      <c r="D76" t="s">
        <v>56</v>
      </c>
      <c r="H76">
        <f>H47/$H$54*100</f>
        <v>103.90686687811996</v>
      </c>
      <c r="I76">
        <f>I47/$H$54*100</f>
        <v>100.27067357235583</v>
      </c>
      <c r="J76">
        <f t="shared" ref="H76:O79" si="19">J47/$H$54*100</f>
        <v>91.363873609828559</v>
      </c>
      <c r="K76">
        <f t="shared" si="19"/>
        <v>85.092878842627911</v>
      </c>
      <c r="L76">
        <f t="shared" si="19"/>
        <v>94.710656977288849</v>
      </c>
      <c r="M76">
        <f t="shared" si="19"/>
        <v>136.37096666265177</v>
      </c>
      <c r="N76">
        <f t="shared" si="19"/>
        <v>109.75729714538083</v>
      </c>
      <c r="O76">
        <f t="shared" si="19"/>
        <v>861.58844233883394</v>
      </c>
    </row>
    <row r="77" spans="4:17" x14ac:dyDescent="0.25">
      <c r="H77">
        <f t="shared" si="19"/>
        <v>104.99892935051724</v>
      </c>
      <c r="I77">
        <f t="shared" si="19"/>
        <v>83.939254024972911</v>
      </c>
      <c r="J77">
        <f t="shared" si="19"/>
        <v>82.916449190990505</v>
      </c>
      <c r="K77">
        <f t="shared" si="19"/>
        <v>80.740354117316443</v>
      </c>
      <c r="L77">
        <f t="shared" si="19"/>
        <v>99.432555774146493</v>
      </c>
      <c r="M77">
        <f t="shared" si="19"/>
        <v>136.86547289249341</v>
      </c>
      <c r="N77">
        <f t="shared" si="19"/>
        <v>105.56336237470056</v>
      </c>
      <c r="O77">
        <f t="shared" si="19"/>
        <v>805.14513992050445</v>
      </c>
    </row>
    <row r="78" spans="4:17" x14ac:dyDescent="0.25">
      <c r="H78">
        <f t="shared" si="19"/>
        <v>81.057199448615506</v>
      </c>
      <c r="I78">
        <f t="shared" si="19"/>
        <v>81.531296422692407</v>
      </c>
      <c r="J78">
        <f t="shared" si="19"/>
        <v>80.487078599055152</v>
      </c>
      <c r="K78">
        <f t="shared" si="19"/>
        <v>82.50525287402472</v>
      </c>
      <c r="L78">
        <f t="shared" si="19"/>
        <v>101.43400115094821</v>
      </c>
      <c r="M78">
        <f t="shared" si="19"/>
        <v>164.49826688614985</v>
      </c>
      <c r="N78">
        <f t="shared" si="19"/>
        <v>101.8348255510499</v>
      </c>
      <c r="O78">
        <f t="shared" si="19"/>
        <v>863.6159847967773</v>
      </c>
    </row>
    <row r="79" spans="4:17" x14ac:dyDescent="0.25">
      <c r="H79">
        <f t="shared" si="19"/>
        <v>110.03700432274728</v>
      </c>
      <c r="I79">
        <f t="shared" si="19"/>
        <v>87.28034956705612</v>
      </c>
      <c r="J79">
        <f t="shared" si="19"/>
        <v>84.477255390050999</v>
      </c>
      <c r="K79">
        <f t="shared" si="19"/>
        <v>89.061642643968923</v>
      </c>
      <c r="L79">
        <f t="shared" si="19"/>
        <v>100.30981919406861</v>
      </c>
      <c r="M79">
        <f t="shared" si="19"/>
        <v>133.06968589820804</v>
      </c>
      <c r="N79">
        <f t="shared" si="19"/>
        <v>99.908994793966912</v>
      </c>
      <c r="O79">
        <f t="shared" si="19"/>
        <v>940.59233682632737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44</v>
      </c>
      <c r="O82" s="3" t="s">
        <v>26</v>
      </c>
      <c r="P82" s="3"/>
      <c r="Q82" s="3"/>
    </row>
    <row r="83" spans="6:17" x14ac:dyDescent="0.25">
      <c r="F83" t="s">
        <v>35</v>
      </c>
      <c r="H83">
        <f>AVERAGE(H76:H79)</f>
        <v>100</v>
      </c>
      <c r="I83">
        <f t="shared" ref="I83:M83" si="20">AVERAGE(I76:I79)</f>
        <v>88.255393396769321</v>
      </c>
      <c r="J83">
        <f t="shared" si="20"/>
        <v>84.811164197481304</v>
      </c>
      <c r="K83">
        <f t="shared" si="20"/>
        <v>84.350032119484496</v>
      </c>
      <c r="L83">
        <f t="shared" si="20"/>
        <v>98.971758274113029</v>
      </c>
      <c r="M83">
        <f t="shared" si="20"/>
        <v>142.70109808487575</v>
      </c>
      <c r="N83">
        <f>AVERAGE(N76:N79)</f>
        <v>104.26611996627454</v>
      </c>
      <c r="O83">
        <f>AVERAGE(O76:O79)</f>
        <v>867.73547597061076</v>
      </c>
    </row>
    <row r="84" spans="6:17" x14ac:dyDescent="0.25">
      <c r="F84" t="s">
        <v>37</v>
      </c>
      <c r="H84">
        <f>MEDIAN(H76:H79)</f>
        <v>104.4528981143186</v>
      </c>
      <c r="I84">
        <f>MEDIAN(I76:I79)</f>
        <v>85.609801796014523</v>
      </c>
      <c r="J84">
        <f t="shared" ref="J84:O84" si="21">MEDIAN(J76:J79)</f>
        <v>83.696852290520752</v>
      </c>
      <c r="K84">
        <f t="shared" si="21"/>
        <v>83.799065858326315</v>
      </c>
      <c r="L84">
        <f t="shared" si="21"/>
        <v>99.871187484107551</v>
      </c>
      <c r="M84">
        <f t="shared" si="21"/>
        <v>136.61821977757259</v>
      </c>
      <c r="N84">
        <f t="shared" si="21"/>
        <v>103.69909396287522</v>
      </c>
      <c r="O84">
        <f t="shared" si="21"/>
        <v>862.60221356780562</v>
      </c>
    </row>
    <row r="85" spans="6:17" x14ac:dyDescent="0.25">
      <c r="F85" t="s">
        <v>39</v>
      </c>
      <c r="H85">
        <f>STDEV(H76:H79)</f>
        <v>12.907672808052229</v>
      </c>
      <c r="I85">
        <f t="shared" ref="I85:O85" si="22">STDEV(I76:I79)</f>
        <v>8.349854437079836</v>
      </c>
      <c r="J85">
        <f t="shared" si="22"/>
        <v>4.6668032225025913</v>
      </c>
      <c r="K85">
        <f t="shared" si="22"/>
        <v>3.6140503931338324</v>
      </c>
      <c r="L85">
        <f t="shared" si="22"/>
        <v>2.9564824599441222</v>
      </c>
      <c r="M85">
        <f t="shared" si="22"/>
        <v>14.628804390303891</v>
      </c>
      <c r="N85">
        <f t="shared" si="22"/>
        <v>4.3486241877639094</v>
      </c>
      <c r="O85">
        <f t="shared" si="22"/>
        <v>55.619027231742599</v>
      </c>
    </row>
    <row r="86" spans="6:17" x14ac:dyDescent="0.25">
      <c r="F86" t="s">
        <v>40</v>
      </c>
      <c r="H86">
        <f t="shared" ref="H86:O86" si="23">H85/H83*100</f>
        <v>12.907672808052229</v>
      </c>
      <c r="I86">
        <f t="shared" si="23"/>
        <v>9.4610132205081658</v>
      </c>
      <c r="J86">
        <f t="shared" si="23"/>
        <v>5.5025812540858681</v>
      </c>
      <c r="K86">
        <f t="shared" si="23"/>
        <v>4.2845868606361828</v>
      </c>
      <c r="L86">
        <f t="shared" si="23"/>
        <v>2.987198077006799</v>
      </c>
      <c r="M86">
        <f t="shared" si="23"/>
        <v>10.251360772012399</v>
      </c>
      <c r="N86">
        <f t="shared" si="23"/>
        <v>4.1706972400723226</v>
      </c>
      <c r="O86">
        <f t="shared" si="23"/>
        <v>6.4096753874825279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2DC24-7F36-4487-9A42-28157D32AEE9}">
  <dimension ref="A1:O55"/>
  <sheetViews>
    <sheetView tabSelected="1" workbookViewId="0">
      <selection activeCell="C22" sqref="C22"/>
    </sheetView>
  </sheetViews>
  <sheetFormatPr baseColWidth="10" defaultRowHeight="15" x14ac:dyDescent="0.25"/>
  <cols>
    <col min="6" max="6" width="12" bestFit="1" customWidth="1"/>
    <col min="15" max="15" width="12" bestFit="1" customWidth="1"/>
  </cols>
  <sheetData>
    <row r="1" spans="1:3" x14ac:dyDescent="0.25">
      <c r="A1" s="1" t="s">
        <v>59</v>
      </c>
    </row>
    <row r="2" spans="1:3" x14ac:dyDescent="0.25">
      <c r="A2" t="s">
        <v>28</v>
      </c>
      <c r="C2" t="s">
        <v>60</v>
      </c>
    </row>
    <row r="3" spans="1:3" x14ac:dyDescent="0.25">
      <c r="A3" t="s">
        <v>29</v>
      </c>
      <c r="C3" s="2">
        <v>43808</v>
      </c>
    </row>
    <row r="4" spans="1:3" x14ac:dyDescent="0.25">
      <c r="A4" t="s">
        <v>30</v>
      </c>
      <c r="C4" t="s">
        <v>31</v>
      </c>
    </row>
    <row r="5" spans="1:3" x14ac:dyDescent="0.25">
      <c r="A5" t="s">
        <v>32</v>
      </c>
      <c r="C5" t="s">
        <v>33</v>
      </c>
    </row>
    <row r="6" spans="1:3" x14ac:dyDescent="0.25">
      <c r="A6" t="s">
        <v>17</v>
      </c>
      <c r="C6" s="2">
        <v>43845</v>
      </c>
    </row>
    <row r="7" spans="1:3" x14ac:dyDescent="0.25">
      <c r="A7" t="s">
        <v>18</v>
      </c>
      <c r="C7" t="s">
        <v>19</v>
      </c>
    </row>
    <row r="8" spans="1:3" x14ac:dyDescent="0.25">
      <c r="A8" s="1" t="s">
        <v>34</v>
      </c>
    </row>
    <row r="9" spans="1:3" x14ac:dyDescent="0.25">
      <c r="C9" s="2"/>
    </row>
    <row r="14" spans="1:3" x14ac:dyDescent="0.25">
      <c r="A14" s="1"/>
      <c r="C14" s="16"/>
    </row>
    <row r="19" spans="2:14" x14ac:dyDescent="0.25">
      <c r="B19" s="1" t="s">
        <v>41</v>
      </c>
    </row>
    <row r="20" spans="2:14" x14ac:dyDescent="0.25">
      <c r="F20" t="s">
        <v>20</v>
      </c>
      <c r="G20" t="s">
        <v>21</v>
      </c>
      <c r="H20" t="s">
        <v>22</v>
      </c>
      <c r="I20" t="s">
        <v>23</v>
      </c>
      <c r="J20" t="s">
        <v>24</v>
      </c>
      <c r="K20" t="s">
        <v>25</v>
      </c>
      <c r="L20" t="s">
        <v>44</v>
      </c>
      <c r="M20" t="s">
        <v>26</v>
      </c>
      <c r="N20" t="s">
        <v>27</v>
      </c>
    </row>
    <row r="21" spans="2:14" x14ac:dyDescent="0.25">
      <c r="C21" s="17"/>
      <c r="D21" s="17"/>
      <c r="E21" s="17"/>
      <c r="F21" s="17"/>
      <c r="G21" s="17"/>
      <c r="H21" s="17"/>
      <c r="I21" s="17"/>
      <c r="J21" s="17"/>
    </row>
    <row r="23" spans="2:14" x14ac:dyDescent="0.25">
      <c r="F23">
        <v>6.5125050000000004E-2</v>
      </c>
      <c r="G23">
        <v>6.6947849999999989E-2</v>
      </c>
      <c r="H23">
        <v>7.1869849999999999E-2</v>
      </c>
      <c r="I23">
        <v>6.0584950000000012E-2</v>
      </c>
      <c r="J23">
        <v>5.9544450000000013E-2</v>
      </c>
      <c r="K23">
        <v>4.6684750000000011E-2</v>
      </c>
      <c r="L23">
        <v>3.5218000000000749E-4</v>
      </c>
      <c r="M23">
        <v>5.3938200000000075E-3</v>
      </c>
    </row>
    <row r="24" spans="2:14" x14ac:dyDescent="0.25">
      <c r="F24">
        <v>5.9721050000000012E-2</v>
      </c>
      <c r="G24">
        <v>6.5875950000000003E-2</v>
      </c>
      <c r="H24">
        <v>6.5551349999999994E-2</v>
      </c>
      <c r="I24">
        <v>6.5941550000000002E-2</v>
      </c>
      <c r="J24">
        <v>5.8450650000000007E-2</v>
      </c>
      <c r="K24">
        <v>3.4269250000000001E-2</v>
      </c>
      <c r="L24">
        <v>-1.7731099999999944E-3</v>
      </c>
      <c r="M24">
        <v>2.0652200000000065E-3</v>
      </c>
    </row>
    <row r="25" spans="2:14" x14ac:dyDescent="0.25">
      <c r="F25">
        <v>5.7776850000000005E-2</v>
      </c>
      <c r="G25">
        <v>6.3343250000000004E-2</v>
      </c>
      <c r="H25">
        <v>6.5686750000000002E-2</v>
      </c>
      <c r="I25">
        <v>6.3672149999999997E-2</v>
      </c>
      <c r="J25">
        <v>6.6033350000000005E-2</v>
      </c>
      <c r="K25">
        <v>3.2444849999999997E-2</v>
      </c>
      <c r="L25">
        <v>-7.1489999999999054E-4</v>
      </c>
      <c r="M25">
        <v>5.6346500000000049E-3</v>
      </c>
    </row>
    <row r="26" spans="2:14" x14ac:dyDescent="0.25">
      <c r="F26">
        <v>6.6561049999999997E-2</v>
      </c>
      <c r="G26">
        <v>5.8204450000000005E-2</v>
      </c>
      <c r="H26">
        <v>7.2471250000000001E-2</v>
      </c>
      <c r="I26">
        <v>6.3917149999999992E-2</v>
      </c>
      <c r="J26">
        <v>6.2089750000000013E-2</v>
      </c>
      <c r="K26">
        <v>4.0059150000000002E-2</v>
      </c>
      <c r="L26">
        <v>1.5180000000000748E-4</v>
      </c>
      <c r="M26">
        <v>7.9610199999999992E-3</v>
      </c>
    </row>
    <row r="28" spans="2:14" x14ac:dyDescent="0.25">
      <c r="B28" s="1" t="s">
        <v>41</v>
      </c>
    </row>
    <row r="29" spans="2:14" x14ac:dyDescent="0.25">
      <c r="F29" t="s">
        <v>20</v>
      </c>
      <c r="G29" t="s">
        <v>21</v>
      </c>
      <c r="H29" t="s">
        <v>22</v>
      </c>
      <c r="I29" t="s">
        <v>23</v>
      </c>
      <c r="J29" t="s">
        <v>24</v>
      </c>
      <c r="K29" t="s">
        <v>25</v>
      </c>
      <c r="L29" t="s">
        <v>44</v>
      </c>
      <c r="M29" t="s">
        <v>26</v>
      </c>
      <c r="N29" t="s">
        <v>27</v>
      </c>
    </row>
    <row r="32" spans="2:14" x14ac:dyDescent="0.25">
      <c r="F32">
        <v>3105.61</v>
      </c>
      <c r="G32">
        <v>2996.93</v>
      </c>
      <c r="H32">
        <v>2730.72</v>
      </c>
      <c r="I32">
        <v>2543.2899999999995</v>
      </c>
      <c r="J32">
        <v>2830.7499999999995</v>
      </c>
      <c r="K32">
        <v>4075.9100000000003</v>
      </c>
      <c r="L32">
        <v>3280.47</v>
      </c>
      <c r="M32">
        <v>25751.5</v>
      </c>
    </row>
    <row r="33" spans="2:15" x14ac:dyDescent="0.25">
      <c r="F33">
        <v>3138.2499999999995</v>
      </c>
      <c r="G33">
        <v>2508.81</v>
      </c>
      <c r="H33">
        <v>2478.2400000000002</v>
      </c>
      <c r="I33">
        <v>2413.2000000000003</v>
      </c>
      <c r="J33">
        <v>2971.8799999999997</v>
      </c>
      <c r="K33">
        <v>4090.69</v>
      </c>
      <c r="L33">
        <v>3155.1200000000003</v>
      </c>
      <c r="M33">
        <v>24064.5</v>
      </c>
    </row>
    <row r="34" spans="2:15" x14ac:dyDescent="0.25">
      <c r="F34">
        <v>2422.6699999999996</v>
      </c>
      <c r="G34">
        <v>2436.8399999999997</v>
      </c>
      <c r="H34">
        <v>2405.6299999999997</v>
      </c>
      <c r="I34">
        <v>2465.9500000000003</v>
      </c>
      <c r="J34">
        <v>3031.7000000000003</v>
      </c>
      <c r="K34">
        <v>4916.59</v>
      </c>
      <c r="L34">
        <v>3043.68</v>
      </c>
      <c r="M34">
        <v>25812.1</v>
      </c>
    </row>
    <row r="35" spans="2:15" x14ac:dyDescent="0.25">
      <c r="F35">
        <v>3288.8299999999995</v>
      </c>
      <c r="G35">
        <v>2608.6699999999996</v>
      </c>
      <c r="H35">
        <v>2524.89</v>
      </c>
      <c r="I35">
        <v>2661.9100000000003</v>
      </c>
      <c r="J35">
        <v>2998.1</v>
      </c>
      <c r="K35">
        <v>3977.2400000000002</v>
      </c>
      <c r="L35">
        <v>2986.1200000000003</v>
      </c>
      <c r="M35">
        <v>28112.799999999999</v>
      </c>
    </row>
    <row r="37" spans="2:15" x14ac:dyDescent="0.25">
      <c r="B37" s="1" t="s">
        <v>57</v>
      </c>
    </row>
    <row r="39" spans="2:15" x14ac:dyDescent="0.25">
      <c r="F39">
        <f>F23/F32</f>
        <v>2.0970131471755951E-5</v>
      </c>
      <c r="G39">
        <f t="shared" ref="G39:M39" si="0">G23/G32</f>
        <v>2.2338810048950089E-5</v>
      </c>
      <c r="H39">
        <f t="shared" si="0"/>
        <v>2.6319011103298765E-5</v>
      </c>
      <c r="I39">
        <f t="shared" si="0"/>
        <v>2.3821487128876385E-5</v>
      </c>
      <c r="J39">
        <f t="shared" si="0"/>
        <v>2.1034867084694876E-5</v>
      </c>
      <c r="K39">
        <f t="shared" si="0"/>
        <v>1.1453822581951026E-5</v>
      </c>
      <c r="L39">
        <f t="shared" si="0"/>
        <v>1.0735656780888333E-7</v>
      </c>
      <c r="M39">
        <f t="shared" si="0"/>
        <v>2.0945653651243646E-7</v>
      </c>
      <c r="O39" s="1" t="s">
        <v>20</v>
      </c>
    </row>
    <row r="40" spans="2:15" x14ac:dyDescent="0.25">
      <c r="F40">
        <f t="shared" ref="F40:M40" si="1">F24/F33</f>
        <v>1.9030048593961611E-5</v>
      </c>
      <c r="G40">
        <f t="shared" si="1"/>
        <v>2.6257847345952863E-5</v>
      </c>
      <c r="H40">
        <f t="shared" si="1"/>
        <v>2.6450767480147196E-5</v>
      </c>
      <c r="I40">
        <f t="shared" si="1"/>
        <v>2.7325356373280288E-5</v>
      </c>
      <c r="J40">
        <f t="shared" si="1"/>
        <v>1.9667903818458355E-5</v>
      </c>
      <c r="K40">
        <f t="shared" si="1"/>
        <v>8.377376432826736E-6</v>
      </c>
      <c r="L40">
        <f t="shared" si="1"/>
        <v>-5.619786252186903E-7</v>
      </c>
      <c r="M40">
        <f t="shared" si="1"/>
        <v>8.5820191568493284E-8</v>
      </c>
      <c r="O40">
        <f>AVERAGE(F39:F42)</f>
        <v>2.1021779711295116E-5</v>
      </c>
    </row>
    <row r="41" spans="2:15" x14ac:dyDescent="0.25">
      <c r="F41">
        <f t="shared" ref="F41:M41" si="2">F25/F34</f>
        <v>2.3848419305972342E-5</v>
      </c>
      <c r="G41">
        <f t="shared" si="2"/>
        <v>2.5994012737807986E-5</v>
      </c>
      <c r="H41">
        <f t="shared" si="2"/>
        <v>2.7305425190074955E-5</v>
      </c>
      <c r="I41">
        <f t="shared" si="2"/>
        <v>2.5820535696181994E-5</v>
      </c>
      <c r="J41">
        <f t="shared" si="2"/>
        <v>2.178096447537685E-5</v>
      </c>
      <c r="K41">
        <f t="shared" si="2"/>
        <v>6.5990554428984309E-6</v>
      </c>
      <c r="L41">
        <f t="shared" si="2"/>
        <v>-2.3488014508752253E-7</v>
      </c>
      <c r="M41">
        <f t="shared" si="2"/>
        <v>2.1829490820196751E-7</v>
      </c>
    </row>
    <row r="42" spans="2:15" x14ac:dyDescent="0.25">
      <c r="F42">
        <f t="shared" ref="F42:M42" si="3">F26/F35</f>
        <v>2.0238519473490575E-5</v>
      </c>
      <c r="G42">
        <f t="shared" si="3"/>
        <v>2.2311925233931473E-5</v>
      </c>
      <c r="H42">
        <f t="shared" si="3"/>
        <v>2.8702735564717674E-5</v>
      </c>
      <c r="I42">
        <f t="shared" si="3"/>
        <v>2.4011762230879327E-5</v>
      </c>
      <c r="J42">
        <f t="shared" si="3"/>
        <v>2.0709699476335019E-5</v>
      </c>
      <c r="K42">
        <f t="shared" si="3"/>
        <v>1.0072097736118514E-5</v>
      </c>
      <c r="L42">
        <f t="shared" si="3"/>
        <v>5.083519751383316E-8</v>
      </c>
      <c r="M42">
        <f t="shared" si="3"/>
        <v>2.8318132665547366E-7</v>
      </c>
    </row>
    <row r="44" spans="2:15" x14ac:dyDescent="0.25">
      <c r="B44" s="1" t="s">
        <v>58</v>
      </c>
    </row>
    <row r="45" spans="2:15" x14ac:dyDescent="0.25">
      <c r="F45">
        <f>F39/$O$40*100</f>
        <v>99.754310813601492</v>
      </c>
      <c r="G45">
        <f t="shared" ref="G45:M45" si="4">G39/$O$40*100</f>
        <v>106.26507534444063</v>
      </c>
      <c r="H45">
        <f t="shared" si="4"/>
        <v>125.19877700534279</v>
      </c>
      <c r="I45">
        <f t="shared" si="4"/>
        <v>113.31812746604403</v>
      </c>
      <c r="J45">
        <f t="shared" si="4"/>
        <v>100.06225625793579</v>
      </c>
      <c r="K45">
        <f t="shared" si="4"/>
        <v>54.485503792986776</v>
      </c>
      <c r="L45">
        <f t="shared" si="4"/>
        <v>0.5106920978303281</v>
      </c>
      <c r="M45">
        <f t="shared" si="4"/>
        <v>0.99637870527153471</v>
      </c>
    </row>
    <row r="46" spans="2:15" x14ac:dyDescent="0.25">
      <c r="F46">
        <f t="shared" ref="F46:M46" si="5">F40/$O$40*100</f>
        <v>90.525392499173904</v>
      </c>
      <c r="G46">
        <f t="shared" si="5"/>
        <v>124.90782277508303</v>
      </c>
      <c r="H46">
        <f t="shared" si="5"/>
        <v>125.82553829129441</v>
      </c>
      <c r="I46">
        <f t="shared" si="5"/>
        <v>129.9859324403358</v>
      </c>
      <c r="J46">
        <f t="shared" si="5"/>
        <v>93.559651411867307</v>
      </c>
      <c r="K46">
        <f t="shared" si="5"/>
        <v>39.850938159748324</v>
      </c>
      <c r="L46">
        <f t="shared" si="5"/>
        <v>-2.6733161175537203</v>
      </c>
      <c r="M46">
        <f t="shared" si="5"/>
        <v>0.40824417697794457</v>
      </c>
    </row>
    <row r="47" spans="2:15" x14ac:dyDescent="0.25">
      <c r="F47">
        <f t="shared" ref="F47:M47" si="6">F41/$O$40*100</f>
        <v>113.44624305599804</v>
      </c>
      <c r="G47">
        <f t="shared" si="6"/>
        <v>123.65276915085006</v>
      </c>
      <c r="H47">
        <f>H41/$O$40*100</f>
        <v>129.89112037647129</v>
      </c>
      <c r="I47">
        <f t="shared" si="6"/>
        <v>122.82754386541535</v>
      </c>
      <c r="J47">
        <f t="shared" si="6"/>
        <v>103.6114200344028</v>
      </c>
      <c r="K47">
        <f t="shared" si="6"/>
        <v>31.391516482083208</v>
      </c>
      <c r="L47">
        <f t="shared" si="6"/>
        <v>-1.1173180782658481</v>
      </c>
      <c r="M47">
        <f t="shared" si="6"/>
        <v>1.0384225845763024</v>
      </c>
    </row>
    <row r="48" spans="2:15" x14ac:dyDescent="0.25">
      <c r="F48">
        <f t="shared" ref="F48:M48" si="7">F42/$O$40*100</f>
        <v>96.274053631226607</v>
      </c>
      <c r="G48">
        <f t="shared" si="7"/>
        <v>106.13718505452303</v>
      </c>
      <c r="H48">
        <f t="shared" si="7"/>
        <v>136.53808554227948</v>
      </c>
      <c r="I48">
        <f t="shared" si="7"/>
        <v>114.22326064038086</v>
      </c>
      <c r="J48">
        <f t="shared" si="7"/>
        <v>98.515443319994375</v>
      </c>
      <c r="K48">
        <f t="shared" si="7"/>
        <v>47.91267853837666</v>
      </c>
      <c r="L48">
        <f t="shared" si="7"/>
        <v>0.24182156892510451</v>
      </c>
      <c r="M48">
        <f t="shared" si="7"/>
        <v>1.3470854063955338</v>
      </c>
    </row>
    <row r="51" spans="4:13" x14ac:dyDescent="0.25">
      <c r="D51" s="3"/>
      <c r="E51" s="3"/>
      <c r="F51" s="3" t="s">
        <v>20</v>
      </c>
      <c r="G51" s="3" t="s">
        <v>21</v>
      </c>
      <c r="H51" s="3" t="s">
        <v>22</v>
      </c>
      <c r="I51" s="3" t="s">
        <v>23</v>
      </c>
      <c r="J51" s="3" t="s">
        <v>24</v>
      </c>
      <c r="K51" s="3" t="s">
        <v>25</v>
      </c>
      <c r="L51" s="3" t="s">
        <v>44</v>
      </c>
      <c r="M51" s="3" t="s">
        <v>26</v>
      </c>
    </row>
    <row r="52" spans="4:13" x14ac:dyDescent="0.25">
      <c r="D52" t="s">
        <v>35</v>
      </c>
      <c r="F52">
        <f>AVERAGE(F45:F48)</f>
        <v>100</v>
      </c>
      <c r="G52">
        <f t="shared" ref="G52:K52" si="8">AVERAGE(G45:G48)</f>
        <v>115.24071308122419</v>
      </c>
      <c r="H52">
        <f t="shared" si="8"/>
        <v>129.36338030384701</v>
      </c>
      <c r="I52">
        <f t="shared" si="8"/>
        <v>120.08871610304402</v>
      </c>
      <c r="J52">
        <f t="shared" si="8"/>
        <v>98.937192756050052</v>
      </c>
      <c r="K52">
        <f t="shared" si="8"/>
        <v>43.410159243298743</v>
      </c>
      <c r="L52">
        <f>AVERAGE(L45:L48)</f>
        <v>-0.75953013226603394</v>
      </c>
      <c r="M52">
        <f>AVERAGE(M45:M48)</f>
        <v>0.94753271830532881</v>
      </c>
    </row>
    <row r="53" spans="4:13" x14ac:dyDescent="0.25">
      <c r="D53" t="s">
        <v>37</v>
      </c>
      <c r="F53">
        <f>MEDIAN(F45:F48)</f>
        <v>98.01418222241405</v>
      </c>
      <c r="G53">
        <f>MEDIAN(G45:G48)</f>
        <v>114.95892224764535</v>
      </c>
      <c r="H53">
        <f t="shared" ref="H53:M53" si="9">MEDIAN(H45:H48)</f>
        <v>127.85832933388285</v>
      </c>
      <c r="I53">
        <f t="shared" si="9"/>
        <v>118.5254022528981</v>
      </c>
      <c r="J53">
        <f t="shared" si="9"/>
        <v>99.288849788965081</v>
      </c>
      <c r="K53">
        <f t="shared" si="9"/>
        <v>43.881808349062496</v>
      </c>
      <c r="L53">
        <f t="shared" si="9"/>
        <v>-0.43774825467037182</v>
      </c>
      <c r="M53">
        <f t="shared" si="9"/>
        <v>1.0174006449239186</v>
      </c>
    </row>
    <row r="54" spans="4:13" x14ac:dyDescent="0.25">
      <c r="D54" t="s">
        <v>39</v>
      </c>
      <c r="F54">
        <f>STDEV(F45:F48)</f>
        <v>9.7384577686437659</v>
      </c>
      <c r="G54">
        <f t="shared" ref="G54:M54" si="10">STDEV(G45:G48)</f>
        <v>10.450709584625274</v>
      </c>
      <c r="H54">
        <f t="shared" si="10"/>
        <v>5.215846098903425</v>
      </c>
      <c r="I54">
        <f t="shared" si="10"/>
        <v>7.8676660455955165</v>
      </c>
      <c r="J54">
        <f t="shared" si="10"/>
        <v>4.1717299380544901</v>
      </c>
      <c r="K54">
        <f t="shared" si="10"/>
        <v>10.000862720121717</v>
      </c>
      <c r="L54">
        <f t="shared" si="10"/>
        <v>1.4613645170519787</v>
      </c>
      <c r="M54">
        <f t="shared" si="10"/>
        <v>0.3920550044745359</v>
      </c>
    </row>
    <row r="55" spans="4:13" x14ac:dyDescent="0.25">
      <c r="D55" t="s">
        <v>40</v>
      </c>
      <c r="F55">
        <f t="shared" ref="F55:M55" si="11">F54/F52*100</f>
        <v>9.7384577686437659</v>
      </c>
      <c r="G55">
        <f t="shared" si="11"/>
        <v>9.0685915638680452</v>
      </c>
      <c r="H55">
        <f t="shared" si="11"/>
        <v>4.031933988314556</v>
      </c>
      <c r="I55">
        <f t="shared" si="11"/>
        <v>6.5515448086267662</v>
      </c>
      <c r="J55">
        <f t="shared" si="11"/>
        <v>4.2165436696195195</v>
      </c>
      <c r="K55">
        <f t="shared" si="11"/>
        <v>23.038069646486168</v>
      </c>
      <c r="L55">
        <f t="shared" si="11"/>
        <v>-192.40375792492185</v>
      </c>
      <c r="M55">
        <f t="shared" si="11"/>
        <v>41.376408107123723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3074" r:id="rId4">
          <objectPr defaultSize="0" autoPict="0" r:id="rId5">
            <anchor moveWithCells="1">
              <from>
                <xdr:col>10</xdr:col>
                <xdr:colOff>571500</xdr:colOff>
                <xdr:row>1</xdr:row>
                <xdr:rowOff>85725</xdr:rowOff>
              </from>
              <to>
                <xdr:col>15</xdr:col>
                <xdr:colOff>523875</xdr:colOff>
                <xdr:row>17</xdr:row>
                <xdr:rowOff>0</xdr:rowOff>
              </to>
            </anchor>
          </objectPr>
        </oleObject>
      </mc:Choice>
      <mc:Fallback>
        <oleObject progId="Prism9.Document" shapeId="307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2020-01-20T22:03:44Z</dcterms:created>
  <dcterms:modified xsi:type="dcterms:W3CDTF">2021-07-18T08:12:05Z</dcterms:modified>
</cp:coreProperties>
</file>