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" documentId="13_ncr:1_{F4284792-3130-47C3-9F76-383288453977}" xr6:coauthVersionLast="45" xr6:coauthVersionMax="45" xr10:uidLastSave="{A54BD603-BF55-437F-A402-205BC26EC661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5" i="3" l="1"/>
  <c r="N45" i="3"/>
  <c r="M45" i="3"/>
  <c r="L45" i="3"/>
  <c r="K45" i="3"/>
  <c r="J45" i="3"/>
  <c r="I45" i="3"/>
  <c r="H45" i="3"/>
  <c r="O44" i="3"/>
  <c r="N44" i="3"/>
  <c r="M44" i="3"/>
  <c r="L44" i="3"/>
  <c r="K44" i="3"/>
  <c r="J44" i="3"/>
  <c r="I44" i="3"/>
  <c r="H44" i="3"/>
  <c r="O43" i="3"/>
  <c r="N43" i="3"/>
  <c r="M43" i="3"/>
  <c r="L43" i="3"/>
  <c r="K43" i="3"/>
  <c r="J43" i="3"/>
  <c r="I43" i="3"/>
  <c r="H43" i="3"/>
  <c r="O42" i="3"/>
  <c r="N42" i="3"/>
  <c r="M42" i="3"/>
  <c r="L42" i="3"/>
  <c r="K42" i="3"/>
  <c r="J42" i="3"/>
  <c r="I42" i="3"/>
  <c r="H42" i="3"/>
  <c r="Q43" i="3" s="1"/>
  <c r="O40" i="2"/>
  <c r="P39" i="2"/>
  <c r="O39" i="2"/>
  <c r="N39" i="2"/>
  <c r="N40" i="2" s="1"/>
  <c r="M39" i="2"/>
  <c r="M40" i="2" s="1"/>
  <c r="L39" i="2"/>
  <c r="L40" i="2" s="1"/>
  <c r="K39" i="2"/>
  <c r="K40" i="2" s="1"/>
  <c r="J39" i="2"/>
  <c r="I39" i="2"/>
  <c r="I40" i="2" s="1"/>
  <c r="H39" i="2"/>
  <c r="M38" i="2"/>
  <c r="P37" i="2"/>
  <c r="P38" i="2" s="1"/>
  <c r="O37" i="2"/>
  <c r="O38" i="2" s="1"/>
  <c r="N37" i="2"/>
  <c r="N38" i="2" s="1"/>
  <c r="M37" i="2"/>
  <c r="L37" i="2"/>
  <c r="L38" i="2" s="1"/>
  <c r="K37" i="2"/>
  <c r="K38" i="2" s="1"/>
  <c r="J37" i="2"/>
  <c r="J38" i="2" s="1"/>
  <c r="I37" i="2"/>
  <c r="I38" i="2" s="1"/>
  <c r="H37" i="2"/>
  <c r="H38" i="2" s="1"/>
  <c r="K36" i="2"/>
  <c r="P35" i="2"/>
  <c r="O50" i="2" s="1"/>
  <c r="O35" i="2"/>
  <c r="O36" i="2" s="1"/>
  <c r="N35" i="2"/>
  <c r="N36" i="2" s="1"/>
  <c r="M35" i="2"/>
  <c r="M36" i="2" s="1"/>
  <c r="L35" i="2"/>
  <c r="L36" i="2" s="1"/>
  <c r="K35" i="2"/>
  <c r="J35" i="2"/>
  <c r="J36" i="2" s="1"/>
  <c r="I35" i="2"/>
  <c r="I36" i="2" s="1"/>
  <c r="H35" i="2"/>
  <c r="H36" i="2" s="1"/>
  <c r="I49" i="3" l="1"/>
  <c r="K51" i="3"/>
  <c r="I50" i="3"/>
  <c r="K50" i="3"/>
  <c r="M49" i="3"/>
  <c r="M51" i="3"/>
  <c r="K48" i="3"/>
  <c r="K49" i="3"/>
  <c r="L48" i="3"/>
  <c r="L49" i="3"/>
  <c r="L50" i="3"/>
  <c r="L51" i="3"/>
  <c r="M48" i="3"/>
  <c r="M50" i="3"/>
  <c r="N50" i="3"/>
  <c r="N51" i="3"/>
  <c r="N49" i="3"/>
  <c r="N48" i="3"/>
  <c r="J50" i="3"/>
  <c r="J48" i="3"/>
  <c r="J51" i="3"/>
  <c r="J49" i="3"/>
  <c r="H51" i="3"/>
  <c r="H50" i="3"/>
  <c r="H49" i="3"/>
  <c r="H48" i="3"/>
  <c r="I48" i="3"/>
  <c r="I51" i="3"/>
  <c r="O48" i="3"/>
  <c r="O49" i="3"/>
  <c r="O50" i="3"/>
  <c r="O51" i="3"/>
  <c r="H40" i="2"/>
  <c r="J40" i="2"/>
  <c r="P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K55" i="3" l="1"/>
  <c r="K56" i="3"/>
  <c r="K57" i="3"/>
  <c r="K58" i="3" s="1"/>
  <c r="O57" i="3"/>
  <c r="O56" i="3"/>
  <c r="O55" i="3"/>
  <c r="M57" i="3"/>
  <c r="M58" i="3" s="1"/>
  <c r="M56" i="3"/>
  <c r="M55" i="3"/>
  <c r="J57" i="3"/>
  <c r="J58" i="3" s="1"/>
  <c r="J56" i="3"/>
  <c r="J55" i="3"/>
  <c r="I55" i="3"/>
  <c r="I56" i="3"/>
  <c r="I57" i="3"/>
  <c r="H57" i="3"/>
  <c r="H58" i="3" s="1"/>
  <c r="H56" i="3"/>
  <c r="H55" i="3"/>
  <c r="N57" i="3"/>
  <c r="N56" i="3"/>
  <c r="N55" i="3"/>
  <c r="L57" i="3"/>
  <c r="L58" i="3" s="1"/>
  <c r="L56" i="3"/>
  <c r="L55" i="3"/>
  <c r="K77" i="2"/>
  <c r="O76" i="2"/>
  <c r="O58" i="2"/>
  <c r="O56" i="2"/>
  <c r="O57" i="2" s="1"/>
  <c r="O54" i="2"/>
  <c r="K54" i="2"/>
  <c r="K55" i="2" s="1"/>
  <c r="K58" i="2"/>
  <c r="K56" i="2"/>
  <c r="K57" i="2" s="1"/>
  <c r="L79" i="2"/>
  <c r="H79" i="2"/>
  <c r="L78" i="2"/>
  <c r="L77" i="2"/>
  <c r="L76" i="2"/>
  <c r="L58" i="2"/>
  <c r="L56" i="2"/>
  <c r="L57" i="2" s="1"/>
  <c r="L54" i="2"/>
  <c r="L55" i="2" s="1"/>
  <c r="H63" i="2"/>
  <c r="H58" i="2"/>
  <c r="H56" i="2"/>
  <c r="H57" i="2" s="1"/>
  <c r="H54" i="2"/>
  <c r="K79" i="2" s="1"/>
  <c r="M79" i="2"/>
  <c r="I79" i="2"/>
  <c r="M78" i="2"/>
  <c r="I78" i="2"/>
  <c r="M77" i="2"/>
  <c r="I77" i="2"/>
  <c r="M76" i="2"/>
  <c r="M58" i="2"/>
  <c r="M56" i="2"/>
  <c r="M57" i="2" s="1"/>
  <c r="M54" i="2"/>
  <c r="M55" i="2" s="1"/>
  <c r="I76" i="2"/>
  <c r="I63" i="2"/>
  <c r="I58" i="2"/>
  <c r="I56" i="2"/>
  <c r="I57" i="2" s="1"/>
  <c r="I54" i="2"/>
  <c r="I55" i="2" s="1"/>
  <c r="N79" i="2"/>
  <c r="J79" i="2"/>
  <c r="N78" i="2"/>
  <c r="J78" i="2"/>
  <c r="N77" i="2"/>
  <c r="J77" i="2"/>
  <c r="N76" i="2"/>
  <c r="N58" i="2"/>
  <c r="N56" i="2"/>
  <c r="N57" i="2" s="1"/>
  <c r="N54" i="2"/>
  <c r="N55" i="2" s="1"/>
  <c r="J76" i="2"/>
  <c r="J63" i="2"/>
  <c r="J58" i="2"/>
  <c r="J56" i="2"/>
  <c r="J57" i="2" s="1"/>
  <c r="J54" i="2"/>
  <c r="J55" i="2" s="1"/>
  <c r="I58" i="3" l="1"/>
  <c r="K59" i="2"/>
  <c r="O77" i="2"/>
  <c r="O58" i="3"/>
  <c r="H77" i="2"/>
  <c r="K76" i="2"/>
  <c r="K85" i="2" s="1"/>
  <c r="K78" i="2"/>
  <c r="N58" i="3"/>
  <c r="O78" i="2"/>
  <c r="H78" i="2"/>
  <c r="N59" i="2"/>
  <c r="N85" i="2"/>
  <c r="N84" i="2"/>
  <c r="N83" i="2"/>
  <c r="I70" i="2"/>
  <c r="M59" i="2"/>
  <c r="M85" i="2"/>
  <c r="M84" i="2"/>
  <c r="M83" i="2"/>
  <c r="L59" i="2"/>
  <c r="L85" i="2"/>
  <c r="L84" i="2"/>
  <c r="L83" i="2"/>
  <c r="O55" i="2"/>
  <c r="O66" i="2"/>
  <c r="O59" i="2"/>
  <c r="J59" i="2"/>
  <c r="J85" i="2"/>
  <c r="J84" i="2"/>
  <c r="J83" i="2"/>
  <c r="N63" i="2"/>
  <c r="J64" i="2"/>
  <c r="N64" i="2"/>
  <c r="J65" i="2"/>
  <c r="N65" i="2"/>
  <c r="J66" i="2"/>
  <c r="N66" i="2"/>
  <c r="I59" i="2"/>
  <c r="I85" i="2"/>
  <c r="I84" i="2"/>
  <c r="I83" i="2"/>
  <c r="M63" i="2"/>
  <c r="I64" i="2"/>
  <c r="I71" i="2" s="1"/>
  <c r="M64" i="2"/>
  <c r="I65" i="2"/>
  <c r="M65" i="2"/>
  <c r="I66" i="2"/>
  <c r="M66" i="2"/>
  <c r="H55" i="2"/>
  <c r="O79" i="2"/>
  <c r="O84" i="2" s="1"/>
  <c r="H59" i="2"/>
  <c r="H76" i="2"/>
  <c r="L63" i="2"/>
  <c r="H64" i="2"/>
  <c r="L64" i="2"/>
  <c r="H65" i="2"/>
  <c r="L65" i="2"/>
  <c r="H66" i="2"/>
  <c r="L66" i="2"/>
  <c r="K63" i="2"/>
  <c r="O63" i="2"/>
  <c r="K64" i="2"/>
  <c r="O64" i="2"/>
  <c r="K65" i="2"/>
  <c r="O65" i="2"/>
  <c r="K66" i="2"/>
  <c r="I72" i="2" l="1"/>
  <c r="J72" i="2"/>
  <c r="K83" i="2"/>
  <c r="H72" i="2"/>
  <c r="K84" i="2"/>
  <c r="J73" i="2"/>
  <c r="K72" i="2"/>
  <c r="K71" i="2"/>
  <c r="K70" i="2"/>
  <c r="H85" i="2"/>
  <c r="H84" i="2"/>
  <c r="H83" i="2"/>
  <c r="M72" i="2"/>
  <c r="M71" i="2"/>
  <c r="M70" i="2"/>
  <c r="J86" i="2"/>
  <c r="O83" i="2"/>
  <c r="O85" i="2"/>
  <c r="O86" i="2" s="1"/>
  <c r="K86" i="2"/>
  <c r="H71" i="2"/>
  <c r="M86" i="2"/>
  <c r="I73" i="2"/>
  <c r="J71" i="2"/>
  <c r="O72" i="2"/>
  <c r="O71" i="2"/>
  <c r="O70" i="2"/>
  <c r="L72" i="2"/>
  <c r="L71" i="2"/>
  <c r="L70" i="2"/>
  <c r="I86" i="2"/>
  <c r="N72" i="2"/>
  <c r="N71" i="2"/>
  <c r="N70" i="2"/>
  <c r="L86" i="2"/>
  <c r="H70" i="2"/>
  <c r="H73" i="2" s="1"/>
  <c r="N86" i="2"/>
  <c r="J70" i="2"/>
  <c r="O73" i="2" l="1"/>
  <c r="H86" i="2"/>
  <c r="N73" i="2"/>
  <c r="L73" i="2"/>
  <c r="M73" i="2"/>
  <c r="K73" i="2"/>
  <c r="P39" i="1" l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H40" i="1" l="1"/>
  <c r="P40" i="1"/>
  <c r="O47" i="1"/>
  <c r="O49" i="1"/>
  <c r="P36" i="1"/>
  <c r="L40" i="1"/>
  <c r="O48" i="1"/>
  <c r="O50" i="1"/>
  <c r="O58" i="1" s="1"/>
  <c r="J40" i="1"/>
  <c r="N40" i="1"/>
  <c r="K47" i="1"/>
  <c r="K48" i="1"/>
  <c r="K49" i="1"/>
  <c r="K54" i="1" s="1"/>
  <c r="K55" i="1" s="1"/>
  <c r="K50" i="1"/>
  <c r="K66" i="1" s="1"/>
  <c r="I40" i="1"/>
  <c r="K40" i="1"/>
  <c r="M40" i="1"/>
  <c r="O40" i="1"/>
  <c r="I47" i="1"/>
  <c r="M47" i="1"/>
  <c r="I48" i="1"/>
  <c r="I58" i="1" s="1"/>
  <c r="M48" i="1"/>
  <c r="M54" i="1" s="1"/>
  <c r="M55" i="1" s="1"/>
  <c r="I49" i="1"/>
  <c r="M49" i="1"/>
  <c r="I50" i="1"/>
  <c r="M50" i="1"/>
  <c r="O54" i="1"/>
  <c r="O55" i="1" s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O56" i="1" l="1"/>
  <c r="O57" i="1" s="1"/>
  <c r="M58" i="1"/>
  <c r="M56" i="1"/>
  <c r="M57" i="1" s="1"/>
  <c r="K65" i="1"/>
  <c r="K58" i="1"/>
  <c r="O66" i="1"/>
  <c r="O65" i="1"/>
  <c r="O64" i="1"/>
  <c r="O72" i="1" s="1"/>
  <c r="I66" i="1"/>
  <c r="I65" i="1"/>
  <c r="I56" i="1"/>
  <c r="I57" i="1" s="1"/>
  <c r="K56" i="1"/>
  <c r="K57" i="1" s="1"/>
  <c r="I54" i="1"/>
  <c r="I55" i="1" s="1"/>
  <c r="M66" i="1"/>
  <c r="M65" i="1"/>
  <c r="K64" i="1"/>
  <c r="M63" i="1"/>
  <c r="I63" i="1"/>
  <c r="M64" i="1"/>
  <c r="M71" i="1" s="1"/>
  <c r="I64" i="1"/>
  <c r="O63" i="1"/>
  <c r="K63" i="1"/>
  <c r="K71" i="1" s="1"/>
  <c r="N66" i="1"/>
  <c r="J66" i="1"/>
  <c r="N65" i="1"/>
  <c r="J65" i="1"/>
  <c r="N64" i="1"/>
  <c r="J64" i="1"/>
  <c r="N63" i="1"/>
  <c r="N58" i="1"/>
  <c r="N56" i="1"/>
  <c r="N57" i="1" s="1"/>
  <c r="N54" i="1"/>
  <c r="N55" i="1" s="1"/>
  <c r="J63" i="1"/>
  <c r="J58" i="1"/>
  <c r="J56" i="1"/>
  <c r="J57" i="1" s="1"/>
  <c r="J54" i="1"/>
  <c r="J55" i="1" s="1"/>
  <c r="O70" i="1"/>
  <c r="K72" i="1"/>
  <c r="I72" i="1"/>
  <c r="I71" i="1"/>
  <c r="I70" i="1"/>
  <c r="L66" i="1"/>
  <c r="H66" i="1"/>
  <c r="L65" i="1"/>
  <c r="H65" i="1"/>
  <c r="L64" i="1"/>
  <c r="H64" i="1"/>
  <c r="L54" i="1"/>
  <c r="L55" i="1" s="1"/>
  <c r="L63" i="1"/>
  <c r="L58" i="1"/>
  <c r="L59" i="1" s="1"/>
  <c r="L56" i="1"/>
  <c r="L57" i="1" s="1"/>
  <c r="H54" i="1"/>
  <c r="H63" i="1"/>
  <c r="H58" i="1"/>
  <c r="H56" i="1"/>
  <c r="H57" i="1" s="1"/>
  <c r="O59" i="1"/>
  <c r="M59" i="1"/>
  <c r="K59" i="1"/>
  <c r="O71" i="1" l="1"/>
  <c r="K70" i="1"/>
  <c r="M72" i="1"/>
  <c r="I59" i="1"/>
  <c r="M70" i="1"/>
  <c r="H72" i="1"/>
  <c r="H71" i="1"/>
  <c r="H70" i="1"/>
  <c r="H55" i="1"/>
  <c r="N79" i="1"/>
  <c r="I76" i="1"/>
  <c r="K76" i="1"/>
  <c r="M76" i="1"/>
  <c r="O76" i="1"/>
  <c r="I77" i="1"/>
  <c r="K77" i="1"/>
  <c r="M77" i="1"/>
  <c r="O77" i="1"/>
  <c r="I78" i="1"/>
  <c r="K78" i="1"/>
  <c r="M78" i="1"/>
  <c r="O78" i="1"/>
  <c r="I79" i="1"/>
  <c r="K79" i="1"/>
  <c r="M79" i="1"/>
  <c r="O79" i="1"/>
  <c r="L76" i="1"/>
  <c r="I73" i="1"/>
  <c r="M73" i="1"/>
  <c r="J59" i="1"/>
  <c r="J76" i="1"/>
  <c r="N72" i="1"/>
  <c r="N71" i="1"/>
  <c r="N70" i="1"/>
  <c r="H59" i="1"/>
  <c r="H76" i="1"/>
  <c r="L72" i="1"/>
  <c r="L71" i="1"/>
  <c r="L70" i="1"/>
  <c r="H77" i="1"/>
  <c r="L77" i="1"/>
  <c r="H78" i="1"/>
  <c r="L78" i="1"/>
  <c r="H79" i="1"/>
  <c r="L79" i="1"/>
  <c r="K73" i="1"/>
  <c r="O73" i="1"/>
  <c r="J72" i="1"/>
  <c r="J71" i="1"/>
  <c r="J70" i="1"/>
  <c r="N59" i="1"/>
  <c r="N76" i="1"/>
  <c r="J77" i="1"/>
  <c r="N77" i="1"/>
  <c r="J78" i="1"/>
  <c r="N78" i="1"/>
  <c r="J79" i="1"/>
  <c r="L73" i="1" l="1"/>
  <c r="J85" i="1"/>
  <c r="J84" i="1"/>
  <c r="J83" i="1"/>
  <c r="L85" i="1"/>
  <c r="L84" i="1"/>
  <c r="L83" i="1"/>
  <c r="M85" i="1"/>
  <c r="M84" i="1"/>
  <c r="M83" i="1"/>
  <c r="I85" i="1"/>
  <c r="I84" i="1"/>
  <c r="I83" i="1"/>
  <c r="N85" i="1"/>
  <c r="N84" i="1"/>
  <c r="N83" i="1"/>
  <c r="J73" i="1"/>
  <c r="H85" i="1"/>
  <c r="H84" i="1"/>
  <c r="H83" i="1"/>
  <c r="N73" i="1"/>
  <c r="O85" i="1"/>
  <c r="O84" i="1"/>
  <c r="O83" i="1"/>
  <c r="K85" i="1"/>
  <c r="K84" i="1"/>
  <c r="K83" i="1"/>
  <c r="H73" i="1"/>
  <c r="O86" i="1" l="1"/>
  <c r="H86" i="1"/>
  <c r="N86" i="1"/>
  <c r="M86" i="1"/>
  <c r="J86" i="1"/>
  <c r="K86" i="1"/>
  <c r="I86" i="1"/>
  <c r="L86" i="1"/>
</calcChain>
</file>

<file path=xl/sharedStrings.xml><?xml version="1.0" encoding="utf-8"?>
<sst xmlns="http://schemas.openxmlformats.org/spreadsheetml/2006/main" count="237" uniqueCount="60">
  <si>
    <t>version,4</t>
  </si>
  <si>
    <t>ProtocolHeader</t>
  </si>
  <si>
    <t>,Version,1.0,Label,MTT_005A_20191209,ReaderType,0,DateRead,12/27/2019 1:39:13 AM,InstrumentSN,SN: 512734004,</t>
  </si>
  <si>
    <t xml:space="preserve">,Result,0,Prefix,05A_6_1_FU,WellMap,0007FE7FE7FE7FE7FE7FE000,RefWellMap,000000000000000000000000,RunCount,1,Kinetics,False,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</si>
  <si>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</si>
  <si>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</si>
  <si>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</si>
  <si>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</si>
  <si>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</si>
  <si>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</si>
  <si>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,B,X,0.0521756,0.05674379,0.05740235,0.05769786,0.05682604,0.05629867,0.05791459,0.05860329,0.05706825,0.05833899,X</t>
  </si>
  <si>
    <t>,C,X,0.05605809,0.3702715,0.3626565,0.376793,0.3834837,0.3745985,0.3780273,0.3212323,0.1635409,0.1526561,X</t>
  </si>
  <si>
    <t>,D,X,0.05562774,0.333532,0.3530194,0.3581804,0.3560824,0.3562791,0.348839,0.3265997,0.1597883,0.1493086,X</t>
  </si>
  <si>
    <t>,E,X,0.05484899,0.3352468,0.3671335,0.3618776,0.3621529,0.3601042,0.3668959,0.3031292,0.1613853,0.1496199,X</t>
  </si>
  <si>
    <t>,F,X,0.0535779,0.3262739,0.349844,0.3696117,0.3349234,0.3656089,0.3676814,0.3253961,0.1498266,0.05557967,X</t>
  </si>
  <si>
    <t>,G,X,0.05249434,0.05314648,0.05418492,0.05411836,0.05471678,0.05459515,0.05512401,0.05462556,0.05608157,0.05606278,X</t>
  </si>
  <si>
    <t>,H,X,X,X,X,X,X,X,X,X,X,X,X</t>
  </si>
  <si>
    <t>Cytotox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</si>
  <si>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</si>
  <si>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</si>
  <si>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</si>
  <si>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</si>
  <si>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</si>
  <si>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</si>
  <si>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</si>
  <si>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</si>
  <si>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</si>
  <si>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</si>
  <si>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</si>
  <si>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</si>
  <si>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</si>
  <si>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iPSC_DSN_005A_20191209_1_d13</t>
  </si>
  <si>
    <t>Differentiation started</t>
  </si>
  <si>
    <t>Age of cells</t>
  </si>
  <si>
    <t>13d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</si>
  <si>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</si>
  <si>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</si>
  <si>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</si>
  <si>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</si>
  <si>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</si>
  <si>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</si>
  <si>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</si>
  <si>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</si>
  <si>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</si>
  <si>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</si>
  <si>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</si>
  <si>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5-FU</t>
  </si>
  <si>
    <t>,Version,1,Label,CytoTox-Fluor,ReaderType,2,DateRead,12/23/2019 8:56:43 PM,InstrumentSN,SN: 512734004,FluoOpticalKitID,PN:9300-046 SN:31000001DD35142D SIG:BLUE,</t>
  </si>
  <si>
    <t xml:space="preserve">,Result,0,Prefix,05A_6_1_FU,WellMap,0007FE7FE7FE7FE7FE7FE000,RunCount,1,Kinetics,False, </t>
  </si>
  <si>
    <t>,Read 1</t>
  </si>
  <si>
    <t>,B,X,564.554,564.657,563.036,563.464,564.593,563.85,562.129,562.047,564.5,562.809,X</t>
  </si>
  <si>
    <t>,C,X,565.613,6913.94,8545.34,7136.64,7362.84,7650.53,7449.54,7561.53,253790,2568.28,X</t>
  </si>
  <si>
    <t>,D,X,561.299,7553.49,7700.95,7286.79,8099.63,9419.96,8368.48,7620.88,273999,2681.23,X</t>
  </si>
  <si>
    <t>,E,X,561.709,7838.59,8165.3,8089.78,7325.58,8766.79,7397.52,8982.99,314971,2659.94,X</t>
  </si>
  <si>
    <t>,F,X,561.651,7202.88,7449.85,7388.18,7455.6,7563.64,7191.41,9600.9,99363.7,562.66,X</t>
  </si>
  <si>
    <t>,G,X,564.602,563.899,563.227,562.899,560.576,561.025,562.932,560.403,560.654,561.483,X</t>
  </si>
  <si>
    <t>MTT</t>
  </si>
  <si>
    <t>Live/Dead</t>
  </si>
  <si>
    <t>% of Vehicle</t>
  </si>
  <si>
    <t>73) Exp_20191222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</si>
</sst>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6" fillId="0" borderId="0" xfId="0" applyFont="1"/>
    <xf numFmtId="14" fontId="0" fillId="0" borderId="0" xfId="0" applyNumberFormat="1" applyAlignment="1">
      <alignment horizontal="left"/>
    </xf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2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409575</xdr:colOff>
      <xdr:row>4</xdr:row>
      <xdr:rowOff>104775</xdr:rowOff>
    </xdr:from>
    <xdr:to>
      <xdr:col>15</xdr:col>
      <xdr:colOff>727075</xdr:colOff>
      <xdr:row>23</xdr:row>
      <xdr:rowOff>152400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7575" y="866775"/>
          <a:ext cx="4889500" cy="3667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704849</xdr:colOff>
      <xdr:row>4</xdr:row>
      <xdr:rowOff>57149</xdr:rowOff>
    </xdr:from>
    <xdr:to>
      <xdr:col>12</xdr:col>
      <xdr:colOff>107948</xdr:colOff>
      <xdr:row>19</xdr:row>
      <xdr:rowOff>180974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6849" y="819149"/>
          <a:ext cx="3975099" cy="2981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85724</xdr:colOff>
      <xdr:row>1</xdr:row>
      <xdr:rowOff>47625</xdr:rowOff>
    </xdr:from>
    <xdr:to>
      <xdr:col>11</xdr:col>
      <xdr:colOff>168492</xdr:colOff>
      <xdr:row>20</xdr:row>
      <xdr:rowOff>47625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679C153-42EE-48FE-8512-0F166D3FD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95724" y="238125"/>
          <a:ext cx="4692868" cy="36195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266699</xdr:colOff>
          <xdr:row>1</xdr:row>
          <xdr:rowOff>66675</xdr:rowOff>
        </xdr:from>
        <xdr:to>
          <xdr:col>17</xdr:col>
          <xdr:colOff>480955</xdr:colOff>
          <xdr:row>20</xdr:row>
          <xdr:rowOff>28575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6D529E8F-BE4D-4BFC-98BB-123CE7758D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topLeftCell="A67" workbookViewId="0">
      <selection activeCell="B34" sqref="B34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3"/>
    </row>
    <row r="25" spans="1:17" x14ac:dyDescent="0.25">
      <c r="A25" s="1" t="s">
        <v>59</v>
      </c>
      <c r="F25" s="4"/>
      <c r="G25" s="4"/>
      <c r="H25" s="4" t="s">
        <v>21</v>
      </c>
      <c r="I25" s="4" t="s">
        <v>22</v>
      </c>
      <c r="J25" s="4" t="s">
        <v>23</v>
      </c>
      <c r="K25" s="4" t="s">
        <v>24</v>
      </c>
      <c r="L25" s="4" t="s">
        <v>25</v>
      </c>
      <c r="M25" s="4" t="s">
        <v>26</v>
      </c>
      <c r="N25" s="4" t="s">
        <v>27</v>
      </c>
      <c r="O25" s="4" t="s">
        <v>28</v>
      </c>
      <c r="P25" s="4" t="s">
        <v>29</v>
      </c>
      <c r="Q25" s="4"/>
    </row>
    <row r="26" spans="1:17" x14ac:dyDescent="0.25">
      <c r="A26" t="s">
        <v>30</v>
      </c>
      <c r="C26" t="s">
        <v>31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t="s">
        <v>32</v>
      </c>
      <c r="C27" s="3">
        <v>43808</v>
      </c>
      <c r="F27" s="6"/>
      <c r="G27" s="6">
        <v>5.2175600000000003E-2</v>
      </c>
      <c r="H27" s="6">
        <v>5.6743790000000002E-2</v>
      </c>
      <c r="I27" s="6">
        <v>5.7402349999999998E-2</v>
      </c>
      <c r="J27" s="6">
        <v>5.7697859999999997E-2</v>
      </c>
      <c r="K27" s="6">
        <v>5.6826040000000001E-2</v>
      </c>
      <c r="L27" s="6">
        <v>5.6298670000000002E-2</v>
      </c>
      <c r="M27" s="6">
        <v>5.7914590000000002E-2</v>
      </c>
      <c r="N27" s="6">
        <v>5.8603290000000002E-2</v>
      </c>
      <c r="O27" s="6">
        <v>5.7068250000000001E-2</v>
      </c>
      <c r="P27" s="6">
        <v>5.833899E-2</v>
      </c>
      <c r="Q27" s="6"/>
    </row>
    <row r="28" spans="1:17" x14ac:dyDescent="0.25">
      <c r="A28" t="s">
        <v>33</v>
      </c>
      <c r="C28" t="s">
        <v>34</v>
      </c>
      <c r="F28" s="7"/>
      <c r="G28" s="7">
        <v>5.6058089999999998E-2</v>
      </c>
      <c r="H28" s="8">
        <v>0.37027149999999998</v>
      </c>
      <c r="I28" s="9">
        <v>0.36265649999999999</v>
      </c>
      <c r="J28" s="9">
        <v>0.37679299999999999</v>
      </c>
      <c r="K28" s="9">
        <v>0.38348369999999998</v>
      </c>
      <c r="L28" s="9">
        <v>0.3745985</v>
      </c>
      <c r="M28" s="9">
        <v>0.37802730000000001</v>
      </c>
      <c r="N28" s="9">
        <v>0.32123230000000003</v>
      </c>
      <c r="O28" s="9">
        <v>0.16354089999999999</v>
      </c>
      <c r="P28" s="10">
        <v>0.15265609999999999</v>
      </c>
      <c r="Q28" s="7"/>
    </row>
    <row r="29" spans="1:17" x14ac:dyDescent="0.25">
      <c r="A29" t="s">
        <v>35</v>
      </c>
      <c r="C29" t="s">
        <v>46</v>
      </c>
      <c r="F29" s="7"/>
      <c r="G29" s="7">
        <v>5.5627740000000002E-2</v>
      </c>
      <c r="H29" s="11">
        <v>0.333532</v>
      </c>
      <c r="I29" s="12">
        <v>0.35301939999999998</v>
      </c>
      <c r="J29" s="12">
        <v>0.35818040000000001</v>
      </c>
      <c r="K29" s="12">
        <v>0.35608240000000002</v>
      </c>
      <c r="L29" s="12">
        <v>0.35627910000000002</v>
      </c>
      <c r="M29" s="12">
        <v>0.34883900000000001</v>
      </c>
      <c r="N29" s="12">
        <v>0.32659969999999999</v>
      </c>
      <c r="O29" s="12">
        <v>0.15978829999999999</v>
      </c>
      <c r="P29" s="13">
        <v>0.14930860000000001</v>
      </c>
      <c r="Q29" s="7"/>
    </row>
    <row r="30" spans="1:17" x14ac:dyDescent="0.25">
      <c r="A30" t="s">
        <v>18</v>
      </c>
      <c r="C30" s="2">
        <v>43821</v>
      </c>
      <c r="F30" s="7"/>
      <c r="G30" s="7">
        <v>5.484899E-2</v>
      </c>
      <c r="H30" s="11">
        <v>0.33524680000000001</v>
      </c>
      <c r="I30" s="12">
        <v>0.3671335</v>
      </c>
      <c r="J30" s="12">
        <v>0.36187760000000002</v>
      </c>
      <c r="K30" s="12">
        <v>0.3621529</v>
      </c>
      <c r="L30" s="12">
        <v>0.36010419999999999</v>
      </c>
      <c r="M30" s="12">
        <v>0.3668959</v>
      </c>
      <c r="N30" s="12">
        <v>0.30312919999999999</v>
      </c>
      <c r="O30" s="12">
        <v>0.16138530000000001</v>
      </c>
      <c r="P30" s="13">
        <v>0.1496199</v>
      </c>
      <c r="Q30" s="7"/>
    </row>
    <row r="31" spans="1:17" x14ac:dyDescent="0.25">
      <c r="A31" t="s">
        <v>19</v>
      </c>
      <c r="C31" t="s">
        <v>20</v>
      </c>
      <c r="F31" s="7"/>
      <c r="G31" s="7">
        <v>5.3577899999999998E-2</v>
      </c>
      <c r="H31" s="14">
        <v>0.32627390000000001</v>
      </c>
      <c r="I31" s="15">
        <v>0.34984399999999999</v>
      </c>
      <c r="J31" s="15">
        <v>0.36961169999999999</v>
      </c>
      <c r="K31" s="15">
        <v>0.33492339999999998</v>
      </c>
      <c r="L31" s="15">
        <v>0.36560890000000001</v>
      </c>
      <c r="M31" s="15">
        <v>0.36768139999999999</v>
      </c>
      <c r="N31" s="15">
        <v>0.32539610000000002</v>
      </c>
      <c r="O31" s="15">
        <v>0.1498266</v>
      </c>
      <c r="P31" s="16">
        <v>5.5579669999999998E-2</v>
      </c>
      <c r="Q31" s="7"/>
    </row>
    <row r="32" spans="1:17" x14ac:dyDescent="0.25">
      <c r="A32" s="1" t="s">
        <v>36</v>
      </c>
      <c r="G32" s="17">
        <v>5.249434E-2</v>
      </c>
      <c r="H32" s="17">
        <v>5.3146480000000003E-2</v>
      </c>
      <c r="I32" s="17">
        <v>5.4184919999999998E-2</v>
      </c>
      <c r="J32" s="17">
        <v>5.4118359999999997E-2</v>
      </c>
      <c r="K32" s="17">
        <v>5.471678E-2</v>
      </c>
      <c r="L32" s="17">
        <v>5.4595150000000002E-2</v>
      </c>
      <c r="M32" s="17">
        <v>5.5124010000000001E-2</v>
      </c>
      <c r="N32" s="17">
        <v>5.4625559999999997E-2</v>
      </c>
      <c r="O32" s="17">
        <v>5.6081569999999997E-2</v>
      </c>
      <c r="P32" s="17">
        <v>5.606278E-2</v>
      </c>
    </row>
    <row r="35" spans="3:17" x14ac:dyDescent="0.25">
      <c r="C35" s="18"/>
      <c r="F35" t="s">
        <v>37</v>
      </c>
      <c r="H35">
        <f>AVERAGE(H28:H31)</f>
        <v>0.34133104999999997</v>
      </c>
      <c r="I35">
        <f>AVERAGE(I28:I31)</f>
        <v>0.35816334999999999</v>
      </c>
      <c r="J35">
        <f>AVERAGE(J28:J31)</f>
        <v>0.36661567500000003</v>
      </c>
      <c r="K35">
        <f t="shared" ref="K35:M35" si="0">AVERAGE(K28:K31)</f>
        <v>0.35916060000000005</v>
      </c>
      <c r="L35">
        <f t="shared" si="0"/>
        <v>0.364147675</v>
      </c>
      <c r="M35">
        <f t="shared" si="0"/>
        <v>0.36536089999999999</v>
      </c>
      <c r="N35">
        <f>AVERAGE(N28:N31)</f>
        <v>0.31908932499999998</v>
      </c>
      <c r="O35">
        <f>AVERAGE(O28:O31)</f>
        <v>0.15863527499999999</v>
      </c>
      <c r="P35">
        <f>AVERAGE(P28:P30)</f>
        <v>0.1505282</v>
      </c>
    </row>
    <row r="36" spans="3:17" x14ac:dyDescent="0.25">
      <c r="F36" t="s">
        <v>38</v>
      </c>
      <c r="H36">
        <f>H35/1000</f>
        <v>3.4133104999999996E-4</v>
      </c>
      <c r="I36">
        <f t="shared" ref="I36:P36" si="1">I35/1000</f>
        <v>3.5816335E-4</v>
      </c>
      <c r="J36">
        <f t="shared" si="1"/>
        <v>3.6661567500000005E-4</v>
      </c>
      <c r="K36">
        <f t="shared" si="1"/>
        <v>3.5916060000000007E-4</v>
      </c>
      <c r="L36">
        <f t="shared" si="1"/>
        <v>3.6414767500000001E-4</v>
      </c>
      <c r="M36">
        <f t="shared" si="1"/>
        <v>3.6536089999999999E-4</v>
      </c>
      <c r="N36">
        <f t="shared" si="1"/>
        <v>3.19089325E-4</v>
      </c>
      <c r="O36">
        <f t="shared" si="1"/>
        <v>1.58635275E-4</v>
      </c>
      <c r="P36">
        <f t="shared" si="1"/>
        <v>1.5052819999999999E-4</v>
      </c>
    </row>
    <row r="37" spans="3:17" x14ac:dyDescent="0.25">
      <c r="F37" t="s">
        <v>39</v>
      </c>
      <c r="H37">
        <f>MEDIAN(H28:H31)</f>
        <v>0.3343894</v>
      </c>
      <c r="I37">
        <f t="shared" ref="I37:O37" si="2">MEDIAN(I28:I31)</f>
        <v>0.35783794999999996</v>
      </c>
      <c r="J37">
        <f t="shared" si="2"/>
        <v>0.36574465</v>
      </c>
      <c r="K37">
        <f t="shared" si="2"/>
        <v>0.35911765000000001</v>
      </c>
      <c r="L37">
        <f t="shared" si="2"/>
        <v>0.36285655</v>
      </c>
      <c r="M37">
        <f t="shared" si="2"/>
        <v>0.36728864999999999</v>
      </c>
      <c r="N37">
        <f t="shared" si="2"/>
        <v>0.3233142</v>
      </c>
      <c r="O37">
        <f t="shared" si="2"/>
        <v>0.1605868</v>
      </c>
      <c r="P37">
        <f>MEDIAN(P28:P30)</f>
        <v>0.1496199</v>
      </c>
    </row>
    <row r="38" spans="3:17" x14ac:dyDescent="0.25">
      <c r="F38" t="s">
        <v>40</v>
      </c>
      <c r="H38">
        <f>H37/1000</f>
        <v>3.3438940000000001E-4</v>
      </c>
      <c r="I38">
        <f t="shared" ref="I38:P38" si="3">I37/1000</f>
        <v>3.5783794999999995E-4</v>
      </c>
      <c r="J38">
        <f t="shared" si="3"/>
        <v>3.6574464999999999E-4</v>
      </c>
      <c r="K38">
        <f t="shared" si="3"/>
        <v>3.5911765E-4</v>
      </c>
      <c r="L38">
        <f t="shared" si="3"/>
        <v>3.6285655000000002E-4</v>
      </c>
      <c r="M38">
        <f t="shared" si="3"/>
        <v>3.6728865000000002E-4</v>
      </c>
      <c r="N38">
        <f t="shared" si="3"/>
        <v>3.2331420000000002E-4</v>
      </c>
      <c r="O38">
        <f t="shared" si="3"/>
        <v>1.605868E-4</v>
      </c>
      <c r="P38">
        <f t="shared" si="3"/>
        <v>1.4961989999999999E-4</v>
      </c>
    </row>
    <row r="39" spans="3:17" x14ac:dyDescent="0.25">
      <c r="F39" t="s">
        <v>41</v>
      </c>
      <c r="H39">
        <f>STDEV(H28:H31)</f>
        <v>1.9681723258647844E-2</v>
      </c>
      <c r="I39">
        <f t="shared" ref="I39:O39" si="4">STDEV(I28:I31)</f>
        <v>8.0895775326445072E-3</v>
      </c>
      <c r="J39">
        <f t="shared" si="4"/>
        <v>8.2896990091618997E-3</v>
      </c>
      <c r="K39">
        <f t="shared" si="4"/>
        <v>1.997902426696559E-2</v>
      </c>
      <c r="L39">
        <f t="shared" si="4"/>
        <v>7.9502428534709967E-3</v>
      </c>
      <c r="M39">
        <f t="shared" si="4"/>
        <v>1.2126442372215631E-2</v>
      </c>
      <c r="N39">
        <f t="shared" si="4"/>
        <v>1.0885756372549417E-2</v>
      </c>
      <c r="O39">
        <f t="shared" si="4"/>
        <v>6.0704205249032476E-3</v>
      </c>
      <c r="P39">
        <f>STDEV(P28:P30)</f>
        <v>1.8493771194648106E-3</v>
      </c>
    </row>
    <row r="40" spans="3:17" x14ac:dyDescent="0.25">
      <c r="F40" t="s">
        <v>42</v>
      </c>
      <c r="H40">
        <f>H39/H35*100</f>
        <v>5.766168433445432</v>
      </c>
      <c r="I40">
        <f t="shared" ref="I40:O40" si="5">I39/I35*100</f>
        <v>2.2586279508063871</v>
      </c>
      <c r="J40">
        <f t="shared" si="5"/>
        <v>2.2611414553297262</v>
      </c>
      <c r="K40">
        <f t="shared" si="5"/>
        <v>5.5626993236356066</v>
      </c>
      <c r="L40">
        <f t="shared" si="5"/>
        <v>2.183246907582479</v>
      </c>
      <c r="M40">
        <f t="shared" si="5"/>
        <v>3.3190312297280937</v>
      </c>
      <c r="N40">
        <f t="shared" si="5"/>
        <v>3.4115075371291153</v>
      </c>
      <c r="O40">
        <f t="shared" si="5"/>
        <v>3.8266523791150786</v>
      </c>
      <c r="P40">
        <f>P39/P35*100</f>
        <v>1.2285917983904748</v>
      </c>
    </row>
    <row r="43" spans="3:17" x14ac:dyDescent="0.25">
      <c r="D43" t="s">
        <v>43</v>
      </c>
    </row>
    <row r="44" spans="3:17" x14ac:dyDescent="0.25">
      <c r="F44" s="4"/>
      <c r="G44" s="4"/>
      <c r="H44" s="4" t="s">
        <v>21</v>
      </c>
      <c r="I44" s="4" t="s">
        <v>22</v>
      </c>
      <c r="J44" s="4" t="s">
        <v>23</v>
      </c>
      <c r="K44" s="4" t="s">
        <v>24</v>
      </c>
      <c r="L44" s="4" t="s">
        <v>25</v>
      </c>
      <c r="M44" s="4" t="s">
        <v>26</v>
      </c>
      <c r="N44" s="4" t="s">
        <v>27</v>
      </c>
      <c r="O44" s="4" t="s">
        <v>28</v>
      </c>
      <c r="P44" s="4" t="s">
        <v>29</v>
      </c>
      <c r="Q44" s="4"/>
    </row>
    <row r="47" spans="3:17" x14ac:dyDescent="0.25">
      <c r="H47">
        <f>H28-$P$35</f>
        <v>0.21974329999999997</v>
      </c>
      <c r="I47">
        <f t="shared" ref="H47:O50" si="6">I28-$P$35</f>
        <v>0.21212829999999999</v>
      </c>
      <c r="J47">
        <f t="shared" si="6"/>
        <v>0.22626479999999999</v>
      </c>
      <c r="K47">
        <f t="shared" si="6"/>
        <v>0.23295549999999998</v>
      </c>
      <c r="L47">
        <f t="shared" si="6"/>
        <v>0.2240703</v>
      </c>
      <c r="M47">
        <f t="shared" si="6"/>
        <v>0.22749910000000001</v>
      </c>
      <c r="N47">
        <f t="shared" si="6"/>
        <v>0.17070410000000003</v>
      </c>
      <c r="O47">
        <f t="shared" si="6"/>
        <v>1.3012699999999988E-2</v>
      </c>
    </row>
    <row r="48" spans="3:17" x14ac:dyDescent="0.25">
      <c r="H48">
        <f t="shared" si="6"/>
        <v>0.18300379999999999</v>
      </c>
      <c r="I48">
        <f t="shared" si="6"/>
        <v>0.20249119999999998</v>
      </c>
      <c r="J48">
        <f t="shared" si="6"/>
        <v>0.20765220000000001</v>
      </c>
      <c r="K48">
        <f t="shared" si="6"/>
        <v>0.20555420000000002</v>
      </c>
      <c r="L48">
        <f t="shared" si="6"/>
        <v>0.20575090000000001</v>
      </c>
      <c r="M48">
        <f t="shared" si="6"/>
        <v>0.19831080000000001</v>
      </c>
      <c r="N48">
        <f t="shared" si="6"/>
        <v>0.17607149999999999</v>
      </c>
      <c r="O48">
        <f t="shared" si="6"/>
        <v>9.2600999999999933E-3</v>
      </c>
    </row>
    <row r="49" spans="4:17" x14ac:dyDescent="0.25">
      <c r="H49">
        <f t="shared" si="6"/>
        <v>0.18471860000000001</v>
      </c>
      <c r="I49">
        <f t="shared" si="6"/>
        <v>0.2166053</v>
      </c>
      <c r="J49">
        <f t="shared" si="6"/>
        <v>0.21134940000000002</v>
      </c>
      <c r="K49">
        <f t="shared" si="6"/>
        <v>0.2116247</v>
      </c>
      <c r="L49">
        <f t="shared" si="6"/>
        <v>0.20957599999999998</v>
      </c>
      <c r="M49">
        <f t="shared" si="6"/>
        <v>0.2163677</v>
      </c>
      <c r="N49">
        <f t="shared" si="6"/>
        <v>0.15260099999999999</v>
      </c>
      <c r="O49">
        <f t="shared" si="6"/>
        <v>1.0857100000000008E-2</v>
      </c>
    </row>
    <row r="50" spans="4:17" x14ac:dyDescent="0.25">
      <c r="H50">
        <f t="shared" si="6"/>
        <v>0.1757457</v>
      </c>
      <c r="I50">
        <f t="shared" si="6"/>
        <v>0.19931579999999999</v>
      </c>
      <c r="J50">
        <f t="shared" si="6"/>
        <v>0.21908349999999999</v>
      </c>
      <c r="K50">
        <f t="shared" si="6"/>
        <v>0.18439519999999998</v>
      </c>
      <c r="L50">
        <f t="shared" si="6"/>
        <v>0.21508070000000001</v>
      </c>
      <c r="M50">
        <f t="shared" si="6"/>
        <v>0.21715319999999999</v>
      </c>
      <c r="N50">
        <f t="shared" si="6"/>
        <v>0.17486790000000002</v>
      </c>
      <c r="O50">
        <f t="shared" si="6"/>
        <v>-7.0159999999999667E-4</v>
      </c>
    </row>
    <row r="53" spans="4:17" x14ac:dyDescent="0.25">
      <c r="F53" s="4"/>
      <c r="G53" s="4"/>
      <c r="H53" s="4" t="s">
        <v>21</v>
      </c>
      <c r="I53" s="4" t="s">
        <v>22</v>
      </c>
      <c r="J53" s="4" t="s">
        <v>23</v>
      </c>
      <c r="K53" s="4" t="s">
        <v>24</v>
      </c>
      <c r="L53" s="4" t="s">
        <v>25</v>
      </c>
      <c r="M53" s="4" t="s">
        <v>26</v>
      </c>
      <c r="N53" s="4" t="s">
        <v>27</v>
      </c>
      <c r="O53" s="4" t="s">
        <v>28</v>
      </c>
      <c r="P53" s="4"/>
      <c r="Q53" s="4"/>
    </row>
    <row r="54" spans="4:17" x14ac:dyDescent="0.25">
      <c r="F54" t="s">
        <v>37</v>
      </c>
      <c r="H54">
        <f>AVERAGE(H47:H50)</f>
        <v>0.19080285</v>
      </c>
      <c r="I54">
        <f>AVERAGE(I47:I50)</f>
        <v>0.20763514999999999</v>
      </c>
      <c r="J54">
        <f t="shared" ref="J54:N54" si="7">AVERAGE(J47:J50)</f>
        <v>0.216087475</v>
      </c>
      <c r="K54">
        <f t="shared" si="7"/>
        <v>0.2086324</v>
      </c>
      <c r="L54">
        <f t="shared" si="7"/>
        <v>0.213619475</v>
      </c>
      <c r="M54">
        <f t="shared" si="7"/>
        <v>0.21483269999999999</v>
      </c>
      <c r="N54">
        <f t="shared" si="7"/>
        <v>0.16856112500000001</v>
      </c>
      <c r="O54">
        <f>AVERAGE(O47:O50)</f>
        <v>8.1070749999999983E-3</v>
      </c>
    </row>
    <row r="55" spans="4:17" x14ac:dyDescent="0.25">
      <c r="F55" t="s">
        <v>38</v>
      </c>
      <c r="H55">
        <f>H54/1000</f>
        <v>1.9080285E-4</v>
      </c>
      <c r="I55">
        <f t="shared" ref="I55:O55" si="8">I54/1000</f>
        <v>2.0763514999999998E-4</v>
      </c>
      <c r="J55">
        <f t="shared" si="8"/>
        <v>2.1608747500000001E-4</v>
      </c>
      <c r="K55">
        <f t="shared" si="8"/>
        <v>2.0863239999999999E-4</v>
      </c>
      <c r="L55">
        <f t="shared" si="8"/>
        <v>2.1361947500000002E-4</v>
      </c>
      <c r="M55">
        <f t="shared" si="8"/>
        <v>2.148327E-4</v>
      </c>
      <c r="N55">
        <f t="shared" si="8"/>
        <v>1.68561125E-4</v>
      </c>
      <c r="O55">
        <f t="shared" si="8"/>
        <v>8.1070749999999989E-6</v>
      </c>
    </row>
    <row r="56" spans="4:17" x14ac:dyDescent="0.25">
      <c r="F56" t="s">
        <v>39</v>
      </c>
      <c r="H56">
        <f>MEDIAN(H47:H50)</f>
        <v>0.1838612</v>
      </c>
      <c r="I56">
        <f t="shared" ref="I56:N56" si="9">MEDIAN(I47:I50)</f>
        <v>0.20730974999999999</v>
      </c>
      <c r="J56">
        <f>MEDIAN(J47:J50)</f>
        <v>0.21521645</v>
      </c>
      <c r="K56">
        <f t="shared" si="9"/>
        <v>0.20858945000000001</v>
      </c>
      <c r="L56">
        <f t="shared" si="9"/>
        <v>0.21232835</v>
      </c>
      <c r="M56">
        <f t="shared" si="9"/>
        <v>0.21676044999999999</v>
      </c>
      <c r="N56">
        <f t="shared" si="9"/>
        <v>0.17278600000000002</v>
      </c>
      <c r="O56">
        <f>MEDIAN(O47:O50)</f>
        <v>1.0058600000000001E-2</v>
      </c>
    </row>
    <row r="57" spans="4:17" x14ac:dyDescent="0.25">
      <c r="F57" t="s">
        <v>40</v>
      </c>
      <c r="H57">
        <f>H56/1000</f>
        <v>1.8386119999999999E-4</v>
      </c>
      <c r="I57">
        <f t="shared" ref="I57:O57" si="10">I56/1000</f>
        <v>2.0730974999999999E-4</v>
      </c>
      <c r="J57">
        <f t="shared" si="10"/>
        <v>2.1521645E-4</v>
      </c>
      <c r="K57">
        <f t="shared" si="10"/>
        <v>2.0858945000000001E-4</v>
      </c>
      <c r="L57">
        <f t="shared" si="10"/>
        <v>2.1232835E-4</v>
      </c>
      <c r="M57">
        <f t="shared" si="10"/>
        <v>2.1676045E-4</v>
      </c>
      <c r="N57">
        <f t="shared" si="10"/>
        <v>1.7278600000000002E-4</v>
      </c>
      <c r="O57">
        <f t="shared" si="10"/>
        <v>1.0058600000000001E-5</v>
      </c>
    </row>
    <row r="58" spans="4:17" x14ac:dyDescent="0.25">
      <c r="F58" t="s">
        <v>41</v>
      </c>
      <c r="H58">
        <f>STDEV(H47:H50)</f>
        <v>1.9681723258647844E-2</v>
      </c>
      <c r="I58">
        <f t="shared" ref="I58:O58" si="11">STDEV(I47:I50)</f>
        <v>8.0895775326445072E-3</v>
      </c>
      <c r="J58">
        <f t="shared" si="11"/>
        <v>8.2896990091618997E-3</v>
      </c>
      <c r="K58">
        <f t="shared" si="11"/>
        <v>1.997902426696559E-2</v>
      </c>
      <c r="L58">
        <f t="shared" si="11"/>
        <v>7.9502428534709967E-3</v>
      </c>
      <c r="M58">
        <f t="shared" si="11"/>
        <v>1.2126442372215631E-2</v>
      </c>
      <c r="N58">
        <f t="shared" si="11"/>
        <v>1.0885756372549417E-2</v>
      </c>
      <c r="O58">
        <f t="shared" si="11"/>
        <v>6.0704205249032476E-3</v>
      </c>
    </row>
    <row r="59" spans="4:17" x14ac:dyDescent="0.25">
      <c r="F59" t="s">
        <v>42</v>
      </c>
      <c r="H59">
        <f>H58/H54*100</f>
        <v>10.315214504735042</v>
      </c>
      <c r="I59">
        <f t="shared" ref="I59:O59" si="12">I58/I54*100</f>
        <v>3.8960539834630636</v>
      </c>
      <c r="J59">
        <f t="shared" si="12"/>
        <v>3.8362700147992839</v>
      </c>
      <c r="K59">
        <f t="shared" si="12"/>
        <v>9.5761848432772627</v>
      </c>
      <c r="L59">
        <f t="shared" si="12"/>
        <v>3.7216844828735751</v>
      </c>
      <c r="M59">
        <f t="shared" si="12"/>
        <v>5.6445980394118918</v>
      </c>
      <c r="N59">
        <f t="shared" si="12"/>
        <v>6.4580468198402308</v>
      </c>
      <c r="O59">
        <f t="shared" si="12"/>
        <v>74.878060520017996</v>
      </c>
    </row>
    <row r="62" spans="4:17" x14ac:dyDescent="0.25">
      <c r="D62" t="s">
        <v>44</v>
      </c>
    </row>
    <row r="63" spans="4:17" x14ac:dyDescent="0.25">
      <c r="H63">
        <f t="shared" ref="H63:O64" si="13">H47/$O$54*100</f>
        <v>2710.5127311638294</v>
      </c>
      <c r="I63">
        <f t="shared" si="13"/>
        <v>2616.582429544565</v>
      </c>
      <c r="J63">
        <f t="shared" si="13"/>
        <v>2790.9548141592377</v>
      </c>
      <c r="K63">
        <f t="shared" si="13"/>
        <v>2873.4839630816296</v>
      </c>
      <c r="L63">
        <f t="shared" si="13"/>
        <v>2763.8858651239821</v>
      </c>
      <c r="M63">
        <f t="shared" si="13"/>
        <v>2806.179787407913</v>
      </c>
      <c r="N63">
        <f t="shared" si="13"/>
        <v>2105.6188576027735</v>
      </c>
      <c r="O63">
        <f t="shared" si="13"/>
        <v>160.51041836914041</v>
      </c>
    </row>
    <row r="64" spans="4:17" x14ac:dyDescent="0.25">
      <c r="H64">
        <f>H48/$O$54*100</f>
        <v>2257.3344887027692</v>
      </c>
      <c r="I64">
        <f t="shared" si="13"/>
        <v>2497.7097165130458</v>
      </c>
      <c r="J64">
        <f t="shared" si="13"/>
        <v>2561.3701612480463</v>
      </c>
      <c r="K64">
        <f t="shared" si="13"/>
        <v>2535.4915305458512</v>
      </c>
      <c r="L64">
        <f t="shared" si="13"/>
        <v>2537.9178063604945</v>
      </c>
      <c r="M64">
        <f t="shared" si="13"/>
        <v>2446.1448796267464</v>
      </c>
      <c r="N64">
        <f t="shared" si="13"/>
        <v>2171.8252267309731</v>
      </c>
      <c r="O64">
        <f t="shared" si="13"/>
        <v>114.22245384432728</v>
      </c>
    </row>
    <row r="65" spans="4:17" x14ac:dyDescent="0.25">
      <c r="H65">
        <f t="shared" ref="H65:O66" si="14">H49/$O$54*100</f>
        <v>2278.4863838067372</v>
      </c>
      <c r="I65">
        <f t="shared" si="14"/>
        <v>2671.8057992555891</v>
      </c>
      <c r="J65">
        <f t="shared" si="14"/>
        <v>2606.9747720355376</v>
      </c>
      <c r="K65">
        <f t="shared" si="14"/>
        <v>2610.3705713836375</v>
      </c>
      <c r="L65">
        <f t="shared" si="14"/>
        <v>2585.1000514982288</v>
      </c>
      <c r="M65">
        <f t="shared" si="14"/>
        <v>2668.875025826208</v>
      </c>
      <c r="N65">
        <f t="shared" si="14"/>
        <v>1882.3188387920429</v>
      </c>
      <c r="O65">
        <f t="shared" si="14"/>
        <v>133.92129713861053</v>
      </c>
    </row>
    <row r="66" spans="4:17" x14ac:dyDescent="0.25">
      <c r="H66">
        <f t="shared" si="14"/>
        <v>2167.8065146800795</v>
      </c>
      <c r="I66">
        <f t="shared" si="14"/>
        <v>2458.5414591575882</v>
      </c>
      <c r="J66">
        <f t="shared" si="14"/>
        <v>2702.3741608409941</v>
      </c>
      <c r="K66">
        <f t="shared" si="14"/>
        <v>2274.4972755278573</v>
      </c>
      <c r="L66">
        <f t="shared" si="14"/>
        <v>2653.0000030837268</v>
      </c>
      <c r="M66">
        <f t="shared" si="14"/>
        <v>2678.564093708274</v>
      </c>
      <c r="N66">
        <f t="shared" si="14"/>
        <v>2156.9789350659771</v>
      </c>
      <c r="O66">
        <f t="shared" si="14"/>
        <v>-8.6541693520782381</v>
      </c>
    </row>
    <row r="69" spans="4:17" x14ac:dyDescent="0.25">
      <c r="F69" s="4"/>
      <c r="G69" s="4"/>
      <c r="H69" s="4" t="s">
        <v>21</v>
      </c>
      <c r="I69" s="4" t="s">
        <v>22</v>
      </c>
      <c r="J69" s="4" t="s">
        <v>23</v>
      </c>
      <c r="K69" s="4" t="s">
        <v>24</v>
      </c>
      <c r="L69" s="4" t="s">
        <v>25</v>
      </c>
      <c r="M69" s="4" t="s">
        <v>26</v>
      </c>
      <c r="N69" s="4" t="s">
        <v>27</v>
      </c>
      <c r="O69" s="4" t="s">
        <v>28</v>
      </c>
      <c r="P69" s="4"/>
      <c r="Q69" s="4"/>
    </row>
    <row r="70" spans="4:17" x14ac:dyDescent="0.25">
      <c r="F70" t="s">
        <v>37</v>
      </c>
      <c r="H70">
        <f>AVERAGE(H63:H66)</f>
        <v>2353.5350295883541</v>
      </c>
      <c r="I70">
        <f>AVERAGE(I63:I66)</f>
        <v>2561.1598511176971</v>
      </c>
      <c r="J70">
        <f t="shared" ref="J70:N70" si="15">AVERAGE(J63:J66)</f>
        <v>2665.4184770709539</v>
      </c>
      <c r="K70">
        <f t="shared" si="15"/>
        <v>2573.4608351347438</v>
      </c>
      <c r="L70">
        <f t="shared" si="15"/>
        <v>2634.9759315166079</v>
      </c>
      <c r="M70">
        <f t="shared" si="15"/>
        <v>2649.9409466422853</v>
      </c>
      <c r="N70">
        <f t="shared" si="15"/>
        <v>2079.1854645479416</v>
      </c>
      <c r="O70">
        <f>AVERAGE(O63:O66)</f>
        <v>99.999999999999986</v>
      </c>
    </row>
    <row r="71" spans="4:17" x14ac:dyDescent="0.25">
      <c r="F71" t="s">
        <v>39</v>
      </c>
      <c r="H71">
        <f>MEDIAN(H63:H66)</f>
        <v>2267.9104362547532</v>
      </c>
      <c r="I71">
        <f>MEDIAN(I63:I66)</f>
        <v>2557.1460730288054</v>
      </c>
      <c r="J71">
        <f t="shared" ref="J71:O71" si="16">MEDIAN(J63:J66)</f>
        <v>2654.6744664382659</v>
      </c>
      <c r="K71">
        <f t="shared" si="16"/>
        <v>2572.9310509647444</v>
      </c>
      <c r="L71">
        <f t="shared" si="16"/>
        <v>2619.0500272909776</v>
      </c>
      <c r="M71">
        <f t="shared" si="16"/>
        <v>2673.7195597672408</v>
      </c>
      <c r="N71">
        <f t="shared" si="16"/>
        <v>2131.2988963343751</v>
      </c>
      <c r="O71">
        <f t="shared" si="16"/>
        <v>124.0718754914689</v>
      </c>
    </row>
    <row r="72" spans="4:17" x14ac:dyDescent="0.25">
      <c r="F72" t="s">
        <v>41</v>
      </c>
      <c r="H72">
        <f>STDEV(H63:H66)</f>
        <v>242.77218674611797</v>
      </c>
      <c r="I72">
        <f t="shared" ref="I72:O72" si="17">STDEV(I63:I66)</f>
        <v>99.784170402327732</v>
      </c>
      <c r="J72">
        <f t="shared" si="17"/>
        <v>102.25264980479265</v>
      </c>
      <c r="K72">
        <f t="shared" si="17"/>
        <v>246.43936644184967</v>
      </c>
      <c r="L72">
        <f t="shared" si="17"/>
        <v>98.065490370707124</v>
      </c>
      <c r="M72">
        <f t="shared" si="17"/>
        <v>149.57851471974337</v>
      </c>
      <c r="N72">
        <f t="shared" si="17"/>
        <v>134.27477077181874</v>
      </c>
      <c r="O72">
        <f t="shared" si="17"/>
        <v>74.87806052001801</v>
      </c>
    </row>
    <row r="73" spans="4:17" x14ac:dyDescent="0.25">
      <c r="F73" t="s">
        <v>42</v>
      </c>
      <c r="H73">
        <f t="shared" ref="H73:O73" si="18">H72/H70*100</f>
        <v>10.315214504735037</v>
      </c>
      <c r="I73">
        <f t="shared" si="18"/>
        <v>3.8960539834630645</v>
      </c>
      <c r="J73">
        <f t="shared" si="18"/>
        <v>3.8362700147992812</v>
      </c>
      <c r="K73">
        <f t="shared" si="18"/>
        <v>9.5761848432772574</v>
      </c>
      <c r="L73">
        <f t="shared" si="18"/>
        <v>3.7216844828735782</v>
      </c>
      <c r="M73">
        <f t="shared" si="18"/>
        <v>5.6445980394118918</v>
      </c>
      <c r="N73">
        <f t="shared" si="18"/>
        <v>6.4580468198402334</v>
      </c>
      <c r="O73">
        <f t="shared" si="18"/>
        <v>74.878060520018025</v>
      </c>
    </row>
    <row r="76" spans="4:17" x14ac:dyDescent="0.25">
      <c r="D76" t="s">
        <v>45</v>
      </c>
      <c r="H76">
        <f>H47/$H$54*100</f>
        <v>115.16772417183493</v>
      </c>
      <c r="I76">
        <f>I47/$H$54*100</f>
        <v>111.17669363953422</v>
      </c>
      <c r="J76">
        <f t="shared" ref="H76:O79" si="19">J47/$H$54*100</f>
        <v>118.58565005711392</v>
      </c>
      <c r="K76">
        <f t="shared" si="19"/>
        <v>122.09225386308434</v>
      </c>
      <c r="L76">
        <f t="shared" si="19"/>
        <v>117.43551000417447</v>
      </c>
      <c r="M76">
        <f t="shared" si="19"/>
        <v>119.23254815114134</v>
      </c>
      <c r="N76">
        <f t="shared" si="19"/>
        <v>89.466221285478724</v>
      </c>
      <c r="O76">
        <f t="shared" si="19"/>
        <v>6.819971504618505</v>
      </c>
    </row>
    <row r="77" spans="4:17" x14ac:dyDescent="0.25">
      <c r="H77">
        <f t="shared" si="19"/>
        <v>95.912508644393938</v>
      </c>
      <c r="I77">
        <f t="shared" si="19"/>
        <v>106.125878098781</v>
      </c>
      <c r="J77">
        <f t="shared" si="19"/>
        <v>108.83076432034429</v>
      </c>
      <c r="K77">
        <f t="shared" si="19"/>
        <v>107.73120003186536</v>
      </c>
      <c r="L77">
        <f t="shared" si="19"/>
        <v>107.8342907351751</v>
      </c>
      <c r="M77">
        <f t="shared" si="19"/>
        <v>103.93492550032666</v>
      </c>
      <c r="N77">
        <f t="shared" si="19"/>
        <v>92.279281991857047</v>
      </c>
      <c r="O77">
        <f t="shared" si="19"/>
        <v>4.8532293935860986</v>
      </c>
    </row>
    <row r="78" spans="4:17" x14ac:dyDescent="0.25">
      <c r="H78">
        <f t="shared" si="19"/>
        <v>96.811237358351832</v>
      </c>
      <c r="I78">
        <f t="shared" si="19"/>
        <v>113.52309464979167</v>
      </c>
      <c r="J78">
        <f t="shared" si="19"/>
        <v>110.76847122566566</v>
      </c>
      <c r="K78">
        <f t="shared" si="19"/>
        <v>110.91275628220438</v>
      </c>
      <c r="L78">
        <f t="shared" si="19"/>
        <v>109.83903018220116</v>
      </c>
      <c r="M78">
        <f t="shared" si="19"/>
        <v>113.39856820796963</v>
      </c>
      <c r="N78">
        <f t="shared" si="19"/>
        <v>79.978365103036978</v>
      </c>
      <c r="O78">
        <f t="shared" si="19"/>
        <v>5.6902189878191063</v>
      </c>
    </row>
    <row r="79" spans="4:17" x14ac:dyDescent="0.25">
      <c r="H79">
        <f t="shared" si="19"/>
        <v>92.108529825419282</v>
      </c>
      <c r="I79">
        <f t="shared" si="19"/>
        <v>104.46164719237684</v>
      </c>
      <c r="J79">
        <f t="shared" si="19"/>
        <v>114.82192220923324</v>
      </c>
      <c r="K79">
        <f t="shared" si="19"/>
        <v>96.641743034760736</v>
      </c>
      <c r="L79">
        <f t="shared" si="19"/>
        <v>112.72404998143372</v>
      </c>
      <c r="M79">
        <f t="shared" si="19"/>
        <v>113.81024968966658</v>
      </c>
      <c r="N79">
        <f t="shared" si="19"/>
        <v>91.648473804243508</v>
      </c>
      <c r="O79">
        <f t="shared" si="19"/>
        <v>-0.36770939218150916</v>
      </c>
    </row>
    <row r="82" spans="6:17" x14ac:dyDescent="0.25">
      <c r="F82" s="4"/>
      <c r="G82" s="4"/>
      <c r="H82" s="4" t="s">
        <v>21</v>
      </c>
      <c r="I82" s="4" t="s">
        <v>22</v>
      </c>
      <c r="J82" s="4" t="s">
        <v>23</v>
      </c>
      <c r="K82" s="4" t="s">
        <v>24</v>
      </c>
      <c r="L82" s="4" t="s">
        <v>25</v>
      </c>
      <c r="M82" s="4" t="s">
        <v>26</v>
      </c>
      <c r="N82" s="4" t="s">
        <v>27</v>
      </c>
      <c r="O82" s="4" t="s">
        <v>28</v>
      </c>
      <c r="P82" s="4"/>
      <c r="Q82" s="4"/>
    </row>
    <row r="83" spans="6:17" x14ac:dyDescent="0.25">
      <c r="F83" t="s">
        <v>37</v>
      </c>
      <c r="H83">
        <f>AVERAGE(H76:H79)</f>
        <v>100</v>
      </c>
      <c r="I83">
        <f t="shared" ref="I83:N83" si="20">AVERAGE(I76:I79)</f>
        <v>108.82182839512095</v>
      </c>
      <c r="J83">
        <f t="shared" si="20"/>
        <v>113.25170195308928</v>
      </c>
      <c r="K83">
        <f t="shared" si="20"/>
        <v>109.3444883029787</v>
      </c>
      <c r="L83">
        <f t="shared" si="20"/>
        <v>111.95822022574612</v>
      </c>
      <c r="M83">
        <f t="shared" si="20"/>
        <v>112.59407288727606</v>
      </c>
      <c r="N83">
        <f t="shared" si="20"/>
        <v>88.343085546154072</v>
      </c>
      <c r="O83">
        <f>AVERAGE(O76:O79)</f>
        <v>4.24892762346055</v>
      </c>
    </row>
    <row r="84" spans="6:17" x14ac:dyDescent="0.25">
      <c r="F84" t="s">
        <v>39</v>
      </c>
      <c r="H84">
        <f>MEDIAN(H76:H79)</f>
        <v>96.361873001372885</v>
      </c>
      <c r="I84">
        <f>MEDIAN(I76:I79)</f>
        <v>108.65128586915762</v>
      </c>
      <c r="J84">
        <f t="shared" ref="J84:O84" si="21">MEDIAN(J76:J79)</f>
        <v>112.79519671744944</v>
      </c>
      <c r="K84">
        <f t="shared" si="21"/>
        <v>109.32197815703486</v>
      </c>
      <c r="L84">
        <f t="shared" si="21"/>
        <v>111.28154008181744</v>
      </c>
      <c r="M84">
        <f t="shared" si="21"/>
        <v>113.6044089488181</v>
      </c>
      <c r="N84">
        <f t="shared" si="21"/>
        <v>90.557347544861116</v>
      </c>
      <c r="O84">
        <f t="shared" si="21"/>
        <v>5.2717241907026029</v>
      </c>
    </row>
    <row r="85" spans="6:17" x14ac:dyDescent="0.25">
      <c r="F85" t="s">
        <v>41</v>
      </c>
      <c r="H85">
        <f>STDEV(H76:H79)</f>
        <v>10.315214504735032</v>
      </c>
      <c r="I85">
        <f t="shared" ref="I85:O85" si="22">STDEV(I76:I79)</f>
        <v>4.2397571800654559</v>
      </c>
      <c r="J85">
        <f t="shared" si="22"/>
        <v>4.3446410832762163</v>
      </c>
      <c r="K85">
        <f t="shared" si="22"/>
        <v>10.471030315828934</v>
      </c>
      <c r="L85">
        <f t="shared" si="22"/>
        <v>4.1667317094430141</v>
      </c>
      <c r="M85">
        <f t="shared" si="22"/>
        <v>6.3554828306891737</v>
      </c>
      <c r="N85">
        <f t="shared" si="22"/>
        <v>5.70523782666214</v>
      </c>
      <c r="O85">
        <f t="shared" si="22"/>
        <v>3.1815145973465535</v>
      </c>
    </row>
    <row r="86" spans="6:17" x14ac:dyDescent="0.25">
      <c r="F86" t="s">
        <v>42</v>
      </c>
      <c r="H86">
        <f t="shared" ref="H86:O86" si="23">H85/H83*100</f>
        <v>10.315214504735032</v>
      </c>
      <c r="I86">
        <f t="shared" si="23"/>
        <v>3.8960539834630699</v>
      </c>
      <c r="J86">
        <f t="shared" si="23"/>
        <v>3.8362700147992812</v>
      </c>
      <c r="K86">
        <f t="shared" si="23"/>
        <v>9.576184843277268</v>
      </c>
      <c r="L86">
        <f t="shared" si="23"/>
        <v>3.721684482873572</v>
      </c>
      <c r="M86">
        <f t="shared" si="23"/>
        <v>5.6445980394118855</v>
      </c>
      <c r="N86">
        <f t="shared" si="23"/>
        <v>6.4580468198402334</v>
      </c>
      <c r="O86">
        <f t="shared" si="23"/>
        <v>74.87806052001801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09D70-0A5B-42C1-9113-149348285673}">
  <dimension ref="A1:P86"/>
  <sheetViews>
    <sheetView topLeftCell="A22" workbookViewId="0">
      <selection activeCell="B36" sqref="B36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47</v>
      </c>
    </row>
    <row r="4" spans="1:2" x14ac:dyDescent="0.25">
      <c r="A4" t="s">
        <v>48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49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50</v>
      </c>
    </row>
    <row r="14" spans="1:2" x14ac:dyDescent="0.25">
      <c r="A14" t="s">
        <v>51</v>
      </c>
    </row>
    <row r="15" spans="1:2" x14ac:dyDescent="0.25">
      <c r="A15" t="s">
        <v>52</v>
      </c>
    </row>
    <row r="16" spans="1:2" x14ac:dyDescent="0.25">
      <c r="A16" t="s">
        <v>53</v>
      </c>
    </row>
    <row r="17" spans="1:16" x14ac:dyDescent="0.25">
      <c r="A17" t="s">
        <v>54</v>
      </c>
    </row>
    <row r="18" spans="1:16" x14ac:dyDescent="0.25">
      <c r="A18" t="s">
        <v>55</v>
      </c>
    </row>
    <row r="19" spans="1:16" x14ac:dyDescent="0.25">
      <c r="A19" t="s">
        <v>16</v>
      </c>
    </row>
    <row r="22" spans="1:16" x14ac:dyDescent="0.25">
      <c r="A22" s="1"/>
    </row>
    <row r="23" spans="1:16" x14ac:dyDescent="0.25">
      <c r="C23" s="3"/>
    </row>
    <row r="24" spans="1:16" x14ac:dyDescent="0.25">
      <c r="C24" s="3"/>
    </row>
    <row r="25" spans="1:16" x14ac:dyDescent="0.25">
      <c r="A25" s="1" t="s">
        <v>59</v>
      </c>
      <c r="F25" s="4"/>
      <c r="G25" s="4"/>
      <c r="H25" s="4" t="s">
        <v>21</v>
      </c>
      <c r="I25" s="4" t="s">
        <v>22</v>
      </c>
      <c r="J25" s="4" t="s">
        <v>23</v>
      </c>
      <c r="K25" s="4" t="s">
        <v>24</v>
      </c>
      <c r="L25" s="4" t="s">
        <v>25</v>
      </c>
      <c r="M25" s="4" t="s">
        <v>26</v>
      </c>
      <c r="N25" s="4" t="s">
        <v>27</v>
      </c>
      <c r="O25" s="4" t="s">
        <v>28</v>
      </c>
      <c r="P25" s="4" t="s">
        <v>29</v>
      </c>
    </row>
    <row r="26" spans="1:16" x14ac:dyDescent="0.25">
      <c r="A26" t="s">
        <v>30</v>
      </c>
      <c r="C26" t="s">
        <v>31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t="s">
        <v>32</v>
      </c>
      <c r="C27" s="3">
        <v>43808</v>
      </c>
      <c r="F27" s="6"/>
      <c r="G27" s="6">
        <v>564.55399999999997</v>
      </c>
      <c r="H27" s="6">
        <v>564.65700000000004</v>
      </c>
      <c r="I27" s="6">
        <v>563.03599999999994</v>
      </c>
      <c r="J27" s="6">
        <v>563.46400000000006</v>
      </c>
      <c r="K27" s="6">
        <v>564.59299999999996</v>
      </c>
      <c r="L27" s="6">
        <v>563.85</v>
      </c>
      <c r="M27" s="6">
        <v>562.12900000000002</v>
      </c>
      <c r="N27" s="6">
        <v>562.04700000000003</v>
      </c>
      <c r="O27" s="6">
        <v>564.5</v>
      </c>
      <c r="P27" s="6">
        <v>562.80899999999997</v>
      </c>
    </row>
    <row r="28" spans="1:16" x14ac:dyDescent="0.25">
      <c r="A28" t="s">
        <v>33</v>
      </c>
      <c r="C28" t="s">
        <v>34</v>
      </c>
      <c r="F28" s="7"/>
      <c r="G28" s="7">
        <v>565.61300000000006</v>
      </c>
      <c r="H28" s="8">
        <v>6913.94</v>
      </c>
      <c r="I28" s="9">
        <v>8545.34</v>
      </c>
      <c r="J28" s="9">
        <v>7136.64</v>
      </c>
      <c r="K28" s="9">
        <v>7362.84</v>
      </c>
      <c r="L28" s="9">
        <v>7650.53</v>
      </c>
      <c r="M28" s="9">
        <v>7449.54</v>
      </c>
      <c r="N28" s="9">
        <v>7561.53</v>
      </c>
      <c r="O28" s="9">
        <v>253790</v>
      </c>
      <c r="P28" s="10">
        <v>2568.2800000000002</v>
      </c>
    </row>
    <row r="29" spans="1:16" x14ac:dyDescent="0.25">
      <c r="A29" t="s">
        <v>35</v>
      </c>
      <c r="C29" t="s">
        <v>46</v>
      </c>
      <c r="F29" s="7"/>
      <c r="G29" s="7">
        <v>561.29899999999998</v>
      </c>
      <c r="H29" s="11">
        <v>7553.49</v>
      </c>
      <c r="I29" s="5">
        <v>7700.95</v>
      </c>
      <c r="J29" s="5">
        <v>7286.79</v>
      </c>
      <c r="K29" s="5">
        <v>8099.63</v>
      </c>
      <c r="L29" s="5">
        <v>9419.9599999999991</v>
      </c>
      <c r="M29" s="5">
        <v>8368.48</v>
      </c>
      <c r="N29" s="5">
        <v>7620.88</v>
      </c>
      <c r="O29" s="5">
        <v>273999</v>
      </c>
      <c r="P29" s="13">
        <v>2681.23</v>
      </c>
    </row>
    <row r="30" spans="1:16" x14ac:dyDescent="0.25">
      <c r="A30" t="s">
        <v>18</v>
      </c>
      <c r="C30" s="2">
        <v>43821</v>
      </c>
      <c r="F30" s="7"/>
      <c r="G30" s="7">
        <v>561.70899999999995</v>
      </c>
      <c r="H30" s="11">
        <v>7838.59</v>
      </c>
      <c r="I30" s="5">
        <v>8165.3</v>
      </c>
      <c r="J30" s="5">
        <v>8089.78</v>
      </c>
      <c r="K30" s="5">
        <v>7325.58</v>
      </c>
      <c r="L30" s="5">
        <v>8766.7900000000009</v>
      </c>
      <c r="M30" s="5">
        <v>7397.52</v>
      </c>
      <c r="N30" s="5">
        <v>8982.99</v>
      </c>
      <c r="O30" s="5">
        <v>314971</v>
      </c>
      <c r="P30" s="13">
        <v>2659.94</v>
      </c>
    </row>
    <row r="31" spans="1:16" x14ac:dyDescent="0.25">
      <c r="A31" t="s">
        <v>19</v>
      </c>
      <c r="C31" t="s">
        <v>20</v>
      </c>
      <c r="F31" s="7"/>
      <c r="G31" s="7">
        <v>561.65099999999995</v>
      </c>
      <c r="H31" s="14">
        <v>7202.88</v>
      </c>
      <c r="I31" s="15">
        <v>7449.85</v>
      </c>
      <c r="J31" s="15">
        <v>7388.18</v>
      </c>
      <c r="K31" s="15">
        <v>7455.6</v>
      </c>
      <c r="L31" s="15">
        <v>7563.64</v>
      </c>
      <c r="M31" s="15">
        <v>7191.41</v>
      </c>
      <c r="N31" s="15">
        <v>9600.9</v>
      </c>
      <c r="O31" s="15">
        <v>99363.7</v>
      </c>
      <c r="P31" s="16">
        <v>562.66</v>
      </c>
    </row>
    <row r="32" spans="1:16" x14ac:dyDescent="0.25">
      <c r="A32" s="1" t="s">
        <v>36</v>
      </c>
      <c r="G32">
        <v>564.60199999999998</v>
      </c>
      <c r="H32">
        <v>563.899</v>
      </c>
      <c r="I32">
        <v>563.22699999999998</v>
      </c>
      <c r="J32">
        <v>562.899</v>
      </c>
      <c r="K32">
        <v>560.57600000000002</v>
      </c>
      <c r="L32">
        <v>561.02499999999998</v>
      </c>
      <c r="M32">
        <v>562.93200000000002</v>
      </c>
      <c r="N32">
        <v>560.40300000000002</v>
      </c>
      <c r="O32">
        <v>560.654</v>
      </c>
      <c r="P32">
        <v>561.48299999999995</v>
      </c>
    </row>
    <row r="35" spans="1:16" x14ac:dyDescent="0.25">
      <c r="A35" s="1"/>
      <c r="C35" s="18"/>
      <c r="F35" t="s">
        <v>37</v>
      </c>
      <c r="H35">
        <f>AVERAGE(H28:H31)</f>
        <v>7377.2250000000004</v>
      </c>
      <c r="I35">
        <f>AVERAGE(I28:I31)</f>
        <v>7965.3600000000006</v>
      </c>
      <c r="J35">
        <f>AVERAGE(J28:J31)</f>
        <v>7475.3474999999999</v>
      </c>
      <c r="K35">
        <f t="shared" ref="K35:M35" si="0">AVERAGE(K28:K31)</f>
        <v>7560.9125000000004</v>
      </c>
      <c r="L35">
        <f t="shared" si="0"/>
        <v>8350.23</v>
      </c>
      <c r="M35">
        <f t="shared" si="0"/>
        <v>7601.7375000000002</v>
      </c>
      <c r="N35">
        <f>AVERAGE(N28:N31)</f>
        <v>8441.5750000000007</v>
      </c>
      <c r="O35">
        <f>AVERAGE(O28:O31)</f>
        <v>235530.92499999999</v>
      </c>
      <c r="P35">
        <f>AVERAGE(P28:P30)</f>
        <v>2636.4833333333336</v>
      </c>
    </row>
    <row r="36" spans="1:16" x14ac:dyDescent="0.25">
      <c r="F36" t="s">
        <v>38</v>
      </c>
      <c r="H36">
        <f>H35/1000</f>
        <v>7.3772250000000001</v>
      </c>
      <c r="I36">
        <f t="shared" ref="I36:P36" si="1">I35/1000</f>
        <v>7.9653600000000004</v>
      </c>
      <c r="J36">
        <f t="shared" si="1"/>
        <v>7.4753474999999998</v>
      </c>
      <c r="K36">
        <f t="shared" si="1"/>
        <v>7.5609125000000006</v>
      </c>
      <c r="L36">
        <f t="shared" si="1"/>
        <v>8.3502299999999998</v>
      </c>
      <c r="M36">
        <f t="shared" si="1"/>
        <v>7.6017375000000005</v>
      </c>
      <c r="N36">
        <f t="shared" si="1"/>
        <v>8.4415750000000003</v>
      </c>
      <c r="O36">
        <f t="shared" si="1"/>
        <v>235.530925</v>
      </c>
      <c r="P36">
        <f t="shared" si="1"/>
        <v>2.6364833333333335</v>
      </c>
    </row>
    <row r="37" spans="1:16" x14ac:dyDescent="0.25">
      <c r="F37" t="s">
        <v>39</v>
      </c>
      <c r="H37">
        <f>MEDIAN(H28:H31)</f>
        <v>7378.1849999999995</v>
      </c>
      <c r="I37">
        <f t="shared" ref="I37:O37" si="2">MEDIAN(I28:I31)</f>
        <v>7933.125</v>
      </c>
      <c r="J37">
        <f t="shared" si="2"/>
        <v>7337.4850000000006</v>
      </c>
      <c r="K37">
        <f t="shared" si="2"/>
        <v>7409.22</v>
      </c>
      <c r="L37">
        <f t="shared" si="2"/>
        <v>8208.66</v>
      </c>
      <c r="M37">
        <f t="shared" si="2"/>
        <v>7423.5300000000007</v>
      </c>
      <c r="N37">
        <f t="shared" si="2"/>
        <v>8301.9349999999995</v>
      </c>
      <c r="O37">
        <f t="shared" si="2"/>
        <v>263894.5</v>
      </c>
      <c r="P37">
        <f>MEDIAN(P28:P30)</f>
        <v>2659.94</v>
      </c>
    </row>
    <row r="38" spans="1:16" x14ac:dyDescent="0.25">
      <c r="F38" t="s">
        <v>40</v>
      </c>
      <c r="H38">
        <f>H37/1000</f>
        <v>7.3781849999999993</v>
      </c>
      <c r="I38">
        <f t="shared" ref="I38:P38" si="3">I37/1000</f>
        <v>7.9331250000000004</v>
      </c>
      <c r="J38">
        <f t="shared" si="3"/>
        <v>7.3374850000000009</v>
      </c>
      <c r="K38">
        <f t="shared" si="3"/>
        <v>7.4092200000000004</v>
      </c>
      <c r="L38">
        <f t="shared" si="3"/>
        <v>8.2086600000000001</v>
      </c>
      <c r="M38">
        <f t="shared" si="3"/>
        <v>7.4235300000000004</v>
      </c>
      <c r="N38">
        <f t="shared" si="3"/>
        <v>8.3019350000000003</v>
      </c>
      <c r="O38">
        <f t="shared" si="3"/>
        <v>263.89449999999999</v>
      </c>
      <c r="P38">
        <f t="shared" si="3"/>
        <v>2.6599400000000002</v>
      </c>
    </row>
    <row r="39" spans="1:16" x14ac:dyDescent="0.25">
      <c r="F39" t="s">
        <v>41</v>
      </c>
      <c r="H39">
        <f>STDEV(H28:H31)</f>
        <v>403.71449635437517</v>
      </c>
      <c r="I39">
        <f t="shared" ref="I39:O39" si="4">STDEV(I28:I31)</f>
        <v>487.17416878702971</v>
      </c>
      <c r="J39">
        <f t="shared" si="4"/>
        <v>422.45400991311055</v>
      </c>
      <c r="K39">
        <f t="shared" si="4"/>
        <v>363.28196958423354</v>
      </c>
      <c r="L39">
        <f t="shared" si="4"/>
        <v>899.28646244304878</v>
      </c>
      <c r="M39">
        <f t="shared" si="4"/>
        <v>523.17351642802646</v>
      </c>
      <c r="N39">
        <f t="shared" si="4"/>
        <v>1014.0979806211907</v>
      </c>
      <c r="O39">
        <f t="shared" si="4"/>
        <v>94278.709675563397</v>
      </c>
      <c r="P39">
        <f>STDEV(P28:P30)</f>
        <v>60.017389424510313</v>
      </c>
    </row>
    <row r="40" spans="1:16" x14ac:dyDescent="0.25">
      <c r="F40" t="s">
        <v>42</v>
      </c>
      <c r="H40">
        <f>H39/H35*100</f>
        <v>5.4724438573362635</v>
      </c>
      <c r="I40">
        <f t="shared" ref="I40:O40" si="5">I39/I35*100</f>
        <v>6.1161600829972489</v>
      </c>
      <c r="J40">
        <f t="shared" si="5"/>
        <v>5.6512959419359508</v>
      </c>
      <c r="K40">
        <f t="shared" si="5"/>
        <v>4.8047371211376078</v>
      </c>
      <c r="L40">
        <f t="shared" si="5"/>
        <v>10.76960110611383</v>
      </c>
      <c r="M40">
        <f t="shared" si="5"/>
        <v>6.8822886403013319</v>
      </c>
      <c r="N40">
        <f t="shared" si="5"/>
        <v>12.013137129282041</v>
      </c>
      <c r="O40">
        <f t="shared" si="5"/>
        <v>40.02816601495681</v>
      </c>
      <c r="P40">
        <f>P39/P35*100</f>
        <v>2.2764183132016882</v>
      </c>
    </row>
    <row r="43" spans="1:16" x14ac:dyDescent="0.25">
      <c r="D43" t="s">
        <v>43</v>
      </c>
    </row>
    <row r="44" spans="1:16" x14ac:dyDescent="0.25">
      <c r="F44" s="4"/>
      <c r="G44" s="4"/>
      <c r="H44" s="4" t="s">
        <v>21</v>
      </c>
      <c r="I44" s="4" t="s">
        <v>22</v>
      </c>
      <c r="J44" s="4" t="s">
        <v>23</v>
      </c>
      <c r="K44" s="4" t="s">
        <v>24</v>
      </c>
      <c r="L44" s="4" t="s">
        <v>25</v>
      </c>
      <c r="M44" s="4" t="s">
        <v>26</v>
      </c>
      <c r="N44" s="4" t="s">
        <v>27</v>
      </c>
      <c r="O44" s="4" t="s">
        <v>28</v>
      </c>
      <c r="P44" s="4" t="s">
        <v>29</v>
      </c>
    </row>
    <row r="47" spans="1:16" x14ac:dyDescent="0.25">
      <c r="H47">
        <f>H28-$P$35</f>
        <v>4277.456666666666</v>
      </c>
      <c r="I47">
        <f t="shared" ref="H47:O50" si="6">I28-$P$35</f>
        <v>5908.8566666666666</v>
      </c>
      <c r="J47">
        <f t="shared" si="6"/>
        <v>4500.1566666666668</v>
      </c>
      <c r="K47">
        <f t="shared" si="6"/>
        <v>4726.3566666666666</v>
      </c>
      <c r="L47">
        <f t="shared" si="6"/>
        <v>5014.0466666666662</v>
      </c>
      <c r="M47">
        <f t="shared" si="6"/>
        <v>4813.0566666666664</v>
      </c>
      <c r="N47">
        <f t="shared" si="6"/>
        <v>4925.0466666666662</v>
      </c>
      <c r="O47">
        <f t="shared" si="6"/>
        <v>251153.51666666666</v>
      </c>
    </row>
    <row r="48" spans="1:16" x14ac:dyDescent="0.25">
      <c r="H48">
        <f t="shared" si="6"/>
        <v>4917.0066666666662</v>
      </c>
      <c r="I48">
        <f t="shared" si="6"/>
        <v>5064.4666666666662</v>
      </c>
      <c r="J48">
        <f t="shared" si="6"/>
        <v>4650.3066666666664</v>
      </c>
      <c r="K48">
        <f t="shared" si="6"/>
        <v>5463.1466666666665</v>
      </c>
      <c r="L48">
        <f t="shared" si="6"/>
        <v>6783.4766666666656</v>
      </c>
      <c r="M48">
        <f t="shared" si="6"/>
        <v>5731.996666666666</v>
      </c>
      <c r="N48">
        <f t="shared" si="6"/>
        <v>4984.3966666666665</v>
      </c>
      <c r="O48">
        <f t="shared" si="6"/>
        <v>271362.51666666666</v>
      </c>
    </row>
    <row r="49" spans="4:16" x14ac:dyDescent="0.25">
      <c r="H49">
        <f t="shared" si="6"/>
        <v>5202.1066666666666</v>
      </c>
      <c r="I49">
        <f t="shared" si="6"/>
        <v>5528.8166666666666</v>
      </c>
      <c r="J49">
        <f t="shared" si="6"/>
        <v>5453.2966666666662</v>
      </c>
      <c r="K49">
        <f t="shared" si="6"/>
        <v>4689.0966666666664</v>
      </c>
      <c r="L49">
        <f t="shared" si="6"/>
        <v>6130.3066666666673</v>
      </c>
      <c r="M49">
        <f t="shared" si="6"/>
        <v>4761.0366666666669</v>
      </c>
      <c r="N49">
        <f t="shared" si="6"/>
        <v>6346.5066666666662</v>
      </c>
      <c r="O49">
        <f t="shared" si="6"/>
        <v>312334.51666666666</v>
      </c>
    </row>
    <row r="50" spans="4:16" x14ac:dyDescent="0.25">
      <c r="H50">
        <f t="shared" si="6"/>
        <v>4566.3966666666665</v>
      </c>
      <c r="I50">
        <f t="shared" si="6"/>
        <v>4813.3666666666668</v>
      </c>
      <c r="J50">
        <f t="shared" si="6"/>
        <v>4751.6966666666667</v>
      </c>
      <c r="K50">
        <f t="shared" si="6"/>
        <v>4819.1166666666668</v>
      </c>
      <c r="L50">
        <f t="shared" si="6"/>
        <v>4927.1566666666668</v>
      </c>
      <c r="M50">
        <f t="shared" si="6"/>
        <v>4554.9266666666663</v>
      </c>
      <c r="N50">
        <f t="shared" si="6"/>
        <v>6964.4166666666661</v>
      </c>
      <c r="O50">
        <f t="shared" si="6"/>
        <v>96727.21666666666</v>
      </c>
    </row>
    <row r="53" spans="4:16" x14ac:dyDescent="0.25">
      <c r="F53" s="4"/>
      <c r="G53" s="4"/>
      <c r="H53" s="4" t="s">
        <v>21</v>
      </c>
      <c r="I53" s="4" t="s">
        <v>22</v>
      </c>
      <c r="J53" s="4" t="s">
        <v>23</v>
      </c>
      <c r="K53" s="4" t="s">
        <v>24</v>
      </c>
      <c r="L53" s="4" t="s">
        <v>25</v>
      </c>
      <c r="M53" s="4" t="s">
        <v>26</v>
      </c>
      <c r="N53" s="4" t="s">
        <v>27</v>
      </c>
      <c r="O53" s="4" t="s">
        <v>28</v>
      </c>
      <c r="P53" s="4"/>
    </row>
    <row r="54" spans="4:16" x14ac:dyDescent="0.25">
      <c r="F54" t="s">
        <v>37</v>
      </c>
      <c r="H54">
        <f>AVERAGE(H47:H50)</f>
        <v>4740.7416666666668</v>
      </c>
      <c r="I54">
        <f>AVERAGE(I47:I50)</f>
        <v>5328.876666666667</v>
      </c>
      <c r="J54">
        <f t="shared" ref="J54:N54" si="7">AVERAGE(J47:J50)</f>
        <v>4838.8641666666663</v>
      </c>
      <c r="K54">
        <f t="shared" si="7"/>
        <v>4924.4291666666668</v>
      </c>
      <c r="L54">
        <f t="shared" si="7"/>
        <v>5713.746666666666</v>
      </c>
      <c r="M54">
        <f t="shared" si="7"/>
        <v>4965.2541666666666</v>
      </c>
      <c r="N54">
        <f t="shared" si="7"/>
        <v>5805.0916666666662</v>
      </c>
      <c r="O54">
        <f>AVERAGE(O47:O50)</f>
        <v>232894.44166666668</v>
      </c>
    </row>
    <row r="55" spans="4:16" x14ac:dyDescent="0.25">
      <c r="F55" t="s">
        <v>38</v>
      </c>
      <c r="H55">
        <f>H54/1000</f>
        <v>4.7407416666666666</v>
      </c>
      <c r="I55">
        <f t="shared" ref="I55:O55" si="8">I54/1000</f>
        <v>5.3288766666666669</v>
      </c>
      <c r="J55">
        <f t="shared" si="8"/>
        <v>4.8388641666666663</v>
      </c>
      <c r="K55">
        <f t="shared" si="8"/>
        <v>4.9244291666666671</v>
      </c>
      <c r="L55">
        <f t="shared" si="8"/>
        <v>5.7137466666666663</v>
      </c>
      <c r="M55">
        <f t="shared" si="8"/>
        <v>4.965254166666667</v>
      </c>
      <c r="N55">
        <f t="shared" si="8"/>
        <v>5.8050916666666659</v>
      </c>
      <c r="O55">
        <f t="shared" si="8"/>
        <v>232.89444166666669</v>
      </c>
    </row>
    <row r="56" spans="4:16" x14ac:dyDescent="0.25">
      <c r="F56" t="s">
        <v>39</v>
      </c>
      <c r="H56">
        <f>MEDIAN(H47:H50)</f>
        <v>4741.7016666666659</v>
      </c>
      <c r="I56">
        <f t="shared" ref="I56:N56" si="9">MEDIAN(I47:I50)</f>
        <v>5296.6416666666664</v>
      </c>
      <c r="J56">
        <f>MEDIAN(J47:J50)</f>
        <v>4701.001666666667</v>
      </c>
      <c r="K56">
        <f t="shared" si="9"/>
        <v>4772.7366666666667</v>
      </c>
      <c r="L56">
        <f t="shared" si="9"/>
        <v>5572.1766666666663</v>
      </c>
      <c r="M56">
        <f t="shared" si="9"/>
        <v>4787.0466666666671</v>
      </c>
      <c r="N56">
        <f t="shared" si="9"/>
        <v>5665.4516666666659</v>
      </c>
      <c r="O56">
        <f>MEDIAN(O47:O50)</f>
        <v>261258.01666666666</v>
      </c>
    </row>
    <row r="57" spans="4:16" x14ac:dyDescent="0.25">
      <c r="F57" t="s">
        <v>40</v>
      </c>
      <c r="H57">
        <f>H56/1000</f>
        <v>4.7417016666666658</v>
      </c>
      <c r="I57">
        <f t="shared" ref="I57:O57" si="10">I56/1000</f>
        <v>5.296641666666666</v>
      </c>
      <c r="J57">
        <f t="shared" si="10"/>
        <v>4.7010016666666674</v>
      </c>
      <c r="K57">
        <f t="shared" si="10"/>
        <v>4.7727366666666668</v>
      </c>
      <c r="L57">
        <f t="shared" si="10"/>
        <v>5.5721766666666666</v>
      </c>
      <c r="M57">
        <f t="shared" si="10"/>
        <v>4.7870466666666669</v>
      </c>
      <c r="N57">
        <f t="shared" si="10"/>
        <v>5.6654516666666659</v>
      </c>
      <c r="O57">
        <f t="shared" si="10"/>
        <v>261.25801666666666</v>
      </c>
    </row>
    <row r="58" spans="4:16" x14ac:dyDescent="0.25">
      <c r="F58" t="s">
        <v>41</v>
      </c>
      <c r="H58">
        <f>STDEV(H47:H50)</f>
        <v>403.71449635437517</v>
      </c>
      <c r="I58">
        <f t="shared" ref="I58:O58" si="11">STDEV(I47:I50)</f>
        <v>487.17416878702971</v>
      </c>
      <c r="J58">
        <f t="shared" si="11"/>
        <v>422.45400991311055</v>
      </c>
      <c r="K58">
        <f t="shared" si="11"/>
        <v>363.28196958423354</v>
      </c>
      <c r="L58">
        <f t="shared" si="11"/>
        <v>899.28646244305264</v>
      </c>
      <c r="M58">
        <f t="shared" si="11"/>
        <v>523.17351642802646</v>
      </c>
      <c r="N58">
        <f t="shared" si="11"/>
        <v>1014.0979806212054</v>
      </c>
      <c r="O58">
        <f t="shared" si="11"/>
        <v>94278.709675563296</v>
      </c>
    </row>
    <row r="59" spans="4:16" x14ac:dyDescent="0.25">
      <c r="F59" t="s">
        <v>42</v>
      </c>
      <c r="H59">
        <f>H58/H54*100</f>
        <v>8.5158509942229532</v>
      </c>
      <c r="I59">
        <f t="shared" ref="I59:O59" si="12">I58/I54*100</f>
        <v>9.1421550780939391</v>
      </c>
      <c r="J59">
        <f t="shared" si="12"/>
        <v>8.7304374614037812</v>
      </c>
      <c r="K59">
        <f t="shared" si="12"/>
        <v>7.3771386954508298</v>
      </c>
      <c r="L59">
        <f t="shared" si="12"/>
        <v>15.738997804879684</v>
      </c>
      <c r="M59">
        <f t="shared" si="12"/>
        <v>10.536691554286525</v>
      </c>
      <c r="N59">
        <f t="shared" si="12"/>
        <v>17.469112269910273</v>
      </c>
      <c r="O59">
        <f t="shared" si="12"/>
        <v>40.481305178807567</v>
      </c>
    </row>
    <row r="62" spans="4:16" x14ac:dyDescent="0.25">
      <c r="D62" t="s">
        <v>44</v>
      </c>
    </row>
    <row r="63" spans="4:16" x14ac:dyDescent="0.25">
      <c r="H63">
        <f t="shared" ref="H63:O64" si="13">H47/$O$54*100</f>
        <v>1.8366503880710188</v>
      </c>
      <c r="I63">
        <f t="shared" si="13"/>
        <v>2.537139411478011</v>
      </c>
      <c r="J63">
        <f t="shared" si="13"/>
        <v>1.9322731081352198</v>
      </c>
      <c r="K63">
        <f t="shared" si="13"/>
        <v>2.0293986549628902</v>
      </c>
      <c r="L63">
        <f t="shared" si="13"/>
        <v>2.1529267211293468</v>
      </c>
      <c r="M63">
        <f t="shared" si="13"/>
        <v>2.0666258207894113</v>
      </c>
      <c r="N63">
        <f t="shared" si="13"/>
        <v>2.1147119834296886</v>
      </c>
      <c r="O63">
        <f t="shared" si="13"/>
        <v>107.84006473891444</v>
      </c>
    </row>
    <row r="64" spans="4:16" x14ac:dyDescent="0.25">
      <c r="H64">
        <f>H48/$O$54*100</f>
        <v>2.1112597756644611</v>
      </c>
      <c r="I64">
        <f t="shared" si="13"/>
        <v>2.174576014104816</v>
      </c>
      <c r="J64">
        <f t="shared" si="13"/>
        <v>1.9967443762880697</v>
      </c>
      <c r="K64">
        <f t="shared" si="13"/>
        <v>2.3457608638362735</v>
      </c>
      <c r="L64">
        <f t="shared" si="13"/>
        <v>2.9126829382968307</v>
      </c>
      <c r="M64">
        <f t="shared" si="13"/>
        <v>2.4611994282245102</v>
      </c>
      <c r="N64">
        <f t="shared" si="13"/>
        <v>2.1401956315473822</v>
      </c>
      <c r="O64">
        <f t="shared" si="13"/>
        <v>116.5173864711885</v>
      </c>
    </row>
    <row r="65" spans="4:16" x14ac:dyDescent="0.25">
      <c r="H65">
        <f t="shared" ref="H65:O66" si="14">H49/$O$54*100</f>
        <v>2.2336757500259501</v>
      </c>
      <c r="I65">
        <f t="shared" si="14"/>
        <v>2.373958187709718</v>
      </c>
      <c r="J65">
        <f t="shared" si="14"/>
        <v>2.3415314799447944</v>
      </c>
      <c r="K65">
        <f t="shared" si="14"/>
        <v>2.0133999906180668</v>
      </c>
      <c r="L65">
        <f t="shared" si="14"/>
        <v>2.6322254076981157</v>
      </c>
      <c r="M65">
        <f t="shared" si="14"/>
        <v>2.0442895212934986</v>
      </c>
      <c r="N65">
        <f t="shared" si="14"/>
        <v>2.7250571637730152</v>
      </c>
      <c r="O65">
        <f t="shared" si="14"/>
        <v>134.10990594344011</v>
      </c>
    </row>
    <row r="66" spans="4:16" x14ac:dyDescent="0.25">
      <c r="H66">
        <f t="shared" si="14"/>
        <v>1.9607151780815721</v>
      </c>
      <c r="I66">
        <f t="shared" si="14"/>
        <v>2.0667589283027468</v>
      </c>
      <c r="J66">
        <f t="shared" si="14"/>
        <v>2.040279120730411</v>
      </c>
      <c r="K66">
        <f t="shared" si="14"/>
        <v>2.0692278579855903</v>
      </c>
      <c r="L66">
        <f t="shared" si="14"/>
        <v>2.1156179732785234</v>
      </c>
      <c r="M66">
        <f t="shared" si="14"/>
        <v>1.955790200088144</v>
      </c>
      <c r="N66">
        <f t="shared" si="14"/>
        <v>2.9903747881774616</v>
      </c>
      <c r="O66">
        <f t="shared" si="14"/>
        <v>41.532642846456937</v>
      </c>
    </row>
    <row r="69" spans="4:16" x14ac:dyDescent="0.25">
      <c r="F69" s="4"/>
      <c r="G69" s="4"/>
      <c r="H69" s="4" t="s">
        <v>21</v>
      </c>
      <c r="I69" s="4" t="s">
        <v>22</v>
      </c>
      <c r="J69" s="4" t="s">
        <v>23</v>
      </c>
      <c r="K69" s="4" t="s">
        <v>24</v>
      </c>
      <c r="L69" s="4" t="s">
        <v>25</v>
      </c>
      <c r="M69" s="4" t="s">
        <v>26</v>
      </c>
      <c r="N69" s="4" t="s">
        <v>27</v>
      </c>
      <c r="O69" s="4" t="s">
        <v>28</v>
      </c>
      <c r="P69" s="4"/>
    </row>
    <row r="70" spans="4:16" x14ac:dyDescent="0.25">
      <c r="F70" t="s">
        <v>37</v>
      </c>
      <c r="H70">
        <f>AVERAGE(H63:H66)</f>
        <v>2.0355752729607506</v>
      </c>
      <c r="I70">
        <f>AVERAGE(I63:I66)</f>
        <v>2.2881081353988231</v>
      </c>
      <c r="J70">
        <f t="shared" ref="J70:N70" si="15">AVERAGE(J63:J66)</f>
        <v>2.0777070212746236</v>
      </c>
      <c r="K70">
        <f t="shared" si="15"/>
        <v>2.1144468418507052</v>
      </c>
      <c r="L70">
        <f t="shared" si="15"/>
        <v>2.453363260100704</v>
      </c>
      <c r="M70">
        <f t="shared" si="15"/>
        <v>2.1319762425988911</v>
      </c>
      <c r="N70">
        <f t="shared" si="15"/>
        <v>2.4925848917318869</v>
      </c>
      <c r="O70">
        <f>AVERAGE(O63:O66)</f>
        <v>100</v>
      </c>
    </row>
    <row r="71" spans="4:16" x14ac:dyDescent="0.25">
      <c r="F71" t="s">
        <v>39</v>
      </c>
      <c r="H71">
        <f>MEDIAN(H63:H66)</f>
        <v>2.0359874768730166</v>
      </c>
      <c r="I71">
        <f>MEDIAN(I63:I66)</f>
        <v>2.274267100907267</v>
      </c>
      <c r="J71">
        <f t="shared" ref="J71:O71" si="16">MEDIAN(J63:J66)</f>
        <v>2.0185117485092405</v>
      </c>
      <c r="K71">
        <f t="shared" si="16"/>
        <v>2.0493132564742402</v>
      </c>
      <c r="L71">
        <f t="shared" si="16"/>
        <v>2.3925760644137313</v>
      </c>
      <c r="M71">
        <f t="shared" si="16"/>
        <v>2.0554576710414549</v>
      </c>
      <c r="N71">
        <f t="shared" si="16"/>
        <v>2.4326263976601989</v>
      </c>
      <c r="O71">
        <f t="shared" si="16"/>
        <v>112.17872560505147</v>
      </c>
    </row>
    <row r="72" spans="4:16" x14ac:dyDescent="0.25">
      <c r="F72" t="s">
        <v>41</v>
      </c>
      <c r="H72">
        <f>STDEV(H63:H66)</f>
        <v>0.17334655712058455</v>
      </c>
      <c r="I72">
        <f t="shared" ref="I72:O72" si="17">STDEV(I63:I66)</f>
        <v>0.20918239409264422</v>
      </c>
      <c r="J72">
        <f t="shared" si="17"/>
        <v>0.18139291212357642</v>
      </c>
      <c r="K72">
        <f t="shared" si="17"/>
        <v>0.15598567616490638</v>
      </c>
      <c r="L72">
        <f t="shared" si="17"/>
        <v>0.38613478965297215</v>
      </c>
      <c r="M72">
        <f t="shared" si="17"/>
        <v>0.22463976069331251</v>
      </c>
      <c r="N72">
        <f t="shared" si="17"/>
        <v>0.43543245315946411</v>
      </c>
      <c r="O72">
        <f t="shared" si="17"/>
        <v>40.481305178807595</v>
      </c>
    </row>
    <row r="73" spans="4:16" x14ac:dyDescent="0.25">
      <c r="F73" t="s">
        <v>42</v>
      </c>
      <c r="H73">
        <f t="shared" ref="H73:O73" si="18">H72/H70*100</f>
        <v>8.5158509942229461</v>
      </c>
      <c r="I73">
        <f t="shared" si="18"/>
        <v>9.1421550780939462</v>
      </c>
      <c r="J73">
        <f t="shared" si="18"/>
        <v>8.7304374614037847</v>
      </c>
      <c r="K73">
        <f t="shared" si="18"/>
        <v>7.3771386954508298</v>
      </c>
      <c r="L73">
        <f t="shared" si="18"/>
        <v>15.73899780487959</v>
      </c>
      <c r="M73">
        <f t="shared" si="18"/>
        <v>10.536691554286524</v>
      </c>
      <c r="N73">
        <f t="shared" si="18"/>
        <v>17.469112269910248</v>
      </c>
      <c r="O73">
        <f t="shared" si="18"/>
        <v>40.481305178807595</v>
      </c>
    </row>
    <row r="76" spans="4:16" x14ac:dyDescent="0.25">
      <c r="D76" t="s">
        <v>45</v>
      </c>
      <c r="H76">
        <f>H47/$H$54*100</f>
        <v>90.227583939924997</v>
      </c>
      <c r="I76">
        <f>I47/$H$54*100</f>
        <v>124.63992096876544</v>
      </c>
      <c r="J76">
        <f t="shared" ref="H76:O79" si="19">J47/$H$54*100</f>
        <v>94.925161147429463</v>
      </c>
      <c r="K76">
        <f t="shared" si="19"/>
        <v>99.696566465514351</v>
      </c>
      <c r="L76">
        <f t="shared" si="19"/>
        <v>105.76502621776831</v>
      </c>
      <c r="M76">
        <f t="shared" si="19"/>
        <v>101.52539423332144</v>
      </c>
      <c r="N76">
        <f t="shared" si="19"/>
        <v>103.88768283443693</v>
      </c>
      <c r="O76">
        <f t="shared" si="19"/>
        <v>5297.7684574670984</v>
      </c>
    </row>
    <row r="77" spans="4:16" x14ac:dyDescent="0.25">
      <c r="H77">
        <f t="shared" si="19"/>
        <v>103.71808911756071</v>
      </c>
      <c r="I77">
        <f t="shared" si="19"/>
        <v>106.82857288504435</v>
      </c>
      <c r="J77">
        <f t="shared" si="19"/>
        <v>98.092387091330636</v>
      </c>
      <c r="K77">
        <f t="shared" si="19"/>
        <v>115.2382274925337</v>
      </c>
      <c r="L77">
        <f t="shared" si="19"/>
        <v>143.08893299044274</v>
      </c>
      <c r="M77">
        <f t="shared" si="19"/>
        <v>120.90928107240602</v>
      </c>
      <c r="N77">
        <f t="shared" si="19"/>
        <v>105.13959665242251</v>
      </c>
      <c r="O77">
        <f t="shared" si="19"/>
        <v>5724.0519679586005</v>
      </c>
    </row>
    <row r="78" spans="4:16" x14ac:dyDescent="0.25">
      <c r="H78">
        <f t="shared" si="19"/>
        <v>109.73191606798514</v>
      </c>
      <c r="I78">
        <f t="shared" si="19"/>
        <v>116.62345378448167</v>
      </c>
      <c r="J78">
        <f t="shared" si="19"/>
        <v>115.03045409561443</v>
      </c>
      <c r="K78">
        <f t="shared" si="19"/>
        <v>98.910613494020794</v>
      </c>
      <c r="L78">
        <f t="shared" si="19"/>
        <v>129.31113099391973</v>
      </c>
      <c r="M78">
        <f t="shared" si="19"/>
        <v>100.4280975726372</v>
      </c>
      <c r="N78">
        <f t="shared" si="19"/>
        <v>133.87159885320335</v>
      </c>
      <c r="O78">
        <f t="shared" si="19"/>
        <v>6588.3049241591943</v>
      </c>
    </row>
    <row r="79" spans="4:16" x14ac:dyDescent="0.25">
      <c r="H79">
        <f t="shared" si="19"/>
        <v>96.322410874529112</v>
      </c>
      <c r="I79">
        <f t="shared" si="19"/>
        <v>101.53193329454429</v>
      </c>
      <c r="J79">
        <f t="shared" si="19"/>
        <v>100.23108198611679</v>
      </c>
      <c r="K79">
        <f t="shared" si="19"/>
        <v>101.653222333355</v>
      </c>
      <c r="L79">
        <f t="shared" si="19"/>
        <v>103.93219063824401</v>
      </c>
      <c r="M79">
        <f t="shared" si="19"/>
        <v>96.080465609284047</v>
      </c>
      <c r="N79">
        <f t="shared" si="19"/>
        <v>146.90563536999309</v>
      </c>
      <c r="O79">
        <f t="shared" si="19"/>
        <v>2040.339328058725</v>
      </c>
    </row>
    <row r="82" spans="6:16" x14ac:dyDescent="0.25">
      <c r="F82" s="4"/>
      <c r="G82" s="4"/>
      <c r="H82" s="4" t="s">
        <v>21</v>
      </c>
      <c r="I82" s="4" t="s">
        <v>22</v>
      </c>
      <c r="J82" s="4" t="s">
        <v>23</v>
      </c>
      <c r="K82" s="4" t="s">
        <v>24</v>
      </c>
      <c r="L82" s="4" t="s">
        <v>25</v>
      </c>
      <c r="M82" s="4" t="s">
        <v>26</v>
      </c>
      <c r="N82" s="4" t="s">
        <v>27</v>
      </c>
      <c r="O82" s="4" t="s">
        <v>28</v>
      </c>
      <c r="P82" s="4"/>
    </row>
    <row r="83" spans="6:16" x14ac:dyDescent="0.25">
      <c r="F83" t="s">
        <v>37</v>
      </c>
      <c r="H83">
        <f>AVERAGE(H76:H79)</f>
        <v>99.999999999999986</v>
      </c>
      <c r="I83">
        <f t="shared" ref="I83:N83" si="20">AVERAGE(I76:I79)</f>
        <v>112.40597023320893</v>
      </c>
      <c r="J83">
        <f t="shared" si="20"/>
        <v>102.06977108012283</v>
      </c>
      <c r="K83">
        <f t="shared" si="20"/>
        <v>103.87465744635595</v>
      </c>
      <c r="L83">
        <f t="shared" si="20"/>
        <v>120.52432021009369</v>
      </c>
      <c r="M83">
        <f t="shared" si="20"/>
        <v>104.73580962191218</v>
      </c>
      <c r="N83">
        <f t="shared" si="20"/>
        <v>122.45112842751396</v>
      </c>
      <c r="O83">
        <f>AVERAGE(O76:O79)</f>
        <v>4912.6161694109051</v>
      </c>
    </row>
    <row r="84" spans="6:16" x14ac:dyDescent="0.25">
      <c r="F84" t="s">
        <v>39</v>
      </c>
      <c r="H84">
        <f>MEDIAN(H76:H79)</f>
        <v>100.02024999604491</v>
      </c>
      <c r="I84">
        <f>MEDIAN(I76:I79)</f>
        <v>111.72601333476301</v>
      </c>
      <c r="J84">
        <f t="shared" ref="J84:O84" si="21">MEDIAN(J76:J79)</f>
        <v>99.161734538723721</v>
      </c>
      <c r="K84">
        <f t="shared" si="21"/>
        <v>100.67489439943468</v>
      </c>
      <c r="L84">
        <f t="shared" si="21"/>
        <v>117.53807860584402</v>
      </c>
      <c r="M84">
        <f t="shared" si="21"/>
        <v>100.97674590297932</v>
      </c>
      <c r="N84">
        <f t="shared" si="21"/>
        <v>119.50559775281293</v>
      </c>
      <c r="O84">
        <f t="shared" si="21"/>
        <v>5510.9102127128499</v>
      </c>
    </row>
    <row r="85" spans="6:16" x14ac:dyDescent="0.25">
      <c r="F85" t="s">
        <v>41</v>
      </c>
      <c r="H85">
        <f>STDEV(H76:H79)</f>
        <v>8.515850994222955</v>
      </c>
      <c r="I85">
        <f t="shared" ref="I85:O85" si="22">STDEV(I76:I79)</f>
        <v>10.276328115756071</v>
      </c>
      <c r="J85">
        <f t="shared" si="22"/>
        <v>8.91113753114813</v>
      </c>
      <c r="K85">
        <f t="shared" si="22"/>
        <v>7.6629775492421306</v>
      </c>
      <c r="L85">
        <f t="shared" si="22"/>
        <v>18.969320112212802</v>
      </c>
      <c r="M85">
        <f t="shared" si="22"/>
        <v>11.035689206745632</v>
      </c>
      <c r="N85">
        <f t="shared" si="22"/>
        <v>21.391125100774449</v>
      </c>
      <c r="O85">
        <f t="shared" si="22"/>
        <v>1988.6911438026748</v>
      </c>
    </row>
    <row r="86" spans="6:16" x14ac:dyDescent="0.25">
      <c r="F86" t="s">
        <v>42</v>
      </c>
      <c r="H86">
        <f t="shared" ref="H86:O86" si="23">H85/H83*100</f>
        <v>8.5158509942229568</v>
      </c>
      <c r="I86">
        <f t="shared" si="23"/>
        <v>9.1421550780939391</v>
      </c>
      <c r="J86">
        <f t="shared" si="23"/>
        <v>8.7304374614037847</v>
      </c>
      <c r="K86">
        <f t="shared" si="23"/>
        <v>7.3771386954508387</v>
      </c>
      <c r="L86">
        <f t="shared" si="23"/>
        <v>15.738997804879679</v>
      </c>
      <c r="M86">
        <f t="shared" si="23"/>
        <v>10.536691554286524</v>
      </c>
      <c r="N86">
        <f t="shared" si="23"/>
        <v>17.469112269910291</v>
      </c>
      <c r="O86">
        <f t="shared" si="23"/>
        <v>40.481305178807567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D443C-4073-4D50-B770-DA80337EBE99}">
  <dimension ref="A1:Q58"/>
  <sheetViews>
    <sheetView tabSelected="1" workbookViewId="0">
      <selection activeCell="C66" sqref="C66"/>
    </sheetView>
  </sheetViews>
  <sheetFormatPr baseColWidth="10" defaultRowHeight="15" x14ac:dyDescent="0.25"/>
  <cols>
    <col min="8" max="8" width="12" bestFit="1" customWidth="1"/>
    <col min="17" max="17" width="12" bestFit="1" customWidth="1"/>
  </cols>
  <sheetData>
    <row r="1" spans="1:3" x14ac:dyDescent="0.25">
      <c r="A1" s="1" t="s">
        <v>59</v>
      </c>
    </row>
    <row r="2" spans="1:3" x14ac:dyDescent="0.25">
      <c r="A2" t="s">
        <v>30</v>
      </c>
      <c r="C2" t="s">
        <v>31</v>
      </c>
    </row>
    <row r="3" spans="1:3" x14ac:dyDescent="0.25">
      <c r="A3" t="s">
        <v>32</v>
      </c>
      <c r="C3" s="3">
        <v>43808</v>
      </c>
    </row>
    <row r="4" spans="1:3" x14ac:dyDescent="0.25">
      <c r="A4" t="s">
        <v>33</v>
      </c>
      <c r="C4" t="s">
        <v>34</v>
      </c>
    </row>
    <row r="5" spans="1:3" x14ac:dyDescent="0.25">
      <c r="A5" t="s">
        <v>35</v>
      </c>
      <c r="C5" t="s">
        <v>46</v>
      </c>
    </row>
    <row r="6" spans="1:3" x14ac:dyDescent="0.25">
      <c r="A6" t="s">
        <v>18</v>
      </c>
      <c r="C6" s="2">
        <v>43821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36</v>
      </c>
    </row>
    <row r="9" spans="1:3" x14ac:dyDescent="0.25">
      <c r="C9" s="3"/>
    </row>
    <row r="14" spans="1:3" x14ac:dyDescent="0.25">
      <c r="A14" s="1"/>
      <c r="C14" s="18"/>
    </row>
    <row r="21" spans="4:16" x14ac:dyDescent="0.25">
      <c r="D21" s="1" t="s">
        <v>56</v>
      </c>
    </row>
    <row r="22" spans="4:16" x14ac:dyDescent="0.25">
      <c r="D22" s="1" t="s">
        <v>43</v>
      </c>
    </row>
    <row r="23" spans="4:16" x14ac:dyDescent="0.25">
      <c r="H23" t="s">
        <v>21</v>
      </c>
      <c r="I23" t="s">
        <v>22</v>
      </c>
      <c r="J23" t="s">
        <v>23</v>
      </c>
      <c r="K23" t="s">
        <v>24</v>
      </c>
      <c r="L23" t="s">
        <v>25</v>
      </c>
      <c r="M23" t="s">
        <v>26</v>
      </c>
      <c r="N23" t="s">
        <v>27</v>
      </c>
      <c r="O23" t="s">
        <v>28</v>
      </c>
      <c r="P23" t="s">
        <v>29</v>
      </c>
    </row>
    <row r="26" spans="4:16" x14ac:dyDescent="0.25">
      <c r="H26">
        <v>0.21974329999999997</v>
      </c>
      <c r="I26">
        <v>0.21212829999999999</v>
      </c>
      <c r="J26">
        <v>0.22626479999999999</v>
      </c>
      <c r="K26">
        <v>0.23295549999999998</v>
      </c>
      <c r="L26">
        <v>0.2240703</v>
      </c>
      <c r="M26">
        <v>0.22749910000000001</v>
      </c>
      <c r="N26">
        <v>0.17070410000000003</v>
      </c>
      <c r="O26">
        <v>1.3012699999999988E-2</v>
      </c>
    </row>
    <row r="27" spans="4:16" x14ac:dyDescent="0.25">
      <c r="H27">
        <v>0.18300379999999999</v>
      </c>
      <c r="I27">
        <v>0.20249119999999998</v>
      </c>
      <c r="J27">
        <v>0.20765220000000001</v>
      </c>
      <c r="K27">
        <v>0.20555420000000002</v>
      </c>
      <c r="L27">
        <v>0.20575090000000001</v>
      </c>
      <c r="M27">
        <v>0.19831080000000001</v>
      </c>
      <c r="N27">
        <v>0.17607149999999999</v>
      </c>
      <c r="O27">
        <v>9.2600999999999933E-3</v>
      </c>
    </row>
    <row r="28" spans="4:16" x14ac:dyDescent="0.25">
      <c r="H28">
        <v>0.18471860000000001</v>
      </c>
      <c r="I28">
        <v>0.2166053</v>
      </c>
      <c r="J28">
        <v>0.21134940000000002</v>
      </c>
      <c r="K28">
        <v>0.2116247</v>
      </c>
      <c r="L28">
        <v>0.20957599999999998</v>
      </c>
      <c r="M28">
        <v>0.2163677</v>
      </c>
      <c r="N28">
        <v>0.15260099999999999</v>
      </c>
      <c r="O28">
        <v>1.0857100000000008E-2</v>
      </c>
    </row>
    <row r="29" spans="4:16" x14ac:dyDescent="0.25">
      <c r="H29">
        <v>0.1757457</v>
      </c>
      <c r="I29">
        <v>0.19931579999999999</v>
      </c>
      <c r="J29">
        <v>0.21908349999999999</v>
      </c>
      <c r="K29">
        <v>0.18439519999999998</v>
      </c>
      <c r="L29">
        <v>0.21508070000000001</v>
      </c>
      <c r="M29">
        <v>0.21715319999999999</v>
      </c>
      <c r="N29">
        <v>0.17486790000000002</v>
      </c>
      <c r="O29">
        <v>-7.0159999999999667E-4</v>
      </c>
    </row>
    <row r="31" spans="4:16" x14ac:dyDescent="0.25">
      <c r="D31" s="1" t="s">
        <v>17</v>
      </c>
    </row>
    <row r="32" spans="4:16" x14ac:dyDescent="0.25">
      <c r="D32" s="1" t="s">
        <v>43</v>
      </c>
    </row>
    <row r="33" spans="4:17" x14ac:dyDescent="0.25">
      <c r="H33" t="s">
        <v>21</v>
      </c>
      <c r="I33" t="s">
        <v>22</v>
      </c>
      <c r="J33" t="s">
        <v>23</v>
      </c>
      <c r="K33" t="s">
        <v>24</v>
      </c>
      <c r="L33" t="s">
        <v>25</v>
      </c>
      <c r="M33" t="s">
        <v>26</v>
      </c>
      <c r="N33" t="s">
        <v>27</v>
      </c>
      <c r="O33" t="s">
        <v>28</v>
      </c>
      <c r="P33" t="s">
        <v>29</v>
      </c>
    </row>
    <row r="36" spans="4:17" x14ac:dyDescent="0.25">
      <c r="H36">
        <v>4277.456666666666</v>
      </c>
      <c r="I36">
        <v>5908.8566666666666</v>
      </c>
      <c r="J36">
        <v>4500.1566666666668</v>
      </c>
      <c r="K36">
        <v>4726.3566666666666</v>
      </c>
      <c r="L36">
        <v>5014.0466666666662</v>
      </c>
      <c r="M36">
        <v>4813.0566666666664</v>
      </c>
      <c r="N36">
        <v>4925.0466666666662</v>
      </c>
      <c r="O36">
        <v>251153.51666666666</v>
      </c>
    </row>
    <row r="37" spans="4:17" x14ac:dyDescent="0.25">
      <c r="H37">
        <v>4917.0066666666662</v>
      </c>
      <c r="I37">
        <v>5064.4666666666662</v>
      </c>
      <c r="J37">
        <v>4650.3066666666664</v>
      </c>
      <c r="K37">
        <v>5463.1466666666665</v>
      </c>
      <c r="L37">
        <v>6783.4766666666656</v>
      </c>
      <c r="M37">
        <v>5731.996666666666</v>
      </c>
      <c r="N37">
        <v>4984.3966666666665</v>
      </c>
      <c r="O37">
        <v>271362.51666666666</v>
      </c>
    </row>
    <row r="38" spans="4:17" x14ac:dyDescent="0.25">
      <c r="H38">
        <v>5202.1066666666666</v>
      </c>
      <c r="I38">
        <v>5528.8166666666666</v>
      </c>
      <c r="J38">
        <v>5453.2966666666662</v>
      </c>
      <c r="K38">
        <v>4689.0966666666664</v>
      </c>
      <c r="L38">
        <v>6130.3066666666673</v>
      </c>
      <c r="M38">
        <v>4761.0366666666669</v>
      </c>
      <c r="N38">
        <v>6346.5066666666662</v>
      </c>
      <c r="O38">
        <v>312334.51666666666</v>
      </c>
    </row>
    <row r="39" spans="4:17" x14ac:dyDescent="0.25">
      <c r="H39">
        <v>4566.3966666666665</v>
      </c>
      <c r="I39">
        <v>4813.3666666666668</v>
      </c>
      <c r="J39">
        <v>4751.6966666666667</v>
      </c>
      <c r="K39">
        <v>4819.1166666666668</v>
      </c>
      <c r="L39">
        <v>4927.1566666666668</v>
      </c>
      <c r="M39">
        <v>4554.9266666666663</v>
      </c>
      <c r="N39">
        <v>6964.4166666666661</v>
      </c>
      <c r="O39">
        <v>96727.21666666666</v>
      </c>
    </row>
    <row r="41" spans="4:17" x14ac:dyDescent="0.25">
      <c r="D41" s="1" t="s">
        <v>57</v>
      </c>
    </row>
    <row r="42" spans="4:17" x14ac:dyDescent="0.25">
      <c r="H42">
        <f>H26/H36</f>
        <v>5.1372419903727839E-5</v>
      </c>
      <c r="I42">
        <f t="shared" ref="I42:O42" si="0">I26/I36</f>
        <v>3.5900058499754884E-5</v>
      </c>
      <c r="J42">
        <f t="shared" si="0"/>
        <v>5.0279316201584092E-5</v>
      </c>
      <c r="K42">
        <f t="shared" si="0"/>
        <v>4.9288599322804668E-5</v>
      </c>
      <c r="L42">
        <f t="shared" si="0"/>
        <v>4.4688515065010699E-5</v>
      </c>
      <c r="M42">
        <f t="shared" si="0"/>
        <v>4.7267072830363525E-5</v>
      </c>
      <c r="N42">
        <f t="shared" si="0"/>
        <v>3.4660402541024998E-5</v>
      </c>
      <c r="O42">
        <f t="shared" si="0"/>
        <v>5.1811737190487234E-8</v>
      </c>
      <c r="Q42" s="1" t="s">
        <v>21</v>
      </c>
    </row>
    <row r="43" spans="4:17" x14ac:dyDescent="0.25">
      <c r="H43">
        <f t="shared" ref="H43:O43" si="1">H27/H37</f>
        <v>3.7218538107873224E-5</v>
      </c>
      <c r="I43">
        <f t="shared" si="1"/>
        <v>3.9982729343004202E-5</v>
      </c>
      <c r="J43">
        <f t="shared" si="1"/>
        <v>4.4653442210262841E-5</v>
      </c>
      <c r="K43">
        <f t="shared" si="1"/>
        <v>3.7625605267782183E-5</v>
      </c>
      <c r="L43">
        <f t="shared" si="1"/>
        <v>3.0331187105137344E-5</v>
      </c>
      <c r="M43">
        <f t="shared" si="1"/>
        <v>3.4597158988810772E-5</v>
      </c>
      <c r="N43">
        <f t="shared" si="1"/>
        <v>3.5324536102330005E-5</v>
      </c>
      <c r="O43">
        <f t="shared" si="1"/>
        <v>3.4124462411935889E-8</v>
      </c>
      <c r="Q43">
        <f>AVERAGE(H42:H45)</f>
        <v>4.0646528896917639E-5</v>
      </c>
    </row>
    <row r="44" spans="4:17" x14ac:dyDescent="0.25">
      <c r="H44">
        <f t="shared" ref="H44:O44" si="2">H28/H38</f>
        <v>3.5508422228943147E-5</v>
      </c>
      <c r="I44">
        <f t="shared" si="2"/>
        <v>3.917751538153131E-5</v>
      </c>
      <c r="J44">
        <f t="shared" si="2"/>
        <v>3.8756263031108409E-5</v>
      </c>
      <c r="K44">
        <f t="shared" si="2"/>
        <v>4.5131229966823747E-5</v>
      </c>
      <c r="L44">
        <f t="shared" si="2"/>
        <v>3.418687047738775E-5</v>
      </c>
      <c r="M44">
        <f t="shared" si="2"/>
        <v>4.5445501714962635E-5</v>
      </c>
      <c r="N44">
        <f t="shared" si="2"/>
        <v>2.404488138356429E-5</v>
      </c>
      <c r="O44">
        <f t="shared" si="2"/>
        <v>3.4761127639270979E-8</v>
      </c>
    </row>
    <row r="45" spans="4:17" x14ac:dyDescent="0.25">
      <c r="H45">
        <f t="shared" ref="H45:O45" si="3">H29/H39</f>
        <v>3.8486735347126368E-5</v>
      </c>
      <c r="I45">
        <f t="shared" si="3"/>
        <v>4.1408812958359011E-5</v>
      </c>
      <c r="J45">
        <f t="shared" si="3"/>
        <v>4.6106373232298077E-5</v>
      </c>
      <c r="K45">
        <f t="shared" si="3"/>
        <v>3.8263277848291693E-5</v>
      </c>
      <c r="L45">
        <f t="shared" si="3"/>
        <v>4.3652092789147495E-5</v>
      </c>
      <c r="M45">
        <f t="shared" si="3"/>
        <v>4.7674356996600018E-5</v>
      </c>
      <c r="N45">
        <f t="shared" si="3"/>
        <v>2.5108764792456897E-5</v>
      </c>
      <c r="O45">
        <f t="shared" si="3"/>
        <v>-7.2533876625210114E-9</v>
      </c>
    </row>
    <row r="47" spans="4:17" x14ac:dyDescent="0.25">
      <c r="D47" s="1" t="s">
        <v>58</v>
      </c>
    </row>
    <row r="48" spans="4:17" x14ac:dyDescent="0.25">
      <c r="H48">
        <f>H42/$Q$43*100</f>
        <v>126.388209025208</v>
      </c>
      <c r="I48">
        <f t="shared" ref="I48:O48" si="4">I42/$Q$43*100</f>
        <v>88.32256892292051</v>
      </c>
      <c r="J48">
        <f t="shared" si="4"/>
        <v>123.6989173887292</v>
      </c>
      <c r="K48">
        <f t="shared" si="4"/>
        <v>121.26152136583153</v>
      </c>
      <c r="L48">
        <f t="shared" si="4"/>
        <v>109.94423454544867</v>
      </c>
      <c r="M48">
        <f t="shared" si="4"/>
        <v>116.28809178327634</v>
      </c>
      <c r="N48">
        <f t="shared" si="4"/>
        <v>85.272724342406065</v>
      </c>
      <c r="O48">
        <f t="shared" si="4"/>
        <v>0.1274690326494676</v>
      </c>
    </row>
    <row r="49" spans="6:16" x14ac:dyDescent="0.25">
      <c r="H49">
        <f t="shared" ref="H49:O49" si="5">H43/$Q$43*100</f>
        <v>91.566338179237803</v>
      </c>
      <c r="I49">
        <f t="shared" si="5"/>
        <v>98.36689731711931</v>
      </c>
      <c r="J49">
        <f t="shared" si="5"/>
        <v>109.8579470918833</v>
      </c>
      <c r="K49">
        <f t="shared" si="5"/>
        <v>92.567818922996537</v>
      </c>
      <c r="L49">
        <f t="shared" si="5"/>
        <v>74.621838391315762</v>
      </c>
      <c r="M49">
        <f t="shared" si="5"/>
        <v>85.117130361983726</v>
      </c>
      <c r="N49">
        <f t="shared" si="5"/>
        <v>86.90664876185474</v>
      </c>
      <c r="O49">
        <f t="shared" si="5"/>
        <v>8.395418585059955E-2</v>
      </c>
    </row>
    <row r="50" spans="6:16" x14ac:dyDescent="0.25">
      <c r="H50">
        <f t="shared" ref="H50:O50" si="6">H44/$Q$43*100</f>
        <v>87.359051787656753</v>
      </c>
      <c r="I50">
        <f t="shared" si="6"/>
        <v>96.385882004557274</v>
      </c>
      <c r="J50">
        <f t="shared" si="6"/>
        <v>95.34950236315855</v>
      </c>
      <c r="K50">
        <f t="shared" si="6"/>
        <v>111.0334171000914</v>
      </c>
      <c r="L50">
        <f t="shared" si="6"/>
        <v>84.107724337514725</v>
      </c>
      <c r="M50">
        <f t="shared" si="6"/>
        <v>111.80659935370008</v>
      </c>
      <c r="N50">
        <f t="shared" si="6"/>
        <v>59.15605104815652</v>
      </c>
      <c r="O50">
        <f t="shared" si="6"/>
        <v>8.5520531722222973E-2</v>
      </c>
    </row>
    <row r="51" spans="6:16" x14ac:dyDescent="0.25">
      <c r="H51">
        <f t="shared" ref="H51:O51" si="7">H45/$Q$43*100</f>
        <v>94.686401007897487</v>
      </c>
      <c r="I51">
        <f t="shared" si="7"/>
        <v>101.87539768371015</v>
      </c>
      <c r="J51">
        <f t="shared" si="7"/>
        <v>113.43249837944829</v>
      </c>
      <c r="K51">
        <f t="shared" si="7"/>
        <v>94.136643119834332</v>
      </c>
      <c r="L51">
        <f t="shared" si="7"/>
        <v>107.39439251959783</v>
      </c>
      <c r="M51">
        <f t="shared" si="7"/>
        <v>117.29010641352777</v>
      </c>
      <c r="N51">
        <f t="shared" si="7"/>
        <v>61.773453905829037</v>
      </c>
      <c r="O51">
        <f t="shared" si="7"/>
        <v>-1.7845035872352338E-2</v>
      </c>
    </row>
    <row r="54" spans="6:16" x14ac:dyDescent="0.25">
      <c r="F54" s="4"/>
      <c r="G54" s="4"/>
      <c r="H54" s="4" t="s">
        <v>21</v>
      </c>
      <c r="I54" s="4" t="s">
        <v>22</v>
      </c>
      <c r="J54" s="4" t="s">
        <v>23</v>
      </c>
      <c r="K54" s="4" t="s">
        <v>24</v>
      </c>
      <c r="L54" s="4" t="s">
        <v>25</v>
      </c>
      <c r="M54" s="4" t="s">
        <v>26</v>
      </c>
      <c r="N54" s="4" t="s">
        <v>27</v>
      </c>
      <c r="O54" s="4" t="s">
        <v>28</v>
      </c>
      <c r="P54" s="4"/>
    </row>
    <row r="55" spans="6:16" x14ac:dyDescent="0.25">
      <c r="F55" t="s">
        <v>37</v>
      </c>
      <c r="H55">
        <f>AVERAGE(H48:H51)</f>
        <v>100.00000000000001</v>
      </c>
      <c r="I55">
        <f>AVERAGE(I48:I51)</f>
        <v>96.237686482076811</v>
      </c>
      <c r="J55">
        <f t="shared" ref="J55:N55" si="8">AVERAGE(J48:J51)</f>
        <v>110.58471630580483</v>
      </c>
      <c r="K55">
        <f t="shared" si="8"/>
        <v>104.74985012718845</v>
      </c>
      <c r="L55">
        <f t="shared" si="8"/>
        <v>94.017047448469256</v>
      </c>
      <c r="M55">
        <f t="shared" si="8"/>
        <v>107.62548197812198</v>
      </c>
      <c r="N55">
        <f t="shared" si="8"/>
        <v>73.277219514561594</v>
      </c>
      <c r="O55">
        <f>AVERAGE(O48:O51)</f>
        <v>6.9774678587484457E-2</v>
      </c>
    </row>
    <row r="56" spans="6:16" x14ac:dyDescent="0.25">
      <c r="F56" t="s">
        <v>39</v>
      </c>
      <c r="H56">
        <f>MEDIAN(H48:H51)</f>
        <v>93.126369593567645</v>
      </c>
      <c r="I56">
        <f>MEDIAN(I48:I51)</f>
        <v>97.376389660838299</v>
      </c>
      <c r="J56">
        <f t="shared" ref="J56:O56" si="9">MEDIAN(J48:J51)</f>
        <v>111.6452227356658</v>
      </c>
      <c r="K56">
        <f t="shared" si="9"/>
        <v>102.58503010996287</v>
      </c>
      <c r="L56">
        <f t="shared" si="9"/>
        <v>95.751058428556277</v>
      </c>
      <c r="M56">
        <f t="shared" si="9"/>
        <v>114.04734556848821</v>
      </c>
      <c r="N56">
        <f t="shared" si="9"/>
        <v>73.523089124117547</v>
      </c>
      <c r="O56">
        <f t="shared" si="9"/>
        <v>8.4737358786411254E-2</v>
      </c>
    </row>
    <row r="57" spans="6:16" x14ac:dyDescent="0.25">
      <c r="F57" t="s">
        <v>41</v>
      </c>
      <c r="H57">
        <f>STDEV(H48:H51)</f>
        <v>17.846494830648258</v>
      </c>
      <c r="I57">
        <f t="shared" ref="I57:O57" si="10">STDEV(I48:I51)</f>
        <v>5.7442253397428624</v>
      </c>
      <c r="J57">
        <f t="shared" si="10"/>
        <v>11.729337437253188</v>
      </c>
      <c r="K57">
        <f t="shared" si="10"/>
        <v>13.822210969267866</v>
      </c>
      <c r="L57">
        <f t="shared" si="10"/>
        <v>17.387710879260069</v>
      </c>
      <c r="M57">
        <f t="shared" si="10"/>
        <v>15.19378611031353</v>
      </c>
      <c r="N57">
        <f t="shared" si="10"/>
        <v>14.848091905685571</v>
      </c>
      <c r="O57">
        <f t="shared" si="10"/>
        <v>6.1792241071238825E-2</v>
      </c>
    </row>
    <row r="58" spans="6:16" x14ac:dyDescent="0.25">
      <c r="F58" t="s">
        <v>42</v>
      </c>
      <c r="H58">
        <f t="shared" ref="H58:O58" si="11">H57/H55*100</f>
        <v>17.846494830648254</v>
      </c>
      <c r="I58">
        <f t="shared" si="11"/>
        <v>5.9687899301409955</v>
      </c>
      <c r="J58">
        <f t="shared" si="11"/>
        <v>10.606653278213898</v>
      </c>
      <c r="K58">
        <f t="shared" si="11"/>
        <v>13.195447012558759</v>
      </c>
      <c r="L58">
        <f t="shared" si="11"/>
        <v>18.494210732144374</v>
      </c>
      <c r="M58">
        <f t="shared" si="11"/>
        <v>14.117275789205861</v>
      </c>
      <c r="N58">
        <f t="shared" si="11"/>
        <v>20.26290299229349</v>
      </c>
      <c r="O58">
        <f t="shared" si="11"/>
        <v>88.559692888821928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11</xdr:col>
                <xdr:colOff>266700</xdr:colOff>
                <xdr:row>1</xdr:row>
                <xdr:rowOff>66675</xdr:rowOff>
              </from>
              <to>
                <xdr:col>17</xdr:col>
                <xdr:colOff>476250</xdr:colOff>
                <xdr:row>20</xdr:row>
                <xdr:rowOff>28575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2020-01-02T21:59:20Z</dcterms:created>
  <dcterms:modified xsi:type="dcterms:W3CDTF">2021-07-18T10:55:14Z</dcterms:modified>
</cp:coreProperties>
</file>