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2" documentId="13_ncr:1_{C69764BD-E454-AC42-9B93-643D77076828}" xr6:coauthVersionLast="45" xr6:coauthVersionMax="46" xr10:uidLastSave="{A9496D36-E34A-4C14-B569-2979BC652F12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3" i="2" l="1"/>
  <c r="H56" i="2"/>
  <c r="H44" i="2"/>
  <c r="H45" i="2" s="1"/>
  <c r="P35" i="1" l="1"/>
  <c r="I35" i="1"/>
  <c r="H35" i="1"/>
  <c r="H46" i="2"/>
  <c r="H47" i="2" s="1"/>
  <c r="H48" i="2"/>
  <c r="O44" i="2"/>
  <c r="N35" i="1"/>
  <c r="O35" i="1"/>
  <c r="H49" i="2" l="1"/>
  <c r="L47" i="3"/>
  <c r="K47" i="3"/>
  <c r="J47" i="3"/>
  <c r="I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N45" i="3" s="1"/>
  <c r="I44" i="3"/>
  <c r="H44" i="3"/>
  <c r="G44" i="3"/>
  <c r="F44" i="3"/>
  <c r="E44" i="3"/>
  <c r="P48" i="2"/>
  <c r="O48" i="2"/>
  <c r="N48" i="2"/>
  <c r="M48" i="2"/>
  <c r="L48" i="2"/>
  <c r="K48" i="2"/>
  <c r="J48" i="2"/>
  <c r="I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P44" i="2"/>
  <c r="H59" i="2" s="1"/>
  <c r="O49" i="2"/>
  <c r="N44" i="2"/>
  <c r="N45" i="2" s="1"/>
  <c r="M44" i="2"/>
  <c r="M45" i="2" s="1"/>
  <c r="L44" i="2"/>
  <c r="L45" i="2" s="1"/>
  <c r="J44" i="2"/>
  <c r="J45" i="2" s="1"/>
  <c r="I44" i="2"/>
  <c r="I45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6" i="1"/>
  <c r="L40" i="1" l="1"/>
  <c r="G53" i="3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L57" i="2"/>
  <c r="J57" i="2"/>
  <c r="J59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1" l="1"/>
  <c r="M58" i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K67" i="2"/>
  <c r="K65" i="2"/>
  <c r="K66" i="2" s="1"/>
  <c r="K63" i="2"/>
  <c r="K64" i="2" s="1"/>
  <c r="L67" i="2"/>
  <c r="L65" i="2"/>
  <c r="L66" i="2" s="1"/>
  <c r="L63" i="2"/>
  <c r="L64" i="2" s="1"/>
  <c r="S63" i="2"/>
  <c r="H67" i="2"/>
  <c r="H65" i="2"/>
  <c r="H66" i="2" s="1"/>
  <c r="N63" i="2"/>
  <c r="N64" i="2" s="1"/>
  <c r="N67" i="2"/>
  <c r="N65" i="2"/>
  <c r="N66" i="2" s="1"/>
  <c r="J63" i="2"/>
  <c r="J64" i="2" s="1"/>
  <c r="J67" i="2"/>
  <c r="J65" i="2"/>
  <c r="J66" i="2" s="1"/>
  <c r="M54" i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M63" i="1" l="1"/>
  <c r="H63" i="1"/>
  <c r="K63" i="1"/>
  <c r="L66" i="1"/>
  <c r="J66" i="1"/>
  <c r="M66" i="1"/>
  <c r="O64" i="1"/>
  <c r="O63" i="1"/>
  <c r="J64" i="1"/>
  <c r="M65" i="1"/>
  <c r="L63" i="1"/>
  <c r="J63" i="1"/>
  <c r="N63" i="1"/>
  <c r="O65" i="1"/>
  <c r="H65" i="1"/>
  <c r="N66" i="1"/>
  <c r="H64" i="1"/>
  <c r="K65" i="1"/>
  <c r="I65" i="1"/>
  <c r="M75" i="2"/>
  <c r="J73" i="2"/>
  <c r="I75" i="2"/>
  <c r="O74" i="2"/>
  <c r="L73" i="2"/>
  <c r="I74" i="2"/>
  <c r="O72" i="2"/>
  <c r="M73" i="2"/>
  <c r="I73" i="2"/>
  <c r="N75" i="2"/>
  <c r="K74" i="2"/>
  <c r="I72" i="2"/>
  <c r="N74" i="2"/>
  <c r="L75" i="2"/>
  <c r="K73" i="2"/>
  <c r="H74" i="2"/>
  <c r="N73" i="2"/>
  <c r="K72" i="2"/>
  <c r="H73" i="2"/>
  <c r="O75" i="2"/>
  <c r="N72" i="2"/>
  <c r="L72" i="2"/>
  <c r="J74" i="2"/>
  <c r="O73" i="2"/>
  <c r="J75" i="2"/>
  <c r="J72" i="2"/>
  <c r="H57" i="3"/>
  <c r="M64" i="2"/>
  <c r="H75" i="2"/>
  <c r="H72" i="2"/>
  <c r="L74" i="2"/>
  <c r="M72" i="2"/>
  <c r="M74" i="2"/>
  <c r="N65" i="1"/>
  <c r="I63" i="1"/>
  <c r="L64" i="1"/>
  <c r="M55" i="1"/>
  <c r="H66" i="1"/>
  <c r="M64" i="1"/>
  <c r="M70" i="1" s="1"/>
  <c r="I64" i="1"/>
  <c r="I71" i="1" s="1"/>
  <c r="J65" i="1"/>
  <c r="O66" i="1"/>
  <c r="I66" i="1"/>
  <c r="N64" i="1"/>
  <c r="L65" i="1"/>
  <c r="K64" i="1"/>
  <c r="J59" i="1"/>
  <c r="N68" i="2"/>
  <c r="L57" i="3"/>
  <c r="E59" i="3"/>
  <c r="E58" i="3"/>
  <c r="E57" i="3"/>
  <c r="H59" i="3"/>
  <c r="H58" i="3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H68" i="2"/>
  <c r="I68" i="2"/>
  <c r="K68" i="2"/>
  <c r="O68" i="2"/>
  <c r="H64" i="2"/>
  <c r="L68" i="2"/>
  <c r="M68" i="2"/>
  <c r="J68" i="2"/>
  <c r="M59" i="1"/>
  <c r="H59" i="1"/>
  <c r="I59" i="1"/>
  <c r="H55" i="1"/>
  <c r="O59" i="1"/>
  <c r="K59" i="1"/>
  <c r="L59" i="1"/>
  <c r="N59" i="1"/>
  <c r="M80" i="2" l="1"/>
  <c r="K60" i="3"/>
  <c r="L70" i="1"/>
  <c r="J71" i="1"/>
  <c r="G60" i="3"/>
  <c r="L60" i="3"/>
  <c r="F60" i="3"/>
  <c r="M81" i="2"/>
  <c r="J81" i="2"/>
  <c r="L80" i="2"/>
  <c r="N79" i="2"/>
  <c r="L71" i="1"/>
  <c r="H72" i="1"/>
  <c r="I72" i="1"/>
  <c r="H71" i="1"/>
  <c r="K72" i="1"/>
  <c r="I60" i="3"/>
  <c r="H60" i="3"/>
  <c r="H70" i="1"/>
  <c r="M79" i="2"/>
  <c r="N81" i="2"/>
  <c r="K79" i="2"/>
  <c r="O79" i="2"/>
  <c r="J60" i="3"/>
  <c r="E60" i="3"/>
  <c r="K80" i="2"/>
  <c r="L79" i="2"/>
  <c r="K81" i="2"/>
  <c r="N80" i="2"/>
  <c r="J79" i="2"/>
  <c r="L81" i="2"/>
  <c r="J80" i="2"/>
  <c r="O80" i="2"/>
  <c r="O81" i="2"/>
  <c r="H81" i="2"/>
  <c r="H80" i="2"/>
  <c r="H79" i="2"/>
  <c r="I80" i="2"/>
  <c r="I81" i="2"/>
  <c r="I79" i="2"/>
  <c r="L72" i="1"/>
  <c r="N72" i="1"/>
  <c r="J72" i="1"/>
  <c r="I70" i="1"/>
  <c r="K70" i="1"/>
  <c r="K71" i="1"/>
  <c r="N70" i="1"/>
  <c r="O72" i="1"/>
  <c r="O71" i="1"/>
  <c r="O70" i="1"/>
  <c r="J70" i="1"/>
  <c r="M72" i="1"/>
  <c r="M71" i="1"/>
  <c r="N71" i="1"/>
  <c r="N73" i="1" l="1"/>
  <c r="K73" i="1"/>
  <c r="H73" i="1"/>
  <c r="M82" i="2"/>
  <c r="J73" i="1"/>
  <c r="L73" i="1"/>
  <c r="N82" i="2"/>
  <c r="J82" i="2"/>
  <c r="K82" i="2"/>
  <c r="L82" i="2"/>
  <c r="I73" i="1"/>
  <c r="O82" i="2"/>
  <c r="I82" i="2"/>
  <c r="H82" i="2"/>
  <c r="O73" i="1"/>
  <c r="M73" i="1"/>
  <c r="K45" i="2"/>
  <c r="K44" i="2"/>
  <c r="K49" i="2"/>
</calcChain>
</file>

<file path=xl/sharedStrings.xml><?xml version="1.0" encoding="utf-8"?>
<sst xmlns="http://schemas.openxmlformats.org/spreadsheetml/2006/main" count="275" uniqueCount="87">
  <si>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</si>
  <si>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</si>
  <si>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</si>
  <si>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</si>
  <si>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</si>
  <si>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</si>
  <si>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</si>
  <si>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</si>
  <si>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</si>
  <si>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</si>
  <si>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</si>
  <si>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</si>
  <si>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</si>
  <si>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</si>
  <si>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</si>
  <si>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</si>
  <si>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</si>
  <si>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</si>
  <si>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</si>
  <si>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</si>
  <si>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</si>
  <si>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</si>
  <si>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</si>
  <si>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</si>
  <si>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</si>
  <si>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</si>
  <si>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</si>
  <si>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</si>
  <si>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</si>
  <si>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</si>
  <si>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</si>
  <si>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</si>
  <si>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</si>
  <si>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</si>
  <si>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 xml:space="preserve">Tecan Spark </t>
  </si>
  <si>
    <t>PTX + 10uM Li</t>
  </si>
  <si>
    <t>PV 1mM Li</t>
  </si>
  <si>
    <t>PTX Li V</t>
  </si>
  <si>
    <t>Veh/Veh</t>
  </si>
  <si>
    <t>PTX 100uM Li</t>
  </si>
  <si>
    <t>PTX 50uM Li</t>
  </si>
  <si>
    <t>Empty value</t>
  </si>
  <si>
    <t>Cells</t>
  </si>
  <si>
    <t>Differentiation started</t>
  </si>
  <si>
    <t>Age of cells</t>
  </si>
  <si>
    <t>Agent</t>
  </si>
  <si>
    <t>PTX in DMSO 6mM stock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</si>
  <si>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</si>
  <si>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</si>
  <si>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</si>
  <si>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</si>
  <si>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</si>
  <si>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</si>
  <si>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</si>
  <si>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</si>
  <si>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</si>
  <si>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Vehicle]</t>
  </si>
  <si>
    <t>Fluorescence Top Reading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</si>
  <si>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</si>
  <si>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</si>
  <si>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</si>
  <si>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</si>
  <si>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</si>
  <si>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</si>
  <si>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</si>
  <si>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</si>
  <si>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</si>
  <si>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</si>
  <si>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</si>
  <si>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</si>
  <si>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</si>
  <si>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</si>
  <si>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</si>
  <si>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Live/Dead</t>
  </si>
  <si>
    <t>Vehicle</t>
  </si>
  <si>
    <t>% of Vehicle</t>
  </si>
  <si>
    <t>PTX 250uM Li</t>
  </si>
  <si>
    <t>PTX 500uMM Li</t>
  </si>
  <si>
    <t>2021-02-02 18:21:25</t>
  </si>
  <si>
    <t>2021-02-01 18:34:40</t>
  </si>
  <si>
    <t>iPSC_DSN_005a_20201213</t>
  </si>
  <si>
    <t>LithiumChlorid 600mM in Aqua</t>
  </si>
  <si>
    <t>80) Exp_20210129</t>
  </si>
  <si>
    <t>Cells in one well detached,</t>
  </si>
  <si>
    <t>marked on the plate.</t>
  </si>
  <si>
    <t>Excluded from analyses.</t>
  </si>
  <si>
    <t>d47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</si>
</sst>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0" fillId="0" borderId="0" xfId="0" applyFont="1"/>
    <xf numFmtId="0" fontId="21" fillId="33" borderId="0" xfId="0" applyFont="1" applyFill="1"/>
    <xf numFmtId="0" fontId="18" fillId="0" borderId="0" xfId="0" applyFont="1" applyBorder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219075</xdr:colOff>
      <xdr:row>0</xdr:row>
      <xdr:rowOff>152400</xdr:rowOff>
    </xdr:from>
    <xdr:to>
      <xdr:col>16</xdr:col>
      <xdr:colOff>719631</xdr:colOff>
      <xdr:row>23</xdr:row>
      <xdr:rowOff>47628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4869C2C-3C0D-4F0C-8D96-1AB5626C8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379989" y="897486"/>
          <a:ext cx="4276728" cy="2786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285749</xdr:colOff>
      <xdr:row>0</xdr:row>
      <xdr:rowOff>19052</xdr:rowOff>
    </xdr:from>
    <xdr:to>
      <xdr:col>9</xdr:col>
      <xdr:colOff>556676</xdr:colOff>
      <xdr:row>20</xdr:row>
      <xdr:rowOff>133352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1C6531F-96F2-473D-BD67-E97460801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174063" y="702738"/>
          <a:ext cx="3924300" cy="25569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111127</xdr:colOff>
      <xdr:row>0</xdr:row>
      <xdr:rowOff>120652</xdr:rowOff>
    </xdr:from>
    <xdr:to>
      <xdr:col>8</xdr:col>
      <xdr:colOff>402742</xdr:colOff>
      <xdr:row>21</xdr:row>
      <xdr:rowOff>76203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DFB45290-7FD5-954C-8BDE-B264A5081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231909" y="809870"/>
          <a:ext cx="3956051" cy="2577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58" workbookViewId="0">
      <selection activeCell="D29" sqref="D29"/>
    </sheetView>
  </sheetViews>
  <sheetFormatPr baseColWidth="10" defaultColWidth="11.42578125" defaultRowHeight="15" x14ac:dyDescent="0.25"/>
  <sheetData>
    <row r="1" spans="1:13" x14ac:dyDescent="0.25">
      <c r="A1" s="12" t="s">
        <v>0</v>
      </c>
      <c r="B1" s="12" t="s">
        <v>1</v>
      </c>
      <c r="C1" s="12"/>
      <c r="D1" s="12"/>
      <c r="E1" s="12"/>
      <c r="F1" s="12"/>
      <c r="G1" s="12"/>
      <c r="H1" s="12"/>
      <c r="I1" s="12"/>
      <c r="J1" s="12"/>
      <c r="K1" s="12"/>
    </row>
    <row r="2" spans="1:13" x14ac:dyDescent="0.25">
      <c r="A2" s="12" t="s">
        <v>2</v>
      </c>
      <c r="B2" s="12" t="s">
        <v>3</v>
      </c>
      <c r="C2" s="12"/>
      <c r="D2" s="12"/>
      <c r="E2" s="12"/>
      <c r="F2" s="12"/>
      <c r="G2" s="12"/>
      <c r="H2" s="12"/>
      <c r="I2" s="12"/>
      <c r="J2" s="12"/>
      <c r="K2" s="12"/>
    </row>
    <row r="3" spans="1:13" x14ac:dyDescent="0.25">
      <c r="A3" s="12" t="s">
        <v>4</v>
      </c>
      <c r="B3" s="12"/>
      <c r="C3" s="12"/>
      <c r="D3" s="12"/>
      <c r="E3" s="12">
        <v>560</v>
      </c>
      <c r="F3" s="12"/>
      <c r="G3" s="12"/>
      <c r="H3" s="12"/>
      <c r="I3" s="12"/>
      <c r="J3" s="12"/>
      <c r="K3" s="12"/>
    </row>
    <row r="4" spans="1:13" x14ac:dyDescent="0.25">
      <c r="A4" s="12" t="s">
        <v>5</v>
      </c>
      <c r="B4" s="12"/>
      <c r="C4" s="12"/>
      <c r="D4" s="12"/>
      <c r="E4" s="12">
        <v>10</v>
      </c>
      <c r="F4" s="12"/>
      <c r="G4" s="12"/>
      <c r="H4" s="12"/>
      <c r="I4" s="12"/>
      <c r="J4" s="12"/>
      <c r="K4" s="12"/>
    </row>
    <row r="5" spans="1:13" x14ac:dyDescent="0.25">
      <c r="A5" s="12" t="s">
        <v>6</v>
      </c>
      <c r="B5" s="12"/>
      <c r="C5" s="12"/>
      <c r="D5" s="12"/>
      <c r="E5" s="12">
        <v>50</v>
      </c>
      <c r="F5" s="12"/>
      <c r="G5" s="12"/>
      <c r="H5" s="12"/>
      <c r="I5" s="12"/>
      <c r="J5" s="12"/>
      <c r="K5" s="12"/>
    </row>
    <row r="6" spans="1:13" x14ac:dyDescent="0.25">
      <c r="A6" s="12" t="s">
        <v>7</v>
      </c>
      <c r="B6" s="12"/>
      <c r="C6" s="12"/>
      <c r="D6" s="12"/>
      <c r="E6" s="12" t="s">
        <v>8</v>
      </c>
      <c r="F6" s="12"/>
      <c r="G6" s="12"/>
      <c r="H6" s="12"/>
      <c r="I6" s="12"/>
      <c r="J6" s="12"/>
      <c r="K6" s="12"/>
    </row>
    <row r="7" spans="1:13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3" x14ac:dyDescent="0.25">
      <c r="A8" s="12" t="s">
        <v>9</v>
      </c>
      <c r="B8" s="12"/>
      <c r="C8" s="12"/>
      <c r="D8" s="12"/>
      <c r="E8" s="12" t="s">
        <v>78</v>
      </c>
      <c r="F8" s="12"/>
      <c r="G8" s="12"/>
      <c r="H8" s="12"/>
      <c r="I8" s="12"/>
      <c r="J8" s="12"/>
      <c r="K8" s="12"/>
    </row>
    <row r="9" spans="1:13" x14ac:dyDescent="0.25">
      <c r="A9" s="12" t="s">
        <v>10</v>
      </c>
      <c r="B9" s="12"/>
      <c r="C9" s="12"/>
      <c r="D9" s="12"/>
      <c r="E9" s="12">
        <v>20.8</v>
      </c>
      <c r="F9" s="12"/>
      <c r="G9" s="12"/>
      <c r="H9" s="12"/>
      <c r="I9" s="12"/>
      <c r="J9" s="12"/>
      <c r="K9" s="12"/>
    </row>
    <row r="10" spans="1:13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3" x14ac:dyDescent="0.25">
      <c r="A11" s="13" t="s">
        <v>11</v>
      </c>
      <c r="B11" s="13" t="s">
        <v>12</v>
      </c>
      <c r="C11" s="13" t="s">
        <v>13</v>
      </c>
      <c r="D11" s="13" t="s">
        <v>14</v>
      </c>
      <c r="E11" s="13" t="s">
        <v>15</v>
      </c>
      <c r="F11" s="13" t="s">
        <v>16</v>
      </c>
      <c r="G11" s="13" t="s">
        <v>17</v>
      </c>
      <c r="H11" s="13" t="s">
        <v>18</v>
      </c>
      <c r="I11" s="13" t="s">
        <v>19</v>
      </c>
      <c r="J11" s="13" t="s">
        <v>20</v>
      </c>
      <c r="K11" s="13" t="s">
        <v>21</v>
      </c>
      <c r="L11" s="13" t="s">
        <v>22</v>
      </c>
      <c r="M11" s="13" t="s">
        <v>23</v>
      </c>
    </row>
    <row r="12" spans="1:13" x14ac:dyDescent="0.25">
      <c r="A12" s="13" t="s">
        <v>24</v>
      </c>
      <c r="B12" s="12">
        <v>5.3800000000000001E-2</v>
      </c>
      <c r="C12" s="12">
        <v>5.3600000000000002E-2</v>
      </c>
      <c r="D12" s="12">
        <v>5.57E-2</v>
      </c>
      <c r="E12" s="12">
        <v>5.5E-2</v>
      </c>
      <c r="F12" s="12">
        <v>5.2999999999999999E-2</v>
      </c>
      <c r="G12" s="12">
        <v>5.3400000000000003E-2</v>
      </c>
      <c r="H12" s="12">
        <v>5.3600000000000002E-2</v>
      </c>
      <c r="I12" s="12">
        <v>5.4699999999999999E-2</v>
      </c>
      <c r="J12" s="12">
        <v>5.5599999999999997E-2</v>
      </c>
      <c r="K12" s="12">
        <v>5.5500000000000001E-2</v>
      </c>
      <c r="L12" s="12">
        <v>5.3400000000000003E-2</v>
      </c>
      <c r="M12" s="12">
        <v>5.5500000000000001E-2</v>
      </c>
    </row>
    <row r="13" spans="1:13" x14ac:dyDescent="0.25">
      <c r="A13" s="13" t="s">
        <v>25</v>
      </c>
      <c r="B13" s="12">
        <v>5.45E-2</v>
      </c>
      <c r="C13" s="12">
        <v>4.2700000000000002E-2</v>
      </c>
      <c r="D13" s="12">
        <v>4.2500000000000003E-2</v>
      </c>
      <c r="E13" s="12">
        <v>4.4499999999999998E-2</v>
      </c>
      <c r="F13" s="12">
        <v>4.2900000000000001E-2</v>
      </c>
      <c r="G13" s="12">
        <v>4.2000000000000003E-2</v>
      </c>
      <c r="H13" s="12">
        <v>4.41E-2</v>
      </c>
      <c r="I13" s="12">
        <v>4.2799999999999998E-2</v>
      </c>
      <c r="J13" s="12">
        <v>4.2599999999999999E-2</v>
      </c>
      <c r="K13" s="12">
        <v>4.2799999999999998E-2</v>
      </c>
      <c r="L13" s="12">
        <v>4.2299999999999997E-2</v>
      </c>
      <c r="M13" s="12">
        <v>5.4199999999999998E-2</v>
      </c>
    </row>
    <row r="14" spans="1:13" x14ac:dyDescent="0.25">
      <c r="A14" s="13" t="s">
        <v>26</v>
      </c>
      <c r="B14" s="12">
        <v>5.8200000000000002E-2</v>
      </c>
      <c r="C14" s="12">
        <v>4.5100000000000001E-2</v>
      </c>
      <c r="D14" s="12">
        <v>0.30080000000000001</v>
      </c>
      <c r="E14" s="12">
        <v>0.2717</v>
      </c>
      <c r="F14" s="12">
        <v>0.24909999999999999</v>
      </c>
      <c r="G14" s="12">
        <v>0.24360000000000001</v>
      </c>
      <c r="H14" s="12">
        <v>0.2326</v>
      </c>
      <c r="I14" s="12">
        <v>0.30599999999999999</v>
      </c>
      <c r="J14" s="12">
        <v>0.26240000000000002</v>
      </c>
      <c r="K14" s="12">
        <v>0.2843</v>
      </c>
      <c r="L14" s="12">
        <v>8.5099999999999995E-2</v>
      </c>
      <c r="M14" s="12">
        <v>5.4199999999999998E-2</v>
      </c>
    </row>
    <row r="15" spans="1:13" x14ac:dyDescent="0.25">
      <c r="A15" s="13" t="s">
        <v>27</v>
      </c>
      <c r="B15" s="12">
        <v>5.5100000000000003E-2</v>
      </c>
      <c r="C15" s="12">
        <v>4.2500000000000003E-2</v>
      </c>
      <c r="D15" s="12">
        <v>0.27229999999999999</v>
      </c>
      <c r="E15" s="12">
        <v>0.30819999999999997</v>
      </c>
      <c r="F15" s="12">
        <v>0.28620000000000001</v>
      </c>
      <c r="G15" s="12">
        <v>0.28339999999999999</v>
      </c>
      <c r="H15" s="12">
        <v>0.2702</v>
      </c>
      <c r="I15" s="12">
        <v>0.34839999999999999</v>
      </c>
      <c r="J15" s="12">
        <v>0.2767</v>
      </c>
      <c r="K15" s="12">
        <v>0.24390000000000001</v>
      </c>
      <c r="L15" s="12">
        <v>8.77E-2</v>
      </c>
      <c r="M15" s="12">
        <v>5.4399999999999997E-2</v>
      </c>
    </row>
    <row r="16" spans="1:13" x14ac:dyDescent="0.25">
      <c r="A16" s="13" t="s">
        <v>28</v>
      </c>
      <c r="B16" s="12">
        <v>5.45E-2</v>
      </c>
      <c r="C16" s="12">
        <v>4.2700000000000002E-2</v>
      </c>
      <c r="D16" s="12">
        <v>0.26479999999999998</v>
      </c>
      <c r="E16" s="12">
        <v>0.30570000000000003</v>
      </c>
      <c r="F16" s="12">
        <v>0.26150000000000001</v>
      </c>
      <c r="G16" s="12">
        <v>0.26479999999999998</v>
      </c>
      <c r="H16" s="12">
        <v>0.3044</v>
      </c>
      <c r="I16" s="12">
        <v>0.35699999999999998</v>
      </c>
      <c r="J16" s="12">
        <v>0.23810000000000001</v>
      </c>
      <c r="K16" s="12">
        <v>0.29759999999999998</v>
      </c>
      <c r="L16" s="12">
        <v>8.5999999999999993E-2</v>
      </c>
      <c r="M16" s="12">
        <v>5.3800000000000001E-2</v>
      </c>
    </row>
    <row r="17" spans="1:20" x14ac:dyDescent="0.25">
      <c r="A17" s="13" t="s">
        <v>29</v>
      </c>
      <c r="B17" s="12">
        <v>5.3900000000000003E-2</v>
      </c>
      <c r="C17" s="12">
        <v>4.3099999999999999E-2</v>
      </c>
      <c r="D17" s="12">
        <v>0.2465</v>
      </c>
      <c r="E17" s="12">
        <v>0.29330000000000001</v>
      </c>
      <c r="F17" s="12">
        <v>0.23760000000000001</v>
      </c>
      <c r="G17" s="12">
        <v>0.20219999999999999</v>
      </c>
      <c r="H17" s="12">
        <v>0.28270000000000001</v>
      </c>
      <c r="I17" s="12">
        <v>0.32140000000000002</v>
      </c>
      <c r="J17" s="12">
        <v>0.2646</v>
      </c>
      <c r="K17" s="12">
        <v>0.28220000000000001</v>
      </c>
      <c r="L17" s="12">
        <v>4.2500000000000003E-2</v>
      </c>
      <c r="M17" s="12">
        <v>5.5E-2</v>
      </c>
    </row>
    <row r="18" spans="1:20" x14ac:dyDescent="0.25">
      <c r="A18" s="13" t="s">
        <v>30</v>
      </c>
      <c r="B18" s="12">
        <v>5.5399999999999998E-2</v>
      </c>
      <c r="C18" s="12">
        <v>4.3400000000000001E-2</v>
      </c>
      <c r="D18" s="12">
        <v>4.2700000000000002E-2</v>
      </c>
      <c r="E18" s="12">
        <v>4.1599999999999998E-2</v>
      </c>
      <c r="F18" s="12">
        <v>4.3200000000000002E-2</v>
      </c>
      <c r="G18" s="12">
        <v>4.2799999999999998E-2</v>
      </c>
      <c r="H18" s="12">
        <v>4.2099999999999999E-2</v>
      </c>
      <c r="I18" s="12">
        <v>4.2900000000000001E-2</v>
      </c>
      <c r="J18" s="12">
        <v>4.3099999999999999E-2</v>
      </c>
      <c r="K18" s="12">
        <v>4.1399999999999999E-2</v>
      </c>
      <c r="L18" s="12">
        <v>4.3200000000000002E-2</v>
      </c>
      <c r="M18" s="12">
        <v>5.3699999999999998E-2</v>
      </c>
    </row>
    <row r="19" spans="1:20" x14ac:dyDescent="0.25">
      <c r="A19" s="13" t="s">
        <v>31</v>
      </c>
      <c r="B19" s="12">
        <v>5.57E-2</v>
      </c>
      <c r="C19" s="12">
        <v>5.3600000000000002E-2</v>
      </c>
      <c r="D19" s="12">
        <v>5.5899999999999998E-2</v>
      </c>
      <c r="E19" s="12">
        <v>5.5500000000000001E-2</v>
      </c>
      <c r="F19" s="12">
        <v>5.6099999999999997E-2</v>
      </c>
      <c r="G19" s="12">
        <v>5.7700000000000001E-2</v>
      </c>
      <c r="H19" s="12">
        <v>4.2999999999999997E-2</v>
      </c>
      <c r="I19" s="12">
        <v>4.2599999999999999E-2</v>
      </c>
      <c r="J19" s="12">
        <v>4.7199999999999999E-2</v>
      </c>
      <c r="K19" s="12">
        <v>5.5399999999999998E-2</v>
      </c>
      <c r="L19" s="12">
        <v>5.4300000000000001E-2</v>
      </c>
      <c r="M19" s="12">
        <v>5.3699999999999998E-2</v>
      </c>
    </row>
    <row r="22" spans="1:20" x14ac:dyDescent="0.25">
      <c r="A22" s="1"/>
      <c r="S22" s="14"/>
      <c r="T22" s="3"/>
    </row>
    <row r="23" spans="1:20" x14ac:dyDescent="0.25">
      <c r="C23" s="4"/>
      <c r="S23" s="14"/>
      <c r="T23" s="3"/>
    </row>
    <row r="24" spans="1:20" x14ac:dyDescent="0.25">
      <c r="C24" s="4"/>
      <c r="S24" s="14"/>
      <c r="T24" s="3"/>
    </row>
    <row r="25" spans="1:20" x14ac:dyDescent="0.25">
      <c r="A25" s="1" t="s">
        <v>82</v>
      </c>
      <c r="D25" s="3"/>
      <c r="E25" s="3"/>
      <c r="F25" s="2"/>
      <c r="G25" s="2"/>
      <c r="H25" s="2" t="s">
        <v>35</v>
      </c>
      <c r="I25" s="2" t="s">
        <v>36</v>
      </c>
      <c r="J25" s="2" t="s">
        <v>37</v>
      </c>
      <c r="K25" s="2" t="s">
        <v>76</v>
      </c>
      <c r="L25" s="2" t="s">
        <v>77</v>
      </c>
      <c r="M25" s="2" t="s">
        <v>38</v>
      </c>
      <c r="N25" s="2" t="s">
        <v>39</v>
      </c>
      <c r="O25" s="2" t="s">
        <v>40</v>
      </c>
      <c r="P25" s="2" t="s">
        <v>41</v>
      </c>
      <c r="Q25" s="2"/>
      <c r="R25" s="3"/>
      <c r="S25" s="14"/>
      <c r="T25" s="3"/>
    </row>
    <row r="26" spans="1:20" x14ac:dyDescent="0.25">
      <c r="A26" t="s">
        <v>42</v>
      </c>
      <c r="C26" t="s">
        <v>80</v>
      </c>
      <c r="D26" s="3"/>
      <c r="E26" s="3"/>
      <c r="F26" s="12">
        <v>5.3800000000000001E-2</v>
      </c>
      <c r="G26" s="12">
        <v>5.3600000000000002E-2</v>
      </c>
      <c r="H26" s="12">
        <v>5.57E-2</v>
      </c>
      <c r="I26" s="12">
        <v>5.5E-2</v>
      </c>
      <c r="J26" s="12">
        <v>5.2999999999999999E-2</v>
      </c>
      <c r="K26" s="12">
        <v>5.3400000000000003E-2</v>
      </c>
      <c r="L26" s="12">
        <v>5.3600000000000002E-2</v>
      </c>
      <c r="M26" s="12">
        <v>5.4699999999999999E-2</v>
      </c>
      <c r="N26" s="12">
        <v>5.5599999999999997E-2</v>
      </c>
      <c r="O26" s="12">
        <v>5.5500000000000001E-2</v>
      </c>
      <c r="P26" s="12">
        <v>5.3400000000000003E-2</v>
      </c>
      <c r="Q26" s="12">
        <v>5.5500000000000001E-2</v>
      </c>
      <c r="R26" s="3"/>
      <c r="S26" s="14"/>
      <c r="T26" s="3"/>
    </row>
    <row r="27" spans="1:20" x14ac:dyDescent="0.25">
      <c r="A27" t="s">
        <v>43</v>
      </c>
      <c r="C27" s="4">
        <v>44178</v>
      </c>
      <c r="D27" s="3"/>
      <c r="E27" s="3"/>
      <c r="F27" s="12">
        <v>5.45E-2</v>
      </c>
      <c r="G27" s="12">
        <v>4.2700000000000002E-2</v>
      </c>
      <c r="H27" s="12">
        <v>4.2500000000000003E-2</v>
      </c>
      <c r="I27" s="12">
        <v>4.4499999999999998E-2</v>
      </c>
      <c r="J27" s="12">
        <v>4.2900000000000001E-2</v>
      </c>
      <c r="K27" s="12">
        <v>4.2000000000000003E-2</v>
      </c>
      <c r="L27" s="12">
        <v>4.41E-2</v>
      </c>
      <c r="M27" s="12">
        <v>4.2799999999999998E-2</v>
      </c>
      <c r="N27" s="12">
        <v>4.2599999999999999E-2</v>
      </c>
      <c r="O27" s="12">
        <v>4.2799999999999998E-2</v>
      </c>
      <c r="P27" s="12">
        <v>4.2299999999999997E-2</v>
      </c>
      <c r="Q27" s="12">
        <v>5.4199999999999998E-2</v>
      </c>
      <c r="R27" s="3"/>
      <c r="S27" s="14"/>
      <c r="T27" s="3"/>
    </row>
    <row r="28" spans="1:20" x14ac:dyDescent="0.25">
      <c r="A28" t="s">
        <v>44</v>
      </c>
      <c r="C28" s="4" t="s">
        <v>86</v>
      </c>
      <c r="D28" s="3"/>
      <c r="E28" s="3"/>
      <c r="F28" s="12">
        <v>5.8200000000000002E-2</v>
      </c>
      <c r="G28" s="12">
        <v>4.5100000000000001E-2</v>
      </c>
      <c r="H28" s="12">
        <v>0.30080000000000001</v>
      </c>
      <c r="I28" s="12">
        <v>0.2717</v>
      </c>
      <c r="J28" s="12">
        <v>0.24909999999999999</v>
      </c>
      <c r="K28" s="12">
        <v>0.24360000000000001</v>
      </c>
      <c r="L28" s="12">
        <v>0.2326</v>
      </c>
      <c r="M28" s="12">
        <v>0.30599999999999999</v>
      </c>
      <c r="N28" s="12">
        <v>0.26240000000000002</v>
      </c>
      <c r="O28" s="12">
        <v>0.2843</v>
      </c>
      <c r="P28" s="12">
        <v>8.5099999999999995E-2</v>
      </c>
      <c r="Q28" s="12">
        <v>5.4199999999999998E-2</v>
      </c>
      <c r="R28" s="3"/>
      <c r="S28" s="15"/>
    </row>
    <row r="29" spans="1:20" x14ac:dyDescent="0.25">
      <c r="A29" t="s">
        <v>45</v>
      </c>
      <c r="C29" t="s">
        <v>46</v>
      </c>
      <c r="D29" s="3"/>
      <c r="E29" s="3"/>
      <c r="F29" s="12">
        <v>5.5100000000000003E-2</v>
      </c>
      <c r="G29" s="12">
        <v>4.2500000000000003E-2</v>
      </c>
      <c r="H29" s="12">
        <v>0.27229999999999999</v>
      </c>
      <c r="I29" s="12">
        <v>0.30819999999999997</v>
      </c>
      <c r="J29" s="12">
        <v>0.28620000000000001</v>
      </c>
      <c r="K29" s="12">
        <v>0.28339999999999999</v>
      </c>
      <c r="L29" s="12">
        <v>0.2702</v>
      </c>
      <c r="M29" s="12">
        <v>0.34839999999999999</v>
      </c>
      <c r="N29" s="12">
        <v>0.2767</v>
      </c>
      <c r="O29" s="12">
        <v>0.24390000000000001</v>
      </c>
      <c r="P29" s="12">
        <v>8.77E-2</v>
      </c>
      <c r="Q29" s="12">
        <v>5.4399999999999997E-2</v>
      </c>
      <c r="R29" s="3"/>
    </row>
    <row r="30" spans="1:20" x14ac:dyDescent="0.25">
      <c r="C30" t="s">
        <v>81</v>
      </c>
      <c r="D30" s="3"/>
      <c r="E30" s="3"/>
      <c r="F30" s="12">
        <v>5.45E-2</v>
      </c>
      <c r="G30" s="12">
        <v>4.2700000000000002E-2</v>
      </c>
      <c r="H30" s="12">
        <v>0.26479999999999998</v>
      </c>
      <c r="I30" s="12">
        <v>0.30570000000000003</v>
      </c>
      <c r="J30" s="12">
        <v>0.26150000000000001</v>
      </c>
      <c r="K30" s="12">
        <v>0.26479999999999998</v>
      </c>
      <c r="L30" s="12">
        <v>0.3044</v>
      </c>
      <c r="M30" s="12">
        <v>0.35699999999999998</v>
      </c>
      <c r="N30" s="12">
        <v>0.23810000000000001</v>
      </c>
      <c r="O30" s="12">
        <v>0.29759999999999998</v>
      </c>
      <c r="P30" s="12">
        <v>8.5999999999999993E-2</v>
      </c>
      <c r="Q30" s="12">
        <v>5.3800000000000001E-2</v>
      </c>
      <c r="R30" s="3"/>
    </row>
    <row r="31" spans="1:20" x14ac:dyDescent="0.25">
      <c r="A31" t="s">
        <v>32</v>
      </c>
      <c r="C31" s="4">
        <v>44225</v>
      </c>
      <c r="D31" s="3"/>
      <c r="E31" s="3"/>
      <c r="F31" s="12">
        <v>5.3900000000000003E-2</v>
      </c>
      <c r="G31" s="12">
        <v>4.3099999999999999E-2</v>
      </c>
      <c r="H31" s="12">
        <v>0.2465</v>
      </c>
      <c r="I31" s="12">
        <v>0.29330000000000001</v>
      </c>
      <c r="J31" s="12">
        <v>0.23760000000000001</v>
      </c>
      <c r="K31" s="12"/>
      <c r="L31" s="12">
        <v>0.28270000000000001</v>
      </c>
      <c r="M31" s="12">
        <v>0.32140000000000002</v>
      </c>
      <c r="N31" s="12">
        <v>0.2646</v>
      </c>
      <c r="O31" s="12">
        <v>0.28220000000000001</v>
      </c>
      <c r="P31" s="12">
        <v>4.2500000000000003E-2</v>
      </c>
      <c r="Q31" s="12">
        <v>5.5E-2</v>
      </c>
      <c r="R31" s="3"/>
    </row>
    <row r="32" spans="1:20" x14ac:dyDescent="0.25">
      <c r="A32" t="s">
        <v>33</v>
      </c>
      <c r="C32" t="s">
        <v>34</v>
      </c>
      <c r="D32" s="3"/>
      <c r="E32" s="3"/>
      <c r="F32" s="12">
        <v>5.5399999999999998E-2</v>
      </c>
      <c r="G32" s="12">
        <v>4.3400000000000001E-2</v>
      </c>
      <c r="H32" s="12">
        <v>4.2700000000000002E-2</v>
      </c>
      <c r="I32" s="12">
        <v>4.1599999999999998E-2</v>
      </c>
      <c r="J32" s="12">
        <v>4.3200000000000002E-2</v>
      </c>
      <c r="K32" s="12">
        <v>4.2799999999999998E-2</v>
      </c>
      <c r="L32" s="12">
        <v>4.2099999999999999E-2</v>
      </c>
      <c r="M32" s="12">
        <v>4.2900000000000001E-2</v>
      </c>
      <c r="N32" s="12">
        <v>4.3099999999999999E-2</v>
      </c>
      <c r="O32" s="12">
        <v>4.1399999999999999E-2</v>
      </c>
      <c r="P32" s="12">
        <v>4.3200000000000002E-2</v>
      </c>
      <c r="Q32" s="12">
        <v>5.3699999999999998E-2</v>
      </c>
      <c r="R32" s="3"/>
    </row>
    <row r="33" spans="1:18" x14ac:dyDescent="0.25">
      <c r="A33" s="1" t="s">
        <v>47</v>
      </c>
      <c r="B33" s="5"/>
      <c r="C33" s="3" t="s">
        <v>83</v>
      </c>
      <c r="D33" s="3"/>
      <c r="E33" s="3"/>
      <c r="F33" s="12">
        <v>5.57E-2</v>
      </c>
      <c r="G33" s="12">
        <v>5.3600000000000002E-2</v>
      </c>
      <c r="H33" s="12">
        <v>5.5899999999999998E-2</v>
      </c>
      <c r="I33" s="12">
        <v>5.5500000000000001E-2</v>
      </c>
      <c r="J33" s="12">
        <v>5.6099999999999997E-2</v>
      </c>
      <c r="K33" s="12">
        <v>5.7700000000000001E-2</v>
      </c>
      <c r="L33" s="12">
        <v>4.2999999999999997E-2</v>
      </c>
      <c r="M33" s="12">
        <v>4.2599999999999999E-2</v>
      </c>
      <c r="N33" s="12">
        <v>4.7199999999999999E-2</v>
      </c>
      <c r="O33" s="12">
        <v>5.5399999999999998E-2</v>
      </c>
      <c r="P33" s="12">
        <v>5.4300000000000001E-2</v>
      </c>
      <c r="Q33" s="12">
        <v>5.3699999999999998E-2</v>
      </c>
      <c r="R33" s="3"/>
    </row>
    <row r="34" spans="1:18" x14ac:dyDescent="0.25">
      <c r="C34" t="s">
        <v>84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C35" t="s">
        <v>85</v>
      </c>
      <c r="E35" s="3"/>
      <c r="F35" s="3" t="s">
        <v>48</v>
      </c>
      <c r="G35" s="3"/>
      <c r="H35" s="6">
        <f>AVERAGE(H28:H31)</f>
        <v>0.27109999999999995</v>
      </c>
      <c r="I35" s="3">
        <f>AVERAGE(I28:I31)</f>
        <v>0.29472500000000001</v>
      </c>
      <c r="J35" s="3">
        <f t="shared" ref="J35:M35" si="0">AVERAGE(J28:J31)</f>
        <v>0.2586</v>
      </c>
      <c r="K35" s="3">
        <f t="shared" si="0"/>
        <v>0.26393333333333335</v>
      </c>
      <c r="L35" s="3">
        <f t="shared" si="0"/>
        <v>0.27247500000000002</v>
      </c>
      <c r="M35" s="3">
        <f t="shared" si="0"/>
        <v>0.33320000000000005</v>
      </c>
      <c r="N35" s="3">
        <f>AVERAGE(N28:N31)</f>
        <v>0.26045000000000001</v>
      </c>
      <c r="O35" s="3">
        <f>AVERAGE(O28:O31)</f>
        <v>0.27700000000000002</v>
      </c>
      <c r="P35" s="3">
        <f>AVERAGE(P28:P30)</f>
        <v>8.6266666666666672E-2</v>
      </c>
      <c r="Q35" s="3"/>
      <c r="R35" s="3"/>
    </row>
    <row r="36" spans="1:18" x14ac:dyDescent="0.25">
      <c r="B36" s="5"/>
      <c r="D36" s="3"/>
      <c r="E36" s="3"/>
      <c r="F36" s="3" t="s">
        <v>49</v>
      </c>
      <c r="G36" s="3"/>
      <c r="H36" s="3">
        <f>H35/1000</f>
        <v>2.7109999999999998E-4</v>
      </c>
      <c r="I36" s="3">
        <f t="shared" ref="I36:P36" si="1">I35/1000</f>
        <v>2.9472500000000002E-4</v>
      </c>
      <c r="J36" s="3">
        <f t="shared" si="1"/>
        <v>2.586E-4</v>
      </c>
      <c r="K36" s="3">
        <f t="shared" si="1"/>
        <v>2.6393333333333337E-4</v>
      </c>
      <c r="L36" s="3">
        <f t="shared" si="1"/>
        <v>2.72475E-4</v>
      </c>
      <c r="M36" s="3">
        <f t="shared" si="1"/>
        <v>3.3320000000000008E-4</v>
      </c>
      <c r="N36" s="3">
        <f t="shared" si="1"/>
        <v>2.6045000000000002E-4</v>
      </c>
      <c r="O36" s="3">
        <f t="shared" si="1"/>
        <v>2.7700000000000001E-4</v>
      </c>
      <c r="P36" s="3">
        <f t="shared" si="1"/>
        <v>8.6266666666666672E-5</v>
      </c>
      <c r="Q36" s="3"/>
      <c r="R36" s="3"/>
    </row>
    <row r="37" spans="1:18" x14ac:dyDescent="0.25">
      <c r="B37" s="5"/>
      <c r="D37" s="3"/>
      <c r="E37" s="3"/>
      <c r="F37" s="3" t="s">
        <v>50</v>
      </c>
      <c r="G37" s="3"/>
      <c r="H37" s="3">
        <f>MEDIAN(H28:H31)</f>
        <v>0.26854999999999996</v>
      </c>
      <c r="I37" s="3">
        <f t="shared" ref="I37:P37" si="2">MEDIAN(I28:I31)</f>
        <v>0.29949999999999999</v>
      </c>
      <c r="J37" s="3">
        <f t="shared" si="2"/>
        <v>0.25529999999999997</v>
      </c>
      <c r="K37" s="3">
        <f t="shared" si="2"/>
        <v>0.26479999999999998</v>
      </c>
      <c r="L37" s="3">
        <f t="shared" si="2"/>
        <v>0.27644999999999997</v>
      </c>
      <c r="M37" s="3">
        <f t="shared" si="2"/>
        <v>0.33489999999999998</v>
      </c>
      <c r="N37" s="3">
        <f t="shared" si="2"/>
        <v>0.26350000000000001</v>
      </c>
      <c r="O37" s="3">
        <f t="shared" si="2"/>
        <v>0.28325</v>
      </c>
      <c r="P37" s="3">
        <f t="shared" si="2"/>
        <v>8.5549999999999987E-2</v>
      </c>
      <c r="Q37" s="3"/>
      <c r="R37" s="3"/>
    </row>
    <row r="38" spans="1:18" x14ac:dyDescent="0.25">
      <c r="B38" s="7"/>
      <c r="D38" s="3"/>
      <c r="E38" s="3"/>
      <c r="F38" s="3" t="s">
        <v>51</v>
      </c>
      <c r="G38" s="3"/>
      <c r="H38" s="3">
        <f>H37/1000</f>
        <v>2.6854999999999994E-4</v>
      </c>
      <c r="I38" s="3">
        <f t="shared" ref="I38:P38" si="3">I37/1000</f>
        <v>2.9949999999999996E-4</v>
      </c>
      <c r="J38" s="3">
        <f t="shared" si="3"/>
        <v>2.5529999999999997E-4</v>
      </c>
      <c r="K38" s="3">
        <f t="shared" si="3"/>
        <v>2.6479999999999999E-4</v>
      </c>
      <c r="L38" s="3">
        <f t="shared" si="3"/>
        <v>2.7644999999999997E-4</v>
      </c>
      <c r="M38" s="3">
        <f t="shared" si="3"/>
        <v>3.3489999999999995E-4</v>
      </c>
      <c r="N38" s="3">
        <f t="shared" si="3"/>
        <v>2.6350000000000001E-4</v>
      </c>
      <c r="O38" s="3">
        <f t="shared" si="3"/>
        <v>2.8325000000000003E-4</v>
      </c>
      <c r="P38" s="3">
        <f t="shared" si="3"/>
        <v>8.5549999999999992E-5</v>
      </c>
      <c r="Q38" s="3"/>
      <c r="R38" s="3"/>
    </row>
    <row r="39" spans="1:18" x14ac:dyDescent="0.25">
      <c r="B39" s="5"/>
      <c r="C39" s="5"/>
      <c r="D39" s="3"/>
      <c r="E39" s="3"/>
      <c r="F39" s="3" t="s">
        <v>52</v>
      </c>
      <c r="G39" s="3"/>
      <c r="H39" s="3">
        <f>STDEV(H28:H31)</f>
        <v>2.2571220613870228E-2</v>
      </c>
      <c r="I39" s="3">
        <f t="shared" ref="I39:P39" si="4">STDEV(I28:I31)</f>
        <v>1.6675406042032881E-2</v>
      </c>
      <c r="J39" s="3">
        <f t="shared" si="4"/>
        <v>2.0828025990637395E-2</v>
      </c>
      <c r="K39" s="3">
        <f t="shared" si="4"/>
        <v>1.9914149073795066E-2</v>
      </c>
      <c r="L39" s="3">
        <f t="shared" si="4"/>
        <v>3.010507985927514E-2</v>
      </c>
      <c r="M39" s="3">
        <f t="shared" si="4"/>
        <v>2.3640078962079057E-2</v>
      </c>
      <c r="N39" s="3">
        <f t="shared" si="4"/>
        <v>1.6172095308483271E-2</v>
      </c>
      <c r="O39" s="3">
        <f t="shared" si="4"/>
        <v>2.3096175729616641E-2</v>
      </c>
      <c r="P39" s="3">
        <f t="shared" si="4"/>
        <v>2.1909872204100109E-2</v>
      </c>
      <c r="Q39" s="3"/>
      <c r="R39" s="3"/>
    </row>
    <row r="40" spans="1:18" x14ac:dyDescent="0.25">
      <c r="D40" s="3"/>
      <c r="E40" s="3"/>
      <c r="F40" s="3" t="s">
        <v>53</v>
      </c>
      <c r="G40" s="3"/>
      <c r="H40" s="3">
        <f>H39/H35*100</f>
        <v>8.3257914473885037</v>
      </c>
      <c r="I40" s="3">
        <f t="shared" ref="I40:P40" si="5">I39/I35*100</f>
        <v>5.6579543784995776</v>
      </c>
      <c r="J40" s="3">
        <f t="shared" si="5"/>
        <v>8.0541477148636496</v>
      </c>
      <c r="K40" s="3">
        <f t="shared" si="5"/>
        <v>7.5451436248276327</v>
      </c>
      <c r="L40" s="3">
        <f t="shared" si="5"/>
        <v>11.048749374906006</v>
      </c>
      <c r="M40" s="3">
        <f t="shared" si="5"/>
        <v>7.0948616332770262</v>
      </c>
      <c r="N40" s="3">
        <f t="shared" si="5"/>
        <v>6.2092898093619775</v>
      </c>
      <c r="O40" s="3">
        <f t="shared" si="5"/>
        <v>8.3379695774789298</v>
      </c>
      <c r="P40" s="3">
        <f t="shared" si="5"/>
        <v>25.397842585896569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35</v>
      </c>
      <c r="I44" s="2" t="s">
        <v>36</v>
      </c>
      <c r="J44" s="2" t="s">
        <v>37</v>
      </c>
      <c r="K44" s="2" t="s">
        <v>76</v>
      </c>
      <c r="L44" s="2" t="s">
        <v>77</v>
      </c>
      <c r="M44" s="2" t="s">
        <v>38</v>
      </c>
      <c r="N44" s="2" t="s">
        <v>39</v>
      </c>
      <c r="O44" s="2" t="s">
        <v>40</v>
      </c>
      <c r="P44" s="2" t="s">
        <v>41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0.21453333333333335</v>
      </c>
      <c r="I47" s="3">
        <f t="shared" ref="I47:N47" si="6">I28-$P$35</f>
        <v>0.18543333333333334</v>
      </c>
      <c r="J47" s="3">
        <f t="shared" si="6"/>
        <v>0.16283333333333333</v>
      </c>
      <c r="K47" s="3">
        <f t="shared" si="6"/>
        <v>0.15733333333333333</v>
      </c>
      <c r="L47" s="3">
        <f t="shared" si="6"/>
        <v>0.14633333333333332</v>
      </c>
      <c r="M47" s="3">
        <f t="shared" si="6"/>
        <v>0.21973333333333334</v>
      </c>
      <c r="N47" s="3">
        <f t="shared" si="6"/>
        <v>0.17613333333333336</v>
      </c>
      <c r="O47" s="3">
        <f>O28-$P$35</f>
        <v>0.19803333333333334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0.18603333333333333</v>
      </c>
      <c r="I48" s="3">
        <f t="shared" si="7"/>
        <v>0.22193333333333332</v>
      </c>
      <c r="J48" s="3">
        <f t="shared" si="7"/>
        <v>0.19993333333333335</v>
      </c>
      <c r="K48" s="3">
        <f t="shared" si="7"/>
        <v>0.19713333333333333</v>
      </c>
      <c r="L48" s="3">
        <f t="shared" si="7"/>
        <v>0.18393333333333334</v>
      </c>
      <c r="M48" s="3">
        <f t="shared" si="7"/>
        <v>0.26213333333333333</v>
      </c>
      <c r="N48" s="3">
        <f t="shared" si="7"/>
        <v>0.19043333333333334</v>
      </c>
      <c r="O48" s="3">
        <f t="shared" si="7"/>
        <v>0.15763333333333335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0.17853333333333332</v>
      </c>
      <c r="I49" s="3">
        <f t="shared" si="7"/>
        <v>0.21943333333333337</v>
      </c>
      <c r="J49" s="3">
        <f t="shared" si="7"/>
        <v>0.17523333333333335</v>
      </c>
      <c r="K49" s="3">
        <f t="shared" si="7"/>
        <v>0.17853333333333332</v>
      </c>
      <c r="L49" s="3">
        <f>L30-$P$35</f>
        <v>0.21813333333333335</v>
      </c>
      <c r="M49" s="3">
        <f t="shared" si="7"/>
        <v>0.27073333333333333</v>
      </c>
      <c r="N49" s="3">
        <f t="shared" si="7"/>
        <v>0.15183333333333332</v>
      </c>
      <c r="O49" s="3">
        <f>O30-$P$35</f>
        <v>0.21133333333333332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0.16023333333333334</v>
      </c>
      <c r="I50" s="3">
        <f t="shared" si="7"/>
        <v>0.20703333333333335</v>
      </c>
      <c r="J50" s="3">
        <f t="shared" si="7"/>
        <v>0.15133333333333332</v>
      </c>
      <c r="K50" s="3"/>
      <c r="L50" s="3">
        <f t="shared" si="7"/>
        <v>0.19643333333333335</v>
      </c>
      <c r="M50" s="3">
        <f t="shared" si="7"/>
        <v>0.23513333333333336</v>
      </c>
      <c r="N50" s="3">
        <f t="shared" si="7"/>
        <v>0.17833333333333334</v>
      </c>
      <c r="O50" s="3">
        <f t="shared" si="7"/>
        <v>0.19593333333333335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35</v>
      </c>
      <c r="I53" s="2" t="s">
        <v>36</v>
      </c>
      <c r="J53" s="2" t="s">
        <v>37</v>
      </c>
      <c r="K53" s="2" t="s">
        <v>76</v>
      </c>
      <c r="L53" s="2" t="s">
        <v>77</v>
      </c>
      <c r="M53" s="2" t="s">
        <v>38</v>
      </c>
      <c r="N53" s="2" t="s">
        <v>39</v>
      </c>
      <c r="O53" s="2" t="s">
        <v>40</v>
      </c>
      <c r="P53" s="2" t="s">
        <v>41</v>
      </c>
      <c r="Q53" s="2"/>
      <c r="R53" s="3"/>
      <c r="S53" s="8" t="s">
        <v>55</v>
      </c>
      <c r="T53" s="9"/>
    </row>
    <row r="54" spans="4:20" x14ac:dyDescent="0.25">
      <c r="D54" s="3"/>
      <c r="E54" s="3"/>
      <c r="F54" s="3" t="s">
        <v>48</v>
      </c>
      <c r="G54" s="3"/>
      <c r="H54" s="3">
        <f>AVERAGE(H47:H50)</f>
        <v>0.18483333333333332</v>
      </c>
      <c r="I54" s="3">
        <f>AVERAGE(I47:I50)</f>
        <v>0.20845833333333336</v>
      </c>
      <c r="J54" s="3">
        <f t="shared" ref="J54:N54" si="8">AVERAGE(J47:J50)</f>
        <v>0.17233333333333334</v>
      </c>
      <c r="K54" s="3">
        <f t="shared" si="8"/>
        <v>0.17766666666666664</v>
      </c>
      <c r="L54" s="3">
        <f t="shared" si="8"/>
        <v>0.18620833333333334</v>
      </c>
      <c r="M54" s="3">
        <f t="shared" si="8"/>
        <v>0.24693333333333334</v>
      </c>
      <c r="N54" s="3">
        <f t="shared" si="8"/>
        <v>0.17418333333333333</v>
      </c>
      <c r="O54" s="3">
        <f>AVERAGE(O47:O50)</f>
        <v>0.19073333333333331</v>
      </c>
      <c r="P54" s="3"/>
      <c r="Q54" s="3"/>
      <c r="R54" s="3"/>
      <c r="S54" s="10">
        <f>AVERAGE(H47:I50)</f>
        <v>0.19664583333333335</v>
      </c>
      <c r="T54" s="11"/>
    </row>
    <row r="55" spans="4:20" x14ac:dyDescent="0.25">
      <c r="D55" s="3"/>
      <c r="E55" s="3"/>
      <c r="F55" s="3" t="s">
        <v>49</v>
      </c>
      <c r="G55" s="3"/>
      <c r="H55" s="3">
        <f>H54/1000</f>
        <v>1.8483333333333332E-4</v>
      </c>
      <c r="I55" s="3">
        <f t="shared" ref="I55:O55" si="9">I54/1000</f>
        <v>2.0845833333333336E-4</v>
      </c>
      <c r="J55" s="3">
        <f t="shared" si="9"/>
        <v>1.7233333333333334E-4</v>
      </c>
      <c r="K55" s="3">
        <f t="shared" si="9"/>
        <v>1.7766666666666663E-4</v>
      </c>
      <c r="L55" s="3">
        <f t="shared" si="9"/>
        <v>1.8620833333333334E-4</v>
      </c>
      <c r="M55" s="3">
        <f t="shared" si="9"/>
        <v>2.4693333333333334E-4</v>
      </c>
      <c r="N55" s="3">
        <f t="shared" si="9"/>
        <v>1.7418333333333333E-4</v>
      </c>
      <c r="O55" s="3">
        <f t="shared" si="9"/>
        <v>1.907333333333333E-4</v>
      </c>
      <c r="P55" s="3"/>
      <c r="Q55" s="3"/>
      <c r="R55" s="3"/>
    </row>
    <row r="56" spans="4:20" x14ac:dyDescent="0.25">
      <c r="D56" s="3"/>
      <c r="E56" s="3"/>
      <c r="F56" s="3" t="s">
        <v>50</v>
      </c>
      <c r="G56" s="3"/>
      <c r="H56" s="3">
        <f>MEDIAN(H47:H50)</f>
        <v>0.18228333333333332</v>
      </c>
      <c r="I56" s="3">
        <f t="shared" ref="I56:N56" si="10">MEDIAN(I47:I50)</f>
        <v>0.21323333333333336</v>
      </c>
      <c r="J56" s="3">
        <f>MEDIAN(J47:J50)</f>
        <v>0.16903333333333334</v>
      </c>
      <c r="K56" s="3">
        <f t="shared" si="10"/>
        <v>0.17853333333333332</v>
      </c>
      <c r="L56" s="3">
        <f t="shared" si="10"/>
        <v>0.19018333333333334</v>
      </c>
      <c r="M56" s="3">
        <f t="shared" si="10"/>
        <v>0.24863333333333335</v>
      </c>
      <c r="N56" s="3">
        <f t="shared" si="10"/>
        <v>0.17723333333333335</v>
      </c>
      <c r="O56" s="3">
        <f>MEDIAN(O47:O50)</f>
        <v>0.19698333333333334</v>
      </c>
      <c r="P56" s="3"/>
      <c r="Q56" s="3"/>
      <c r="R56" s="3"/>
    </row>
    <row r="57" spans="4:20" x14ac:dyDescent="0.25">
      <c r="D57" s="3"/>
      <c r="E57" s="3"/>
      <c r="F57" s="3" t="s">
        <v>51</v>
      </c>
      <c r="G57" s="3"/>
      <c r="H57" s="3">
        <f>H56/1000</f>
        <v>1.8228333333333334E-4</v>
      </c>
      <c r="I57" s="3">
        <f t="shared" ref="I57:O57" si="11">I56/1000</f>
        <v>2.1323333333333336E-4</v>
      </c>
      <c r="J57" s="3">
        <f t="shared" si="11"/>
        <v>1.6903333333333334E-4</v>
      </c>
      <c r="K57" s="3">
        <f t="shared" si="11"/>
        <v>1.7853333333333333E-4</v>
      </c>
      <c r="L57" s="3">
        <f t="shared" si="11"/>
        <v>1.9018333333333334E-4</v>
      </c>
      <c r="M57" s="3">
        <f t="shared" si="11"/>
        <v>2.4863333333333332E-4</v>
      </c>
      <c r="N57" s="3">
        <f t="shared" si="11"/>
        <v>1.7723333333333335E-4</v>
      </c>
      <c r="O57" s="3">
        <f t="shared" si="11"/>
        <v>1.9698333333333334E-4</v>
      </c>
      <c r="P57" s="3"/>
      <c r="Q57" s="3"/>
      <c r="R57" s="3"/>
    </row>
    <row r="58" spans="4:20" x14ac:dyDescent="0.25">
      <c r="D58" s="3"/>
      <c r="E58" s="3"/>
      <c r="F58" s="3" t="s">
        <v>52</v>
      </c>
      <c r="G58" s="3"/>
      <c r="H58" s="3">
        <f>STDEV(H47:H50)</f>
        <v>2.257122061387019E-2</v>
      </c>
      <c r="I58" s="3">
        <f t="shared" ref="I58:O58" si="12">STDEV(I47:I50)</f>
        <v>1.6675406042032881E-2</v>
      </c>
      <c r="J58" s="3">
        <f t="shared" si="12"/>
        <v>2.0828025990637371E-2</v>
      </c>
      <c r="K58" s="3">
        <f t="shared" si="12"/>
        <v>1.9914149073795077E-2</v>
      </c>
      <c r="L58" s="3">
        <f t="shared" si="12"/>
        <v>3.0105079859275054E-2</v>
      </c>
      <c r="M58" s="3">
        <f t="shared" si="12"/>
        <v>2.3640078962079057E-2</v>
      </c>
      <c r="N58" s="3">
        <f t="shared" si="12"/>
        <v>1.6172095308483285E-2</v>
      </c>
      <c r="O58" s="3">
        <f t="shared" si="12"/>
        <v>2.3096175729616846E-2</v>
      </c>
      <c r="P58" s="3"/>
      <c r="Q58" s="3"/>
      <c r="R58" s="3"/>
    </row>
    <row r="59" spans="4:20" x14ac:dyDescent="0.25">
      <c r="D59" s="3"/>
      <c r="E59" s="3"/>
      <c r="F59" s="3" t="s">
        <v>53</v>
      </c>
      <c r="G59" s="3"/>
      <c r="H59" s="3">
        <f>H58/H54*100</f>
        <v>12.211661287936984</v>
      </c>
      <c r="I59" s="3">
        <f t="shared" ref="I59:O59" si="13">I58/I54*100</f>
        <v>7.9993952630179708</v>
      </c>
      <c r="J59" s="3">
        <f t="shared" si="13"/>
        <v>12.085895158977197</v>
      </c>
      <c r="K59" s="3">
        <f t="shared" si="13"/>
        <v>11.208714300447511</v>
      </c>
      <c r="L59" s="3">
        <f t="shared" si="13"/>
        <v>16.167418138791703</v>
      </c>
      <c r="M59" s="3">
        <f t="shared" si="13"/>
        <v>9.5734661023538301</v>
      </c>
      <c r="N59" s="3">
        <f t="shared" si="13"/>
        <v>9.2845251029470575</v>
      </c>
      <c r="O59" s="3">
        <f t="shared" si="13"/>
        <v>12.109144912417083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H47/$M$54*100</f>
        <v>86.879049676025915</v>
      </c>
      <c r="I63" s="3">
        <f t="shared" ref="I63:O63" si="14">I47/$M$54*100</f>
        <v>75.094492440604753</v>
      </c>
      <c r="J63" s="3">
        <f t="shared" si="14"/>
        <v>65.942224622030238</v>
      </c>
      <c r="K63" s="3">
        <f t="shared" si="14"/>
        <v>63.714902807775374</v>
      </c>
      <c r="L63" s="3">
        <f t="shared" si="14"/>
        <v>59.260259179265653</v>
      </c>
      <c r="M63" s="3">
        <f t="shared" si="14"/>
        <v>88.984881209503243</v>
      </c>
      <c r="N63" s="3">
        <f t="shared" si="14"/>
        <v>71.328293736501095</v>
      </c>
      <c r="O63" s="3">
        <f t="shared" si="14"/>
        <v>80.197084233261336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H48/$M$54*100</f>
        <v>75.337473002159825</v>
      </c>
      <c r="I64" s="3">
        <f t="shared" si="15"/>
        <v>89.875809935205169</v>
      </c>
      <c r="J64" s="3">
        <f t="shared" si="15"/>
        <v>80.966522678185754</v>
      </c>
      <c r="K64" s="3">
        <f t="shared" si="15"/>
        <v>79.832613390928714</v>
      </c>
      <c r="L64" s="3">
        <f t="shared" si="15"/>
        <v>74.487041036717059</v>
      </c>
      <c r="M64" s="3">
        <f t="shared" si="15"/>
        <v>106.15550755939525</v>
      </c>
      <c r="N64" s="3">
        <f t="shared" si="15"/>
        <v>77.11933045356372</v>
      </c>
      <c r="O64" s="3">
        <f t="shared" si="15"/>
        <v>63.836393088552924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H49/$M$54*100</f>
        <v>72.300215982721369</v>
      </c>
      <c r="I65" s="3">
        <f t="shared" si="16"/>
        <v>88.863390928725721</v>
      </c>
      <c r="J65" s="3">
        <f t="shared" si="16"/>
        <v>70.963822894168473</v>
      </c>
      <c r="K65" s="3">
        <f t="shared" si="16"/>
        <v>72.300215982721369</v>
      </c>
      <c r="L65" s="3">
        <f t="shared" si="16"/>
        <v>88.336933045356375</v>
      </c>
      <c r="M65" s="3">
        <f t="shared" si="16"/>
        <v>109.63822894168467</v>
      </c>
      <c r="N65" s="3">
        <f t="shared" si="16"/>
        <v>61.48758099352051</v>
      </c>
      <c r="O65" s="3">
        <f t="shared" si="16"/>
        <v>85.583153347732178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H50/$M$54*100</f>
        <v>64.889308855291588</v>
      </c>
      <c r="I66" s="3">
        <f t="shared" si="17"/>
        <v>83.841792656587472</v>
      </c>
      <c r="J66" s="3">
        <f t="shared" si="17"/>
        <v>61.285097192224612</v>
      </c>
      <c r="K66" s="3"/>
      <c r="L66" s="3">
        <f t="shared" si="17"/>
        <v>79.549136069114482</v>
      </c>
      <c r="M66" s="3">
        <f t="shared" si="17"/>
        <v>95.221382289416852</v>
      </c>
      <c r="N66" s="3">
        <f t="shared" si="17"/>
        <v>72.219222462203021</v>
      </c>
      <c r="O66" s="3">
        <f t="shared" si="17"/>
        <v>79.34665226781857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35</v>
      </c>
      <c r="I69" s="2" t="s">
        <v>36</v>
      </c>
      <c r="J69" s="2" t="s">
        <v>37</v>
      </c>
      <c r="K69" s="2" t="s">
        <v>76</v>
      </c>
      <c r="L69" s="2" t="s">
        <v>77</v>
      </c>
      <c r="M69" s="2" t="s">
        <v>38</v>
      </c>
      <c r="N69" s="2" t="s">
        <v>39</v>
      </c>
      <c r="O69" s="2" t="s">
        <v>40</v>
      </c>
      <c r="P69" s="2" t="s">
        <v>41</v>
      </c>
      <c r="Q69" s="2"/>
      <c r="R69" s="3"/>
    </row>
    <row r="70" spans="4:18" x14ac:dyDescent="0.25">
      <c r="D70" s="3"/>
      <c r="E70" s="3"/>
      <c r="F70" s="3" t="s">
        <v>48</v>
      </c>
      <c r="G70" s="3"/>
      <c r="H70" s="3">
        <f>AVERAGE(H63:H66)</f>
        <v>74.851511879049681</v>
      </c>
      <c r="I70" s="3">
        <f t="shared" ref="I70:N70" si="18">AVERAGE(I63:I66)</f>
        <v>84.418871490280779</v>
      </c>
      <c r="J70" s="3">
        <f>AVERAGE(J63:J66)</f>
        <v>69.789416846652273</v>
      </c>
      <c r="K70" s="3">
        <f t="shared" si="18"/>
        <v>71.949244060475152</v>
      </c>
      <c r="L70" s="3">
        <f t="shared" si="18"/>
        <v>75.408342332613387</v>
      </c>
      <c r="M70" s="3">
        <f>AVERAGE(M63:M66)</f>
        <v>100</v>
      </c>
      <c r="N70" s="3">
        <f t="shared" si="18"/>
        <v>70.53860691144709</v>
      </c>
      <c r="O70" s="3">
        <f>AVERAGE(O63:O66)</f>
        <v>77.240820734341241</v>
      </c>
      <c r="P70" s="3"/>
      <c r="Q70" s="3"/>
      <c r="R70" s="3"/>
    </row>
    <row r="71" spans="4:18" x14ac:dyDescent="0.25">
      <c r="D71" s="3"/>
      <c r="E71" s="3"/>
      <c r="F71" s="3" t="s">
        <v>50</v>
      </c>
      <c r="G71" s="3"/>
      <c r="H71" s="3">
        <f>MEDIAN(H63:H66)</f>
        <v>73.818844492440604</v>
      </c>
      <c r="I71" s="3">
        <f t="shared" ref="I71:O71" si="19">MEDIAN(I63:I66)</f>
        <v>86.352591792656597</v>
      </c>
      <c r="J71" s="3">
        <f t="shared" si="19"/>
        <v>68.453023758099363</v>
      </c>
      <c r="K71" s="3">
        <f t="shared" si="19"/>
        <v>72.300215982721369</v>
      </c>
      <c r="L71" s="3">
        <f t="shared" si="19"/>
        <v>77.018088552915771</v>
      </c>
      <c r="M71" s="3">
        <f t="shared" si="19"/>
        <v>100.68844492440604</v>
      </c>
      <c r="N71" s="3">
        <f t="shared" si="19"/>
        <v>71.773758099352051</v>
      </c>
      <c r="O71" s="3">
        <f t="shared" si="19"/>
        <v>79.771868250539953</v>
      </c>
      <c r="P71" s="3"/>
      <c r="Q71" s="3"/>
      <c r="R71" s="3"/>
    </row>
    <row r="72" spans="4:18" x14ac:dyDescent="0.25">
      <c r="D72" s="3"/>
      <c r="E72" s="3"/>
      <c r="F72" s="3" t="s">
        <v>52</v>
      </c>
      <c r="G72" s="3"/>
      <c r="H72" s="3">
        <f>STDEV(H63:H66)</f>
        <v>9.1406130995693751</v>
      </c>
      <c r="I72" s="3">
        <f t="shared" ref="I72:O72" si="20">STDEV(I63:I66)</f>
        <v>6.7529992070867486</v>
      </c>
      <c r="J72" s="3">
        <f t="shared" si="20"/>
        <v>8.4346757521479478</v>
      </c>
      <c r="K72" s="3">
        <f t="shared" si="20"/>
        <v>8.0645852080703566</v>
      </c>
      <c r="L72" s="3">
        <f t="shared" si="20"/>
        <v>12.191582016445185</v>
      </c>
      <c r="M72" s="3">
        <f t="shared" si="20"/>
        <v>9.5734661023538337</v>
      </c>
      <c r="N72" s="3">
        <f t="shared" si="20"/>
        <v>6.5491746659624539</v>
      </c>
      <c r="O72" s="3">
        <f t="shared" si="20"/>
        <v>9.3532029142617485</v>
      </c>
      <c r="P72" s="3"/>
      <c r="Q72" s="3"/>
      <c r="R72" s="3"/>
    </row>
    <row r="73" spans="4:18" x14ac:dyDescent="0.25">
      <c r="D73" s="3"/>
      <c r="E73" s="3"/>
      <c r="F73" s="3" t="s">
        <v>53</v>
      </c>
      <c r="G73" s="3"/>
      <c r="H73" s="3">
        <f t="shared" ref="H73:O73" si="21">H72/H70*100</f>
        <v>12.211661287936867</v>
      </c>
      <c r="I73" s="3">
        <f t="shared" si="21"/>
        <v>7.9993952630179708</v>
      </c>
      <c r="J73" s="3">
        <f t="shared" si="21"/>
        <v>12.085895158977175</v>
      </c>
      <c r="K73" s="3">
        <f t="shared" si="21"/>
        <v>11.208714300447506</v>
      </c>
      <c r="L73" s="3">
        <f t="shared" si="21"/>
        <v>16.167418138791845</v>
      </c>
      <c r="M73" s="3">
        <f t="shared" si="21"/>
        <v>9.5734661023538337</v>
      </c>
      <c r="N73" s="3">
        <f t="shared" si="21"/>
        <v>9.2845251029470575</v>
      </c>
      <c r="O73" s="3">
        <f t="shared" si="21"/>
        <v>12.109144912417168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4:18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5"/>
  <sheetViews>
    <sheetView topLeftCell="A16" workbookViewId="0">
      <selection activeCell="C45" sqref="C45"/>
    </sheetView>
  </sheetViews>
  <sheetFormatPr baseColWidth="10" defaultColWidth="11.42578125" defaultRowHeight="15" x14ac:dyDescent="0.25"/>
  <sheetData>
    <row r="1" spans="1:11" x14ac:dyDescent="0.25">
      <c r="A1" s="12" t="s">
        <v>0</v>
      </c>
      <c r="B1" s="12" t="s">
        <v>57</v>
      </c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2" t="s">
        <v>2</v>
      </c>
      <c r="B2" s="12" t="s">
        <v>3</v>
      </c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12" t="s">
        <v>58</v>
      </c>
      <c r="B3" s="12"/>
      <c r="C3" s="12"/>
      <c r="D3" s="12"/>
      <c r="E3" s="12" t="s">
        <v>59</v>
      </c>
      <c r="F3" s="12"/>
      <c r="G3" s="12"/>
      <c r="H3" s="12"/>
      <c r="I3" s="12"/>
      <c r="J3" s="12"/>
      <c r="K3" s="12"/>
    </row>
    <row r="4" spans="1:11" x14ac:dyDescent="0.25">
      <c r="A4" s="12" t="s">
        <v>60</v>
      </c>
      <c r="B4" s="12"/>
      <c r="C4" s="12"/>
      <c r="D4" s="12"/>
      <c r="E4" s="12">
        <v>485</v>
      </c>
      <c r="F4" s="12"/>
      <c r="G4" s="12"/>
      <c r="H4" s="12"/>
      <c r="I4" s="12"/>
      <c r="J4" s="12"/>
      <c r="K4" s="12"/>
    </row>
    <row r="5" spans="1:11" x14ac:dyDescent="0.25">
      <c r="A5" s="12" t="s">
        <v>61</v>
      </c>
      <c r="B5" s="12"/>
      <c r="C5" s="12"/>
      <c r="D5" s="12"/>
      <c r="E5" s="12">
        <v>10</v>
      </c>
      <c r="F5" s="12"/>
      <c r="G5" s="12"/>
      <c r="H5" s="12"/>
      <c r="I5" s="12"/>
      <c r="J5" s="12"/>
      <c r="K5" s="12"/>
    </row>
    <row r="6" spans="1:11" x14ac:dyDescent="0.25">
      <c r="A6" s="12" t="s">
        <v>62</v>
      </c>
      <c r="B6" s="12"/>
      <c r="C6" s="12"/>
      <c r="D6" s="12"/>
      <c r="E6" s="12" t="s">
        <v>59</v>
      </c>
      <c r="F6" s="12"/>
      <c r="G6" s="12"/>
      <c r="H6" s="12"/>
      <c r="I6" s="12"/>
      <c r="J6" s="12"/>
      <c r="K6" s="12"/>
    </row>
    <row r="7" spans="1:11" x14ac:dyDescent="0.25">
      <c r="A7" s="12" t="s">
        <v>63</v>
      </c>
      <c r="B7" s="12"/>
      <c r="C7" s="12"/>
      <c r="D7" s="12"/>
      <c r="E7" s="12">
        <v>535.00000000000011</v>
      </c>
      <c r="F7" s="12"/>
      <c r="G7" s="12"/>
      <c r="H7" s="12"/>
      <c r="I7" s="12"/>
      <c r="J7" s="12"/>
      <c r="K7" s="12"/>
    </row>
    <row r="8" spans="1:11" x14ac:dyDescent="0.25">
      <c r="A8" s="12" t="s">
        <v>64</v>
      </c>
      <c r="B8" s="12"/>
      <c r="C8" s="12"/>
      <c r="D8" s="12"/>
      <c r="E8" s="12">
        <v>10</v>
      </c>
      <c r="F8" s="12"/>
      <c r="G8" s="12"/>
      <c r="H8" s="12"/>
      <c r="I8" s="12"/>
      <c r="J8" s="12"/>
      <c r="K8" s="12"/>
    </row>
    <row r="9" spans="1:11" x14ac:dyDescent="0.25">
      <c r="A9" s="12" t="s">
        <v>65</v>
      </c>
      <c r="B9" s="12"/>
      <c r="C9" s="12"/>
      <c r="D9" s="12"/>
      <c r="E9" s="12">
        <v>121</v>
      </c>
      <c r="F9" s="12"/>
      <c r="G9" s="12"/>
      <c r="H9" s="12"/>
      <c r="I9" s="12"/>
      <c r="J9" s="12"/>
      <c r="K9" s="12"/>
    </row>
    <row r="10" spans="1:11" x14ac:dyDescent="0.25">
      <c r="A10" s="12" t="s">
        <v>66</v>
      </c>
      <c r="B10" s="12"/>
      <c r="C10" s="12"/>
      <c r="D10" s="12"/>
      <c r="E10" s="12" t="s">
        <v>67</v>
      </c>
      <c r="F10" s="12"/>
      <c r="G10" s="12"/>
      <c r="H10" s="12"/>
      <c r="I10" s="12"/>
      <c r="J10" s="12"/>
      <c r="K10" s="12"/>
    </row>
    <row r="11" spans="1:11" x14ac:dyDescent="0.25">
      <c r="A11" s="12" t="s">
        <v>5</v>
      </c>
      <c r="B11" s="12"/>
      <c r="C11" s="12"/>
      <c r="D11" s="12"/>
      <c r="E11" s="12">
        <v>30</v>
      </c>
      <c r="F11" s="12"/>
      <c r="G11" s="12"/>
      <c r="H11" s="12"/>
      <c r="I11" s="12"/>
      <c r="J11" s="12"/>
      <c r="K11" s="12"/>
    </row>
    <row r="12" spans="1:11" x14ac:dyDescent="0.25">
      <c r="A12" s="12" t="s">
        <v>68</v>
      </c>
      <c r="B12" s="12"/>
      <c r="C12" s="12"/>
      <c r="D12" s="12"/>
      <c r="E12" s="12">
        <v>40</v>
      </c>
      <c r="F12" s="12"/>
      <c r="G12" s="12"/>
      <c r="H12" s="12"/>
      <c r="I12" s="12"/>
      <c r="J12" s="12"/>
      <c r="K12" s="12"/>
    </row>
    <row r="13" spans="1:11" x14ac:dyDescent="0.25">
      <c r="A13" s="12" t="s">
        <v>69</v>
      </c>
      <c r="B13" s="12"/>
      <c r="C13" s="12"/>
      <c r="D13" s="12"/>
      <c r="E13" s="12">
        <v>0</v>
      </c>
      <c r="F13" s="12"/>
      <c r="G13" s="12"/>
      <c r="H13" s="12"/>
      <c r="I13" s="12"/>
      <c r="J13" s="12"/>
      <c r="K13" s="12"/>
    </row>
    <row r="14" spans="1:11" x14ac:dyDescent="0.25">
      <c r="A14" s="12" t="s">
        <v>6</v>
      </c>
      <c r="B14" s="12"/>
      <c r="C14" s="12"/>
      <c r="D14" s="12"/>
      <c r="E14" s="12">
        <v>0</v>
      </c>
      <c r="F14" s="12"/>
      <c r="G14" s="12"/>
      <c r="H14" s="12"/>
      <c r="I14" s="12"/>
      <c r="J14" s="12"/>
      <c r="K14" s="12"/>
    </row>
    <row r="15" spans="1:11" x14ac:dyDescent="0.25">
      <c r="A15" s="12" t="s">
        <v>70</v>
      </c>
      <c r="B15" s="12"/>
      <c r="C15" s="12"/>
      <c r="D15" s="12"/>
      <c r="E15" s="12">
        <v>16233</v>
      </c>
      <c r="F15" s="12"/>
      <c r="G15" s="12"/>
      <c r="H15" s="12"/>
      <c r="I15" s="12"/>
      <c r="J15" s="12"/>
      <c r="K15" s="12"/>
    </row>
    <row r="16" spans="1:11" x14ac:dyDescent="0.25">
      <c r="A16" s="12" t="s">
        <v>71</v>
      </c>
      <c r="B16" s="12"/>
      <c r="C16" s="12"/>
      <c r="D16" s="12"/>
      <c r="E16" s="12" t="s">
        <v>72</v>
      </c>
      <c r="F16" s="12"/>
      <c r="G16" s="12"/>
      <c r="H16" s="12"/>
      <c r="I16" s="12"/>
      <c r="J16" s="12"/>
      <c r="K16" s="12"/>
    </row>
    <row r="17" spans="1:20" x14ac:dyDescent="0.25">
      <c r="A17" s="12" t="s">
        <v>7</v>
      </c>
      <c r="B17" s="12"/>
      <c r="C17" s="12"/>
      <c r="D17" s="12"/>
      <c r="E17" s="12" t="s">
        <v>8</v>
      </c>
      <c r="F17" s="12"/>
      <c r="G17" s="12"/>
      <c r="H17" s="12"/>
      <c r="I17" s="12"/>
      <c r="J17" s="12"/>
      <c r="K17" s="12"/>
    </row>
    <row r="18" spans="1:20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20" x14ac:dyDescent="0.25">
      <c r="A19" s="12" t="s">
        <v>9</v>
      </c>
      <c r="B19" s="12"/>
      <c r="C19" s="12"/>
      <c r="D19" s="12"/>
      <c r="E19" s="12" t="s">
        <v>79</v>
      </c>
      <c r="F19" s="12"/>
      <c r="G19" s="12"/>
      <c r="H19" s="12"/>
      <c r="I19" s="12"/>
      <c r="J19" s="12"/>
      <c r="K19" s="12"/>
    </row>
    <row r="20" spans="1:20" x14ac:dyDescent="0.25">
      <c r="A20" s="12" t="s">
        <v>10</v>
      </c>
      <c r="B20" s="12"/>
      <c r="C20" s="12"/>
      <c r="D20" s="12"/>
      <c r="E20" s="12">
        <v>22.3</v>
      </c>
      <c r="F20" s="12"/>
      <c r="G20" s="12"/>
      <c r="H20" s="12"/>
      <c r="I20" s="12"/>
      <c r="J20" s="12"/>
      <c r="K20" s="12"/>
    </row>
    <row r="21" spans="1:20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20" x14ac:dyDescent="0.25">
      <c r="A22" s="13" t="s">
        <v>11</v>
      </c>
      <c r="B22" s="13" t="s">
        <v>12</v>
      </c>
      <c r="C22" s="13" t="s">
        <v>13</v>
      </c>
      <c r="D22" s="13" t="s">
        <v>14</v>
      </c>
      <c r="E22" s="13" t="s">
        <v>15</v>
      </c>
      <c r="F22" s="13" t="s">
        <v>16</v>
      </c>
      <c r="G22" s="13" t="s">
        <v>17</v>
      </c>
      <c r="H22" s="13" t="s">
        <v>18</v>
      </c>
      <c r="I22" s="13" t="s">
        <v>19</v>
      </c>
      <c r="J22" s="13" t="s">
        <v>20</v>
      </c>
      <c r="K22" s="13" t="s">
        <v>21</v>
      </c>
      <c r="L22" s="13" t="s">
        <v>22</v>
      </c>
      <c r="M22" s="13" t="s">
        <v>23</v>
      </c>
    </row>
    <row r="23" spans="1:20" x14ac:dyDescent="0.25">
      <c r="A23" s="13" t="s">
        <v>24</v>
      </c>
      <c r="B23" s="12">
        <v>25</v>
      </c>
      <c r="C23" s="12">
        <v>30</v>
      </c>
      <c r="D23" s="12">
        <v>29</v>
      </c>
      <c r="E23" s="12">
        <v>27</v>
      </c>
      <c r="F23" s="12">
        <v>26</v>
      </c>
      <c r="G23" s="12">
        <v>27</v>
      </c>
      <c r="H23" s="12">
        <v>24</v>
      </c>
      <c r="I23" s="12">
        <v>23</v>
      </c>
      <c r="J23" s="12">
        <v>28</v>
      </c>
      <c r="K23" s="12">
        <v>28</v>
      </c>
      <c r="L23" s="12">
        <v>26</v>
      </c>
      <c r="M23" s="12">
        <v>26</v>
      </c>
    </row>
    <row r="24" spans="1:20" x14ac:dyDescent="0.25">
      <c r="A24" s="13" t="s">
        <v>25</v>
      </c>
      <c r="B24" s="12">
        <v>428</v>
      </c>
      <c r="C24" s="12">
        <v>27</v>
      </c>
      <c r="D24" s="12">
        <v>30</v>
      </c>
      <c r="E24" s="12">
        <v>27</v>
      </c>
      <c r="F24" s="12">
        <v>28</v>
      </c>
      <c r="G24" s="12">
        <v>24</v>
      </c>
      <c r="H24" s="12">
        <v>27</v>
      </c>
      <c r="I24" s="12">
        <v>25</v>
      </c>
      <c r="J24" s="12">
        <v>23</v>
      </c>
      <c r="K24" s="12">
        <v>28</v>
      </c>
      <c r="L24" s="12">
        <v>26</v>
      </c>
      <c r="M24" s="12">
        <v>26</v>
      </c>
    </row>
    <row r="25" spans="1:20" x14ac:dyDescent="0.25">
      <c r="A25" s="13" t="s">
        <v>26</v>
      </c>
      <c r="B25" s="12">
        <v>29</v>
      </c>
      <c r="C25" s="12">
        <v>27</v>
      </c>
      <c r="D25" s="12">
        <v>46956</v>
      </c>
      <c r="E25" s="12">
        <v>39014</v>
      </c>
      <c r="F25" s="12">
        <v>43061</v>
      </c>
      <c r="G25" s="12">
        <v>46020</v>
      </c>
      <c r="H25" s="12">
        <v>45973</v>
      </c>
      <c r="I25" s="12">
        <v>40614</v>
      </c>
      <c r="J25" s="12">
        <v>41207</v>
      </c>
      <c r="K25" s="12">
        <v>49104</v>
      </c>
      <c r="L25" s="12">
        <v>20996</v>
      </c>
      <c r="M25" s="12">
        <v>24</v>
      </c>
    </row>
    <row r="26" spans="1:20" x14ac:dyDescent="0.25">
      <c r="A26" s="13" t="s">
        <v>27</v>
      </c>
      <c r="B26" s="12">
        <v>29</v>
      </c>
      <c r="C26" s="12">
        <v>26</v>
      </c>
      <c r="D26" s="12">
        <v>47772</v>
      </c>
      <c r="E26" s="12">
        <v>40606</v>
      </c>
      <c r="F26" s="12">
        <v>44809</v>
      </c>
      <c r="G26" s="12">
        <v>46215</v>
      </c>
      <c r="H26" s="12">
        <v>43953</v>
      </c>
      <c r="I26" s="12">
        <v>39707</v>
      </c>
      <c r="J26" s="12">
        <v>45534</v>
      </c>
      <c r="K26" s="12">
        <v>50413</v>
      </c>
      <c r="L26" s="12">
        <v>20666</v>
      </c>
      <c r="M26" s="12">
        <v>27</v>
      </c>
    </row>
    <row r="27" spans="1:20" x14ac:dyDescent="0.25">
      <c r="A27" s="13" t="s">
        <v>28</v>
      </c>
      <c r="B27" s="12">
        <v>30</v>
      </c>
      <c r="C27" s="12">
        <v>26</v>
      </c>
      <c r="D27" s="12">
        <v>43892</v>
      </c>
      <c r="E27" s="12">
        <v>36839</v>
      </c>
      <c r="F27" s="12">
        <v>43464</v>
      </c>
      <c r="G27" s="12">
        <v>44150</v>
      </c>
      <c r="H27" s="12">
        <v>45314</v>
      </c>
      <c r="I27" s="12">
        <v>41323</v>
      </c>
      <c r="J27" s="12">
        <v>42121</v>
      </c>
      <c r="K27" s="12">
        <v>50365</v>
      </c>
      <c r="L27" s="12">
        <v>20781</v>
      </c>
      <c r="M27" s="12">
        <v>27</v>
      </c>
    </row>
    <row r="28" spans="1:20" x14ac:dyDescent="0.25">
      <c r="A28" s="13" t="s">
        <v>29</v>
      </c>
      <c r="B28" s="12">
        <v>26</v>
      </c>
      <c r="C28" s="12">
        <v>29</v>
      </c>
      <c r="D28" s="12">
        <v>47486</v>
      </c>
      <c r="E28" s="12">
        <v>37197</v>
      </c>
      <c r="F28" s="12">
        <v>41786</v>
      </c>
      <c r="G28" s="12">
        <v>48265</v>
      </c>
      <c r="H28" s="12">
        <v>39647</v>
      </c>
      <c r="I28" s="12">
        <v>37953</v>
      </c>
      <c r="J28" s="12">
        <v>44670</v>
      </c>
      <c r="K28" s="12">
        <v>46123</v>
      </c>
      <c r="L28" s="12">
        <v>25</v>
      </c>
      <c r="M28" s="12">
        <v>26</v>
      </c>
    </row>
    <row r="29" spans="1:20" x14ac:dyDescent="0.25">
      <c r="A29" s="13" t="s">
        <v>30</v>
      </c>
      <c r="B29" s="12">
        <v>26</v>
      </c>
      <c r="C29" s="12">
        <v>22</v>
      </c>
      <c r="D29" s="12">
        <v>30</v>
      </c>
      <c r="E29" s="12">
        <v>28</v>
      </c>
      <c r="F29" s="12">
        <v>25</v>
      </c>
      <c r="G29" s="12">
        <v>26</v>
      </c>
      <c r="H29" s="12">
        <v>27</v>
      </c>
      <c r="I29" s="12">
        <v>23</v>
      </c>
      <c r="J29" s="12">
        <v>25</v>
      </c>
      <c r="K29" s="12">
        <v>26</v>
      </c>
      <c r="L29" s="12">
        <v>24</v>
      </c>
      <c r="M29" s="12">
        <v>24</v>
      </c>
    </row>
    <row r="30" spans="1:20" x14ac:dyDescent="0.25">
      <c r="A30" s="13" t="s">
        <v>31</v>
      </c>
      <c r="B30" s="12">
        <v>27</v>
      </c>
      <c r="C30" s="12">
        <v>26</v>
      </c>
      <c r="D30" s="12">
        <v>31</v>
      </c>
      <c r="E30" s="12">
        <v>27</v>
      </c>
      <c r="F30" s="12">
        <v>32</v>
      </c>
      <c r="G30" s="12">
        <v>28</v>
      </c>
      <c r="H30" s="12">
        <v>24</v>
      </c>
      <c r="I30" s="12">
        <v>23</v>
      </c>
      <c r="J30" s="12">
        <v>25</v>
      </c>
      <c r="K30" s="12">
        <v>27</v>
      </c>
      <c r="L30" s="12">
        <v>27</v>
      </c>
      <c r="M30" s="12">
        <v>24</v>
      </c>
    </row>
    <row r="31" spans="1:20" x14ac:dyDescent="0.25">
      <c r="A31" s="1"/>
      <c r="S31" s="14"/>
      <c r="T31" s="3"/>
    </row>
    <row r="32" spans="1:20" x14ac:dyDescent="0.25">
      <c r="C32" s="4"/>
      <c r="S32" s="14"/>
      <c r="T32" s="3"/>
    </row>
    <row r="33" spans="1:20" x14ac:dyDescent="0.25">
      <c r="C33" s="4"/>
      <c r="S33" s="14"/>
      <c r="T33" s="3"/>
    </row>
    <row r="34" spans="1:20" x14ac:dyDescent="0.25">
      <c r="A34" s="1" t="s">
        <v>82</v>
      </c>
      <c r="D34" s="3"/>
      <c r="E34" s="3"/>
      <c r="F34" s="2"/>
      <c r="G34" s="2"/>
      <c r="H34" s="2" t="s">
        <v>35</v>
      </c>
      <c r="I34" s="2" t="s">
        <v>36</v>
      </c>
      <c r="J34" s="2" t="s">
        <v>37</v>
      </c>
      <c r="K34" s="2" t="s">
        <v>76</v>
      </c>
      <c r="L34" s="2" t="s">
        <v>77</v>
      </c>
      <c r="M34" s="2" t="s">
        <v>38</v>
      </c>
      <c r="N34" s="2" t="s">
        <v>39</v>
      </c>
      <c r="O34" s="2" t="s">
        <v>40</v>
      </c>
      <c r="P34" s="2" t="s">
        <v>41</v>
      </c>
      <c r="Q34" s="2"/>
      <c r="R34" s="3"/>
      <c r="S34" s="14"/>
      <c r="T34" s="3"/>
    </row>
    <row r="35" spans="1:20" x14ac:dyDescent="0.25">
      <c r="A35" t="s">
        <v>42</v>
      </c>
      <c r="C35" t="s">
        <v>80</v>
      </c>
      <c r="D35" s="3"/>
      <c r="E35" s="3"/>
      <c r="F35" s="12">
        <v>25</v>
      </c>
      <c r="G35" s="12">
        <v>30</v>
      </c>
      <c r="H35" s="12">
        <v>29</v>
      </c>
      <c r="I35" s="12">
        <v>27</v>
      </c>
      <c r="J35" s="12">
        <v>26</v>
      </c>
      <c r="K35" s="12">
        <v>27</v>
      </c>
      <c r="L35" s="12">
        <v>24</v>
      </c>
      <c r="M35" s="12">
        <v>23</v>
      </c>
      <c r="N35" s="12">
        <v>28</v>
      </c>
      <c r="O35" s="12">
        <v>28</v>
      </c>
      <c r="P35" s="12">
        <v>26</v>
      </c>
      <c r="Q35" s="12">
        <v>26</v>
      </c>
      <c r="R35" s="3"/>
      <c r="S35" s="14"/>
      <c r="T35" s="3"/>
    </row>
    <row r="36" spans="1:20" x14ac:dyDescent="0.25">
      <c r="A36" t="s">
        <v>43</v>
      </c>
      <c r="C36" s="4">
        <v>44178</v>
      </c>
      <c r="D36" s="3"/>
      <c r="E36" s="3"/>
      <c r="F36" s="12">
        <v>428</v>
      </c>
      <c r="G36" s="12">
        <v>27</v>
      </c>
      <c r="H36" s="12">
        <v>30</v>
      </c>
      <c r="I36" s="12">
        <v>27</v>
      </c>
      <c r="J36" s="12">
        <v>28</v>
      </c>
      <c r="K36" s="12">
        <v>24</v>
      </c>
      <c r="L36" s="12">
        <v>27</v>
      </c>
      <c r="M36" s="12">
        <v>25</v>
      </c>
      <c r="N36" s="12">
        <v>23</v>
      </c>
      <c r="O36" s="12">
        <v>28</v>
      </c>
      <c r="P36" s="12">
        <v>26</v>
      </c>
      <c r="Q36" s="12">
        <v>26</v>
      </c>
      <c r="R36" s="3"/>
      <c r="S36" s="14"/>
      <c r="T36" s="3"/>
    </row>
    <row r="37" spans="1:20" x14ac:dyDescent="0.25">
      <c r="A37" t="s">
        <v>44</v>
      </c>
      <c r="C37" s="4" t="s">
        <v>86</v>
      </c>
      <c r="D37" s="3"/>
      <c r="E37" s="3"/>
      <c r="F37" s="12">
        <v>29</v>
      </c>
      <c r="G37" s="12">
        <v>27</v>
      </c>
      <c r="H37" s="12">
        <v>46956</v>
      </c>
      <c r="I37" s="12">
        <v>39014</v>
      </c>
      <c r="J37" s="12">
        <v>43061</v>
      </c>
      <c r="K37" s="12">
        <v>46020</v>
      </c>
      <c r="L37" s="12">
        <v>45973</v>
      </c>
      <c r="M37" s="12">
        <v>40614</v>
      </c>
      <c r="N37" s="12">
        <v>41207</v>
      </c>
      <c r="O37" s="12">
        <v>49104</v>
      </c>
      <c r="P37" s="12">
        <v>20996</v>
      </c>
      <c r="Q37" s="12">
        <v>24</v>
      </c>
      <c r="R37" s="3"/>
    </row>
    <row r="38" spans="1:20" x14ac:dyDescent="0.25">
      <c r="A38" t="s">
        <v>45</v>
      </c>
      <c r="C38" t="s">
        <v>46</v>
      </c>
      <c r="D38" s="3"/>
      <c r="E38" s="3"/>
      <c r="F38" s="12">
        <v>29</v>
      </c>
      <c r="G38" s="12">
        <v>26</v>
      </c>
      <c r="H38" s="12">
        <v>47772</v>
      </c>
      <c r="I38" s="12">
        <v>40606</v>
      </c>
      <c r="J38" s="12">
        <v>44809</v>
      </c>
      <c r="K38" s="12">
        <v>46215</v>
      </c>
      <c r="L38" s="12">
        <v>43953</v>
      </c>
      <c r="M38" s="12">
        <v>39707</v>
      </c>
      <c r="N38" s="12">
        <v>45534</v>
      </c>
      <c r="O38" s="12">
        <v>50413</v>
      </c>
      <c r="P38" s="12">
        <v>20666</v>
      </c>
      <c r="Q38" s="12">
        <v>27</v>
      </c>
      <c r="R38" s="3"/>
    </row>
    <row r="39" spans="1:20" x14ac:dyDescent="0.25">
      <c r="C39" t="s">
        <v>81</v>
      </c>
      <c r="D39" s="3"/>
      <c r="E39" s="3"/>
      <c r="F39" s="12">
        <v>30</v>
      </c>
      <c r="G39" s="12">
        <v>26</v>
      </c>
      <c r="H39" s="12">
        <v>43892</v>
      </c>
      <c r="I39" s="12">
        <v>36839</v>
      </c>
      <c r="J39" s="12">
        <v>43464</v>
      </c>
      <c r="K39" s="12">
        <v>44150</v>
      </c>
      <c r="L39" s="12">
        <v>45314</v>
      </c>
      <c r="M39" s="12">
        <v>41323</v>
      </c>
      <c r="N39" s="12">
        <v>42121</v>
      </c>
      <c r="O39" s="12">
        <v>50365</v>
      </c>
      <c r="P39" s="12">
        <v>20781</v>
      </c>
      <c r="Q39" s="12">
        <v>27</v>
      </c>
      <c r="R39" s="3"/>
    </row>
    <row r="40" spans="1:20" x14ac:dyDescent="0.25">
      <c r="A40" t="s">
        <v>32</v>
      </c>
      <c r="C40" s="4">
        <v>44225</v>
      </c>
      <c r="D40" s="3"/>
      <c r="E40" s="3"/>
      <c r="F40" s="12">
        <v>26</v>
      </c>
      <c r="G40" s="12">
        <v>29</v>
      </c>
      <c r="H40" s="12">
        <v>47486</v>
      </c>
      <c r="I40" s="12">
        <v>37197</v>
      </c>
      <c r="J40" s="12">
        <v>41786</v>
      </c>
      <c r="K40" s="12"/>
      <c r="L40" s="12">
        <v>39647</v>
      </c>
      <c r="M40" s="12">
        <v>37953</v>
      </c>
      <c r="N40" s="12">
        <v>44670</v>
      </c>
      <c r="O40" s="12">
        <v>46123</v>
      </c>
      <c r="P40" s="12">
        <v>25</v>
      </c>
      <c r="Q40" s="12">
        <v>26</v>
      </c>
      <c r="R40" s="3"/>
    </row>
    <row r="41" spans="1:20" x14ac:dyDescent="0.25">
      <c r="A41" t="s">
        <v>33</v>
      </c>
      <c r="C41" t="s">
        <v>34</v>
      </c>
      <c r="D41" s="3"/>
      <c r="E41" s="3"/>
      <c r="F41" s="12">
        <v>26</v>
      </c>
      <c r="G41" s="12">
        <v>22</v>
      </c>
      <c r="H41" s="12">
        <v>30</v>
      </c>
      <c r="I41" s="12">
        <v>28</v>
      </c>
      <c r="J41" s="12">
        <v>25</v>
      </c>
      <c r="K41" s="12">
        <v>26</v>
      </c>
      <c r="L41" s="12">
        <v>27</v>
      </c>
      <c r="M41" s="12">
        <v>23</v>
      </c>
      <c r="N41" s="12">
        <v>25</v>
      </c>
      <c r="O41" s="12">
        <v>26</v>
      </c>
      <c r="P41" s="12">
        <v>24</v>
      </c>
      <c r="Q41" s="12">
        <v>24</v>
      </c>
      <c r="R41" s="3"/>
    </row>
    <row r="42" spans="1:20" x14ac:dyDescent="0.25">
      <c r="A42" s="1" t="s">
        <v>47</v>
      </c>
      <c r="B42" s="5"/>
      <c r="C42" s="3" t="s">
        <v>83</v>
      </c>
      <c r="D42" s="3"/>
      <c r="E42" s="3"/>
      <c r="F42" s="12">
        <v>27</v>
      </c>
      <c r="G42" s="12">
        <v>26</v>
      </c>
      <c r="H42" s="12">
        <v>31</v>
      </c>
      <c r="I42" s="12">
        <v>27</v>
      </c>
      <c r="J42" s="12">
        <v>32</v>
      </c>
      <c r="K42" s="12">
        <v>28</v>
      </c>
      <c r="L42" s="12">
        <v>24</v>
      </c>
      <c r="M42" s="12">
        <v>23</v>
      </c>
      <c r="N42" s="12">
        <v>25</v>
      </c>
      <c r="O42" s="12">
        <v>27</v>
      </c>
      <c r="P42" s="12">
        <v>27</v>
      </c>
      <c r="Q42" s="12">
        <v>24</v>
      </c>
      <c r="R42" s="3"/>
    </row>
    <row r="43" spans="1:20" x14ac:dyDescent="0.25">
      <c r="C43" t="s">
        <v>84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C44" t="s">
        <v>85</v>
      </c>
      <c r="E44" s="3"/>
      <c r="F44" s="3" t="s">
        <v>48</v>
      </c>
      <c r="G44" s="3"/>
      <c r="H44" s="6">
        <f>AVERAGE(H37:H40)</f>
        <v>46526.5</v>
      </c>
      <c r="I44" s="3">
        <f t="shared" ref="I44:M44" si="0">AVERAGE(I37:I40)</f>
        <v>38414</v>
      </c>
      <c r="J44" s="3">
        <f t="shared" si="0"/>
        <v>43280</v>
      </c>
      <c r="K44" s="3">
        <f ca="1">AVERAGE(K37:K49)</f>
        <v>0</v>
      </c>
      <c r="L44" s="3">
        <f t="shared" si="0"/>
        <v>43721.75</v>
      </c>
      <c r="M44" s="3">
        <f t="shared" si="0"/>
        <v>39899.25</v>
      </c>
      <c r="N44" s="3">
        <f>AVERAGE(N37:N40)</f>
        <v>43383</v>
      </c>
      <c r="O44" s="3">
        <f>AVERAGE(O37:O40)</f>
        <v>49001.25</v>
      </c>
      <c r="P44" s="3">
        <f>AVERAGE(P37:P39)</f>
        <v>20814.333333333332</v>
      </c>
      <c r="Q44" s="3"/>
      <c r="R44" s="3"/>
    </row>
    <row r="45" spans="1:20" x14ac:dyDescent="0.25">
      <c r="B45" s="5"/>
      <c r="D45" s="3"/>
      <c r="E45" s="3"/>
      <c r="F45" s="3" t="s">
        <v>49</v>
      </c>
      <c r="G45" s="3"/>
      <c r="H45" s="3">
        <f>H44/1000</f>
        <v>46.526499999999999</v>
      </c>
      <c r="I45" s="3">
        <f t="shared" ref="I45:P45" si="1">I44/1000</f>
        <v>38.414000000000001</v>
      </c>
      <c r="J45" s="3">
        <f t="shared" si="1"/>
        <v>43.28</v>
      </c>
      <c r="K45" s="3">
        <f t="shared" ca="1" si="1"/>
        <v>45.461666666666666</v>
      </c>
      <c r="L45" s="3">
        <f t="shared" si="1"/>
        <v>43.72175</v>
      </c>
      <c r="M45" s="3">
        <f t="shared" si="1"/>
        <v>39.899250000000002</v>
      </c>
      <c r="N45" s="3">
        <f t="shared" si="1"/>
        <v>43.383000000000003</v>
      </c>
      <c r="O45" s="3">
        <f t="shared" si="1"/>
        <v>49.001249999999999</v>
      </c>
      <c r="P45" s="3">
        <f t="shared" si="1"/>
        <v>20.814333333333334</v>
      </c>
      <c r="Q45" s="3"/>
      <c r="R45" s="3"/>
    </row>
    <row r="46" spans="1:20" x14ac:dyDescent="0.25">
      <c r="B46" s="5"/>
      <c r="D46" s="3"/>
      <c r="E46" s="3"/>
      <c r="F46" s="3" t="s">
        <v>50</v>
      </c>
      <c r="G46" s="3"/>
      <c r="H46" s="3">
        <f>MEDIAN(H37:H40)</f>
        <v>47221</v>
      </c>
      <c r="I46" s="3">
        <f t="shared" ref="I46:P46" si="2">MEDIAN(I37:I40)</f>
        <v>38105.5</v>
      </c>
      <c r="J46" s="3">
        <f t="shared" si="2"/>
        <v>43262.5</v>
      </c>
      <c r="K46" s="3">
        <f t="shared" si="2"/>
        <v>46020</v>
      </c>
      <c r="L46" s="3">
        <f t="shared" si="2"/>
        <v>44633.5</v>
      </c>
      <c r="M46" s="3">
        <f t="shared" si="2"/>
        <v>40160.5</v>
      </c>
      <c r="N46" s="3">
        <f t="shared" si="2"/>
        <v>43395.5</v>
      </c>
      <c r="O46" s="3">
        <f t="shared" si="2"/>
        <v>49734.5</v>
      </c>
      <c r="P46" s="3">
        <f t="shared" si="2"/>
        <v>20723.5</v>
      </c>
      <c r="Q46" s="3"/>
      <c r="R46" s="3"/>
    </row>
    <row r="47" spans="1:20" x14ac:dyDescent="0.25">
      <c r="B47" s="7"/>
      <c r="D47" s="3"/>
      <c r="E47" s="3"/>
      <c r="F47" s="3" t="s">
        <v>51</v>
      </c>
      <c r="G47" s="3"/>
      <c r="H47" s="3">
        <f>H46/1000</f>
        <v>47.220999999999997</v>
      </c>
      <c r="I47" s="3">
        <f t="shared" ref="I47:P47" si="3">I46/1000</f>
        <v>38.105499999999999</v>
      </c>
      <c r="J47" s="3">
        <f t="shared" si="3"/>
        <v>43.262500000000003</v>
      </c>
      <c r="K47" s="3">
        <f t="shared" si="3"/>
        <v>46.02</v>
      </c>
      <c r="L47" s="3">
        <f t="shared" si="3"/>
        <v>44.633499999999998</v>
      </c>
      <c r="M47" s="3">
        <f t="shared" si="3"/>
        <v>40.160499999999999</v>
      </c>
      <c r="N47" s="3">
        <f t="shared" si="3"/>
        <v>43.395499999999998</v>
      </c>
      <c r="O47" s="3">
        <f t="shared" si="3"/>
        <v>49.734499999999997</v>
      </c>
      <c r="P47" s="3">
        <f t="shared" si="3"/>
        <v>20.723500000000001</v>
      </c>
      <c r="Q47" s="3"/>
      <c r="R47" s="3"/>
    </row>
    <row r="48" spans="1:20" x14ac:dyDescent="0.25">
      <c r="B48" s="5"/>
      <c r="C48" s="5"/>
      <c r="D48" s="3"/>
      <c r="E48" s="3"/>
      <c r="F48" s="3" t="s">
        <v>52</v>
      </c>
      <c r="G48" s="3"/>
      <c r="H48" s="3">
        <f>STDEV(H37:H40)</f>
        <v>1788.5721493228427</v>
      </c>
      <c r="I48" s="3">
        <f t="shared" ref="I48:P48" si="4">STDEV(I37:I40)</f>
        <v>1744.1882543655277</v>
      </c>
      <c r="J48" s="3">
        <f t="shared" si="4"/>
        <v>1245.2167147395135</v>
      </c>
      <c r="K48" s="3">
        <f t="shared" si="4"/>
        <v>1140.1132984635051</v>
      </c>
      <c r="L48" s="3">
        <f t="shared" si="4"/>
        <v>2843.7329193626233</v>
      </c>
      <c r="M48" s="3">
        <f t="shared" si="4"/>
        <v>1456.340247561217</v>
      </c>
      <c r="N48" s="3">
        <f t="shared" si="4"/>
        <v>2050.2674622269815</v>
      </c>
      <c r="O48" s="3">
        <f t="shared" si="4"/>
        <v>2012.2734033922925</v>
      </c>
      <c r="P48" s="3">
        <f t="shared" si="4"/>
        <v>10395.566394702439</v>
      </c>
      <c r="Q48" s="3"/>
      <c r="R48" s="3"/>
    </row>
    <row r="49" spans="4:20" x14ac:dyDescent="0.25">
      <c r="D49" s="3"/>
      <c r="E49" s="3"/>
      <c r="F49" s="3" t="s">
        <v>53</v>
      </c>
      <c r="G49" s="3"/>
      <c r="H49" s="3">
        <f>H48/H44*100</f>
        <v>3.8442009377942523</v>
      </c>
      <c r="I49" s="3">
        <f t="shared" ref="I49:P49" si="5">I48/I44*100</f>
        <v>4.5405015212306132</v>
      </c>
      <c r="J49" s="3">
        <f t="shared" si="5"/>
        <v>2.8771181024480441</v>
      </c>
      <c r="K49" s="3">
        <f t="shared" ca="1" si="5"/>
        <v>2.5078563591234486</v>
      </c>
      <c r="L49" s="3">
        <f t="shared" si="5"/>
        <v>6.5041607880805845</v>
      </c>
      <c r="M49" s="3">
        <f t="shared" si="5"/>
        <v>3.6500441676503117</v>
      </c>
      <c r="N49" s="3">
        <f t="shared" si="5"/>
        <v>4.725969762872511</v>
      </c>
      <c r="O49" s="3">
        <f t="shared" si="5"/>
        <v>4.1065756555032626</v>
      </c>
      <c r="P49" s="3">
        <f t="shared" si="5"/>
        <v>49.944267866866291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54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35</v>
      </c>
      <c r="I53" s="2" t="s">
        <v>36</v>
      </c>
      <c r="J53" s="2" t="s">
        <v>37</v>
      </c>
      <c r="K53" s="2" t="s">
        <v>76</v>
      </c>
      <c r="L53" s="2" t="s">
        <v>77</v>
      </c>
      <c r="M53" s="2" t="s">
        <v>38</v>
      </c>
      <c r="N53" s="2" t="s">
        <v>39</v>
      </c>
      <c r="O53" s="2" t="s">
        <v>40</v>
      </c>
      <c r="P53" s="2" t="s">
        <v>41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26141.666666666668</v>
      </c>
      <c r="I56" s="3">
        <f t="shared" ref="I56:N56" si="6">I37-$P$44</f>
        <v>18199.666666666668</v>
      </c>
      <c r="J56" s="3">
        <f t="shared" si="6"/>
        <v>22246.666666666668</v>
      </c>
      <c r="K56" s="3">
        <f t="shared" si="6"/>
        <v>25205.666666666668</v>
      </c>
      <c r="L56" s="3">
        <f t="shared" si="6"/>
        <v>25158.666666666668</v>
      </c>
      <c r="M56" s="3">
        <f t="shared" si="6"/>
        <v>19799.666666666668</v>
      </c>
      <c r="N56" s="3">
        <f t="shared" si="6"/>
        <v>20392.666666666668</v>
      </c>
      <c r="O56" s="3">
        <f>O37-$P$44</f>
        <v>28289.666666666668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26957.666666666668</v>
      </c>
      <c r="I57" s="3">
        <f t="shared" si="7"/>
        <v>19791.666666666668</v>
      </c>
      <c r="J57" s="3">
        <f t="shared" si="7"/>
        <v>23994.666666666668</v>
      </c>
      <c r="K57" s="3">
        <f t="shared" si="7"/>
        <v>25400.666666666668</v>
      </c>
      <c r="L57" s="3">
        <f t="shared" si="7"/>
        <v>23138.666666666668</v>
      </c>
      <c r="M57" s="3">
        <f t="shared" si="7"/>
        <v>18892.666666666668</v>
      </c>
      <c r="N57" s="3">
        <f t="shared" si="7"/>
        <v>24719.666666666668</v>
      </c>
      <c r="O57" s="3">
        <f t="shared" si="7"/>
        <v>29598.666666666668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23077.666666666668</v>
      </c>
      <c r="I58" s="3">
        <f t="shared" si="7"/>
        <v>16024.666666666668</v>
      </c>
      <c r="J58" s="3">
        <f t="shared" si="7"/>
        <v>22649.666666666668</v>
      </c>
      <c r="K58" s="3">
        <f t="shared" si="7"/>
        <v>23335.666666666668</v>
      </c>
      <c r="L58" s="3">
        <f>L39-$P$44</f>
        <v>24499.666666666668</v>
      </c>
      <c r="M58" s="3">
        <f t="shared" si="7"/>
        <v>20508.666666666668</v>
      </c>
      <c r="N58" s="3">
        <f t="shared" si="7"/>
        <v>21306.666666666668</v>
      </c>
      <c r="O58" s="3">
        <f>O39-$P$44</f>
        <v>29550.666666666668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26671.666666666668</v>
      </c>
      <c r="I59" s="3">
        <f t="shared" si="7"/>
        <v>16382.666666666668</v>
      </c>
      <c r="J59" s="3">
        <f t="shared" si="7"/>
        <v>20971.666666666668</v>
      </c>
      <c r="K59" s="3"/>
      <c r="L59" s="3">
        <f t="shared" si="7"/>
        <v>18832.666666666668</v>
      </c>
      <c r="M59" s="3">
        <f t="shared" si="7"/>
        <v>17138.666666666668</v>
      </c>
      <c r="N59" s="3">
        <f t="shared" si="7"/>
        <v>23855.666666666668</v>
      </c>
      <c r="O59" s="3">
        <f t="shared" si="7"/>
        <v>25308.666666666668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35</v>
      </c>
      <c r="I62" s="2" t="s">
        <v>36</v>
      </c>
      <c r="J62" s="2" t="s">
        <v>37</v>
      </c>
      <c r="K62" s="2" t="s">
        <v>76</v>
      </c>
      <c r="L62" s="2" t="s">
        <v>77</v>
      </c>
      <c r="M62" s="2" t="s">
        <v>38</v>
      </c>
      <c r="N62" s="2" t="s">
        <v>39</v>
      </c>
      <c r="O62" s="2" t="s">
        <v>40</v>
      </c>
      <c r="P62" s="2" t="s">
        <v>41</v>
      </c>
      <c r="Q62" s="2"/>
      <c r="R62" s="3"/>
      <c r="S62" s="8" t="s">
        <v>55</v>
      </c>
      <c r="T62" s="9"/>
    </row>
    <row r="63" spans="4:20" x14ac:dyDescent="0.25">
      <c r="D63" s="3"/>
      <c r="E63" s="3"/>
      <c r="F63" s="3" t="s">
        <v>48</v>
      </c>
      <c r="G63" s="3"/>
      <c r="H63" s="3">
        <f>AVERAGE(H56:H59)</f>
        <v>25712.166666666668</v>
      </c>
      <c r="I63" s="3">
        <f>AVERAGE(I56:I59)</f>
        <v>17599.666666666668</v>
      </c>
      <c r="J63" s="3">
        <f t="shared" ref="J63:N63" si="8">AVERAGE(J56:J59)</f>
        <v>22465.666666666668</v>
      </c>
      <c r="K63" s="3">
        <f t="shared" si="8"/>
        <v>24647.333333333332</v>
      </c>
      <c r="L63" s="3">
        <f t="shared" si="8"/>
        <v>22907.416666666668</v>
      </c>
      <c r="M63" s="3">
        <f t="shared" si="8"/>
        <v>19084.916666666668</v>
      </c>
      <c r="N63" s="3">
        <f t="shared" si="8"/>
        <v>22568.666666666668</v>
      </c>
      <c r="O63" s="3">
        <f>AVERAGE(O56:O59)</f>
        <v>28186.916666666668</v>
      </c>
      <c r="P63" s="3"/>
      <c r="Q63" s="3"/>
      <c r="R63" s="3"/>
      <c r="S63" s="10">
        <f>AVERAGE(H56:I59)</f>
        <v>21655.916666666668</v>
      </c>
      <c r="T63" s="11"/>
    </row>
    <row r="64" spans="4:20" x14ac:dyDescent="0.25">
      <c r="D64" s="3"/>
      <c r="E64" s="3"/>
      <c r="F64" s="3" t="s">
        <v>49</v>
      </c>
      <c r="G64" s="3"/>
      <c r="H64" s="3">
        <f>H63/1000</f>
        <v>25.712166666666668</v>
      </c>
      <c r="I64" s="3">
        <f t="shared" ref="I64:O64" si="9">I63/1000</f>
        <v>17.599666666666668</v>
      </c>
      <c r="J64" s="3">
        <f t="shared" si="9"/>
        <v>22.465666666666667</v>
      </c>
      <c r="K64" s="3">
        <f t="shared" si="9"/>
        <v>24.647333333333332</v>
      </c>
      <c r="L64" s="3">
        <f t="shared" si="9"/>
        <v>22.907416666666666</v>
      </c>
      <c r="M64" s="3">
        <f t="shared" si="9"/>
        <v>19.084916666666668</v>
      </c>
      <c r="N64" s="3">
        <f t="shared" si="9"/>
        <v>22.568666666666669</v>
      </c>
      <c r="O64" s="3">
        <f t="shared" si="9"/>
        <v>28.186916666666669</v>
      </c>
      <c r="P64" s="3"/>
      <c r="Q64" s="3"/>
      <c r="R64" s="3"/>
    </row>
    <row r="65" spans="4:18" x14ac:dyDescent="0.25">
      <c r="D65" s="3"/>
      <c r="E65" s="3"/>
      <c r="F65" s="3" t="s">
        <v>50</v>
      </c>
      <c r="G65" s="3"/>
      <c r="H65" s="3">
        <f>MEDIAN(H56:H59)</f>
        <v>26406.666666666668</v>
      </c>
      <c r="I65" s="3">
        <f t="shared" ref="I65:N65" si="10">MEDIAN(I56:I59)</f>
        <v>17291.166666666668</v>
      </c>
      <c r="J65" s="3">
        <f>MEDIAN(J56:J59)</f>
        <v>22448.166666666668</v>
      </c>
      <c r="K65" s="3">
        <f t="shared" si="10"/>
        <v>25205.666666666668</v>
      </c>
      <c r="L65" s="3">
        <f t="shared" si="10"/>
        <v>23819.166666666668</v>
      </c>
      <c r="M65" s="3">
        <f t="shared" si="10"/>
        <v>19346.166666666668</v>
      </c>
      <c r="N65" s="3">
        <f t="shared" si="10"/>
        <v>22581.166666666668</v>
      </c>
      <c r="O65" s="3">
        <f>MEDIAN(O56:O59)</f>
        <v>28920.166666666668</v>
      </c>
      <c r="P65" s="3"/>
      <c r="Q65" s="3"/>
      <c r="R65" s="3"/>
    </row>
    <row r="66" spans="4:18" x14ac:dyDescent="0.25">
      <c r="D66" s="3"/>
      <c r="E66" s="3"/>
      <c r="F66" s="3" t="s">
        <v>51</v>
      </c>
      <c r="G66" s="3"/>
      <c r="H66" s="3">
        <f>H65/1000</f>
        <v>26.406666666666666</v>
      </c>
      <c r="I66" s="3">
        <f t="shared" ref="I66:O66" si="11">I65/1000</f>
        <v>17.291166666666669</v>
      </c>
      <c r="J66" s="3">
        <f t="shared" si="11"/>
        <v>22.448166666666669</v>
      </c>
      <c r="K66" s="3">
        <f t="shared" si="11"/>
        <v>25.205666666666669</v>
      </c>
      <c r="L66" s="3">
        <f t="shared" si="11"/>
        <v>23.819166666666668</v>
      </c>
      <c r="M66" s="3">
        <f t="shared" si="11"/>
        <v>19.346166666666669</v>
      </c>
      <c r="N66" s="3">
        <f t="shared" si="11"/>
        <v>22.581166666666668</v>
      </c>
      <c r="O66" s="3">
        <f t="shared" si="11"/>
        <v>28.920166666666667</v>
      </c>
      <c r="P66" s="3"/>
      <c r="Q66" s="3"/>
      <c r="R66" s="3"/>
    </row>
    <row r="67" spans="4:18" x14ac:dyDescent="0.25">
      <c r="D67" s="3"/>
      <c r="E67" s="3"/>
      <c r="F67" s="3" t="s">
        <v>52</v>
      </c>
      <c r="G67" s="3"/>
      <c r="H67" s="3">
        <f>STDEV(H56:H59)</f>
        <v>1788.5721493228427</v>
      </c>
      <c r="I67" s="3">
        <f t="shared" ref="I67:O67" si="12">STDEV(I56:I59)</f>
        <v>1744.1882543655277</v>
      </c>
      <c r="J67" s="3">
        <f t="shared" si="12"/>
        <v>1245.2167147395135</v>
      </c>
      <c r="K67" s="3">
        <f t="shared" si="12"/>
        <v>1140.1132984635051</v>
      </c>
      <c r="L67" s="3">
        <f t="shared" si="12"/>
        <v>2843.7329193626233</v>
      </c>
      <c r="M67" s="3">
        <f t="shared" si="12"/>
        <v>1456.340247561217</v>
      </c>
      <c r="N67" s="3">
        <f t="shared" si="12"/>
        <v>2050.2674622269815</v>
      </c>
      <c r="O67" s="3">
        <f t="shared" si="12"/>
        <v>2012.2734033922925</v>
      </c>
      <c r="P67" s="3"/>
      <c r="Q67" s="3"/>
      <c r="R67" s="3"/>
    </row>
    <row r="68" spans="4:18" x14ac:dyDescent="0.25">
      <c r="D68" s="3"/>
      <c r="E68" s="3"/>
      <c r="F68" s="3" t="s">
        <v>53</v>
      </c>
      <c r="G68" s="3"/>
      <c r="H68" s="3">
        <f>H67/H63*100</f>
        <v>6.9561315952480705</v>
      </c>
      <c r="I68" s="3">
        <f t="shared" ref="I68:O68" si="13">I67/I63*100</f>
        <v>9.9103482321570144</v>
      </c>
      <c r="J68" s="3">
        <f t="shared" si="13"/>
        <v>5.5427543425056607</v>
      </c>
      <c r="K68" s="3">
        <f t="shared" si="13"/>
        <v>4.6257064934550263</v>
      </c>
      <c r="L68" s="3">
        <f t="shared" si="13"/>
        <v>12.414027128168636</v>
      </c>
      <c r="M68" s="3">
        <f t="shared" si="13"/>
        <v>7.6308441529893161</v>
      </c>
      <c r="N68" s="3">
        <f t="shared" si="13"/>
        <v>9.0845750549152857</v>
      </c>
      <c r="O68" s="3">
        <f t="shared" si="13"/>
        <v>7.1390334288388857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56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H56/$M$63*100</f>
        <v>136.97553478095702</v>
      </c>
      <c r="I72" s="3">
        <f t="shared" ref="I72:O72" si="14">I56/$M$63*100</f>
        <v>95.361520223212921</v>
      </c>
      <c r="J72" s="3">
        <f t="shared" si="14"/>
        <v>116.56674773708731</v>
      </c>
      <c r="K72" s="3">
        <f t="shared" si="14"/>
        <v>132.07113820250723</v>
      </c>
      <c r="L72" s="3">
        <f t="shared" si="14"/>
        <v>131.82487042559788</v>
      </c>
      <c r="M72" s="3">
        <f t="shared" si="14"/>
        <v>103.74510411799895</v>
      </c>
      <c r="N72" s="3">
        <f t="shared" si="14"/>
        <v>106.852269899004</v>
      </c>
      <c r="O72" s="3">
        <f t="shared" si="14"/>
        <v>148.23049615970726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ref="H73:O73" si="15">H57/$M$63*100</f>
        <v>141.25116256729791</v>
      </c>
      <c r="I73" s="3">
        <f t="shared" si="15"/>
        <v>103.703186198525</v>
      </c>
      <c r="J73" s="3">
        <f t="shared" si="15"/>
        <v>125.72581314214104</v>
      </c>
      <c r="K73" s="3">
        <f t="shared" si="15"/>
        <v>133.09288748968427</v>
      </c>
      <c r="L73" s="3">
        <f t="shared" si="15"/>
        <v>121.24059575843052</v>
      </c>
      <c r="M73" s="3">
        <f t="shared" si="15"/>
        <v>98.992659997642122</v>
      </c>
      <c r="N73" s="3">
        <f t="shared" si="15"/>
        <v>129.52462459446596</v>
      </c>
      <c r="O73" s="3">
        <f t="shared" si="15"/>
        <v>155.08931573362906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ref="H74:O74" si="16">H58/$M$63*100</f>
        <v>120.9209716224418</v>
      </c>
      <c r="I74" s="3">
        <f t="shared" si="16"/>
        <v>83.965085866238169</v>
      </c>
      <c r="J74" s="3">
        <f t="shared" si="16"/>
        <v>118.67836293058653</v>
      </c>
      <c r="K74" s="3">
        <f t="shared" si="16"/>
        <v>122.27282452547605</v>
      </c>
      <c r="L74" s="3">
        <f t="shared" si="16"/>
        <v>128.3718818089329</v>
      </c>
      <c r="M74" s="3">
        <f t="shared" si="16"/>
        <v>107.46007973137598</v>
      </c>
      <c r="N74" s="3">
        <f t="shared" si="16"/>
        <v>111.64139219890052</v>
      </c>
      <c r="O74" s="3">
        <f t="shared" si="16"/>
        <v>154.8378082167855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ref="H75:O75" si="17">H59/$M$63*100</f>
        <v>139.75259694610492</v>
      </c>
      <c r="I75" s="3">
        <f t="shared" si="17"/>
        <v>85.840912762696547</v>
      </c>
      <c r="J75" s="3">
        <f t="shared" si="17"/>
        <v>109.88607932092971</v>
      </c>
      <c r="K75" s="3"/>
      <c r="L75" s="3">
        <f t="shared" si="17"/>
        <v>98.678275601587643</v>
      </c>
      <c r="M75" s="3">
        <f t="shared" si="17"/>
        <v>89.802156152982931</v>
      </c>
      <c r="N75" s="3">
        <f t="shared" si="17"/>
        <v>124.99748929128151</v>
      </c>
      <c r="O75" s="3">
        <f t="shared" si="17"/>
        <v>132.61083141573405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35</v>
      </c>
      <c r="I78" s="2" t="s">
        <v>36</v>
      </c>
      <c r="J78" s="2" t="s">
        <v>37</v>
      </c>
      <c r="K78" s="2" t="s">
        <v>76</v>
      </c>
      <c r="L78" s="2" t="s">
        <v>77</v>
      </c>
      <c r="M78" s="2" t="s">
        <v>38</v>
      </c>
      <c r="N78" s="2" t="s">
        <v>39</v>
      </c>
      <c r="O78" s="2" t="s">
        <v>40</v>
      </c>
      <c r="P78" s="2" t="s">
        <v>41</v>
      </c>
      <c r="Q78" s="2"/>
      <c r="R78" s="3"/>
    </row>
    <row r="79" spans="4:18" x14ac:dyDescent="0.25">
      <c r="D79" s="3"/>
      <c r="E79" s="3"/>
      <c r="F79" s="3" t="s">
        <v>48</v>
      </c>
      <c r="G79" s="3"/>
      <c r="H79" s="3">
        <f>AVERAGE(H72:H75)</f>
        <v>134.72506647920039</v>
      </c>
      <c r="I79" s="3">
        <f t="shared" ref="I79:N79" si="18">AVERAGE(I72:I75)</f>
        <v>92.217676262668164</v>
      </c>
      <c r="J79" s="3">
        <f>AVERAGE(J72:J75)</f>
        <v>117.71425078268614</v>
      </c>
      <c r="K79" s="3">
        <f t="shared" si="18"/>
        <v>129.1456167392225</v>
      </c>
      <c r="L79" s="3">
        <f t="shared" si="18"/>
        <v>120.02890589863723</v>
      </c>
      <c r="M79" s="3">
        <f t="shared" si="18"/>
        <v>100</v>
      </c>
      <c r="N79" s="3">
        <f t="shared" si="18"/>
        <v>118.25394399591299</v>
      </c>
      <c r="O79" s="3">
        <f>AVERAGE(O72:O75)</f>
        <v>147.69211288146397</v>
      </c>
      <c r="P79" s="3"/>
      <c r="Q79" s="3"/>
      <c r="R79" s="3"/>
    </row>
    <row r="80" spans="4:18" x14ac:dyDescent="0.25">
      <c r="D80" s="3"/>
      <c r="E80" s="3"/>
      <c r="F80" s="3" t="s">
        <v>50</v>
      </c>
      <c r="G80" s="3"/>
      <c r="H80" s="3">
        <f>MEDIAN(H72:H75)</f>
        <v>138.36406586353098</v>
      </c>
      <c r="I80" s="3">
        <f t="shared" ref="I80:O80" si="19">MEDIAN(I72:I75)</f>
        <v>90.601216492954734</v>
      </c>
      <c r="J80" s="3">
        <f t="shared" si="19"/>
        <v>117.62255533383691</v>
      </c>
      <c r="K80" s="3">
        <f t="shared" si="19"/>
        <v>132.07113820250723</v>
      </c>
      <c r="L80" s="3">
        <f t="shared" si="19"/>
        <v>124.80623878368171</v>
      </c>
      <c r="M80" s="3">
        <f t="shared" si="19"/>
        <v>101.36888205782054</v>
      </c>
      <c r="N80" s="3">
        <f t="shared" si="19"/>
        <v>118.31944074509101</v>
      </c>
      <c r="O80" s="3">
        <f t="shared" si="19"/>
        <v>151.53415218824637</v>
      </c>
      <c r="P80" s="3"/>
      <c r="Q80" s="3"/>
      <c r="R80" s="3"/>
    </row>
    <row r="81" spans="4:18" x14ac:dyDescent="0.25">
      <c r="D81" s="3"/>
      <c r="E81" s="3"/>
      <c r="F81" s="3" t="s">
        <v>52</v>
      </c>
      <c r="G81" s="3"/>
      <c r="H81" s="3">
        <f>STDEV(H72:H75)</f>
        <v>9.3716529160786326</v>
      </c>
      <c r="I81" s="3">
        <f t="shared" ref="I81:O81" si="20">STDEV(I72:I75)</f>
        <v>9.1390928492336112</v>
      </c>
      <c r="J81" s="3">
        <f t="shared" si="20"/>
        <v>6.5246117470053342</v>
      </c>
      <c r="K81" s="3">
        <f t="shared" si="20"/>
        <v>5.9738971795187625</v>
      </c>
      <c r="L81" s="3">
        <f t="shared" si="20"/>
        <v>14.900420939900821</v>
      </c>
      <c r="M81" s="3">
        <f t="shared" si="20"/>
        <v>7.6308441529893161</v>
      </c>
      <c r="N81" s="3">
        <f t="shared" si="20"/>
        <v>10.742868297706213</v>
      </c>
      <c r="O81" s="3">
        <f t="shared" si="20"/>
        <v>10.543789310366174</v>
      </c>
      <c r="P81" s="3"/>
      <c r="Q81" s="3"/>
      <c r="R81" s="3"/>
    </row>
    <row r="82" spans="4:18" x14ac:dyDescent="0.25">
      <c r="D82" s="3"/>
      <c r="E82" s="3"/>
      <c r="F82" s="3" t="s">
        <v>53</v>
      </c>
      <c r="G82" s="3"/>
      <c r="H82" s="3">
        <f t="shared" ref="H82:O82" si="21">H81/H79*100</f>
        <v>6.9561315952480758</v>
      </c>
      <c r="I82" s="3">
        <f t="shared" si="21"/>
        <v>9.9103482321570127</v>
      </c>
      <c r="J82" s="3">
        <f t="shared" si="21"/>
        <v>5.5427543425056562</v>
      </c>
      <c r="K82" s="3">
        <f t="shared" si="21"/>
        <v>4.6257064934550307</v>
      </c>
      <c r="L82" s="3">
        <f t="shared" si="21"/>
        <v>12.414027128168629</v>
      </c>
      <c r="M82" s="3">
        <f t="shared" si="21"/>
        <v>7.6308441529893161</v>
      </c>
      <c r="N82" s="3">
        <f t="shared" si="21"/>
        <v>9.0845750549152928</v>
      </c>
      <c r="O82" s="3">
        <f t="shared" si="21"/>
        <v>7.1390334288388857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4:18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4:18" x14ac:dyDescent="0.25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3"/>
    </row>
    <row r="92" spans="4:18" x14ac:dyDescent="0.2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4:18" x14ac:dyDescent="0.2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4:18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4:18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tabSelected="1" workbookViewId="0">
      <selection activeCell="C26" sqref="C26"/>
    </sheetView>
  </sheetViews>
  <sheetFormatPr baseColWidth="10" defaultColWidth="11.42578125" defaultRowHeight="15" x14ac:dyDescent="0.25"/>
  <cols>
    <col min="14" max="14" width="12" bestFit="1" customWidth="1"/>
  </cols>
  <sheetData>
    <row r="1" spans="1:5" x14ac:dyDescent="0.25">
      <c r="A1" s="1" t="s">
        <v>82</v>
      </c>
      <c r="D1" s="3"/>
    </row>
    <row r="2" spans="1:5" x14ac:dyDescent="0.25">
      <c r="A2" t="s">
        <v>42</v>
      </c>
      <c r="C2" t="s">
        <v>80</v>
      </c>
      <c r="D2" s="3"/>
    </row>
    <row r="3" spans="1:5" x14ac:dyDescent="0.25">
      <c r="A3" t="s">
        <v>43</v>
      </c>
      <c r="C3" s="4">
        <v>44178</v>
      </c>
      <c r="D3" s="3"/>
    </row>
    <row r="4" spans="1:5" x14ac:dyDescent="0.25">
      <c r="A4" t="s">
        <v>44</v>
      </c>
      <c r="C4" s="4" t="s">
        <v>86</v>
      </c>
      <c r="D4" s="3"/>
      <c r="E4" s="3"/>
    </row>
    <row r="5" spans="1:5" x14ac:dyDescent="0.25">
      <c r="A5" t="s">
        <v>45</v>
      </c>
      <c r="C5" t="s">
        <v>46</v>
      </c>
      <c r="D5" s="3"/>
      <c r="E5" s="3"/>
    </row>
    <row r="6" spans="1:5" x14ac:dyDescent="0.25">
      <c r="C6" t="s">
        <v>81</v>
      </c>
      <c r="D6" s="3"/>
      <c r="E6" s="3"/>
    </row>
    <row r="7" spans="1:5" x14ac:dyDescent="0.25">
      <c r="A7" t="s">
        <v>32</v>
      </c>
      <c r="C7" s="4">
        <v>44225</v>
      </c>
      <c r="D7" s="3"/>
      <c r="E7" s="3"/>
    </row>
    <row r="8" spans="1:5" x14ac:dyDescent="0.25">
      <c r="A8" t="s">
        <v>33</v>
      </c>
      <c r="C8" t="s">
        <v>34</v>
      </c>
      <c r="D8" s="3"/>
      <c r="E8" s="3"/>
    </row>
    <row r="9" spans="1:5" x14ac:dyDescent="0.25">
      <c r="A9" s="1" t="s">
        <v>47</v>
      </c>
      <c r="B9" s="5"/>
      <c r="C9" s="3" t="s">
        <v>83</v>
      </c>
      <c r="D9" s="3"/>
      <c r="E9" s="3"/>
    </row>
    <row r="10" spans="1:5" x14ac:dyDescent="0.25">
      <c r="C10" t="s">
        <v>84</v>
      </c>
      <c r="E10" s="3"/>
    </row>
    <row r="11" spans="1:5" x14ac:dyDescent="0.25">
      <c r="C11" t="s">
        <v>85</v>
      </c>
      <c r="E11" s="3"/>
    </row>
    <row r="12" spans="1:5" x14ac:dyDescent="0.25">
      <c r="D12" s="3"/>
      <c r="E12" s="3"/>
    </row>
    <row r="22" spans="1:14" x14ac:dyDescent="0.25">
      <c r="A22" s="1" t="s">
        <v>54</v>
      </c>
    </row>
    <row r="23" spans="1:14" x14ac:dyDescent="0.25">
      <c r="C23" s="2"/>
      <c r="D23" s="2"/>
      <c r="E23" s="2" t="s">
        <v>35</v>
      </c>
      <c r="F23" s="2" t="s">
        <v>36</v>
      </c>
      <c r="G23" s="2" t="s">
        <v>37</v>
      </c>
      <c r="H23" s="2" t="s">
        <v>76</v>
      </c>
      <c r="I23" s="2" t="s">
        <v>77</v>
      </c>
      <c r="J23" s="2" t="s">
        <v>38</v>
      </c>
      <c r="K23" s="2" t="s">
        <v>39</v>
      </c>
      <c r="L23" s="2" t="s">
        <v>40</v>
      </c>
      <c r="M23" s="2" t="s">
        <v>41</v>
      </c>
      <c r="N23" s="2"/>
    </row>
    <row r="26" spans="1:14" x14ac:dyDescent="0.25">
      <c r="E26" s="3">
        <v>0.21453333333333335</v>
      </c>
      <c r="F26" s="3">
        <v>0.18543333333333334</v>
      </c>
      <c r="G26" s="3">
        <v>0.16283333333333333</v>
      </c>
      <c r="H26" s="3">
        <v>0.15733333333333333</v>
      </c>
      <c r="I26" s="3">
        <v>0.14633333333333332</v>
      </c>
      <c r="J26" s="3">
        <v>0.21973333333333334</v>
      </c>
      <c r="K26" s="3">
        <v>0.17613333333333336</v>
      </c>
      <c r="L26" s="3">
        <v>0.19803333333333334</v>
      </c>
    </row>
    <row r="27" spans="1:14" x14ac:dyDescent="0.25">
      <c r="E27" s="3">
        <v>0.18603333333333333</v>
      </c>
      <c r="F27" s="3">
        <v>0.22193333333333332</v>
      </c>
      <c r="G27" s="3">
        <v>0.19993333333333335</v>
      </c>
      <c r="H27" s="3">
        <v>0.19713333333333333</v>
      </c>
      <c r="I27" s="3">
        <v>0.18393333333333334</v>
      </c>
      <c r="J27" s="3">
        <v>0.26213333333333333</v>
      </c>
      <c r="K27" s="3">
        <v>0.19043333333333334</v>
      </c>
      <c r="L27" s="3">
        <v>0.15763333333333335</v>
      </c>
    </row>
    <row r="28" spans="1:14" x14ac:dyDescent="0.25">
      <c r="E28" s="3">
        <v>0.17853333333333332</v>
      </c>
      <c r="F28" s="3">
        <v>0.21943333333333337</v>
      </c>
      <c r="G28" s="3">
        <v>0.17523333333333335</v>
      </c>
      <c r="H28" s="3">
        <v>0.17853333333333332</v>
      </c>
      <c r="I28" s="3">
        <v>0.21813333333333335</v>
      </c>
      <c r="J28" s="3">
        <v>0.27073333333333333</v>
      </c>
      <c r="K28" s="3">
        <v>0.15183333333333332</v>
      </c>
      <c r="L28" s="3">
        <v>0.21133333333333332</v>
      </c>
    </row>
    <row r="29" spans="1:14" x14ac:dyDescent="0.25">
      <c r="E29" s="3">
        <v>0.16023333333333334</v>
      </c>
      <c r="F29" s="3">
        <v>0.20703333333333335</v>
      </c>
      <c r="G29" s="3">
        <v>0.15133333333333332</v>
      </c>
      <c r="H29" s="3"/>
      <c r="I29" s="3">
        <v>0.19643333333333335</v>
      </c>
      <c r="J29" s="3">
        <v>0.23513333333333336</v>
      </c>
      <c r="K29" s="3">
        <v>0.17833333333333334</v>
      </c>
      <c r="L29" s="3">
        <v>0.19593333333333335</v>
      </c>
    </row>
    <row r="32" spans="1:14" x14ac:dyDescent="0.25">
      <c r="A32" s="1" t="s">
        <v>54</v>
      </c>
    </row>
    <row r="33" spans="1:14" x14ac:dyDescent="0.25">
      <c r="C33" s="2"/>
      <c r="D33" s="2"/>
      <c r="E33" s="2" t="s">
        <v>35</v>
      </c>
      <c r="F33" s="2" t="s">
        <v>36</v>
      </c>
      <c r="G33" s="2" t="s">
        <v>37</v>
      </c>
      <c r="H33" s="2" t="s">
        <v>76</v>
      </c>
      <c r="I33" s="2" t="s">
        <v>77</v>
      </c>
      <c r="J33" s="2" t="s">
        <v>38</v>
      </c>
      <c r="K33" s="2" t="s">
        <v>39</v>
      </c>
      <c r="L33" s="2" t="s">
        <v>40</v>
      </c>
      <c r="M33" s="2" t="s">
        <v>41</v>
      </c>
      <c r="N33" s="2"/>
    </row>
    <row r="36" spans="1:14" x14ac:dyDescent="0.25">
      <c r="E36" s="3">
        <v>26141.666666666668</v>
      </c>
      <c r="F36" s="3">
        <v>18199.666666666668</v>
      </c>
      <c r="G36" s="3">
        <v>22246.666666666668</v>
      </c>
      <c r="H36" s="3">
        <v>25205.666666666668</v>
      </c>
      <c r="I36" s="3">
        <v>25158.666666666668</v>
      </c>
      <c r="J36" s="3">
        <v>19799.666666666668</v>
      </c>
      <c r="K36" s="3">
        <v>20392.666666666668</v>
      </c>
      <c r="L36" s="3">
        <v>28289.666666666668</v>
      </c>
    </row>
    <row r="37" spans="1:14" x14ac:dyDescent="0.25">
      <c r="E37" s="3">
        <v>26957.666666666668</v>
      </c>
      <c r="F37" s="3">
        <v>19791.666666666668</v>
      </c>
      <c r="G37" s="3">
        <v>23994.666666666668</v>
      </c>
      <c r="H37" s="3">
        <v>25400.666666666668</v>
      </c>
      <c r="I37" s="3">
        <v>23138.666666666668</v>
      </c>
      <c r="J37" s="3">
        <v>18892.666666666668</v>
      </c>
      <c r="K37" s="3">
        <v>24719.666666666668</v>
      </c>
      <c r="L37" s="3">
        <v>29598.666666666668</v>
      </c>
    </row>
    <row r="38" spans="1:14" x14ac:dyDescent="0.25">
      <c r="E38" s="3">
        <v>23077.666666666668</v>
      </c>
      <c r="F38" s="3">
        <v>16024.666666666668</v>
      </c>
      <c r="G38" s="3">
        <v>22649.666666666668</v>
      </c>
      <c r="H38" s="3">
        <v>23335.666666666668</v>
      </c>
      <c r="I38" s="3">
        <v>24499.666666666668</v>
      </c>
      <c r="J38" s="3">
        <v>20508.666666666668</v>
      </c>
      <c r="K38" s="3">
        <v>21306.666666666668</v>
      </c>
      <c r="L38" s="3">
        <v>29550.666666666668</v>
      </c>
    </row>
    <row r="39" spans="1:14" x14ac:dyDescent="0.25">
      <c r="E39" s="3">
        <v>26671.666666666668</v>
      </c>
      <c r="F39" s="3">
        <v>16382.666666666668</v>
      </c>
      <c r="G39" s="3">
        <v>20971.666666666668</v>
      </c>
      <c r="H39" s="3"/>
      <c r="I39" s="3">
        <v>18832.666666666668</v>
      </c>
      <c r="J39" s="3">
        <v>17138.666666666668</v>
      </c>
      <c r="K39" s="3">
        <v>23855.666666666668</v>
      </c>
      <c r="L39" s="3">
        <v>25308.666666666668</v>
      </c>
    </row>
    <row r="42" spans="1:14" x14ac:dyDescent="0.25">
      <c r="A42" s="1" t="s">
        <v>73</v>
      </c>
    </row>
    <row r="44" spans="1:14" x14ac:dyDescent="0.25">
      <c r="E44">
        <f>E26/E36</f>
        <v>8.2065667835511641E-6</v>
      </c>
      <c r="F44">
        <f t="shared" ref="F44:L44" si="0">F26/F36</f>
        <v>1.0188831297276507E-5</v>
      </c>
      <c r="G44">
        <f t="shared" si="0"/>
        <v>7.3194486065328135E-6</v>
      </c>
      <c r="H44">
        <f t="shared" si="0"/>
        <v>6.2419826229551546E-6</v>
      </c>
      <c r="I44">
        <f t="shared" si="0"/>
        <v>5.8164184641475429E-6</v>
      </c>
      <c r="J44">
        <f t="shared" si="0"/>
        <v>1.1097829929796797E-5</v>
      </c>
      <c r="K44">
        <f t="shared" si="0"/>
        <v>8.6370917650135673E-6</v>
      </c>
      <c r="L44">
        <f t="shared" si="0"/>
        <v>7.0002003087110725E-6</v>
      </c>
      <c r="N44" s="1" t="s">
        <v>74</v>
      </c>
    </row>
    <row r="45" spans="1:14" x14ac:dyDescent="0.25">
      <c r="E45">
        <f t="shared" ref="E45:L45" si="1">E27/E37</f>
        <v>6.9009434545521983E-6</v>
      </c>
      <c r="F45">
        <f t="shared" si="1"/>
        <v>1.1213473684210524E-5</v>
      </c>
      <c r="G45">
        <f t="shared" si="1"/>
        <v>8.332407201600356E-6</v>
      </c>
      <c r="H45">
        <f t="shared" si="1"/>
        <v>7.7609511561376337E-6</v>
      </c>
      <c r="I45">
        <f t="shared" si="1"/>
        <v>7.9491759824824246E-6</v>
      </c>
      <c r="J45">
        <f t="shared" si="1"/>
        <v>1.3874872084406647E-5</v>
      </c>
      <c r="K45">
        <f t="shared" si="1"/>
        <v>7.7037176876710846E-6</v>
      </c>
      <c r="L45">
        <f t="shared" si="1"/>
        <v>5.3256903464120011E-6</v>
      </c>
      <c r="N45">
        <f>AVERAGE(J44:J47)</f>
        <v>1.2973272489800193E-5</v>
      </c>
    </row>
    <row r="46" spans="1:14" x14ac:dyDescent="0.25">
      <c r="E46">
        <f t="shared" ref="E46:L46" si="2">E28/E38</f>
        <v>7.7361951670446163E-6</v>
      </c>
      <c r="F46">
        <f t="shared" si="2"/>
        <v>1.3693472563131839E-5</v>
      </c>
      <c r="G46">
        <f t="shared" si="2"/>
        <v>7.7366848665911205E-6</v>
      </c>
      <c r="H46">
        <f t="shared" si="2"/>
        <v>7.6506635050780621E-6</v>
      </c>
      <c r="I46">
        <f t="shared" si="2"/>
        <v>8.90352249690472E-6</v>
      </c>
      <c r="J46">
        <f t="shared" si="2"/>
        <v>1.3200923186945356E-5</v>
      </c>
      <c r="K46">
        <f t="shared" si="2"/>
        <v>7.126095118898622E-6</v>
      </c>
      <c r="L46">
        <f t="shared" si="2"/>
        <v>7.1515589044804399E-6</v>
      </c>
    </row>
    <row r="47" spans="1:14" x14ac:dyDescent="0.25">
      <c r="E47">
        <f t="shared" ref="E47:L47" si="3">E29/E39</f>
        <v>6.0076235705805162E-6</v>
      </c>
      <c r="F47">
        <f t="shared" si="3"/>
        <v>1.2637340278342964E-5</v>
      </c>
      <c r="G47">
        <f t="shared" si="3"/>
        <v>7.2160851943097817E-6</v>
      </c>
      <c r="I47">
        <f t="shared" si="3"/>
        <v>1.0430457715317356E-5</v>
      </c>
      <c r="J47">
        <f t="shared" si="3"/>
        <v>1.371946475805197E-5</v>
      </c>
      <c r="K47">
        <f t="shared" si="3"/>
        <v>7.4755124568586078E-6</v>
      </c>
      <c r="L47">
        <f t="shared" si="3"/>
        <v>7.7417485446355668E-6</v>
      </c>
    </row>
    <row r="49" spans="1:14" x14ac:dyDescent="0.25">
      <c r="A49" s="1" t="s">
        <v>75</v>
      </c>
    </row>
    <row r="50" spans="1:14" x14ac:dyDescent="0.25">
      <c r="E50">
        <f>E44/$N$45*100</f>
        <v>63.257491816373289</v>
      </c>
      <c r="F50">
        <f t="shared" ref="F50:L50" si="4">F44/$N$45*100</f>
        <v>78.537094671272328</v>
      </c>
      <c r="G50">
        <f t="shared" si="4"/>
        <v>56.419447076961404</v>
      </c>
      <c r="H50">
        <f t="shared" si="4"/>
        <v>48.114171870379714</v>
      </c>
      <c r="I50">
        <f t="shared" si="4"/>
        <v>44.83385721467355</v>
      </c>
      <c r="J50">
        <f t="shared" si="4"/>
        <v>85.543797361244813</v>
      </c>
      <c r="K50">
        <f t="shared" si="4"/>
        <v>66.576045263862255</v>
      </c>
      <c r="L50">
        <f t="shared" si="4"/>
        <v>53.958631595958138</v>
      </c>
    </row>
    <row r="51" spans="1:14" x14ac:dyDescent="0.25">
      <c r="E51">
        <f t="shared" ref="E51:L51" si="5">E45/$N$45*100</f>
        <v>53.193544342630872</v>
      </c>
      <c r="F51">
        <f t="shared" si="5"/>
        <v>86.435197387758151</v>
      </c>
      <c r="G51">
        <f t="shared" si="5"/>
        <v>64.227489310437562</v>
      </c>
      <c r="H51">
        <f t="shared" si="5"/>
        <v>59.822617325269512</v>
      </c>
      <c r="I51">
        <f t="shared" si="5"/>
        <v>61.273483531099814</v>
      </c>
      <c r="J51">
        <f t="shared" si="5"/>
        <v>106.94966975614908</v>
      </c>
      <c r="K51">
        <f t="shared" si="5"/>
        <v>59.381452858003861</v>
      </c>
      <c r="L51">
        <f t="shared" si="5"/>
        <v>41.051248639070437</v>
      </c>
    </row>
    <row r="52" spans="1:14" x14ac:dyDescent="0.25">
      <c r="E52">
        <f t="shared" ref="E52:L52" si="6">E46/$N$45*100</f>
        <v>59.631794315019157</v>
      </c>
      <c r="F52">
        <f t="shared" si="6"/>
        <v>105.55141406224126</v>
      </c>
      <c r="G52">
        <f t="shared" si="6"/>
        <v>59.635568995207898</v>
      </c>
      <c r="H52">
        <f t="shared" si="6"/>
        <v>58.97250297558417</v>
      </c>
      <c r="I52">
        <f t="shared" si="6"/>
        <v>68.629734740442856</v>
      </c>
      <c r="J52">
        <f t="shared" si="6"/>
        <v>101.75476694353061</v>
      </c>
      <c r="K52">
        <f t="shared" si="6"/>
        <v>54.92904835307575</v>
      </c>
      <c r="L52">
        <f t="shared" si="6"/>
        <v>55.125327168631635</v>
      </c>
    </row>
    <row r="53" spans="1:14" x14ac:dyDescent="0.25">
      <c r="E53">
        <f t="shared" ref="E53:L53" si="7">E47/$N$45*100</f>
        <v>46.307695882467684</v>
      </c>
      <c r="F53">
        <f t="shared" si="7"/>
        <v>97.410582320525947</v>
      </c>
      <c r="G53">
        <f t="shared" si="7"/>
        <v>55.622705836042449</v>
      </c>
      <c r="I53">
        <f t="shared" si="7"/>
        <v>80.399588642865226</v>
      </c>
      <c r="J53">
        <f t="shared" si="7"/>
        <v>105.75176593907547</v>
      </c>
      <c r="K53">
        <f t="shared" si="7"/>
        <v>57.622411482808076</v>
      </c>
      <c r="L53">
        <f t="shared" si="7"/>
        <v>59.674600612314741</v>
      </c>
    </row>
    <row r="56" spans="1:14" x14ac:dyDescent="0.25">
      <c r="C56" s="2"/>
      <c r="D56" s="2"/>
      <c r="E56" s="2" t="s">
        <v>35</v>
      </c>
      <c r="F56" s="2" t="s">
        <v>36</v>
      </c>
      <c r="G56" s="2" t="s">
        <v>37</v>
      </c>
      <c r="H56" s="2" t="s">
        <v>76</v>
      </c>
      <c r="I56" s="2" t="s">
        <v>77</v>
      </c>
      <c r="J56" s="2" t="s">
        <v>38</v>
      </c>
      <c r="K56" s="2" t="s">
        <v>39</v>
      </c>
      <c r="L56" s="2" t="s">
        <v>40</v>
      </c>
      <c r="M56" s="2" t="s">
        <v>41</v>
      </c>
      <c r="N56" s="2"/>
    </row>
    <row r="57" spans="1:14" x14ac:dyDescent="0.25">
      <c r="C57" s="3" t="s">
        <v>48</v>
      </c>
      <c r="D57" s="3"/>
      <c r="E57" s="3">
        <f>AVERAGE(E50:E53)</f>
        <v>55.597631589122756</v>
      </c>
      <c r="F57" s="3">
        <f t="shared" ref="F57:J57" si="8">AVERAGE(F50:F53)</f>
        <v>91.983572110449416</v>
      </c>
      <c r="G57" s="3">
        <f>AVERAGE(G50:G53)</f>
        <v>58.976302804662332</v>
      </c>
      <c r="H57" s="3">
        <f>AVERAGE(H50:H53)</f>
        <v>55.636430723744468</v>
      </c>
      <c r="I57" s="3">
        <f t="shared" si="8"/>
        <v>63.784166032270363</v>
      </c>
      <c r="J57" s="3">
        <f t="shared" si="8"/>
        <v>100</v>
      </c>
      <c r="K57" s="3">
        <f>AVERAGE(K50:K53)</f>
        <v>59.627239489437486</v>
      </c>
      <c r="L57" s="3">
        <f>AVERAGE(L50:L53)</f>
        <v>52.452452003993741</v>
      </c>
      <c r="M57" s="3"/>
      <c r="N57" s="3"/>
    </row>
    <row r="58" spans="1:14" x14ac:dyDescent="0.25">
      <c r="C58" s="3" t="s">
        <v>50</v>
      </c>
      <c r="D58" s="3"/>
      <c r="E58" s="3">
        <f t="shared" ref="E58:L58" si="9">MEDIAN(E50:E53)</f>
        <v>56.412669328825018</v>
      </c>
      <c r="F58" s="3">
        <f t="shared" si="9"/>
        <v>91.922889854142056</v>
      </c>
      <c r="G58" s="3">
        <f t="shared" si="9"/>
        <v>58.027508036084654</v>
      </c>
      <c r="H58" s="3">
        <f t="shared" si="9"/>
        <v>58.97250297558417</v>
      </c>
      <c r="I58" s="3">
        <f t="shared" si="9"/>
        <v>64.951609135771335</v>
      </c>
      <c r="J58" s="3">
        <f t="shared" si="9"/>
        <v>103.75326644130304</v>
      </c>
      <c r="K58" s="3">
        <f t="shared" si="9"/>
        <v>58.501932170405965</v>
      </c>
      <c r="L58" s="3">
        <f t="shared" si="9"/>
        <v>54.541979382294883</v>
      </c>
      <c r="M58" s="3"/>
      <c r="N58" s="3"/>
    </row>
    <row r="59" spans="1:14" x14ac:dyDescent="0.25">
      <c r="C59" s="3" t="s">
        <v>52</v>
      </c>
      <c r="D59" s="3"/>
      <c r="E59" s="3">
        <f t="shared" ref="E59:L59" si="10">STDEV(E50:E53)</f>
        <v>7.4616903474247405</v>
      </c>
      <c r="F59" s="3">
        <f t="shared" si="10"/>
        <v>11.904214836697998</v>
      </c>
      <c r="G59" s="3">
        <f t="shared" si="10"/>
        <v>3.9069901232127457</v>
      </c>
      <c r="H59" s="3">
        <f t="shared" si="10"/>
        <v>6.5283196379048043</v>
      </c>
      <c r="I59" s="3">
        <f t="shared" si="10"/>
        <v>14.888133255921858</v>
      </c>
      <c r="J59" s="3">
        <f t="shared" si="10"/>
        <v>9.8900913864382822</v>
      </c>
      <c r="K59" s="3">
        <f t="shared" si="10"/>
        <v>4.9812531237572522</v>
      </c>
      <c r="L59" s="3">
        <f t="shared" si="10"/>
        <v>7.9908219706109938</v>
      </c>
      <c r="M59" s="3"/>
      <c r="N59" s="3"/>
    </row>
    <row r="60" spans="1:14" x14ac:dyDescent="0.25">
      <c r="C60" s="3" t="s">
        <v>53</v>
      </c>
      <c r="D60" s="3"/>
      <c r="E60" s="3">
        <f t="shared" ref="E60:L60" si="11">E59/E57*100</f>
        <v>13.420878073670609</v>
      </c>
      <c r="F60" s="3">
        <f t="shared" si="11"/>
        <v>12.941674870382283</v>
      </c>
      <c r="G60" s="3">
        <f t="shared" si="11"/>
        <v>6.6246779425174163</v>
      </c>
      <c r="H60" s="3">
        <f t="shared" si="11"/>
        <v>11.733893696956109</v>
      </c>
      <c r="I60" s="3">
        <f t="shared" si="11"/>
        <v>23.34142496805476</v>
      </c>
      <c r="J60" s="3">
        <f t="shared" si="11"/>
        <v>9.8900913864382822</v>
      </c>
      <c r="K60" s="3">
        <f t="shared" si="11"/>
        <v>8.3539891606748675</v>
      </c>
      <c r="L60" s="3">
        <f t="shared" si="11"/>
        <v>15.234410719259742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5AFD7BF2BE5340B4B610014F4C2D79" ma:contentTypeVersion="7" ma:contentTypeDescription="Ein neues Dokument erstellen." ma:contentTypeScope="" ma:versionID="4cc92d2d3d85eada69b933e02a931e13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c98949df5d423927cfdc0d6ba192b78c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0B561-F323-4A44-A23B-5F8C4699CA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5825D66-2872-40A7-96A7-112FAD4ACC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1D0684-2D05-44E2-AE29-F9562A7273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dcterms:created xsi:type="dcterms:W3CDTF">2020-04-30T20:16:53Z</dcterms:created>
  <dcterms:modified xsi:type="dcterms:W3CDTF">2021-07-18T12:44:49Z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