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4BF69A09-BF1B-4551-923A-59CA416B47B7}" xr6:coauthVersionLast="45" xr6:coauthVersionMax="45" xr10:uidLastSave="{EAF645F7-00BC-4869-91E5-9F6966199B9A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MTT_Cytotox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8" i="3" l="1"/>
  <c r="M38" i="3"/>
  <c r="L38" i="3"/>
  <c r="K38" i="3"/>
  <c r="J38" i="3"/>
  <c r="I38" i="3"/>
  <c r="H38" i="3"/>
  <c r="G38" i="3"/>
  <c r="N37" i="3"/>
  <c r="M37" i="3"/>
  <c r="L37" i="3"/>
  <c r="K37" i="3"/>
  <c r="J37" i="3"/>
  <c r="I37" i="3"/>
  <c r="H37" i="3"/>
  <c r="G37" i="3"/>
  <c r="N36" i="3"/>
  <c r="M36" i="3"/>
  <c r="L36" i="3"/>
  <c r="K36" i="3"/>
  <c r="J36" i="3"/>
  <c r="I36" i="3"/>
  <c r="H36" i="3"/>
  <c r="G36" i="3"/>
  <c r="N35" i="3"/>
  <c r="M35" i="3"/>
  <c r="L35" i="3"/>
  <c r="K35" i="3"/>
  <c r="J35" i="3"/>
  <c r="I35" i="3"/>
  <c r="H35" i="3"/>
  <c r="G35" i="3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O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5" i="3" l="1"/>
  <c r="I41" i="3" s="1"/>
  <c r="H40" i="2"/>
  <c r="J40" i="2"/>
  <c r="L40" i="2"/>
  <c r="N40" i="2"/>
  <c r="P40" i="2"/>
  <c r="I40" i="2"/>
  <c r="K40" i="2"/>
  <c r="M40" i="2"/>
  <c r="O4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O36" i="1" s="1"/>
  <c r="N35" i="1"/>
  <c r="M35" i="1"/>
  <c r="M36" i="1" s="1"/>
  <c r="L35" i="1"/>
  <c r="L36" i="1" s="1"/>
  <c r="K35" i="1"/>
  <c r="K36" i="1" s="1"/>
  <c r="J35" i="1"/>
  <c r="I35" i="1"/>
  <c r="I36" i="1" s="1"/>
  <c r="H35" i="1"/>
  <c r="H36" i="1" s="1"/>
  <c r="K44" i="3" l="1"/>
  <c r="I44" i="3"/>
  <c r="M43" i="3"/>
  <c r="I43" i="3"/>
  <c r="M42" i="3"/>
  <c r="I42" i="3"/>
  <c r="I50" i="3" s="1"/>
  <c r="M41" i="3"/>
  <c r="N44" i="3"/>
  <c r="L44" i="3"/>
  <c r="J44" i="3"/>
  <c r="H44" i="3"/>
  <c r="N43" i="3"/>
  <c r="L43" i="3"/>
  <c r="J43" i="3"/>
  <c r="H43" i="3"/>
  <c r="N42" i="3"/>
  <c r="L42" i="3"/>
  <c r="J42" i="3"/>
  <c r="H42" i="3"/>
  <c r="N41" i="3"/>
  <c r="L41" i="3"/>
  <c r="J41" i="3"/>
  <c r="H41" i="3"/>
  <c r="M44" i="3"/>
  <c r="G44" i="3"/>
  <c r="K43" i="3"/>
  <c r="G43" i="3"/>
  <c r="K42" i="3"/>
  <c r="G42" i="3"/>
  <c r="K41" i="3"/>
  <c r="G41" i="3"/>
  <c r="O58" i="2"/>
  <c r="O56" i="2"/>
  <c r="O57" i="2" s="1"/>
  <c r="O54" i="2"/>
  <c r="K66" i="2" s="1"/>
  <c r="L63" i="2"/>
  <c r="L58" i="2"/>
  <c r="L56" i="2"/>
  <c r="L57" i="2" s="1"/>
  <c r="L54" i="2"/>
  <c r="L55" i="2" s="1"/>
  <c r="H63" i="2"/>
  <c r="H58" i="2"/>
  <c r="H56" i="2"/>
  <c r="H57" i="2" s="1"/>
  <c r="H54" i="2"/>
  <c r="L79" i="2" s="1"/>
  <c r="M66" i="2"/>
  <c r="M65" i="2"/>
  <c r="M77" i="2"/>
  <c r="I77" i="2"/>
  <c r="M76" i="2"/>
  <c r="M58" i="2"/>
  <c r="M56" i="2"/>
  <c r="M57" i="2" s="1"/>
  <c r="M54" i="2"/>
  <c r="M55" i="2" s="1"/>
  <c r="I76" i="2"/>
  <c r="I63" i="2"/>
  <c r="I58" i="2"/>
  <c r="I56" i="2"/>
  <c r="I57" i="2" s="1"/>
  <c r="I54" i="2"/>
  <c r="I55" i="2" s="1"/>
  <c r="N79" i="2"/>
  <c r="J79" i="2"/>
  <c r="N78" i="2"/>
  <c r="J78" i="2"/>
  <c r="N77" i="2"/>
  <c r="J77" i="2"/>
  <c r="N76" i="2"/>
  <c r="N58" i="2"/>
  <c r="N56" i="2"/>
  <c r="N57" i="2" s="1"/>
  <c r="N54" i="2"/>
  <c r="N55" i="2" s="1"/>
  <c r="J76" i="2"/>
  <c r="J63" i="2"/>
  <c r="J58" i="2"/>
  <c r="J56" i="2"/>
  <c r="J57" i="2" s="1"/>
  <c r="J54" i="2"/>
  <c r="J55" i="2" s="1"/>
  <c r="O78" i="2"/>
  <c r="O77" i="2"/>
  <c r="K76" i="2"/>
  <c r="K58" i="2"/>
  <c r="K56" i="2"/>
  <c r="K57" i="2" s="1"/>
  <c r="K54" i="2"/>
  <c r="K55" i="2" s="1"/>
  <c r="L78" i="2"/>
  <c r="L65" i="2"/>
  <c r="P36" i="1"/>
  <c r="H40" i="1"/>
  <c r="J40" i="1"/>
  <c r="L40" i="1"/>
  <c r="N40" i="1"/>
  <c r="J36" i="1"/>
  <c r="N36" i="1"/>
  <c r="I40" i="1"/>
  <c r="K40" i="1"/>
  <c r="M40" i="1"/>
  <c r="O4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N50" i="1"/>
  <c r="P40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L64" i="2" l="1"/>
  <c r="H66" i="2"/>
  <c r="I49" i="3"/>
  <c r="G50" i="3"/>
  <c r="G49" i="3"/>
  <c r="G48" i="3"/>
  <c r="H50" i="3"/>
  <c r="H49" i="3"/>
  <c r="H48" i="3"/>
  <c r="L50" i="3"/>
  <c r="L49" i="3"/>
  <c r="L48" i="3"/>
  <c r="M50" i="3"/>
  <c r="M49" i="3"/>
  <c r="M48" i="3"/>
  <c r="K50" i="3"/>
  <c r="K49" i="3"/>
  <c r="K48" i="3"/>
  <c r="J50" i="3"/>
  <c r="J49" i="3"/>
  <c r="J48" i="3"/>
  <c r="N50" i="3"/>
  <c r="N49" i="3"/>
  <c r="N48" i="3"/>
  <c r="I48" i="3"/>
  <c r="I51" i="3" s="1"/>
  <c r="K63" i="2"/>
  <c r="O64" i="2"/>
  <c r="O65" i="2"/>
  <c r="N63" i="2"/>
  <c r="J64" i="2"/>
  <c r="J71" i="2" s="1"/>
  <c r="N64" i="2"/>
  <c r="J65" i="2"/>
  <c r="N65" i="2"/>
  <c r="J66" i="2"/>
  <c r="N66" i="2"/>
  <c r="M63" i="2"/>
  <c r="I64" i="2"/>
  <c r="I72" i="2" s="1"/>
  <c r="M64" i="2"/>
  <c r="M72" i="2" s="1"/>
  <c r="I65" i="2"/>
  <c r="I66" i="2"/>
  <c r="I71" i="2" s="1"/>
  <c r="H64" i="2"/>
  <c r="H65" i="2"/>
  <c r="H72" i="2" s="1"/>
  <c r="L66" i="2"/>
  <c r="K59" i="2"/>
  <c r="N59" i="2"/>
  <c r="N85" i="2"/>
  <c r="N84" i="2"/>
  <c r="N83" i="2"/>
  <c r="M59" i="2"/>
  <c r="I78" i="2"/>
  <c r="M78" i="2"/>
  <c r="I79" i="2"/>
  <c r="M79" i="2"/>
  <c r="H71" i="2"/>
  <c r="L59" i="2"/>
  <c r="L76" i="2"/>
  <c r="H77" i="2"/>
  <c r="L77" i="2"/>
  <c r="H78" i="2"/>
  <c r="H79" i="2"/>
  <c r="O63" i="2"/>
  <c r="K64" i="2"/>
  <c r="K65" i="2"/>
  <c r="K70" i="2"/>
  <c r="J59" i="2"/>
  <c r="J85" i="2"/>
  <c r="J84" i="2"/>
  <c r="J83" i="2"/>
  <c r="N72" i="2"/>
  <c r="N71" i="2"/>
  <c r="N70" i="2"/>
  <c r="I59" i="2"/>
  <c r="I84" i="2"/>
  <c r="M70" i="2"/>
  <c r="H55" i="2"/>
  <c r="O79" i="2"/>
  <c r="H59" i="2"/>
  <c r="H76" i="2"/>
  <c r="L72" i="2"/>
  <c r="L71" i="2"/>
  <c r="L70" i="2"/>
  <c r="O55" i="2"/>
  <c r="O66" i="2"/>
  <c r="O59" i="2"/>
  <c r="O76" i="2"/>
  <c r="K77" i="2"/>
  <c r="K78" i="2"/>
  <c r="K79" i="2"/>
  <c r="O58" i="1"/>
  <c r="O56" i="1"/>
  <c r="O57" i="1" s="1"/>
  <c r="O54" i="1"/>
  <c r="K66" i="1" s="1"/>
  <c r="M58" i="1"/>
  <c r="M56" i="1"/>
  <c r="M57" i="1" s="1"/>
  <c r="M54" i="1"/>
  <c r="M55" i="1" s="1"/>
  <c r="I58" i="1"/>
  <c r="I56" i="1"/>
  <c r="I57" i="1" s="1"/>
  <c r="I54" i="1"/>
  <c r="I55" i="1" s="1"/>
  <c r="N65" i="1"/>
  <c r="N63" i="1"/>
  <c r="N58" i="1"/>
  <c r="N56" i="1"/>
  <c r="N57" i="1" s="1"/>
  <c r="N54" i="1"/>
  <c r="N55" i="1" s="1"/>
  <c r="J63" i="1"/>
  <c r="J58" i="1"/>
  <c r="J56" i="1"/>
  <c r="J57" i="1" s="1"/>
  <c r="J54" i="1"/>
  <c r="J55" i="1" s="1"/>
  <c r="O65" i="1"/>
  <c r="K58" i="1"/>
  <c r="K56" i="1"/>
  <c r="K57" i="1" s="1"/>
  <c r="K54" i="1"/>
  <c r="K55" i="1" s="1"/>
  <c r="L63" i="1"/>
  <c r="L58" i="1"/>
  <c r="L56" i="1"/>
  <c r="L57" i="1" s="1"/>
  <c r="L54" i="1"/>
  <c r="L55" i="1" s="1"/>
  <c r="H63" i="1"/>
  <c r="H58" i="1"/>
  <c r="H56" i="1"/>
  <c r="H57" i="1" s="1"/>
  <c r="H54" i="1"/>
  <c r="L79" i="1" s="1"/>
  <c r="I64" i="1" l="1"/>
  <c r="I66" i="1"/>
  <c r="M71" i="2"/>
  <c r="J72" i="2"/>
  <c r="I70" i="2"/>
  <c r="K72" i="2"/>
  <c r="N51" i="3"/>
  <c r="K51" i="3"/>
  <c r="L51" i="3"/>
  <c r="G51" i="3"/>
  <c r="J51" i="3"/>
  <c r="M51" i="3"/>
  <c r="H51" i="3"/>
  <c r="K84" i="2"/>
  <c r="M85" i="2"/>
  <c r="M84" i="2"/>
  <c r="K71" i="2"/>
  <c r="H70" i="2"/>
  <c r="H73" i="2" s="1"/>
  <c r="I85" i="2"/>
  <c r="J70" i="2"/>
  <c r="J73" i="2" s="1"/>
  <c r="H85" i="2"/>
  <c r="H84" i="2"/>
  <c r="H83" i="2"/>
  <c r="O85" i="2"/>
  <c r="O84" i="2"/>
  <c r="O83" i="2"/>
  <c r="L73" i="2"/>
  <c r="I83" i="2"/>
  <c r="N73" i="2"/>
  <c r="O72" i="2"/>
  <c r="O71" i="2"/>
  <c r="O70" i="2"/>
  <c r="M83" i="2"/>
  <c r="M86" i="2" s="1"/>
  <c r="I73" i="2"/>
  <c r="K83" i="2"/>
  <c r="K85" i="2"/>
  <c r="M73" i="2"/>
  <c r="J86" i="2"/>
  <c r="K73" i="2"/>
  <c r="L85" i="2"/>
  <c r="L84" i="2"/>
  <c r="L83" i="2"/>
  <c r="N86" i="2"/>
  <c r="L65" i="1"/>
  <c r="K64" i="1"/>
  <c r="N64" i="1"/>
  <c r="N66" i="1"/>
  <c r="N72" i="1" s="1"/>
  <c r="I65" i="1"/>
  <c r="H64" i="1"/>
  <c r="L64" i="1"/>
  <c r="L66" i="1"/>
  <c r="K63" i="1"/>
  <c r="O64" i="1"/>
  <c r="J64" i="1"/>
  <c r="J65" i="1"/>
  <c r="J66" i="1"/>
  <c r="M63" i="1"/>
  <c r="M64" i="1"/>
  <c r="M65" i="1"/>
  <c r="M66" i="1"/>
  <c r="H65" i="1"/>
  <c r="H66" i="1"/>
  <c r="L76" i="1"/>
  <c r="L77" i="1"/>
  <c r="L78" i="1"/>
  <c r="L59" i="1"/>
  <c r="H55" i="1"/>
  <c r="O79" i="1"/>
  <c r="H59" i="1"/>
  <c r="H76" i="1"/>
  <c r="L71" i="1"/>
  <c r="K59" i="1"/>
  <c r="K76" i="1"/>
  <c r="K77" i="1"/>
  <c r="O77" i="1"/>
  <c r="O78" i="1"/>
  <c r="N59" i="1"/>
  <c r="N76" i="1"/>
  <c r="J77" i="1"/>
  <c r="N77" i="1"/>
  <c r="J78" i="1"/>
  <c r="N78" i="1"/>
  <c r="J79" i="1"/>
  <c r="N79" i="1"/>
  <c r="I63" i="1"/>
  <c r="M59" i="1"/>
  <c r="M76" i="1"/>
  <c r="I77" i="1"/>
  <c r="M77" i="1"/>
  <c r="I78" i="1"/>
  <c r="M78" i="1"/>
  <c r="I79" i="1"/>
  <c r="M79" i="1"/>
  <c r="H77" i="1"/>
  <c r="H78" i="1"/>
  <c r="H79" i="1"/>
  <c r="O63" i="1"/>
  <c r="K65" i="1"/>
  <c r="J59" i="1"/>
  <c r="J76" i="1"/>
  <c r="N71" i="1"/>
  <c r="I59" i="1"/>
  <c r="I76" i="1"/>
  <c r="M71" i="1"/>
  <c r="O55" i="1"/>
  <c r="O66" i="1"/>
  <c r="O59" i="1"/>
  <c r="O76" i="1"/>
  <c r="K78" i="1"/>
  <c r="K79" i="1"/>
  <c r="J71" i="1" l="1"/>
  <c r="H72" i="1"/>
  <c r="L83" i="1"/>
  <c r="I86" i="2"/>
  <c r="H86" i="2"/>
  <c r="L86" i="2"/>
  <c r="K86" i="2"/>
  <c r="O73" i="2"/>
  <c r="O86" i="2"/>
  <c r="N70" i="1"/>
  <c r="N73" i="1" s="1"/>
  <c r="L84" i="1"/>
  <c r="H71" i="1"/>
  <c r="L72" i="1"/>
  <c r="L85" i="1"/>
  <c r="H70" i="1"/>
  <c r="H73" i="1" s="1"/>
  <c r="M72" i="1"/>
  <c r="M73" i="1" s="1"/>
  <c r="J72" i="1"/>
  <c r="M70" i="1"/>
  <c r="K71" i="1"/>
  <c r="J70" i="1"/>
  <c r="L70" i="1"/>
  <c r="O85" i="1"/>
  <c r="O84" i="1"/>
  <c r="O83" i="1"/>
  <c r="I85" i="1"/>
  <c r="I84" i="1"/>
  <c r="I83" i="1"/>
  <c r="O72" i="1"/>
  <c r="O71" i="1"/>
  <c r="O70" i="1"/>
  <c r="M85" i="1"/>
  <c r="M84" i="1"/>
  <c r="M83" i="1"/>
  <c r="I72" i="1"/>
  <c r="I71" i="1"/>
  <c r="I70" i="1"/>
  <c r="H85" i="1"/>
  <c r="H84" i="1"/>
  <c r="H83" i="1"/>
  <c r="K70" i="1"/>
  <c r="K72" i="1"/>
  <c r="J85" i="1"/>
  <c r="J84" i="1"/>
  <c r="J83" i="1"/>
  <c r="N85" i="1"/>
  <c r="N84" i="1"/>
  <c r="N83" i="1"/>
  <c r="K85" i="1"/>
  <c r="K84" i="1"/>
  <c r="K83" i="1"/>
  <c r="L86" i="1"/>
  <c r="J73" i="1" l="1"/>
  <c r="L73" i="1"/>
  <c r="K73" i="1"/>
  <c r="J86" i="1"/>
  <c r="I73" i="1"/>
  <c r="O73" i="1"/>
  <c r="I86" i="1"/>
  <c r="K86" i="1"/>
  <c r="N86" i="1"/>
  <c r="H86" i="1"/>
  <c r="M86" i="1"/>
  <c r="O86" i="1"/>
</calcChain>
</file>

<file path=xl/sharedStrings.xml><?xml version="1.0" encoding="utf-8"?>
<sst xmlns="http://schemas.openxmlformats.org/spreadsheetml/2006/main" count="236" uniqueCount="60">
  <si>
    <t>version,4</t>
  </si>
  <si>
    <t>ProtocolHeader</t>
  </si>
  <si>
    <t>,Version,1.0,Label,MTT,ReaderType,0,DateRead,12/22/2019 9:02:04 PM,InstrumentSN,SN: 512734004,</t>
  </si>
  <si>
    <t xml:space="preserve">,Result,0,Prefix,004B_3_Vinc,WellMap,0007FE7FE7FE7FE7FE7FE000,RefWellMap,000000000000000000000000,RunCount,1,Kinetics,False,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</si>
  <si>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</si>
  <si>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</si>
  <si>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</si>
  <si>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</si>
  <si>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</si>
  <si>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</si>
  <si>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,B,X,0.05174319,0.05395158,0.0543219,0.05429743,0.05394575,0.05439527,0.05454678,0.05441625,0.05536119,0.05415765,X</t>
  </si>
  <si>
    <t>,C,X,0.05337225,0.1839276,0.1953278,0.1972048,0.1890275,0.1865577,0.1862071,0.1733626,0.1579177,0.1388464,X</t>
  </si>
  <si>
    <t>,D,X,0.05363272,0.191863,0.1935422,0.2028329,0.2004679,0.17833,0.1760713,0.1763057,0.1587852,0.1413375,X</t>
  </si>
  <si>
    <t>,E,X,0.053019,0.2010604,0.2108107,0.1943327,0.1834944,0.1941156,0.1799062,0.1717321,0.1682197,0.1415638,X</t>
  </si>
  <si>
    <t>,F,X,0.05313981,0.2135118,0.1959278,0.1770376,0.1895934,0.1681212,0.1677338,0.1812571,0.1621741,0.05227626,X</t>
  </si>
  <si>
    <t>,G,X,0.05276355,0.05313168,0.05264512,0.05317349,0.05213363,0.05281461,0.05232608,0.05263121,0.05293537,0.05355711,X</t>
  </si>
  <si>
    <t>,H,X,X,X,X,X,X,X,X,X,X,X,X</t>
  </si>
  <si>
    <t>Cytotox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</si>
  <si>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</si>
  <si>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</si>
  <si>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</si>
  <si>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</si>
  <si>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</si>
  <si>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</si>
  <si>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</si>
  <si>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</si>
  <si>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</si>
  <si>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</si>
  <si>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</si>
  <si>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</si>
  <si>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</si>
  <si>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Differentiation started</t>
  </si>
  <si>
    <t>Age of cells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</si>
  <si>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</si>
  <si>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</si>
  <si>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</si>
  <si>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</si>
  <si>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</si>
  <si>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</si>
  <si>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</si>
  <si>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</si>
  <si>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</si>
  <si>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</si>
  <si>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</si>
  <si>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,Version,1,Label,CytoTox-Fluor,ReaderType,2,DateRead,12/19/2019 9:54:01 PM,InstrumentSN,SN: 512734004,FluoOpticalKitID,PN:9300-046 SN:31000001DD35142D SIG:BLUE,</t>
  </si>
  <si>
    <t xml:space="preserve">,Result,0,Prefix,004b_3_Vinc,WellMap,0007FE7FE7FE7FE7FE7FE000,RunCount,1,Kinetics,False, </t>
  </si>
  <si>
    <t>,Read 1</t>
  </si>
  <si>
    <t>,B,X,583.082,580.295,580.938,580.18,579.24,578.138,580.737,580.788,580.65,582.078,X</t>
  </si>
  <si>
    <t>,C,X,577.865,2694.24,2900.29,2913.11,3183.56,2864.44,3301.16,2973.42,5025.68,2285.3,X</t>
  </si>
  <si>
    <t>,D,X,577.365,2845.68,2861.04,2943.02,3251.95,2969.24,2989.51,2890.04,6717.62,2254.74,X</t>
  </si>
  <si>
    <t>,E,X,580.484,2778.98,2855.98,2875.35,2845.36,2866.66,2950.4,3205.28,8373.72,2240.85,X</t>
  </si>
  <si>
    <t>,F,X,578.785,2729.2,2744.64,2844.29,2712.9,2700.9,3113.44,2769.28,6166.57,581.034,X</t>
  </si>
  <si>
    <t>,G,X,578.974,577.432,578.379,579.001,577.1,580.199,578.927,580.128,577.897,579.101,X</t>
  </si>
  <si>
    <t>MTT</t>
  </si>
  <si>
    <t>Live/Dead</t>
  </si>
  <si>
    <t>% Vehicle</t>
  </si>
  <si>
    <t>26) Exp_20191218</t>
  </si>
  <si>
    <t>Vincristine in water</t>
  </si>
  <si>
    <t>39d</t>
  </si>
  <si>
    <t>iPSC_DSN_004B_20190620_d39_thawed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</si>
</sst>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center"/>
    </xf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302559</xdr:colOff>
      <xdr:row>4</xdr:row>
      <xdr:rowOff>67235</xdr:rowOff>
    </xdr:from>
    <xdr:to>
      <xdr:col>14</xdr:col>
      <xdr:colOff>493059</xdr:colOff>
      <xdr:row>20</xdr:row>
      <xdr:rowOff>19610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60559" y="829235"/>
          <a:ext cx="4000500" cy="3000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</xdr:row>
      <xdr:rowOff>0</xdr:rowOff>
    </xdr:from>
    <xdr:to>
      <xdr:col>12</xdr:col>
      <xdr:colOff>190500</xdr:colOff>
      <xdr:row>19</xdr:row>
      <xdr:rowOff>142875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762000"/>
          <a:ext cx="4000500" cy="3000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333375</xdr:colOff>
      <xdr:row>0</xdr:row>
      <xdr:rowOff>90767</xdr:rowOff>
    </xdr:from>
    <xdr:to>
      <xdr:col>11</xdr:col>
      <xdr:colOff>174253</xdr:colOff>
      <xdr:row>15</xdr:row>
      <xdr:rowOff>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BD7A3B2-38C0-408E-A444-51C2739E9C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5375" y="90767"/>
          <a:ext cx="3688978" cy="276673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245408</xdr:colOff>
          <xdr:row>0</xdr:row>
          <xdr:rowOff>114299</xdr:rowOff>
        </xdr:from>
        <xdr:to>
          <xdr:col>15</xdr:col>
          <xdr:colOff>721501</xdr:colOff>
          <xdr:row>15</xdr:row>
          <xdr:rowOff>9524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C7BDE214-6E69-4E36-8854-B8597CA671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6"/>
  <sheetViews>
    <sheetView topLeftCell="A13" zoomScale="85" zoomScaleNormal="85" workbookViewId="0">
      <selection activeCell="A25" sqref="A25:D32"/>
    </sheetView>
  </sheetViews>
  <sheetFormatPr baseColWidth="10" defaultRowHeight="15" x14ac:dyDescent="0.25"/>
  <cols>
    <col min="5" max="5" width="14.42578125" customWidth="1"/>
  </cols>
  <sheetData>
    <row r="1" spans="1:25" x14ac:dyDescent="0.25">
      <c r="B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6" spans="1:25" x14ac:dyDescent="0.25">
      <c r="A6" t="s">
        <v>4</v>
      </c>
    </row>
    <row r="7" spans="1:25" x14ac:dyDescent="0.25">
      <c r="A7" t="s">
        <v>5</v>
      </c>
    </row>
    <row r="9" spans="1:25" x14ac:dyDescent="0.25">
      <c r="A9" t="s">
        <v>6</v>
      </c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x14ac:dyDescent="0.25">
      <c r="A10" t="s">
        <v>7</v>
      </c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25">
      <c r="A11" t="s">
        <v>8</v>
      </c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x14ac:dyDescent="0.25">
      <c r="A12" t="s">
        <v>9</v>
      </c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x14ac:dyDescent="0.25">
      <c r="A13" t="s">
        <v>10</v>
      </c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x14ac:dyDescent="0.25">
      <c r="A14" t="s">
        <v>11</v>
      </c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x14ac:dyDescent="0.25">
      <c r="A15" t="s">
        <v>12</v>
      </c>
    </row>
    <row r="16" spans="1:25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2"/>
    </row>
    <row r="23" spans="1:17" x14ac:dyDescent="0.25">
      <c r="C23" s="3"/>
    </row>
    <row r="24" spans="1:17" x14ac:dyDescent="0.25">
      <c r="C24" s="3"/>
    </row>
    <row r="25" spans="1:17" x14ac:dyDescent="0.25">
      <c r="A25" s="2" t="s">
        <v>56</v>
      </c>
      <c r="F25" s="4"/>
      <c r="G25" s="4"/>
      <c r="H25" s="4" t="s">
        <v>21</v>
      </c>
      <c r="I25" s="4" t="s">
        <v>22</v>
      </c>
      <c r="J25" s="4" t="s">
        <v>23</v>
      </c>
      <c r="K25" s="4" t="s">
        <v>24</v>
      </c>
      <c r="L25" s="4" t="s">
        <v>25</v>
      </c>
      <c r="M25" s="4" t="s">
        <v>26</v>
      </c>
      <c r="N25" s="4" t="s">
        <v>27</v>
      </c>
      <c r="O25" s="4" t="s">
        <v>28</v>
      </c>
      <c r="P25" s="4" t="s">
        <v>29</v>
      </c>
      <c r="Q25" s="4"/>
    </row>
    <row r="26" spans="1:17" x14ac:dyDescent="0.25">
      <c r="A26" t="s">
        <v>30</v>
      </c>
      <c r="C26" t="s">
        <v>59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5">
      <c r="A27" t="s">
        <v>31</v>
      </c>
      <c r="C27" s="3">
        <v>43636</v>
      </c>
      <c r="F27" s="6"/>
      <c r="G27" s="6">
        <v>5.1743190000000001E-2</v>
      </c>
      <c r="H27" s="6">
        <v>5.3951579999999999E-2</v>
      </c>
      <c r="I27" s="6">
        <v>5.4321899999999999E-2</v>
      </c>
      <c r="J27" s="6">
        <v>5.4297430000000001E-2</v>
      </c>
      <c r="K27" s="6">
        <v>5.3945750000000001E-2</v>
      </c>
      <c r="L27" s="6">
        <v>5.4395270000000003E-2</v>
      </c>
      <c r="M27" s="6">
        <v>5.4546780000000003E-2</v>
      </c>
      <c r="N27" s="6">
        <v>5.4416249999999999E-2</v>
      </c>
      <c r="O27" s="6">
        <v>5.5361189999999998E-2</v>
      </c>
      <c r="P27" s="6">
        <v>5.4157650000000002E-2</v>
      </c>
      <c r="Q27" s="6"/>
    </row>
    <row r="28" spans="1:17" x14ac:dyDescent="0.25">
      <c r="A28" t="s">
        <v>32</v>
      </c>
      <c r="C28" t="s">
        <v>58</v>
      </c>
      <c r="F28" s="7"/>
      <c r="G28" s="7">
        <v>5.3372250000000003E-2</v>
      </c>
      <c r="H28" s="8">
        <v>0.1839276</v>
      </c>
      <c r="I28" s="9">
        <v>0.1953278</v>
      </c>
      <c r="J28" s="9">
        <v>0.19720480000000001</v>
      </c>
      <c r="K28" s="9">
        <v>0.18902749999999999</v>
      </c>
      <c r="L28" s="9">
        <v>0.18655769999999999</v>
      </c>
      <c r="M28" s="9">
        <v>0.18620709999999999</v>
      </c>
      <c r="N28" s="9">
        <v>0.17336260000000001</v>
      </c>
      <c r="O28" s="9">
        <v>0.15791769999999999</v>
      </c>
      <c r="P28" s="10">
        <v>0.13884640000000001</v>
      </c>
      <c r="Q28" s="7"/>
    </row>
    <row r="29" spans="1:17" x14ac:dyDescent="0.25">
      <c r="A29" t="s">
        <v>33</v>
      </c>
      <c r="C29" t="s">
        <v>57</v>
      </c>
      <c r="F29" s="7"/>
      <c r="G29" s="7">
        <v>5.3632720000000002E-2</v>
      </c>
      <c r="H29" s="11">
        <v>0.19186300000000001</v>
      </c>
      <c r="I29" s="12">
        <v>0.1935422</v>
      </c>
      <c r="J29" s="12">
        <v>0.20283290000000001</v>
      </c>
      <c r="K29" s="12">
        <v>0.2004679</v>
      </c>
      <c r="L29" s="12">
        <v>0.17832999999999999</v>
      </c>
      <c r="M29" s="12">
        <v>0.17607129999999999</v>
      </c>
      <c r="N29" s="12">
        <v>0.17630570000000001</v>
      </c>
      <c r="O29" s="12">
        <v>0.15878519999999999</v>
      </c>
      <c r="P29" s="13">
        <v>0.1413375</v>
      </c>
      <c r="Q29" s="7"/>
    </row>
    <row r="30" spans="1:17" x14ac:dyDescent="0.25">
      <c r="A30" t="s">
        <v>18</v>
      </c>
      <c r="C30" s="3">
        <v>43817</v>
      </c>
      <c r="F30" s="7"/>
      <c r="G30" s="7">
        <v>5.3018999999999997E-2</v>
      </c>
      <c r="H30" s="11">
        <v>0.2010604</v>
      </c>
      <c r="I30" s="12">
        <v>0.21081069999999999</v>
      </c>
      <c r="J30" s="12">
        <v>0.1943327</v>
      </c>
      <c r="K30" s="12">
        <v>0.1834944</v>
      </c>
      <c r="L30" s="12">
        <v>0.1941156</v>
      </c>
      <c r="M30" s="12">
        <v>0.17990619999999999</v>
      </c>
      <c r="N30" s="12">
        <v>0.1717321</v>
      </c>
      <c r="O30" s="12">
        <v>0.1682197</v>
      </c>
      <c r="P30" s="13">
        <v>0.14156379999999999</v>
      </c>
      <c r="Q30" s="7"/>
    </row>
    <row r="31" spans="1:17" x14ac:dyDescent="0.25">
      <c r="A31" t="s">
        <v>19</v>
      </c>
      <c r="C31" t="s">
        <v>20</v>
      </c>
      <c r="F31" s="7"/>
      <c r="G31" s="7">
        <v>5.3139810000000003E-2</v>
      </c>
      <c r="H31" s="14">
        <v>0.2135118</v>
      </c>
      <c r="I31" s="15">
        <v>0.19592780000000001</v>
      </c>
      <c r="J31" s="15">
        <v>0.17703759999999999</v>
      </c>
      <c r="K31" s="15">
        <v>0.1895934</v>
      </c>
      <c r="L31" s="15">
        <v>0.1681212</v>
      </c>
      <c r="M31" s="15">
        <v>0.16773379999999999</v>
      </c>
      <c r="N31" s="15">
        <v>0.1812571</v>
      </c>
      <c r="O31" s="15">
        <v>0.16217409999999999</v>
      </c>
      <c r="P31" s="16">
        <v>5.2276259999999998E-2</v>
      </c>
      <c r="Q31" s="7"/>
    </row>
    <row r="32" spans="1:17" x14ac:dyDescent="0.25">
      <c r="A32" s="2" t="s">
        <v>34</v>
      </c>
      <c r="G32">
        <v>5.2763549999999999E-2</v>
      </c>
      <c r="H32">
        <v>5.3131680000000001E-2</v>
      </c>
      <c r="I32">
        <v>5.2645119999999997E-2</v>
      </c>
      <c r="J32">
        <v>5.3173489999999997E-2</v>
      </c>
      <c r="K32">
        <v>5.213363E-2</v>
      </c>
      <c r="L32">
        <v>5.2814609999999998E-2</v>
      </c>
      <c r="M32">
        <v>5.2326079999999997E-2</v>
      </c>
      <c r="N32">
        <v>5.2631209999999998E-2</v>
      </c>
      <c r="O32">
        <v>5.2935370000000002E-2</v>
      </c>
      <c r="P32">
        <v>5.3557109999999998E-2</v>
      </c>
    </row>
    <row r="35" spans="3:17" x14ac:dyDescent="0.25">
      <c r="C35" s="17"/>
      <c r="F35" t="s">
        <v>35</v>
      </c>
      <c r="H35">
        <f>AVERAGE(H28:H31)</f>
        <v>0.19759070000000001</v>
      </c>
      <c r="I35">
        <f>AVERAGE(I28:I31)</f>
        <v>0.19890212499999999</v>
      </c>
      <c r="J35">
        <f>AVERAGE(J28:J31)</f>
        <v>0.19285200000000002</v>
      </c>
      <c r="K35">
        <f t="shared" ref="K35:M35" si="0">AVERAGE(K28:K31)</f>
        <v>0.1906458</v>
      </c>
      <c r="L35">
        <f t="shared" si="0"/>
        <v>0.18178112499999999</v>
      </c>
      <c r="M35">
        <f t="shared" si="0"/>
        <v>0.17747960000000002</v>
      </c>
      <c r="N35">
        <f>AVERAGE(N28:N31)</f>
        <v>0.17566437500000004</v>
      </c>
      <c r="O35">
        <f>AVERAGE(O28:O31)</f>
        <v>0.16177417499999999</v>
      </c>
      <c r="P35">
        <f>AVERAGE(P28:P30)</f>
        <v>0.14058256666666669</v>
      </c>
    </row>
    <row r="36" spans="3:17" x14ac:dyDescent="0.25">
      <c r="F36" t="s">
        <v>36</v>
      </c>
      <c r="H36">
        <f>H35/1000</f>
        <v>1.9759070000000001E-4</v>
      </c>
      <c r="I36">
        <f t="shared" ref="I36:P36" si="1">I35/1000</f>
        <v>1.9890212499999998E-4</v>
      </c>
      <c r="J36">
        <f t="shared" si="1"/>
        <v>1.9285200000000003E-4</v>
      </c>
      <c r="K36">
        <f t="shared" si="1"/>
        <v>1.906458E-4</v>
      </c>
      <c r="L36">
        <f t="shared" si="1"/>
        <v>1.8178112499999999E-4</v>
      </c>
      <c r="M36">
        <f t="shared" si="1"/>
        <v>1.7747960000000001E-4</v>
      </c>
      <c r="N36">
        <f t="shared" si="1"/>
        <v>1.7566437500000004E-4</v>
      </c>
      <c r="O36">
        <f t="shared" si="1"/>
        <v>1.6177417500000001E-4</v>
      </c>
      <c r="P36">
        <f t="shared" si="1"/>
        <v>1.4058256666666668E-4</v>
      </c>
    </row>
    <row r="37" spans="3:17" x14ac:dyDescent="0.25">
      <c r="F37" t="s">
        <v>37</v>
      </c>
      <c r="H37">
        <f>MEDIAN(H28:H31)</f>
        <v>0.19646170000000002</v>
      </c>
      <c r="I37">
        <f t="shared" ref="I37:O37" si="2">MEDIAN(I28:I31)</f>
        <v>0.19562780000000002</v>
      </c>
      <c r="J37">
        <f t="shared" si="2"/>
        <v>0.19576874999999999</v>
      </c>
      <c r="K37">
        <f t="shared" si="2"/>
        <v>0.18931044999999999</v>
      </c>
      <c r="L37">
        <f t="shared" si="2"/>
        <v>0.18244384999999999</v>
      </c>
      <c r="M37">
        <f t="shared" si="2"/>
        <v>0.17798874999999997</v>
      </c>
      <c r="N37">
        <f t="shared" si="2"/>
        <v>0.17483415000000002</v>
      </c>
      <c r="O37">
        <f t="shared" si="2"/>
        <v>0.16047964999999997</v>
      </c>
      <c r="P37">
        <f>MEDIAN(P28:P30)</f>
        <v>0.1413375</v>
      </c>
    </row>
    <row r="38" spans="3:17" x14ac:dyDescent="0.25">
      <c r="F38" t="s">
        <v>38</v>
      </c>
      <c r="H38">
        <f>H37/1000</f>
        <v>1.9646170000000001E-4</v>
      </c>
      <c r="I38">
        <f t="shared" ref="I38:P38" si="3">I37/1000</f>
        <v>1.9562780000000003E-4</v>
      </c>
      <c r="J38">
        <f t="shared" si="3"/>
        <v>1.9576874999999998E-4</v>
      </c>
      <c r="K38">
        <f t="shared" si="3"/>
        <v>1.8931044999999998E-4</v>
      </c>
      <c r="L38">
        <f t="shared" si="3"/>
        <v>1.8244384999999998E-4</v>
      </c>
      <c r="M38">
        <f t="shared" si="3"/>
        <v>1.7798874999999998E-4</v>
      </c>
      <c r="N38">
        <f t="shared" si="3"/>
        <v>1.7483415000000001E-4</v>
      </c>
      <c r="O38">
        <f t="shared" si="3"/>
        <v>1.6047964999999997E-4</v>
      </c>
      <c r="P38">
        <f t="shared" si="3"/>
        <v>1.4133750000000001E-4</v>
      </c>
    </row>
    <row r="39" spans="3:17" x14ac:dyDescent="0.25">
      <c r="F39" t="s">
        <v>39</v>
      </c>
      <c r="H39">
        <f>STDEV(H28:H31)</f>
        <v>1.2714913713169011E-2</v>
      </c>
      <c r="I39">
        <f t="shared" ref="I39:O39" si="4">STDEV(I28:I31)</f>
        <v>8.003444319947501E-3</v>
      </c>
      <c r="J39">
        <f t="shared" si="4"/>
        <v>1.1118347486624689E-2</v>
      </c>
      <c r="K39">
        <f t="shared" si="4"/>
        <v>7.1026429592558503E-3</v>
      </c>
      <c r="L39">
        <f t="shared" si="4"/>
        <v>1.1157340737940202E-2</v>
      </c>
      <c r="M39">
        <f t="shared" si="4"/>
        <v>7.7248855512557588E-3</v>
      </c>
      <c r="N39">
        <f t="shared" si="4"/>
        <v>4.1813405150142955E-3</v>
      </c>
      <c r="O39">
        <f t="shared" si="4"/>
        <v>4.673011288505521E-3</v>
      </c>
      <c r="P39">
        <f>STDEV(P28:P30)</f>
        <v>1.5078159514122775E-3</v>
      </c>
    </row>
    <row r="40" spans="3:17" x14ac:dyDescent="0.25">
      <c r="F40" t="s">
        <v>40</v>
      </c>
      <c r="H40">
        <f>H39/H35*100</f>
        <v>6.4349757924684763</v>
      </c>
      <c r="I40">
        <f t="shared" ref="I40:O40" si="5">I39/I35*100</f>
        <v>4.0238103639905809</v>
      </c>
      <c r="J40">
        <f t="shared" si="5"/>
        <v>5.7652228064135649</v>
      </c>
      <c r="K40">
        <f t="shared" si="5"/>
        <v>3.7255701196962381</v>
      </c>
      <c r="L40">
        <f t="shared" si="5"/>
        <v>6.1377883638580206</v>
      </c>
      <c r="M40">
        <f t="shared" si="5"/>
        <v>4.3525484344430332</v>
      </c>
      <c r="N40">
        <f t="shared" si="5"/>
        <v>2.3803007952035204</v>
      </c>
      <c r="O40">
        <f t="shared" si="5"/>
        <v>2.8886015264831495</v>
      </c>
      <c r="P40">
        <f>P39/P35*100</f>
        <v>1.0725483160280025</v>
      </c>
    </row>
    <row r="43" spans="3:17" x14ac:dyDescent="0.25">
      <c r="D43" t="s">
        <v>41</v>
      </c>
    </row>
    <row r="44" spans="3:17" x14ac:dyDescent="0.25">
      <c r="F44" s="4"/>
      <c r="G44" s="4"/>
      <c r="H44" s="4" t="s">
        <v>21</v>
      </c>
      <c r="I44" s="4" t="s">
        <v>22</v>
      </c>
      <c r="J44" s="4" t="s">
        <v>23</v>
      </c>
      <c r="K44" s="4" t="s">
        <v>24</v>
      </c>
      <c r="L44" s="4" t="s">
        <v>25</v>
      </c>
      <c r="M44" s="4" t="s">
        <v>26</v>
      </c>
      <c r="N44" s="4" t="s">
        <v>27</v>
      </c>
      <c r="O44" s="4" t="s">
        <v>28</v>
      </c>
      <c r="P44" s="4" t="s">
        <v>29</v>
      </c>
      <c r="Q44" s="4"/>
    </row>
    <row r="47" spans="3:17" x14ac:dyDescent="0.25">
      <c r="H47">
        <f t="shared" ref="H47:O50" si="6">H28-$P$35</f>
        <v>4.334503333333331E-2</v>
      </c>
      <c r="I47">
        <f t="shared" si="6"/>
        <v>5.474523333333331E-2</v>
      </c>
      <c r="J47">
        <f t="shared" si="6"/>
        <v>5.6622233333333327E-2</v>
      </c>
      <c r="K47">
        <f t="shared" si="6"/>
        <v>4.8444933333333301E-2</v>
      </c>
      <c r="L47">
        <f t="shared" si="6"/>
        <v>4.5975133333333307E-2</v>
      </c>
      <c r="M47">
        <f t="shared" si="6"/>
        <v>4.56245333333333E-2</v>
      </c>
      <c r="N47">
        <f t="shared" si="6"/>
        <v>3.2780033333333319E-2</v>
      </c>
      <c r="O47">
        <f t="shared" si="6"/>
        <v>1.7335133333333308E-2</v>
      </c>
    </row>
    <row r="48" spans="3:17" x14ac:dyDescent="0.25">
      <c r="H48">
        <f t="shared" si="6"/>
        <v>5.128043333333332E-2</v>
      </c>
      <c r="I48">
        <f t="shared" si="6"/>
        <v>5.2959633333333311E-2</v>
      </c>
      <c r="J48">
        <f t="shared" si="6"/>
        <v>6.2250333333333324E-2</v>
      </c>
      <c r="K48">
        <f t="shared" si="6"/>
        <v>5.9885333333333318E-2</v>
      </c>
      <c r="L48">
        <f t="shared" si="6"/>
        <v>3.7747433333333302E-2</v>
      </c>
      <c r="M48">
        <f t="shared" si="6"/>
        <v>3.54887333333333E-2</v>
      </c>
      <c r="N48">
        <f t="shared" si="6"/>
        <v>3.5723133333333323E-2</v>
      </c>
      <c r="O48">
        <f>O29-$P$35</f>
        <v>1.8202633333333301E-2</v>
      </c>
    </row>
    <row r="49" spans="4:17" x14ac:dyDescent="0.25">
      <c r="H49">
        <f t="shared" si="6"/>
        <v>6.0477833333333314E-2</v>
      </c>
      <c r="I49">
        <f t="shared" si="6"/>
        <v>7.0228133333333304E-2</v>
      </c>
      <c r="J49">
        <f t="shared" si="6"/>
        <v>5.3750133333333311E-2</v>
      </c>
      <c r="K49">
        <f t="shared" si="6"/>
        <v>4.2911833333333316E-2</v>
      </c>
      <c r="L49">
        <f t="shared" si="6"/>
        <v>5.3533033333333313E-2</v>
      </c>
      <c r="M49">
        <f t="shared" si="6"/>
        <v>3.9323633333333302E-2</v>
      </c>
      <c r="N49">
        <f t="shared" si="6"/>
        <v>3.1149533333333312E-2</v>
      </c>
      <c r="O49">
        <f t="shared" si="6"/>
        <v>2.7637133333333314E-2</v>
      </c>
    </row>
    <row r="50" spans="4:17" x14ac:dyDescent="0.25">
      <c r="H50">
        <f t="shared" si="6"/>
        <v>7.2929233333333315E-2</v>
      </c>
      <c r="I50">
        <f t="shared" si="6"/>
        <v>5.5345233333333327E-2</v>
      </c>
      <c r="J50">
        <f t="shared" si="6"/>
        <v>3.6455033333333303E-2</v>
      </c>
      <c r="K50">
        <f t="shared" si="6"/>
        <v>4.9010833333333309E-2</v>
      </c>
      <c r="L50">
        <f t="shared" si="6"/>
        <v>2.7538633333333312E-2</v>
      </c>
      <c r="M50">
        <f t="shared" si="6"/>
        <v>2.7151233333333302E-2</v>
      </c>
      <c r="N50">
        <f t="shared" si="6"/>
        <v>4.0674533333333318E-2</v>
      </c>
      <c r="O50">
        <f t="shared" si="6"/>
        <v>2.1591533333333301E-2</v>
      </c>
    </row>
    <row r="53" spans="4:17" x14ac:dyDescent="0.25">
      <c r="F53" s="4"/>
      <c r="G53" s="4"/>
      <c r="H53" s="4" t="s">
        <v>21</v>
      </c>
      <c r="I53" s="4" t="s">
        <v>22</v>
      </c>
      <c r="J53" s="4" t="s">
        <v>23</v>
      </c>
      <c r="K53" s="4" t="s">
        <v>24</v>
      </c>
      <c r="L53" s="4" t="s">
        <v>25</v>
      </c>
      <c r="M53" s="4" t="s">
        <v>26</v>
      </c>
      <c r="N53" s="4" t="s">
        <v>27</v>
      </c>
      <c r="O53" s="4" t="s">
        <v>28</v>
      </c>
      <c r="P53" s="4"/>
      <c r="Q53" s="4"/>
    </row>
    <row r="54" spans="4:17" x14ac:dyDescent="0.25">
      <c r="F54" t="s">
        <v>35</v>
      </c>
      <c r="H54">
        <f>AVERAGE(H47:H50)</f>
        <v>5.7008133333333315E-2</v>
      </c>
      <c r="I54">
        <f>AVERAGE(I47:I50)</f>
        <v>5.8319558333333313E-2</v>
      </c>
      <c r="J54">
        <f t="shared" ref="J54:N54" si="7">AVERAGE(J47:J50)</f>
        <v>5.2269433333333316E-2</v>
      </c>
      <c r="K54">
        <f t="shared" si="7"/>
        <v>5.0063233333333311E-2</v>
      </c>
      <c r="L54">
        <f t="shared" si="7"/>
        <v>4.1198558333333309E-2</v>
      </c>
      <c r="M54">
        <f t="shared" si="7"/>
        <v>3.6897033333333301E-2</v>
      </c>
      <c r="N54">
        <f t="shared" si="7"/>
        <v>3.5081808333333318E-2</v>
      </c>
      <c r="O54">
        <f>AVERAGE(O47:O50)</f>
        <v>2.1191608333333306E-2</v>
      </c>
    </row>
    <row r="55" spans="4:17" x14ac:dyDescent="0.25">
      <c r="F55" t="s">
        <v>36</v>
      </c>
      <c r="H55">
        <f>H54/1000</f>
        <v>5.7008133333333314E-5</v>
      </c>
      <c r="I55">
        <f t="shared" ref="I55:O55" si="8">I54/1000</f>
        <v>5.8319558333333311E-5</v>
      </c>
      <c r="J55">
        <f t="shared" si="8"/>
        <v>5.2269433333333318E-5</v>
      </c>
      <c r="K55">
        <f t="shared" si="8"/>
        <v>5.0063233333333312E-5</v>
      </c>
      <c r="L55">
        <f t="shared" si="8"/>
        <v>4.119855833333331E-5</v>
      </c>
      <c r="M55">
        <f t="shared" si="8"/>
        <v>3.6897033333333302E-5</v>
      </c>
      <c r="N55">
        <f t="shared" si="8"/>
        <v>3.5081808333333318E-5</v>
      </c>
      <c r="O55">
        <f t="shared" si="8"/>
        <v>2.1191608333333307E-5</v>
      </c>
    </row>
    <row r="56" spans="4:17" x14ac:dyDescent="0.25">
      <c r="F56" t="s">
        <v>37</v>
      </c>
      <c r="H56">
        <f>MEDIAN(H47:H50)</f>
        <v>5.5879133333333317E-2</v>
      </c>
      <c r="I56">
        <f t="shared" ref="I56:N56" si="9">MEDIAN(I47:I50)</f>
        <v>5.5045233333333318E-2</v>
      </c>
      <c r="J56">
        <f>MEDIAN(J47:J50)</f>
        <v>5.5186183333333319E-2</v>
      </c>
      <c r="K56">
        <f t="shared" si="9"/>
        <v>4.8727883333333305E-2</v>
      </c>
      <c r="L56">
        <f t="shared" si="9"/>
        <v>4.1861283333333305E-2</v>
      </c>
      <c r="M56">
        <f t="shared" si="9"/>
        <v>3.7406183333333301E-2</v>
      </c>
      <c r="N56">
        <f t="shared" si="9"/>
        <v>3.4251583333333321E-2</v>
      </c>
      <c r="O56">
        <f>MEDIAN(O47:O50)</f>
        <v>1.9897083333333301E-2</v>
      </c>
    </row>
    <row r="57" spans="4:17" x14ac:dyDescent="0.25">
      <c r="F57" t="s">
        <v>38</v>
      </c>
      <c r="H57">
        <f>H56/1000</f>
        <v>5.5879133333333318E-5</v>
      </c>
      <c r="I57">
        <f t="shared" ref="I57:O57" si="10">I56/1000</f>
        <v>5.5045233333333319E-5</v>
      </c>
      <c r="J57">
        <f t="shared" si="10"/>
        <v>5.518618333333332E-5</v>
      </c>
      <c r="K57">
        <f t="shared" si="10"/>
        <v>4.8727883333333308E-5</v>
      </c>
      <c r="L57">
        <f t="shared" si="10"/>
        <v>4.1861283333333301E-5</v>
      </c>
      <c r="M57">
        <f t="shared" si="10"/>
        <v>3.7406183333333304E-5</v>
      </c>
      <c r="N57">
        <f t="shared" si="10"/>
        <v>3.4251583333333319E-5</v>
      </c>
      <c r="O57">
        <f t="shared" si="10"/>
        <v>1.9897083333333302E-5</v>
      </c>
    </row>
    <row r="58" spans="4:17" x14ac:dyDescent="0.25">
      <c r="F58" t="s">
        <v>39</v>
      </c>
      <c r="H58">
        <f>STDEV(H47:H50)</f>
        <v>1.2714913713169036E-2</v>
      </c>
      <c r="I58">
        <f t="shared" ref="I58:O58" si="11">STDEV(I47:I50)</f>
        <v>8.0034443199474958E-3</v>
      </c>
      <c r="J58">
        <f t="shared" si="11"/>
        <v>1.1118347486624712E-2</v>
      </c>
      <c r="K58">
        <f t="shared" si="11"/>
        <v>7.1026429592558242E-3</v>
      </c>
      <c r="L58">
        <f t="shared" si="11"/>
        <v>1.1157340737940212E-2</v>
      </c>
      <c r="M58">
        <f t="shared" si="11"/>
        <v>7.7248855512557545E-3</v>
      </c>
      <c r="N58">
        <f t="shared" si="11"/>
        <v>4.1813405150142955E-3</v>
      </c>
      <c r="O58">
        <f t="shared" si="11"/>
        <v>4.6730112885055167E-3</v>
      </c>
    </row>
    <row r="59" spans="4:17" x14ac:dyDescent="0.25">
      <c r="F59" t="s">
        <v>40</v>
      </c>
      <c r="H59">
        <f>H58/H54*100</f>
        <v>22.303683649530196</v>
      </c>
      <c r="I59">
        <f t="shared" ref="I59:O59" si="12">I58/I54*100</f>
        <v>13.723430952962175</v>
      </c>
      <c r="J59">
        <f t="shared" si="12"/>
        <v>21.271222543624376</v>
      </c>
      <c r="K59">
        <f t="shared" si="12"/>
        <v>14.187343657898966</v>
      </c>
      <c r="L59">
        <f t="shared" si="12"/>
        <v>27.081871767616995</v>
      </c>
      <c r="M59">
        <f t="shared" si="12"/>
        <v>20.936332418565975</v>
      </c>
      <c r="N59">
        <f t="shared" si="12"/>
        <v>11.918828343410549</v>
      </c>
      <c r="O59">
        <f t="shared" si="12"/>
        <v>22.051234691588327</v>
      </c>
    </row>
    <row r="62" spans="4:17" x14ac:dyDescent="0.25">
      <c r="D62" t="s">
        <v>42</v>
      </c>
    </row>
    <row r="63" spans="4:17" x14ac:dyDescent="0.25">
      <c r="H63">
        <f t="shared" ref="H63:O64" si="13">H47/$O$54*100</f>
        <v>204.53866762511748</v>
      </c>
      <c r="I63">
        <f t="shared" si="13"/>
        <v>258.33449010673661</v>
      </c>
      <c r="J63">
        <f t="shared" si="13"/>
        <v>267.19176969814737</v>
      </c>
      <c r="K63">
        <f t="shared" si="13"/>
        <v>228.60432569023996</v>
      </c>
      <c r="L63">
        <f t="shared" si="13"/>
        <v>216.94971240581489</v>
      </c>
      <c r="M63">
        <f t="shared" si="13"/>
        <v>215.295283942976</v>
      </c>
      <c r="N63">
        <f t="shared" si="13"/>
        <v>154.68402783649046</v>
      </c>
      <c r="O63">
        <f t="shared" si="13"/>
        <v>81.80187676489868</v>
      </c>
    </row>
    <row r="64" spans="4:17" x14ac:dyDescent="0.25">
      <c r="H64">
        <f>H48/$O$54*100</f>
        <v>241.98462205755212</v>
      </c>
      <c r="I64">
        <f t="shared" si="13"/>
        <v>249.90851331482253</v>
      </c>
      <c r="J64">
        <f t="shared" si="13"/>
        <v>293.74992381025066</v>
      </c>
      <c r="K64">
        <f t="shared" si="13"/>
        <v>282.58984590205347</v>
      </c>
      <c r="L64">
        <f t="shared" si="13"/>
        <v>178.12443840781324</v>
      </c>
      <c r="M64">
        <f t="shared" si="13"/>
        <v>167.46597414935871</v>
      </c>
      <c r="N64">
        <f t="shared" si="13"/>
        <v>168.57207235725792</v>
      </c>
      <c r="O64">
        <f t="shared" si="13"/>
        <v>85.89547828090754</v>
      </c>
    </row>
    <row r="65" spans="4:17" x14ac:dyDescent="0.25">
      <c r="H65">
        <f t="shared" ref="H65:O66" si="14">H49/$O$54*100</f>
        <v>285.38576394036505</v>
      </c>
      <c r="I65">
        <f t="shared" si="14"/>
        <v>331.39595744070107</v>
      </c>
      <c r="J65">
        <f t="shared" si="14"/>
        <v>253.63876345707621</v>
      </c>
      <c r="K65">
        <f t="shared" si="14"/>
        <v>202.49446223406844</v>
      </c>
      <c r="L65">
        <f t="shared" si="14"/>
        <v>252.61430133704675</v>
      </c>
      <c r="M65">
        <f t="shared" si="14"/>
        <v>185.56228821707344</v>
      </c>
      <c r="N65">
        <f t="shared" si="14"/>
        <v>146.9899445259976</v>
      </c>
      <c r="O65">
        <f t="shared" si="14"/>
        <v>130.41545926394613</v>
      </c>
    </row>
    <row r="66" spans="4:17" x14ac:dyDescent="0.25">
      <c r="H66">
        <f t="shared" si="14"/>
        <v>344.14204050109493</v>
      </c>
      <c r="I66">
        <f t="shared" si="14"/>
        <v>261.16579951262185</v>
      </c>
      <c r="J66">
        <f t="shared" si="14"/>
        <v>172.02579794753669</v>
      </c>
      <c r="K66">
        <f t="shared" si="14"/>
        <v>231.27472234489065</v>
      </c>
      <c r="L66">
        <f t="shared" si="14"/>
        <v>129.95065263648002</v>
      </c>
      <c r="M66">
        <f t="shared" si="14"/>
        <v>128.12257053008011</v>
      </c>
      <c r="N66">
        <f t="shared" si="14"/>
        <v>191.93698134442386</v>
      </c>
      <c r="O66">
        <f t="shared" si="14"/>
        <v>101.88718569024766</v>
      </c>
    </row>
    <row r="69" spans="4:17" x14ac:dyDescent="0.25">
      <c r="F69" s="4"/>
      <c r="G69" s="4"/>
      <c r="H69" s="4" t="s">
        <v>21</v>
      </c>
      <c r="I69" s="4" t="s">
        <v>22</v>
      </c>
      <c r="J69" s="4" t="s">
        <v>23</v>
      </c>
      <c r="K69" s="4" t="s">
        <v>24</v>
      </c>
      <c r="L69" s="4" t="s">
        <v>25</v>
      </c>
      <c r="M69" s="4" t="s">
        <v>26</v>
      </c>
      <c r="N69" s="4" t="s">
        <v>27</v>
      </c>
      <c r="O69" s="4" t="s">
        <v>28</v>
      </c>
      <c r="P69" s="4"/>
      <c r="Q69" s="4"/>
    </row>
    <row r="70" spans="4:17" x14ac:dyDescent="0.25">
      <c r="F70" t="s">
        <v>35</v>
      </c>
      <c r="H70">
        <f>AVERAGE(H63:H66)</f>
        <v>269.01277353103239</v>
      </c>
      <c r="I70">
        <f>AVERAGE(I63:I66)</f>
        <v>275.20119009372053</v>
      </c>
      <c r="J70">
        <f t="shared" ref="J70:N70" si="15">AVERAGE(J63:J66)</f>
        <v>246.65156372825274</v>
      </c>
      <c r="K70">
        <f t="shared" si="15"/>
        <v>236.24083904281312</v>
      </c>
      <c r="L70">
        <f t="shared" si="15"/>
        <v>194.40977619678875</v>
      </c>
      <c r="M70">
        <f t="shared" si="15"/>
        <v>174.11152920987206</v>
      </c>
      <c r="N70">
        <f t="shared" si="15"/>
        <v>165.54575651604245</v>
      </c>
      <c r="O70">
        <f>AVERAGE(O63:O66)</f>
        <v>100</v>
      </c>
    </row>
    <row r="71" spans="4:17" x14ac:dyDescent="0.25">
      <c r="F71" t="s">
        <v>37</v>
      </c>
      <c r="H71">
        <f>MEDIAN(H63:H66)</f>
        <v>263.6851929989586</v>
      </c>
      <c r="I71">
        <f>MEDIAN(I63:I66)</f>
        <v>259.75014480967923</v>
      </c>
      <c r="J71">
        <f t="shared" ref="J71:O71" si="16">MEDIAN(J63:J66)</f>
        <v>260.41526657761176</v>
      </c>
      <c r="K71">
        <f t="shared" si="16"/>
        <v>229.9395240175653</v>
      </c>
      <c r="L71">
        <f t="shared" si="16"/>
        <v>197.53707540681407</v>
      </c>
      <c r="M71">
        <f t="shared" si="16"/>
        <v>176.51413118321608</v>
      </c>
      <c r="N71">
        <f t="shared" si="16"/>
        <v>161.62805009687418</v>
      </c>
      <c r="O71">
        <f t="shared" si="16"/>
        <v>93.891331985577608</v>
      </c>
    </row>
    <row r="72" spans="4:17" x14ac:dyDescent="0.25">
      <c r="F72" t="s">
        <v>39</v>
      </c>
      <c r="H72">
        <f>STDEV(H63:H66)</f>
        <v>59.999757985188346</v>
      </c>
      <c r="I72">
        <f t="shared" ref="I72:O72" si="17">STDEV(I63:I66)</f>
        <v>37.767045304241869</v>
      </c>
      <c r="J72">
        <f t="shared" si="17"/>
        <v>52.465803027966068</v>
      </c>
      <c r="K72">
        <f t="shared" si="17"/>
        <v>33.516299695307964</v>
      </c>
      <c r="L72">
        <f t="shared" si="17"/>
        <v>52.649806293325369</v>
      </c>
      <c r="M72">
        <f t="shared" si="17"/>
        <v>36.452568534427492</v>
      </c>
      <c r="N72">
        <f t="shared" si="17"/>
        <v>19.731114548947641</v>
      </c>
      <c r="O72">
        <f t="shared" si="17"/>
        <v>22.051234691588355</v>
      </c>
    </row>
    <row r="73" spans="4:17" x14ac:dyDescent="0.25">
      <c r="F73" t="s">
        <v>40</v>
      </c>
      <c r="H73">
        <f t="shared" ref="H73:O73" si="18">H72/H70*100</f>
        <v>22.303683649530115</v>
      </c>
      <c r="I73">
        <f t="shared" si="18"/>
        <v>13.723430952962158</v>
      </c>
      <c r="J73">
        <f t="shared" si="18"/>
        <v>21.271222543624347</v>
      </c>
      <c r="K73">
        <f t="shared" si="18"/>
        <v>14.187343657899012</v>
      </c>
      <c r="L73">
        <f t="shared" si="18"/>
        <v>27.081871767616917</v>
      </c>
      <c r="M73">
        <f t="shared" si="18"/>
        <v>20.936332418566021</v>
      </c>
      <c r="N73">
        <f t="shared" si="18"/>
        <v>11.918828343410645</v>
      </c>
      <c r="O73">
        <f t="shared" si="18"/>
        <v>22.051234691588355</v>
      </c>
    </row>
    <row r="76" spans="4:17" x14ac:dyDescent="0.25">
      <c r="D76" t="s">
        <v>43</v>
      </c>
      <c r="H76">
        <f t="shared" ref="H76:O79" si="19">H47/$H$54*100</f>
        <v>76.033068965597877</v>
      </c>
      <c r="I76">
        <f>I47/$H$54*100</f>
        <v>96.030566398712693</v>
      </c>
      <c r="J76">
        <f t="shared" si="19"/>
        <v>99.323079046030884</v>
      </c>
      <c r="K76">
        <f t="shared" si="19"/>
        <v>84.978985454707029</v>
      </c>
      <c r="L76">
        <f t="shared" si="19"/>
        <v>80.646621183877826</v>
      </c>
      <c r="M76">
        <f t="shared" si="19"/>
        <v>80.031621218960538</v>
      </c>
      <c r="N76">
        <f t="shared" si="19"/>
        <v>57.500625641721292</v>
      </c>
      <c r="O76">
        <f t="shared" si="19"/>
        <v>30.408175675517612</v>
      </c>
    </row>
    <row r="77" spans="4:17" x14ac:dyDescent="0.25">
      <c r="H77">
        <f t="shared" si="19"/>
        <v>89.952837139028119</v>
      </c>
      <c r="I77">
        <f t="shared" si="19"/>
        <v>92.898381751375808</v>
      </c>
      <c r="J77">
        <f t="shared" si="19"/>
        <v>109.19552999455051</v>
      </c>
      <c r="K77">
        <f t="shared" si="19"/>
        <v>105.04699914164294</v>
      </c>
      <c r="L77">
        <f t="shared" si="19"/>
        <v>66.214119154927559</v>
      </c>
      <c r="M77">
        <f t="shared" si="19"/>
        <v>62.25205292344247</v>
      </c>
      <c r="N77">
        <f t="shared" si="19"/>
        <v>62.663222323832159</v>
      </c>
      <c r="O77">
        <f t="shared" si="19"/>
        <v>31.929888366806093</v>
      </c>
    </row>
    <row r="78" spans="4:17" x14ac:dyDescent="0.25">
      <c r="H78">
        <f t="shared" si="19"/>
        <v>106.08632452445381</v>
      </c>
      <c r="I78">
        <f t="shared" si="19"/>
        <v>123.18967352026962</v>
      </c>
      <c r="J78">
        <f t="shared" si="19"/>
        <v>94.285025996290585</v>
      </c>
      <c r="K78">
        <f t="shared" si="19"/>
        <v>75.273177394570595</v>
      </c>
      <c r="L78">
        <f t="shared" si="19"/>
        <v>93.904203142943345</v>
      </c>
      <c r="M78">
        <f t="shared" si="19"/>
        <v>68.978987793554566</v>
      </c>
      <c r="N78">
        <f t="shared" si="19"/>
        <v>54.64050743636578</v>
      </c>
      <c r="O78">
        <f t="shared" si="19"/>
        <v>48.479281318922894</v>
      </c>
    </row>
    <row r="79" spans="4:17" x14ac:dyDescent="0.25">
      <c r="H79">
        <f t="shared" si="19"/>
        <v>127.92776937092019</v>
      </c>
      <c r="I79">
        <f t="shared" si="19"/>
        <v>97.083047799027526</v>
      </c>
      <c r="J79">
        <f t="shared" si="19"/>
        <v>63.947074218649469</v>
      </c>
      <c r="K79">
        <f t="shared" si="19"/>
        <v>85.97165082877062</v>
      </c>
      <c r="L79">
        <f t="shared" si="19"/>
        <v>48.306498955704548</v>
      </c>
      <c r="M79">
        <f t="shared" si="19"/>
        <v>47.626946798234599</v>
      </c>
      <c r="N79">
        <f t="shared" si="19"/>
        <v>71.3486496663634</v>
      </c>
      <c r="O79">
        <f t="shared" si="19"/>
        <v>37.874478729350855</v>
      </c>
    </row>
    <row r="82" spans="6:17" x14ac:dyDescent="0.25">
      <c r="F82" s="4"/>
      <c r="G82" s="4"/>
      <c r="H82" s="4" t="s">
        <v>21</v>
      </c>
      <c r="I82" s="4" t="s">
        <v>22</v>
      </c>
      <c r="J82" s="4" t="s">
        <v>23</v>
      </c>
      <c r="K82" s="4" t="s">
        <v>24</v>
      </c>
      <c r="L82" s="4" t="s">
        <v>25</v>
      </c>
      <c r="M82" s="4" t="s">
        <v>26</v>
      </c>
      <c r="N82" s="4" t="s">
        <v>27</v>
      </c>
      <c r="O82" s="4" t="s">
        <v>28</v>
      </c>
      <c r="P82" s="4"/>
      <c r="Q82" s="4"/>
    </row>
    <row r="83" spans="6:17" x14ac:dyDescent="0.25">
      <c r="F83" t="s">
        <v>35</v>
      </c>
      <c r="H83">
        <f>AVERAGE(H76:H79)</f>
        <v>100</v>
      </c>
      <c r="I83">
        <f t="shared" ref="I83:N83" si="20">AVERAGE(I76:I79)</f>
        <v>102.30041736734643</v>
      </c>
      <c r="J83">
        <f t="shared" si="20"/>
        <v>91.687677313880357</v>
      </c>
      <c r="K83">
        <f t="shared" si="20"/>
        <v>87.817703204922807</v>
      </c>
      <c r="L83">
        <f t="shared" si="20"/>
        <v>72.267860609363325</v>
      </c>
      <c r="M83">
        <f t="shared" si="20"/>
        <v>64.722402183548041</v>
      </c>
      <c r="N83">
        <f t="shared" si="20"/>
        <v>61.538251267070656</v>
      </c>
      <c r="O83">
        <f>AVERAGE(O76:O79)</f>
        <v>37.172956022649359</v>
      </c>
    </row>
    <row r="84" spans="6:17" x14ac:dyDescent="0.25">
      <c r="F84" t="s">
        <v>37</v>
      </c>
      <c r="H84">
        <f>MEDIAN(H76:H79)</f>
        <v>98.019580831740967</v>
      </c>
      <c r="I84">
        <f>MEDIAN(I76:I79)</f>
        <v>96.556807098870109</v>
      </c>
      <c r="J84">
        <f t="shared" ref="J84:O84" si="21">MEDIAN(J76:J79)</f>
        <v>96.804052521160742</v>
      </c>
      <c r="K84">
        <f t="shared" si="21"/>
        <v>85.475318141738825</v>
      </c>
      <c r="L84">
        <f t="shared" si="21"/>
        <v>73.430370169402693</v>
      </c>
      <c r="M84">
        <f t="shared" si="21"/>
        <v>65.615520358498514</v>
      </c>
      <c r="N84">
        <f t="shared" si="21"/>
        <v>60.081923982776729</v>
      </c>
      <c r="O84">
        <f t="shared" si="21"/>
        <v>34.902183548078476</v>
      </c>
    </row>
    <row r="85" spans="6:17" x14ac:dyDescent="0.25">
      <c r="F85" t="s">
        <v>39</v>
      </c>
      <c r="H85">
        <f>STDEV(H76:H79)</f>
        <v>22.303683649530157</v>
      </c>
      <c r="I85">
        <f t="shared" ref="I85:O85" si="22">STDEV(I76:I79)</f>
        <v>14.039127141999808</v>
      </c>
      <c r="J85">
        <f t="shared" si="22"/>
        <v>19.503089886515696</v>
      </c>
      <c r="K85">
        <f t="shared" si="22"/>
        <v>12.458999346156101</v>
      </c>
      <c r="L85">
        <f t="shared" si="22"/>
        <v>19.571489339427924</v>
      </c>
      <c r="M85">
        <f t="shared" si="22"/>
        <v>13.550497270428876</v>
      </c>
      <c r="N85">
        <f t="shared" si="22"/>
        <v>7.3346385340588593</v>
      </c>
      <c r="O85">
        <f t="shared" si="22"/>
        <v>8.1970957743553718</v>
      </c>
    </row>
    <row r="86" spans="6:17" x14ac:dyDescent="0.25">
      <c r="F86" t="s">
        <v>40</v>
      </c>
      <c r="H86">
        <f t="shared" ref="H86:O86" si="23">H85/H83*100</f>
        <v>22.303683649530157</v>
      </c>
      <c r="I86">
        <f t="shared" si="23"/>
        <v>13.723430952962074</v>
      </c>
      <c r="J86">
        <f t="shared" si="23"/>
        <v>21.271222543624379</v>
      </c>
      <c r="K86">
        <f t="shared" si="23"/>
        <v>14.187343657898907</v>
      </c>
      <c r="L86">
        <f t="shared" si="23"/>
        <v>27.081871767616931</v>
      </c>
      <c r="M86">
        <f t="shared" si="23"/>
        <v>20.93633241856606</v>
      </c>
      <c r="N86">
        <f t="shared" si="23"/>
        <v>11.918828343410615</v>
      </c>
      <c r="O86">
        <f t="shared" si="23"/>
        <v>22.051234691588444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BF0FF-9475-4C69-82C8-2AFD6392B6AB}">
  <dimension ref="A1:Q86"/>
  <sheetViews>
    <sheetView topLeftCell="A16" workbookViewId="0">
      <selection activeCell="A25" sqref="A25:C32"/>
    </sheetView>
  </sheetViews>
  <sheetFormatPr baseColWidth="10" defaultRowHeight="15" x14ac:dyDescent="0.25"/>
  <cols>
    <col min="5" max="5" width="14" customWidth="1"/>
  </cols>
  <sheetData>
    <row r="1" spans="1:1" x14ac:dyDescent="0.25">
      <c r="A1" t="s">
        <v>1</v>
      </c>
    </row>
    <row r="2" spans="1:1" x14ac:dyDescent="0.25">
      <c r="A2" t="s">
        <v>44</v>
      </c>
    </row>
    <row r="3" spans="1:1" x14ac:dyDescent="0.25">
      <c r="A3" t="s">
        <v>45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46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47</v>
      </c>
    </row>
    <row r="13" spans="1:1" x14ac:dyDescent="0.25">
      <c r="A13" t="s">
        <v>48</v>
      </c>
    </row>
    <row r="14" spans="1:1" x14ac:dyDescent="0.25">
      <c r="A14" t="s">
        <v>49</v>
      </c>
    </row>
    <row r="15" spans="1:1" x14ac:dyDescent="0.25">
      <c r="A15" t="s">
        <v>50</v>
      </c>
    </row>
    <row r="16" spans="1:1" x14ac:dyDescent="0.25">
      <c r="A16" t="s">
        <v>51</v>
      </c>
    </row>
    <row r="17" spans="1:17" x14ac:dyDescent="0.25">
      <c r="A17" t="s">
        <v>52</v>
      </c>
    </row>
    <row r="18" spans="1:17" x14ac:dyDescent="0.25">
      <c r="A18" t="s">
        <v>16</v>
      </c>
    </row>
    <row r="22" spans="1:17" x14ac:dyDescent="0.25">
      <c r="A22" s="2"/>
    </row>
    <row r="23" spans="1:17" x14ac:dyDescent="0.25">
      <c r="C23" s="3"/>
    </row>
    <row r="24" spans="1:17" x14ac:dyDescent="0.25">
      <c r="C24" s="3"/>
    </row>
    <row r="25" spans="1:17" x14ac:dyDescent="0.25">
      <c r="A25" s="2" t="s">
        <v>56</v>
      </c>
      <c r="F25" s="4"/>
      <c r="G25" s="4"/>
      <c r="H25" s="4" t="s">
        <v>21</v>
      </c>
      <c r="I25" s="4" t="s">
        <v>22</v>
      </c>
      <c r="J25" s="4" t="s">
        <v>23</v>
      </c>
      <c r="K25" s="4" t="s">
        <v>24</v>
      </c>
      <c r="L25" s="4" t="s">
        <v>25</v>
      </c>
      <c r="M25" s="4" t="s">
        <v>26</v>
      </c>
      <c r="N25" s="4" t="s">
        <v>27</v>
      </c>
      <c r="O25" s="4" t="s">
        <v>28</v>
      </c>
      <c r="P25" s="4" t="s">
        <v>29</v>
      </c>
      <c r="Q25" s="4"/>
    </row>
    <row r="26" spans="1:17" x14ac:dyDescent="0.25">
      <c r="A26" t="s">
        <v>30</v>
      </c>
      <c r="C26" t="s">
        <v>59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5">
      <c r="A27" t="s">
        <v>31</v>
      </c>
      <c r="C27" s="3">
        <v>43636</v>
      </c>
      <c r="F27" s="6"/>
      <c r="G27" s="6">
        <v>583.08199999999999</v>
      </c>
      <c r="H27" s="6">
        <v>580.29499999999996</v>
      </c>
      <c r="I27" s="6">
        <v>580.93799999999999</v>
      </c>
      <c r="J27" s="6">
        <v>580.17999999999995</v>
      </c>
      <c r="K27" s="6">
        <v>579.24</v>
      </c>
      <c r="L27" s="6">
        <v>578.13800000000003</v>
      </c>
      <c r="M27" s="6">
        <v>580.73699999999997</v>
      </c>
      <c r="N27" s="6">
        <v>580.78800000000001</v>
      </c>
      <c r="O27" s="6">
        <v>580.65</v>
      </c>
      <c r="P27" s="6">
        <v>582.07799999999997</v>
      </c>
      <c r="Q27" s="6"/>
    </row>
    <row r="28" spans="1:17" x14ac:dyDescent="0.25">
      <c r="A28" t="s">
        <v>32</v>
      </c>
      <c r="C28" t="s">
        <v>58</v>
      </c>
      <c r="F28" s="7"/>
      <c r="G28" s="7">
        <v>577.86500000000001</v>
      </c>
      <c r="H28" s="8">
        <v>2694.24</v>
      </c>
      <c r="I28" s="9">
        <v>2900.29</v>
      </c>
      <c r="J28" s="9">
        <v>2913.11</v>
      </c>
      <c r="K28" s="9">
        <v>3183.56</v>
      </c>
      <c r="L28" s="9">
        <v>2864.44</v>
      </c>
      <c r="M28" s="9">
        <v>3301.16</v>
      </c>
      <c r="N28" s="9">
        <v>2973.42</v>
      </c>
      <c r="O28" s="9">
        <v>5025.68</v>
      </c>
      <c r="P28" s="10">
        <v>2285.3000000000002</v>
      </c>
      <c r="Q28" s="7"/>
    </row>
    <row r="29" spans="1:17" x14ac:dyDescent="0.25">
      <c r="A29" t="s">
        <v>33</v>
      </c>
      <c r="C29" t="s">
        <v>57</v>
      </c>
      <c r="F29" s="7"/>
      <c r="G29" s="7">
        <v>577.36500000000001</v>
      </c>
      <c r="H29" s="11">
        <v>2845.68</v>
      </c>
      <c r="I29" s="12">
        <v>2861.04</v>
      </c>
      <c r="J29" s="12">
        <v>2943.02</v>
      </c>
      <c r="K29" s="12">
        <v>3251.95</v>
      </c>
      <c r="L29" s="12">
        <v>2969.24</v>
      </c>
      <c r="M29" s="12">
        <v>2989.51</v>
      </c>
      <c r="N29" s="12">
        <v>2890.04</v>
      </c>
      <c r="O29" s="12">
        <v>6717.62</v>
      </c>
      <c r="P29" s="13">
        <v>2254.7399999999998</v>
      </c>
      <c r="Q29" s="7"/>
    </row>
    <row r="30" spans="1:17" x14ac:dyDescent="0.25">
      <c r="A30" t="s">
        <v>18</v>
      </c>
      <c r="C30" s="3">
        <v>43817</v>
      </c>
      <c r="F30" s="7"/>
      <c r="G30" s="7">
        <v>580.48400000000004</v>
      </c>
      <c r="H30" s="11">
        <v>2778.98</v>
      </c>
      <c r="I30" s="12">
        <v>2855.98</v>
      </c>
      <c r="J30" s="12">
        <v>2875.35</v>
      </c>
      <c r="K30" s="12">
        <v>2845.36</v>
      </c>
      <c r="L30" s="12">
        <v>2866.66</v>
      </c>
      <c r="M30" s="12">
        <v>2950.4</v>
      </c>
      <c r="N30" s="12">
        <v>3205.28</v>
      </c>
      <c r="O30" s="12">
        <v>8373.7199999999993</v>
      </c>
      <c r="P30" s="13">
        <v>2240.85</v>
      </c>
      <c r="Q30" s="7"/>
    </row>
    <row r="31" spans="1:17" x14ac:dyDescent="0.25">
      <c r="A31" t="s">
        <v>19</v>
      </c>
      <c r="C31" t="s">
        <v>20</v>
      </c>
      <c r="F31" s="7"/>
      <c r="G31" s="7">
        <v>578.78499999999997</v>
      </c>
      <c r="H31" s="14">
        <v>2729.2</v>
      </c>
      <c r="I31" s="15">
        <v>2744.64</v>
      </c>
      <c r="J31" s="15">
        <v>2844.29</v>
      </c>
      <c r="K31" s="15">
        <v>2712.9</v>
      </c>
      <c r="L31" s="15">
        <v>2700.9</v>
      </c>
      <c r="M31" s="15">
        <v>3113.44</v>
      </c>
      <c r="N31" s="15">
        <v>2769.28</v>
      </c>
      <c r="O31" s="15">
        <v>6166.57</v>
      </c>
      <c r="P31" s="16">
        <v>581.03399999999999</v>
      </c>
      <c r="Q31" s="7"/>
    </row>
    <row r="32" spans="1:17" x14ac:dyDescent="0.25">
      <c r="A32" s="2" t="s">
        <v>34</v>
      </c>
      <c r="G32">
        <v>578.97400000000005</v>
      </c>
      <c r="H32">
        <v>577.43200000000002</v>
      </c>
      <c r="I32">
        <v>578.37900000000002</v>
      </c>
      <c r="J32">
        <v>579.00099999999998</v>
      </c>
      <c r="K32">
        <v>577.1</v>
      </c>
      <c r="L32">
        <v>580.19899999999996</v>
      </c>
      <c r="M32">
        <v>578.92700000000002</v>
      </c>
      <c r="N32">
        <v>580.12800000000004</v>
      </c>
      <c r="O32">
        <v>577.89700000000005</v>
      </c>
      <c r="P32">
        <v>579.101</v>
      </c>
    </row>
    <row r="35" spans="1:17" x14ac:dyDescent="0.25">
      <c r="A35" s="2"/>
      <c r="C35" s="17"/>
      <c r="F35" t="s">
        <v>35</v>
      </c>
      <c r="H35">
        <f>AVERAGE(H28:H31)</f>
        <v>2762.0249999999996</v>
      </c>
      <c r="I35">
        <f>AVERAGE(I28:I31)</f>
        <v>2840.4874999999997</v>
      </c>
      <c r="J35">
        <f>AVERAGE(J28:J31)</f>
        <v>2893.9425000000001</v>
      </c>
      <c r="K35">
        <f t="shared" ref="K35:M35" si="0">AVERAGE(K28:K31)</f>
        <v>2998.4425000000001</v>
      </c>
      <c r="L35">
        <f t="shared" si="0"/>
        <v>2850.31</v>
      </c>
      <c r="M35">
        <f t="shared" si="0"/>
        <v>3088.6275000000001</v>
      </c>
      <c r="N35">
        <f>AVERAGE(N28:N31)</f>
        <v>2959.5050000000001</v>
      </c>
      <c r="O35">
        <f>AVERAGE(O28:O31)</f>
        <v>6570.8974999999991</v>
      </c>
      <c r="P35">
        <f>AVERAGE(P28:P30)</f>
        <v>2260.2966666666666</v>
      </c>
    </row>
    <row r="36" spans="1:17" x14ac:dyDescent="0.25">
      <c r="F36" t="s">
        <v>36</v>
      </c>
      <c r="H36">
        <f>H35/1000</f>
        <v>2.7620249999999995</v>
      </c>
      <c r="I36">
        <f t="shared" ref="I36:P36" si="1">I35/1000</f>
        <v>2.8404874999999996</v>
      </c>
      <c r="J36">
        <f t="shared" si="1"/>
        <v>2.8939425000000001</v>
      </c>
      <c r="K36">
        <f t="shared" si="1"/>
        <v>2.9984424999999999</v>
      </c>
      <c r="L36">
        <f t="shared" si="1"/>
        <v>2.8503099999999999</v>
      </c>
      <c r="M36">
        <f t="shared" si="1"/>
        <v>3.0886274999999999</v>
      </c>
      <c r="N36">
        <f t="shared" si="1"/>
        <v>2.9595050000000001</v>
      </c>
      <c r="O36">
        <f t="shared" si="1"/>
        <v>6.5708974999999992</v>
      </c>
      <c r="P36">
        <f t="shared" si="1"/>
        <v>2.2602966666666666</v>
      </c>
    </row>
    <row r="37" spans="1:17" x14ac:dyDescent="0.25">
      <c r="F37" t="s">
        <v>37</v>
      </c>
      <c r="H37">
        <f>MEDIAN(H28:H31)</f>
        <v>2754.09</v>
      </c>
      <c r="I37">
        <f t="shared" ref="I37:O37" si="2">MEDIAN(I28:I31)</f>
        <v>2858.51</v>
      </c>
      <c r="J37">
        <f t="shared" si="2"/>
        <v>2894.23</v>
      </c>
      <c r="K37">
        <f t="shared" si="2"/>
        <v>3014.46</v>
      </c>
      <c r="L37">
        <f t="shared" si="2"/>
        <v>2865.55</v>
      </c>
      <c r="M37">
        <f t="shared" si="2"/>
        <v>3051.4750000000004</v>
      </c>
      <c r="N37">
        <f t="shared" si="2"/>
        <v>2931.73</v>
      </c>
      <c r="O37">
        <f t="shared" si="2"/>
        <v>6442.0949999999993</v>
      </c>
      <c r="P37">
        <f>MEDIAN(P28:P30)</f>
        <v>2254.7399999999998</v>
      </c>
    </row>
    <row r="38" spans="1:17" x14ac:dyDescent="0.25">
      <c r="F38" t="s">
        <v>38</v>
      </c>
      <c r="H38">
        <f>H37/1000</f>
        <v>2.7540900000000001</v>
      </c>
      <c r="I38">
        <f t="shared" ref="I38:P38" si="3">I37/1000</f>
        <v>2.8585100000000003</v>
      </c>
      <c r="J38">
        <f t="shared" si="3"/>
        <v>2.8942299999999999</v>
      </c>
      <c r="K38">
        <f t="shared" si="3"/>
        <v>3.0144600000000001</v>
      </c>
      <c r="L38">
        <f t="shared" si="3"/>
        <v>2.8655500000000003</v>
      </c>
      <c r="M38">
        <f t="shared" si="3"/>
        <v>3.0514750000000004</v>
      </c>
      <c r="N38">
        <f t="shared" si="3"/>
        <v>2.9317299999999999</v>
      </c>
      <c r="O38">
        <f t="shared" si="3"/>
        <v>6.4420949999999992</v>
      </c>
      <c r="P38">
        <f t="shared" si="3"/>
        <v>2.25474</v>
      </c>
    </row>
    <row r="39" spans="1:17" x14ac:dyDescent="0.25">
      <c r="F39" t="s">
        <v>39</v>
      </c>
      <c r="H39">
        <f>STDEV(H28:H31)</f>
        <v>65.72142699810064</v>
      </c>
      <c r="I39">
        <f t="shared" ref="I39:O39" si="4">STDEV(I28:I31)</f>
        <v>66.896699158727856</v>
      </c>
      <c r="J39">
        <f t="shared" si="4"/>
        <v>43.154937434782632</v>
      </c>
      <c r="K39">
        <f t="shared" si="4"/>
        <v>260.45045112586502</v>
      </c>
      <c r="L39">
        <f t="shared" si="4"/>
        <v>110.95745791368256</v>
      </c>
      <c r="M39">
        <f t="shared" si="4"/>
        <v>157.81512842035548</v>
      </c>
      <c r="N39">
        <f t="shared" si="4"/>
        <v>184.03796229763759</v>
      </c>
      <c r="O39">
        <f t="shared" si="4"/>
        <v>1393.1827240860009</v>
      </c>
      <c r="P39">
        <f>STDEV(P28:P30)</f>
        <v>22.740009527995827</v>
      </c>
    </row>
    <row r="40" spans="1:17" x14ac:dyDescent="0.25">
      <c r="F40" t="s">
        <v>40</v>
      </c>
      <c r="H40">
        <f>H39/H35*100</f>
        <v>2.3794653197599822</v>
      </c>
      <c r="I40">
        <f t="shared" ref="I40:O40" si="5">I39/I35*100</f>
        <v>2.3551133092023067</v>
      </c>
      <c r="J40">
        <f t="shared" si="5"/>
        <v>1.4912161328285765</v>
      </c>
      <c r="K40">
        <f t="shared" si="5"/>
        <v>8.6861912851710521</v>
      </c>
      <c r="L40">
        <f t="shared" si="5"/>
        <v>3.8928207077013575</v>
      </c>
      <c r="M40">
        <f t="shared" si="5"/>
        <v>5.1095552448573187</v>
      </c>
      <c r="N40">
        <f t="shared" si="5"/>
        <v>6.2185386508094282</v>
      </c>
      <c r="O40">
        <f t="shared" si="5"/>
        <v>21.202320140985321</v>
      </c>
      <c r="P40">
        <f>P39/P35*100</f>
        <v>1.0060630475348735</v>
      </c>
    </row>
    <row r="43" spans="1:17" x14ac:dyDescent="0.25">
      <c r="D43" t="s">
        <v>41</v>
      </c>
    </row>
    <row r="44" spans="1:17" x14ac:dyDescent="0.25">
      <c r="F44" s="4"/>
      <c r="G44" s="4"/>
      <c r="H44" s="4" t="s">
        <v>21</v>
      </c>
      <c r="I44" s="4" t="s">
        <v>22</v>
      </c>
      <c r="J44" s="4" t="s">
        <v>23</v>
      </c>
      <c r="K44" s="4" t="s">
        <v>24</v>
      </c>
      <c r="L44" s="4" t="s">
        <v>25</v>
      </c>
      <c r="M44" s="4" t="s">
        <v>26</v>
      </c>
      <c r="N44" s="4" t="s">
        <v>27</v>
      </c>
      <c r="O44" s="4" t="s">
        <v>28</v>
      </c>
      <c r="P44" s="4" t="s">
        <v>29</v>
      </c>
      <c r="Q44" s="4"/>
    </row>
    <row r="47" spans="1:17" x14ac:dyDescent="0.25">
      <c r="H47">
        <f t="shared" ref="H47:O50" si="6">H28-$P$35</f>
        <v>433.94333333333316</v>
      </c>
      <c r="I47">
        <f t="shared" si="6"/>
        <v>639.99333333333334</v>
      </c>
      <c r="J47">
        <f t="shared" si="6"/>
        <v>652.8133333333335</v>
      </c>
      <c r="K47">
        <f t="shared" si="6"/>
        <v>923.26333333333332</v>
      </c>
      <c r="L47">
        <f t="shared" si="6"/>
        <v>604.14333333333343</v>
      </c>
      <c r="M47">
        <f t="shared" si="6"/>
        <v>1040.8633333333332</v>
      </c>
      <c r="N47">
        <f t="shared" si="6"/>
        <v>713.12333333333345</v>
      </c>
      <c r="O47">
        <f t="shared" si="6"/>
        <v>2765.3833333333337</v>
      </c>
    </row>
    <row r="48" spans="1:17" x14ac:dyDescent="0.25">
      <c r="H48">
        <f t="shared" si="6"/>
        <v>585.38333333333321</v>
      </c>
      <c r="I48">
        <f t="shared" si="6"/>
        <v>600.74333333333334</v>
      </c>
      <c r="J48">
        <f t="shared" si="6"/>
        <v>682.72333333333336</v>
      </c>
      <c r="K48">
        <f t="shared" si="6"/>
        <v>991.65333333333319</v>
      </c>
      <c r="L48">
        <f t="shared" si="6"/>
        <v>708.94333333333316</v>
      </c>
      <c r="M48">
        <f t="shared" si="6"/>
        <v>729.21333333333359</v>
      </c>
      <c r="N48">
        <f t="shared" si="6"/>
        <v>629.74333333333334</v>
      </c>
      <c r="O48">
        <f>O29-$P$35</f>
        <v>4457.3233333333337</v>
      </c>
    </row>
    <row r="49" spans="4:17" x14ac:dyDescent="0.25">
      <c r="H49">
        <f t="shared" si="6"/>
        <v>518.68333333333339</v>
      </c>
      <c r="I49">
        <f t="shared" si="6"/>
        <v>595.68333333333339</v>
      </c>
      <c r="J49">
        <f t="shared" si="6"/>
        <v>615.05333333333328</v>
      </c>
      <c r="K49">
        <f t="shared" si="6"/>
        <v>585.0633333333335</v>
      </c>
      <c r="L49">
        <f t="shared" si="6"/>
        <v>606.36333333333323</v>
      </c>
      <c r="M49">
        <f t="shared" si="6"/>
        <v>690.10333333333347</v>
      </c>
      <c r="N49">
        <f t="shared" si="6"/>
        <v>944.98333333333358</v>
      </c>
      <c r="O49">
        <f t="shared" si="6"/>
        <v>6113.4233333333323</v>
      </c>
    </row>
    <row r="50" spans="4:17" x14ac:dyDescent="0.25">
      <c r="H50">
        <f t="shared" si="6"/>
        <v>468.90333333333319</v>
      </c>
      <c r="I50">
        <f t="shared" si="6"/>
        <v>484.34333333333325</v>
      </c>
      <c r="J50">
        <f t="shared" si="6"/>
        <v>583.99333333333334</v>
      </c>
      <c r="K50">
        <f t="shared" si="6"/>
        <v>452.60333333333347</v>
      </c>
      <c r="L50">
        <f t="shared" si="6"/>
        <v>440.60333333333347</v>
      </c>
      <c r="M50">
        <f t="shared" si="6"/>
        <v>853.14333333333343</v>
      </c>
      <c r="N50">
        <f t="shared" si="6"/>
        <v>508.98333333333358</v>
      </c>
      <c r="O50">
        <f t="shared" si="6"/>
        <v>3906.2733333333331</v>
      </c>
    </row>
    <row r="53" spans="4:17" x14ac:dyDescent="0.25">
      <c r="F53" s="4"/>
      <c r="G53" s="4"/>
      <c r="H53" s="4" t="s">
        <v>21</v>
      </c>
      <c r="I53" s="4" t="s">
        <v>22</v>
      </c>
      <c r="J53" s="4" t="s">
        <v>23</v>
      </c>
      <c r="K53" s="4" t="s">
        <v>24</v>
      </c>
      <c r="L53" s="4" t="s">
        <v>25</v>
      </c>
      <c r="M53" s="4" t="s">
        <v>26</v>
      </c>
      <c r="N53" s="4" t="s">
        <v>27</v>
      </c>
      <c r="O53" s="4" t="s">
        <v>28</v>
      </c>
      <c r="P53" s="4"/>
      <c r="Q53" s="4"/>
    </row>
    <row r="54" spans="4:17" x14ac:dyDescent="0.25">
      <c r="F54" t="s">
        <v>35</v>
      </c>
      <c r="H54">
        <f>AVERAGE(H47:H50)</f>
        <v>501.72833333333324</v>
      </c>
      <c r="I54">
        <f>AVERAGE(I47:I50)</f>
        <v>580.19083333333333</v>
      </c>
      <c r="J54">
        <f t="shared" ref="J54:N54" si="7">AVERAGE(J47:J50)</f>
        <v>633.64583333333337</v>
      </c>
      <c r="K54">
        <f t="shared" si="7"/>
        <v>738.14583333333337</v>
      </c>
      <c r="L54">
        <f t="shared" si="7"/>
        <v>590.01333333333332</v>
      </c>
      <c r="M54">
        <f t="shared" si="7"/>
        <v>828.33083333333343</v>
      </c>
      <c r="N54">
        <f t="shared" si="7"/>
        <v>699.20833333333348</v>
      </c>
      <c r="O54">
        <f>AVERAGE(O47:O50)</f>
        <v>4310.600833333333</v>
      </c>
    </row>
    <row r="55" spans="4:17" x14ac:dyDescent="0.25">
      <c r="F55" t="s">
        <v>36</v>
      </c>
      <c r="H55">
        <f>H54/1000</f>
        <v>0.50172833333333322</v>
      </c>
      <c r="I55">
        <f t="shared" ref="I55:O55" si="8">I54/1000</f>
        <v>0.58019083333333332</v>
      </c>
      <c r="J55">
        <f t="shared" si="8"/>
        <v>0.63364583333333335</v>
      </c>
      <c r="K55">
        <f t="shared" si="8"/>
        <v>0.73814583333333339</v>
      </c>
      <c r="L55">
        <f t="shared" si="8"/>
        <v>0.59001333333333328</v>
      </c>
      <c r="M55">
        <f t="shared" si="8"/>
        <v>0.82833083333333346</v>
      </c>
      <c r="N55">
        <f t="shared" si="8"/>
        <v>0.69920833333333343</v>
      </c>
      <c r="O55">
        <f t="shared" si="8"/>
        <v>4.310600833333333</v>
      </c>
    </row>
    <row r="56" spans="4:17" x14ac:dyDescent="0.25">
      <c r="F56" t="s">
        <v>37</v>
      </c>
      <c r="H56">
        <f>MEDIAN(H47:H50)</f>
        <v>493.79333333333329</v>
      </c>
      <c r="I56">
        <f t="shared" ref="I56:N56" si="9">MEDIAN(I47:I50)</f>
        <v>598.21333333333337</v>
      </c>
      <c r="J56">
        <f>MEDIAN(J47:J50)</f>
        <v>633.93333333333339</v>
      </c>
      <c r="K56">
        <f t="shared" si="9"/>
        <v>754.16333333333341</v>
      </c>
      <c r="L56">
        <f t="shared" si="9"/>
        <v>605.25333333333333</v>
      </c>
      <c r="M56">
        <f t="shared" si="9"/>
        <v>791.17833333333351</v>
      </c>
      <c r="N56">
        <f t="shared" si="9"/>
        <v>671.43333333333339</v>
      </c>
      <c r="O56">
        <f>MEDIAN(O47:O50)</f>
        <v>4181.7983333333332</v>
      </c>
    </row>
    <row r="57" spans="4:17" x14ac:dyDescent="0.25">
      <c r="F57" t="s">
        <v>38</v>
      </c>
      <c r="H57">
        <f>H56/1000</f>
        <v>0.49379333333333331</v>
      </c>
      <c r="I57">
        <f t="shared" ref="I57:O57" si="10">I56/1000</f>
        <v>0.59821333333333337</v>
      </c>
      <c r="J57">
        <f t="shared" si="10"/>
        <v>0.63393333333333335</v>
      </c>
      <c r="K57">
        <f t="shared" si="10"/>
        <v>0.75416333333333341</v>
      </c>
      <c r="L57">
        <f t="shared" si="10"/>
        <v>0.60525333333333331</v>
      </c>
      <c r="M57">
        <f t="shared" si="10"/>
        <v>0.79117833333333354</v>
      </c>
      <c r="N57">
        <f t="shared" si="10"/>
        <v>0.67143333333333344</v>
      </c>
      <c r="O57">
        <f t="shared" si="10"/>
        <v>4.1817983333333331</v>
      </c>
    </row>
    <row r="58" spans="4:17" x14ac:dyDescent="0.25">
      <c r="F58" t="s">
        <v>39</v>
      </c>
      <c r="H58">
        <f>STDEV(H47:H50)</f>
        <v>65.721426998100895</v>
      </c>
      <c r="I58">
        <f t="shared" ref="I58:O58" si="11">STDEV(I47:I50)</f>
        <v>66.896699158727856</v>
      </c>
      <c r="J58">
        <f t="shared" si="11"/>
        <v>43.154937434782632</v>
      </c>
      <c r="K58">
        <f t="shared" si="11"/>
        <v>260.45045112586519</v>
      </c>
      <c r="L58">
        <f t="shared" si="11"/>
        <v>110.9574579136824</v>
      </c>
      <c r="M58">
        <f t="shared" si="11"/>
        <v>157.81512842035565</v>
      </c>
      <c r="N58">
        <f t="shared" si="11"/>
        <v>184.03796229763765</v>
      </c>
      <c r="O58">
        <f t="shared" si="11"/>
        <v>1393.1827240859936</v>
      </c>
    </row>
    <row r="59" spans="4:17" x14ac:dyDescent="0.25">
      <c r="F59" t="s">
        <v>40</v>
      </c>
      <c r="H59">
        <f>H58/H54*100</f>
        <v>13.09900650048351</v>
      </c>
      <c r="I59">
        <f t="shared" ref="I59:O59" si="12">I58/I54*100</f>
        <v>11.530119973525007</v>
      </c>
      <c r="J59">
        <f t="shared" si="12"/>
        <v>6.8105770076263896</v>
      </c>
      <c r="K59">
        <f t="shared" si="12"/>
        <v>35.28441662397767</v>
      </c>
      <c r="L59">
        <f t="shared" si="12"/>
        <v>18.805923806300832</v>
      </c>
      <c r="M59">
        <f t="shared" si="12"/>
        <v>19.052185681086236</v>
      </c>
      <c r="N59">
        <f t="shared" si="12"/>
        <v>26.320905161452252</v>
      </c>
      <c r="O59">
        <f t="shared" si="12"/>
        <v>32.319919611036291</v>
      </c>
    </row>
    <row r="62" spans="4:17" x14ac:dyDescent="0.25">
      <c r="D62" t="s">
        <v>42</v>
      </c>
    </row>
    <row r="63" spans="4:17" x14ac:dyDescent="0.25">
      <c r="H63">
        <f t="shared" ref="H63:O64" si="13">H47/$O$54*100</f>
        <v>10.06688742733273</v>
      </c>
      <c r="I63">
        <f t="shared" si="13"/>
        <v>14.846963522679847</v>
      </c>
      <c r="J63">
        <f t="shared" si="13"/>
        <v>15.144369858726195</v>
      </c>
      <c r="K63">
        <f t="shared" si="13"/>
        <v>21.41843722095199</v>
      </c>
      <c r="L63">
        <f t="shared" si="13"/>
        <v>14.015292918369271</v>
      </c>
      <c r="M63">
        <f t="shared" si="13"/>
        <v>24.146595186556553</v>
      </c>
      <c r="N63">
        <f t="shared" si="13"/>
        <v>16.543478760984794</v>
      </c>
      <c r="O63">
        <f t="shared" si="13"/>
        <v>64.153083067886328</v>
      </c>
    </row>
    <row r="64" spans="4:17" x14ac:dyDescent="0.25">
      <c r="H64">
        <f>H48/$O$54*100</f>
        <v>13.580086766713301</v>
      </c>
      <c r="I64">
        <f t="shared" si="13"/>
        <v>13.936417603037166</v>
      </c>
      <c r="J64">
        <f t="shared" si="13"/>
        <v>15.838240647427149</v>
      </c>
      <c r="K64">
        <f t="shared" si="13"/>
        <v>23.004990990235118</v>
      </c>
      <c r="L64">
        <f t="shared" si="13"/>
        <v>16.44650852037061</v>
      </c>
      <c r="M64">
        <f t="shared" si="13"/>
        <v>16.916744591482903</v>
      </c>
      <c r="N64">
        <f t="shared" si="13"/>
        <v>14.609177645575706</v>
      </c>
      <c r="O64">
        <f t="shared" si="13"/>
        <v>103.40375983935731</v>
      </c>
    </row>
    <row r="65" spans="4:17" x14ac:dyDescent="0.25">
      <c r="H65">
        <f t="shared" ref="H65:O66" si="14">H49/$O$54*100</f>
        <v>12.032738668874662</v>
      </c>
      <c r="I65">
        <f t="shared" si="14"/>
        <v>13.819032574925268</v>
      </c>
      <c r="J65">
        <f t="shared" si="14"/>
        <v>14.268389886096699</v>
      </c>
      <c r="K65">
        <f t="shared" si="14"/>
        <v>13.572663207623226</v>
      </c>
      <c r="L65">
        <f t="shared" si="14"/>
        <v>14.0667938595567</v>
      </c>
      <c r="M65">
        <f t="shared" si="14"/>
        <v>16.009446478942131</v>
      </c>
      <c r="N65">
        <f t="shared" si="14"/>
        <v>21.922311294191207</v>
      </c>
      <c r="O65">
        <f t="shared" si="14"/>
        <v>141.8229979927392</v>
      </c>
    </row>
    <row r="66" spans="4:17" x14ac:dyDescent="0.25">
      <c r="H66">
        <f t="shared" si="14"/>
        <v>10.877911257924017</v>
      </c>
      <c r="I66">
        <f t="shared" si="14"/>
        <v>11.236097984020402</v>
      </c>
      <c r="J66">
        <f t="shared" si="14"/>
        <v>13.547840681915766</v>
      </c>
      <c r="K66">
        <f t="shared" si="14"/>
        <v>10.499773716773053</v>
      </c>
      <c r="L66">
        <f t="shared" si="14"/>
        <v>10.221390250895036</v>
      </c>
      <c r="M66">
        <f t="shared" si="14"/>
        <v>19.79174983533812</v>
      </c>
      <c r="N66">
        <f t="shared" si="14"/>
        <v>11.807712033956603</v>
      </c>
      <c r="O66">
        <f t="shared" si="14"/>
        <v>90.62015910001719</v>
      </c>
    </row>
    <row r="69" spans="4:17" x14ac:dyDescent="0.25">
      <c r="F69" s="4"/>
      <c r="G69" s="4"/>
      <c r="H69" s="4" t="s">
        <v>21</v>
      </c>
      <c r="I69" s="4" t="s">
        <v>22</v>
      </c>
      <c r="J69" s="4" t="s">
        <v>23</v>
      </c>
      <c r="K69" s="4" t="s">
        <v>24</v>
      </c>
      <c r="L69" s="4" t="s">
        <v>25</v>
      </c>
      <c r="M69" s="4" t="s">
        <v>26</v>
      </c>
      <c r="N69" s="4" t="s">
        <v>27</v>
      </c>
      <c r="O69" s="4" t="s">
        <v>28</v>
      </c>
      <c r="P69" s="4"/>
      <c r="Q69" s="4"/>
    </row>
    <row r="70" spans="4:17" x14ac:dyDescent="0.25">
      <c r="F70" t="s">
        <v>35</v>
      </c>
      <c r="H70">
        <f>AVERAGE(H63:H66)</f>
        <v>11.639406030211179</v>
      </c>
      <c r="I70">
        <f>AVERAGE(I63:I66)</f>
        <v>13.459627921165671</v>
      </c>
      <c r="J70">
        <f t="shared" ref="J70:N70" si="15">AVERAGE(J63:J66)</f>
        <v>14.699710268541452</v>
      </c>
      <c r="K70">
        <f t="shared" si="15"/>
        <v>17.123966283895847</v>
      </c>
      <c r="L70">
        <f t="shared" si="15"/>
        <v>13.687496387297903</v>
      </c>
      <c r="M70">
        <f t="shared" si="15"/>
        <v>19.216134023079928</v>
      </c>
      <c r="N70">
        <f t="shared" si="15"/>
        <v>16.220669933677076</v>
      </c>
      <c r="O70">
        <f>AVERAGE(O63:O66)</f>
        <v>100</v>
      </c>
    </row>
    <row r="71" spans="4:17" x14ac:dyDescent="0.25">
      <c r="F71" t="s">
        <v>37</v>
      </c>
      <c r="H71">
        <f>MEDIAN(H63:H66)</f>
        <v>11.45532496339934</v>
      </c>
      <c r="I71">
        <f>MEDIAN(I63:I66)</f>
        <v>13.877725088981217</v>
      </c>
      <c r="J71">
        <f t="shared" ref="J71:O71" si="16">MEDIAN(J63:J66)</f>
        <v>14.706379872411446</v>
      </c>
      <c r="K71">
        <f t="shared" si="16"/>
        <v>17.495550214287608</v>
      </c>
      <c r="L71">
        <f t="shared" si="16"/>
        <v>14.041043388962986</v>
      </c>
      <c r="M71">
        <f t="shared" si="16"/>
        <v>18.35424721341051</v>
      </c>
      <c r="N71">
        <f t="shared" si="16"/>
        <v>15.57632820328025</v>
      </c>
      <c r="O71">
        <f t="shared" si="16"/>
        <v>97.011959469687241</v>
      </c>
    </row>
    <row r="72" spans="4:17" x14ac:dyDescent="0.25">
      <c r="F72" t="s">
        <v>39</v>
      </c>
      <c r="H72">
        <f>STDEV(H63:H66)</f>
        <v>1.5246465525150215</v>
      </c>
      <c r="I72">
        <f t="shared" ref="I72:O72" si="17">STDEV(I63:I66)</f>
        <v>1.5519112473004719</v>
      </c>
      <c r="J72">
        <f t="shared" si="17"/>
        <v>1.0011350877369798</v>
      </c>
      <c r="K72">
        <f t="shared" si="17"/>
        <v>6.0420916061592704</v>
      </c>
      <c r="L72">
        <f t="shared" si="17"/>
        <v>2.5740601415854325</v>
      </c>
      <c r="M72">
        <f t="shared" si="17"/>
        <v>3.6610935348035603</v>
      </c>
      <c r="N72">
        <f t="shared" si="17"/>
        <v>4.2694271497953462</v>
      </c>
      <c r="O72">
        <f t="shared" si="17"/>
        <v>32.319919611036276</v>
      </c>
    </row>
    <row r="73" spans="4:17" x14ac:dyDescent="0.25">
      <c r="F73" t="s">
        <v>40</v>
      </c>
      <c r="H73">
        <f t="shared" ref="H73:O73" si="18">H72/H70*100</f>
        <v>13.099006500483421</v>
      </c>
      <c r="I73">
        <f t="shared" si="18"/>
        <v>11.530119973525009</v>
      </c>
      <c r="J73">
        <f t="shared" si="18"/>
        <v>6.8105770076263905</v>
      </c>
      <c r="K73">
        <f t="shared" si="18"/>
        <v>35.284416623977627</v>
      </c>
      <c r="L73">
        <f t="shared" si="18"/>
        <v>18.805923806300903</v>
      </c>
      <c r="M73">
        <f t="shared" si="18"/>
        <v>19.052185681086161</v>
      </c>
      <c r="N73">
        <f t="shared" si="18"/>
        <v>26.320905161452274</v>
      </c>
      <c r="O73">
        <f t="shared" si="18"/>
        <v>32.319919611036276</v>
      </c>
    </row>
    <row r="76" spans="4:17" x14ac:dyDescent="0.25">
      <c r="D76" t="s">
        <v>43</v>
      </c>
      <c r="H76">
        <f t="shared" ref="H76:O79" si="19">H47/$H$54*100</f>
        <v>86.48970060158716</v>
      </c>
      <c r="I76">
        <f>I47/$H$54*100</f>
        <v>127.55774207157262</v>
      </c>
      <c r="J76">
        <f t="shared" si="19"/>
        <v>130.1129097087734</v>
      </c>
      <c r="K76">
        <f t="shared" si="19"/>
        <v>184.01658267920558</v>
      </c>
      <c r="L76">
        <f t="shared" si="19"/>
        <v>120.41244099562516</v>
      </c>
      <c r="M76">
        <f t="shared" si="19"/>
        <v>207.45556194089102</v>
      </c>
      <c r="N76">
        <f t="shared" si="19"/>
        <v>142.13335902231293</v>
      </c>
      <c r="O76">
        <f t="shared" si="19"/>
        <v>551.17145068546404</v>
      </c>
    </row>
    <row r="77" spans="4:17" x14ac:dyDescent="0.25">
      <c r="H77">
        <f t="shared" si="19"/>
        <v>116.67336573245149</v>
      </c>
      <c r="I77">
        <f t="shared" si="19"/>
        <v>119.73478343193695</v>
      </c>
      <c r="J77">
        <f t="shared" si="19"/>
        <v>136.07430315874797</v>
      </c>
      <c r="K77">
        <f t="shared" si="19"/>
        <v>197.64746526174523</v>
      </c>
      <c r="L77">
        <f t="shared" si="19"/>
        <v>141.30023884107268</v>
      </c>
      <c r="M77">
        <f t="shared" si="19"/>
        <v>145.34027378694321</v>
      </c>
      <c r="N77">
        <f t="shared" si="19"/>
        <v>125.5148038281009</v>
      </c>
      <c r="O77">
        <f t="shared" si="19"/>
        <v>888.3937854815191</v>
      </c>
    </row>
    <row r="78" spans="4:17" x14ac:dyDescent="0.25">
      <c r="H78">
        <f t="shared" si="19"/>
        <v>103.3793188212745</v>
      </c>
      <c r="I78">
        <f t="shared" si="19"/>
        <v>118.72626952833043</v>
      </c>
      <c r="J78">
        <f t="shared" si="19"/>
        <v>122.58692453087163</v>
      </c>
      <c r="K78">
        <f t="shared" si="19"/>
        <v>116.6095861970456</v>
      </c>
      <c r="L78">
        <f t="shared" si="19"/>
        <v>120.85491152250387</v>
      </c>
      <c r="M78">
        <f t="shared" si="19"/>
        <v>137.54521869404763</v>
      </c>
      <c r="N78">
        <f t="shared" si="19"/>
        <v>188.34561864488427</v>
      </c>
      <c r="O78">
        <f t="shared" si="19"/>
        <v>1218.4728123121079</v>
      </c>
    </row>
    <row r="79" spans="4:17" x14ac:dyDescent="0.25">
      <c r="H79">
        <f t="shared" si="19"/>
        <v>93.457614844686859</v>
      </c>
      <c r="I79">
        <f t="shared" si="19"/>
        <v>96.534977428023794</v>
      </c>
      <c r="J79">
        <f t="shared" si="19"/>
        <v>116.39632337553194</v>
      </c>
      <c r="K79">
        <f t="shared" si="19"/>
        <v>90.208844759946487</v>
      </c>
      <c r="L79">
        <f t="shared" si="19"/>
        <v>87.817112182223482</v>
      </c>
      <c r="M79">
        <f t="shared" si="19"/>
        <v>170.04089198337752</v>
      </c>
      <c r="N79">
        <f t="shared" si="19"/>
        <v>101.44600165428177</v>
      </c>
      <c r="O79">
        <f t="shared" si="19"/>
        <v>778.56343240199715</v>
      </c>
    </row>
    <row r="82" spans="6:17" x14ac:dyDescent="0.25">
      <c r="F82" s="4"/>
      <c r="G82" s="4"/>
      <c r="H82" s="4" t="s">
        <v>21</v>
      </c>
      <c r="I82" s="4" t="s">
        <v>22</v>
      </c>
      <c r="J82" s="4" t="s">
        <v>23</v>
      </c>
      <c r="K82" s="4" t="s">
        <v>24</v>
      </c>
      <c r="L82" s="4" t="s">
        <v>25</v>
      </c>
      <c r="M82" s="4" t="s">
        <v>26</v>
      </c>
      <c r="N82" s="4" t="s">
        <v>27</v>
      </c>
      <c r="O82" s="4" t="s">
        <v>28</v>
      </c>
      <c r="P82" s="4"/>
      <c r="Q82" s="4"/>
    </row>
    <row r="83" spans="6:17" x14ac:dyDescent="0.25">
      <c r="F83" t="s">
        <v>35</v>
      </c>
      <c r="H83">
        <f>AVERAGE(H76:H79)</f>
        <v>100</v>
      </c>
      <c r="I83">
        <f t="shared" ref="I83:N83" si="20">AVERAGE(I76:I79)</f>
        <v>115.63844311496595</v>
      </c>
      <c r="J83">
        <f t="shared" si="20"/>
        <v>126.29261519348123</v>
      </c>
      <c r="K83">
        <f t="shared" si="20"/>
        <v>147.12061972448572</v>
      </c>
      <c r="L83">
        <f t="shared" si="20"/>
        <v>117.59617588535629</v>
      </c>
      <c r="M83">
        <f t="shared" si="20"/>
        <v>165.09548660131483</v>
      </c>
      <c r="N83">
        <f t="shared" si="20"/>
        <v>139.35994578739496</v>
      </c>
      <c r="O83">
        <f>AVERAGE(O76:O79)</f>
        <v>859.15037022027207</v>
      </c>
    </row>
    <row r="84" spans="6:17" x14ac:dyDescent="0.25">
      <c r="F84" t="s">
        <v>37</v>
      </c>
      <c r="H84">
        <f>MEDIAN(H76:H79)</f>
        <v>98.41846683298067</v>
      </c>
      <c r="I84">
        <f>MEDIAN(I76:I79)</f>
        <v>119.23052648013369</v>
      </c>
      <c r="J84">
        <f t="shared" ref="J84:O84" si="21">MEDIAN(J76:J79)</f>
        <v>126.34991711982252</v>
      </c>
      <c r="K84">
        <f t="shared" si="21"/>
        <v>150.3130844381256</v>
      </c>
      <c r="L84">
        <f t="shared" si="21"/>
        <v>120.63367625906452</v>
      </c>
      <c r="M84">
        <f t="shared" si="21"/>
        <v>157.69058288516038</v>
      </c>
      <c r="N84">
        <f t="shared" si="21"/>
        <v>133.82408142520691</v>
      </c>
      <c r="O84">
        <f t="shared" si="21"/>
        <v>833.47860894175813</v>
      </c>
    </row>
    <row r="85" spans="6:17" x14ac:dyDescent="0.25">
      <c r="F85" t="s">
        <v>39</v>
      </c>
      <c r="H85">
        <f>STDEV(H76:H79)</f>
        <v>13.099006500483494</v>
      </c>
      <c r="I85">
        <f t="shared" ref="I85:O85" si="22">STDEV(I76:I79)</f>
        <v>13.333251226672044</v>
      </c>
      <c r="J85">
        <f t="shared" si="22"/>
        <v>8.6012558126973087</v>
      </c>
      <c r="K85">
        <f t="shared" si="22"/>
        <v>51.910652403365383</v>
      </c>
      <c r="L85">
        <f t="shared" si="22"/>
        <v>22.11504723612374</v>
      </c>
      <c r="M85">
        <f t="shared" si="22"/>
        <v>31.454298658375436</v>
      </c>
      <c r="N85">
        <f t="shared" si="22"/>
        <v>36.680799163751487</v>
      </c>
      <c r="O85">
        <f t="shared" si="22"/>
        <v>277.67670899311184</v>
      </c>
    </row>
    <row r="86" spans="6:17" x14ac:dyDescent="0.25">
      <c r="F86" t="s">
        <v>40</v>
      </c>
      <c r="H86">
        <f t="shared" ref="H86:O86" si="23">H85/H83*100</f>
        <v>13.099006500483492</v>
      </c>
      <c r="I86">
        <f t="shared" si="23"/>
        <v>11.530119973525007</v>
      </c>
      <c r="J86">
        <f t="shared" si="23"/>
        <v>6.8105770076263923</v>
      </c>
      <c r="K86">
        <f t="shared" si="23"/>
        <v>35.284416623977648</v>
      </c>
      <c r="L86">
        <f t="shared" si="23"/>
        <v>18.805923806300935</v>
      </c>
      <c r="M86">
        <f t="shared" si="23"/>
        <v>19.052185681086289</v>
      </c>
      <c r="N86">
        <f t="shared" si="23"/>
        <v>26.320905161452242</v>
      </c>
      <c r="O86">
        <f t="shared" si="23"/>
        <v>32.319919611036205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ADE72-C6F5-4335-88F3-382C59A91E17}">
  <dimension ref="B1:P51"/>
  <sheetViews>
    <sheetView tabSelected="1" topLeftCell="B1" workbookViewId="0">
      <selection activeCell="D17" sqref="D17"/>
    </sheetView>
  </sheetViews>
  <sheetFormatPr baseColWidth="10" defaultRowHeight="15" x14ac:dyDescent="0.25"/>
  <cols>
    <col min="7" max="7" width="12" bestFit="1" customWidth="1"/>
  </cols>
  <sheetData>
    <row r="1" spans="2:4" x14ac:dyDescent="0.25">
      <c r="B1" s="2" t="s">
        <v>56</v>
      </c>
    </row>
    <row r="2" spans="2:4" x14ac:dyDescent="0.25">
      <c r="B2" t="s">
        <v>30</v>
      </c>
      <c r="D2" t="s">
        <v>59</v>
      </c>
    </row>
    <row r="3" spans="2:4" x14ac:dyDescent="0.25">
      <c r="B3" t="s">
        <v>31</v>
      </c>
      <c r="D3" s="3">
        <v>43636</v>
      </c>
    </row>
    <row r="4" spans="2:4" x14ac:dyDescent="0.25">
      <c r="B4" t="s">
        <v>32</v>
      </c>
      <c r="D4" t="s">
        <v>58</v>
      </c>
    </row>
    <row r="5" spans="2:4" x14ac:dyDescent="0.25">
      <c r="B5" t="s">
        <v>33</v>
      </c>
      <c r="D5" t="s">
        <v>57</v>
      </c>
    </row>
    <row r="6" spans="2:4" x14ac:dyDescent="0.25">
      <c r="B6" t="s">
        <v>18</v>
      </c>
      <c r="D6" s="3">
        <v>43817</v>
      </c>
    </row>
    <row r="7" spans="2:4" x14ac:dyDescent="0.25">
      <c r="B7" t="s">
        <v>19</v>
      </c>
      <c r="D7" t="s">
        <v>20</v>
      </c>
    </row>
    <row r="8" spans="2:4" x14ac:dyDescent="0.25">
      <c r="B8" s="2" t="s">
        <v>34</v>
      </c>
    </row>
    <row r="9" spans="2:4" x14ac:dyDescent="0.25">
      <c r="D9" s="3"/>
    </row>
    <row r="15" spans="2:4" x14ac:dyDescent="0.25">
      <c r="C15" s="2" t="s">
        <v>53</v>
      </c>
    </row>
    <row r="16" spans="2:4" x14ac:dyDescent="0.25">
      <c r="C16" s="2" t="s">
        <v>41</v>
      </c>
    </row>
    <row r="17" spans="3:15" x14ac:dyDescent="0.25">
      <c r="G17" t="s">
        <v>21</v>
      </c>
      <c r="H17" t="s">
        <v>22</v>
      </c>
      <c r="I17" t="s">
        <v>23</v>
      </c>
      <c r="J17" t="s">
        <v>24</v>
      </c>
      <c r="K17" t="s">
        <v>25</v>
      </c>
      <c r="L17" t="s">
        <v>26</v>
      </c>
      <c r="M17" t="s">
        <v>27</v>
      </c>
      <c r="N17" t="s">
        <v>28</v>
      </c>
      <c r="O17" t="s">
        <v>29</v>
      </c>
    </row>
    <row r="20" spans="3:15" x14ac:dyDescent="0.25">
      <c r="G20">
        <v>4.334503333333331E-2</v>
      </c>
      <c r="H20">
        <v>5.474523333333331E-2</v>
      </c>
      <c r="I20">
        <v>5.6622233333333327E-2</v>
      </c>
      <c r="J20">
        <v>4.8444933333333301E-2</v>
      </c>
      <c r="K20">
        <v>4.5975133333333307E-2</v>
      </c>
      <c r="L20">
        <v>4.56245333333333E-2</v>
      </c>
      <c r="M20">
        <v>3.2780033333333319E-2</v>
      </c>
      <c r="N20">
        <v>1.7335133333333308E-2</v>
      </c>
    </row>
    <row r="21" spans="3:15" x14ac:dyDescent="0.25">
      <c r="G21">
        <v>5.128043333333332E-2</v>
      </c>
      <c r="H21">
        <v>5.2959633333333311E-2</v>
      </c>
      <c r="I21">
        <v>6.2250333333333324E-2</v>
      </c>
      <c r="J21">
        <v>5.9885333333333318E-2</v>
      </c>
      <c r="K21">
        <v>3.7747433333333302E-2</v>
      </c>
      <c r="L21">
        <v>3.54887333333333E-2</v>
      </c>
      <c r="M21">
        <v>3.5723133333333323E-2</v>
      </c>
      <c r="N21">
        <v>1.8202633333333301E-2</v>
      </c>
    </row>
    <row r="22" spans="3:15" x14ac:dyDescent="0.25">
      <c r="G22">
        <v>6.0477833333333314E-2</v>
      </c>
      <c r="H22">
        <v>7.0228133333333304E-2</v>
      </c>
      <c r="I22">
        <v>5.3750133333333311E-2</v>
      </c>
      <c r="J22">
        <v>4.2911833333333316E-2</v>
      </c>
      <c r="K22">
        <v>5.3533033333333313E-2</v>
      </c>
      <c r="L22">
        <v>3.9323633333333302E-2</v>
      </c>
      <c r="M22">
        <v>3.1149533333333312E-2</v>
      </c>
      <c r="N22">
        <v>2.7637133333333314E-2</v>
      </c>
    </row>
    <row r="23" spans="3:15" x14ac:dyDescent="0.25">
      <c r="G23">
        <v>7.2929233333333315E-2</v>
      </c>
      <c r="H23">
        <v>5.5345233333333327E-2</v>
      </c>
      <c r="I23">
        <v>3.6455033333333303E-2</v>
      </c>
      <c r="J23">
        <v>4.9010833333333309E-2</v>
      </c>
      <c r="K23">
        <v>2.7538633333333312E-2</v>
      </c>
      <c r="L23">
        <v>2.7151233333333302E-2</v>
      </c>
      <c r="M23">
        <v>4.0674533333333318E-2</v>
      </c>
      <c r="N23">
        <v>2.1591533333333301E-2</v>
      </c>
    </row>
    <row r="24" spans="3:15" x14ac:dyDescent="0.25">
      <c r="C24" s="2" t="s">
        <v>17</v>
      </c>
    </row>
    <row r="25" spans="3:15" x14ac:dyDescent="0.25">
      <c r="C25" s="2" t="s">
        <v>41</v>
      </c>
    </row>
    <row r="26" spans="3:15" x14ac:dyDescent="0.25">
      <c r="G26" t="s">
        <v>21</v>
      </c>
      <c r="H26" t="s">
        <v>22</v>
      </c>
      <c r="I26" t="s">
        <v>23</v>
      </c>
      <c r="J26" t="s">
        <v>24</v>
      </c>
      <c r="K26" t="s">
        <v>25</v>
      </c>
      <c r="L26" t="s">
        <v>26</v>
      </c>
      <c r="M26" t="s">
        <v>27</v>
      </c>
      <c r="N26" t="s">
        <v>28</v>
      </c>
      <c r="O26" t="s">
        <v>29</v>
      </c>
    </row>
    <row r="29" spans="3:15" x14ac:dyDescent="0.25">
      <c r="G29">
        <v>433.94333333333316</v>
      </c>
      <c r="H29">
        <v>639.99333333333334</v>
      </c>
      <c r="I29">
        <v>652.8133333333335</v>
      </c>
      <c r="J29">
        <v>923.26333333333332</v>
      </c>
      <c r="K29">
        <v>604.14333333333343</v>
      </c>
      <c r="L29">
        <v>1040.8633333333332</v>
      </c>
      <c r="M29">
        <v>713.12333333333345</v>
      </c>
      <c r="N29">
        <v>2765.3833333333337</v>
      </c>
    </row>
    <row r="30" spans="3:15" x14ac:dyDescent="0.25">
      <c r="G30">
        <v>585.38333333333321</v>
      </c>
      <c r="H30">
        <v>600.74333333333334</v>
      </c>
      <c r="I30">
        <v>682.72333333333336</v>
      </c>
      <c r="J30">
        <v>991.65333333333319</v>
      </c>
      <c r="K30">
        <v>708.94333333333316</v>
      </c>
      <c r="L30">
        <v>729.21333333333359</v>
      </c>
      <c r="M30">
        <v>629.74333333333334</v>
      </c>
      <c r="N30">
        <v>4457.3233333333337</v>
      </c>
    </row>
    <row r="31" spans="3:15" x14ac:dyDescent="0.25">
      <c r="G31">
        <v>518.68333333333339</v>
      </c>
      <c r="H31">
        <v>595.68333333333339</v>
      </c>
      <c r="I31">
        <v>615.05333333333328</v>
      </c>
      <c r="J31">
        <v>585.0633333333335</v>
      </c>
      <c r="K31">
        <v>606.36333333333323</v>
      </c>
      <c r="L31">
        <v>690.10333333333347</v>
      </c>
      <c r="M31">
        <v>944.98333333333358</v>
      </c>
      <c r="N31">
        <v>6113.4233333333323</v>
      </c>
    </row>
    <row r="32" spans="3:15" x14ac:dyDescent="0.25">
      <c r="G32">
        <v>468.90333333333319</v>
      </c>
      <c r="H32">
        <v>484.34333333333325</v>
      </c>
      <c r="I32">
        <v>583.99333333333334</v>
      </c>
      <c r="J32">
        <v>452.60333333333347</v>
      </c>
      <c r="K32">
        <v>440.60333333333347</v>
      </c>
      <c r="L32">
        <v>853.14333333333343</v>
      </c>
      <c r="M32">
        <v>508.98333333333358</v>
      </c>
      <c r="N32">
        <v>3906.2733333333331</v>
      </c>
    </row>
    <row r="34" spans="3:16" x14ac:dyDescent="0.25">
      <c r="C34" s="2" t="s">
        <v>54</v>
      </c>
      <c r="P34" s="2" t="s">
        <v>21</v>
      </c>
    </row>
    <row r="35" spans="3:16" x14ac:dyDescent="0.25">
      <c r="G35">
        <f>G20/G29</f>
        <v>9.988639069617383E-5</v>
      </c>
      <c r="H35">
        <f t="shared" ref="H35:N35" si="0">H20/H29</f>
        <v>8.5540318128313796E-5</v>
      </c>
      <c r="I35">
        <f t="shared" si="0"/>
        <v>8.6735718224709431E-5</v>
      </c>
      <c r="J35">
        <f t="shared" si="0"/>
        <v>5.2471414800399994E-5</v>
      </c>
      <c r="K35">
        <f t="shared" si="0"/>
        <v>7.6099711437131311E-5</v>
      </c>
      <c r="L35">
        <f t="shared" si="0"/>
        <v>4.3833356284366476E-5</v>
      </c>
      <c r="M35">
        <f t="shared" si="0"/>
        <v>4.5966850053987832E-5</v>
      </c>
      <c r="N35">
        <f t="shared" si="0"/>
        <v>6.268618576086488E-6</v>
      </c>
      <c r="P35">
        <f>AVERAGE(G35:G38)</f>
        <v>1.1490452411921325E-4</v>
      </c>
    </row>
    <row r="36" spans="3:16" x14ac:dyDescent="0.25">
      <c r="G36">
        <f t="shared" ref="G36:N36" si="1">G21/G30</f>
        <v>8.7601457734248214E-5</v>
      </c>
      <c r="H36">
        <f t="shared" si="1"/>
        <v>8.8156839027205149E-5</v>
      </c>
      <c r="I36">
        <f t="shared" si="1"/>
        <v>9.1179443112632242E-5</v>
      </c>
      <c r="J36">
        <f t="shared" si="1"/>
        <v>6.0389383386667378E-5</v>
      </c>
      <c r="K36">
        <f t="shared" si="1"/>
        <v>5.3244641085559232E-5</v>
      </c>
      <c r="L36">
        <f t="shared" si="1"/>
        <v>4.8667148159660572E-5</v>
      </c>
      <c r="M36">
        <f t="shared" si="1"/>
        <v>5.6726497038475975E-5</v>
      </c>
      <c r="N36">
        <f t="shared" si="1"/>
        <v>4.0837587879721459E-6</v>
      </c>
    </row>
    <row r="37" spans="3:16" x14ac:dyDescent="0.25">
      <c r="G37">
        <f t="shared" ref="G37:N37" si="2">G22/G31</f>
        <v>1.1659875967995882E-4</v>
      </c>
      <c r="H37">
        <f t="shared" si="2"/>
        <v>1.1789507848129593E-4</v>
      </c>
      <c r="I37">
        <f t="shared" si="2"/>
        <v>8.7391012161546934E-5</v>
      </c>
      <c r="J37">
        <f t="shared" si="2"/>
        <v>7.3345620702032209E-5</v>
      </c>
      <c r="K37">
        <f t="shared" si="2"/>
        <v>8.8285406439483454E-5</v>
      </c>
      <c r="L37">
        <f t="shared" si="2"/>
        <v>5.6982239374779565E-5</v>
      </c>
      <c r="M37">
        <f t="shared" si="2"/>
        <v>3.296305049471769E-5</v>
      </c>
      <c r="N37">
        <f t="shared" si="2"/>
        <v>4.5207295203396654E-6</v>
      </c>
    </row>
    <row r="38" spans="3:16" x14ac:dyDescent="0.25">
      <c r="G38">
        <f t="shared" ref="G38:N38" si="3">G23/G32</f>
        <v>1.5553148836647214E-4</v>
      </c>
      <c r="H38">
        <f t="shared" si="3"/>
        <v>1.1426859734485869E-4</v>
      </c>
      <c r="I38">
        <f t="shared" si="3"/>
        <v>6.2423714882589928E-5</v>
      </c>
      <c r="J38">
        <f t="shared" si="3"/>
        <v>1.0828650547572921E-4</v>
      </c>
      <c r="K38">
        <f t="shared" si="3"/>
        <v>6.2502099394012693E-5</v>
      </c>
      <c r="L38">
        <f t="shared" si="3"/>
        <v>3.1824937583758846E-5</v>
      </c>
      <c r="M38">
        <f t="shared" si="3"/>
        <v>7.9913291201414523E-5</v>
      </c>
      <c r="N38">
        <f t="shared" si="3"/>
        <v>5.5273995163335482E-6</v>
      </c>
    </row>
    <row r="41" spans="3:16" x14ac:dyDescent="0.25">
      <c r="C41" s="2" t="s">
        <v>55</v>
      </c>
      <c r="G41">
        <f t="shared" ref="G41:N44" si="4">G35/$P$35*100</f>
        <v>86.929902422764371</v>
      </c>
      <c r="H41">
        <f t="shared" si="4"/>
        <v>74.444691176446511</v>
      </c>
      <c r="I41">
        <f t="shared" si="4"/>
        <v>75.485033239179742</v>
      </c>
      <c r="J41">
        <f t="shared" si="4"/>
        <v>45.665229635310958</v>
      </c>
      <c r="K41">
        <f t="shared" si="4"/>
        <v>66.228646800867466</v>
      </c>
      <c r="L41">
        <f t="shared" si="4"/>
        <v>38.147633107021477</v>
      </c>
      <c r="M41">
        <f t="shared" si="4"/>
        <v>40.004386603870621</v>
      </c>
      <c r="N41">
        <f t="shared" si="4"/>
        <v>5.4555019692547582</v>
      </c>
    </row>
    <row r="42" spans="3:16" x14ac:dyDescent="0.25">
      <c r="G42">
        <f t="shared" si="4"/>
        <v>76.238475730826622</v>
      </c>
      <c r="H42">
        <f t="shared" si="4"/>
        <v>76.721817267823653</v>
      </c>
      <c r="I42">
        <f t="shared" si="4"/>
        <v>79.352352582770123</v>
      </c>
      <c r="J42">
        <f t="shared" si="4"/>
        <v>52.556140717325881</v>
      </c>
      <c r="K42">
        <f t="shared" si="4"/>
        <v>46.338159000874505</v>
      </c>
      <c r="L42">
        <f t="shared" si="4"/>
        <v>42.35442297221342</v>
      </c>
      <c r="M42">
        <f t="shared" si="4"/>
        <v>49.368375591218964</v>
      </c>
      <c r="N42">
        <f t="shared" si="4"/>
        <v>3.5540452556378486</v>
      </c>
    </row>
    <row r="43" spans="3:16" x14ac:dyDescent="0.25">
      <c r="G43">
        <f t="shared" si="4"/>
        <v>101.47447245766215</v>
      </c>
      <c r="H43">
        <f t="shared" si="4"/>
        <v>102.60264283326215</v>
      </c>
      <c r="I43">
        <f t="shared" si="4"/>
        <v>76.055327526424378</v>
      </c>
      <c r="J43">
        <f t="shared" si="4"/>
        <v>63.831795365982501</v>
      </c>
      <c r="K43">
        <f t="shared" si="4"/>
        <v>76.833707912046606</v>
      </c>
      <c r="L43">
        <f t="shared" si="4"/>
        <v>49.590945014193338</v>
      </c>
      <c r="M43">
        <f t="shared" si="4"/>
        <v>28.687339116881578</v>
      </c>
      <c r="N43">
        <f t="shared" si="4"/>
        <v>3.9343355320365072</v>
      </c>
    </row>
    <row r="44" spans="3:16" x14ac:dyDescent="0.25">
      <c r="G44">
        <f t="shared" si="4"/>
        <v>135.35714938874685</v>
      </c>
      <c r="H44">
        <f t="shared" si="4"/>
        <v>99.446560717056897</v>
      </c>
      <c r="I44">
        <f t="shared" si="4"/>
        <v>54.326594501906143</v>
      </c>
      <c r="J44">
        <f t="shared" si="4"/>
        <v>94.240419431511796</v>
      </c>
      <c r="K44">
        <f t="shared" si="4"/>
        <v>54.394811582150467</v>
      </c>
      <c r="L44">
        <f t="shared" si="4"/>
        <v>27.69685338998535</v>
      </c>
      <c r="M44">
        <f t="shared" si="4"/>
        <v>69.547558561318795</v>
      </c>
      <c r="N44">
        <f t="shared" si="4"/>
        <v>4.8104280999405047</v>
      </c>
    </row>
    <row r="47" spans="3:16" x14ac:dyDescent="0.25">
      <c r="E47" s="4"/>
      <c r="F47" s="4"/>
      <c r="G47" s="4" t="s">
        <v>21</v>
      </c>
      <c r="H47" s="4" t="s">
        <v>22</v>
      </c>
      <c r="I47" s="4" t="s">
        <v>23</v>
      </c>
      <c r="J47" s="4" t="s">
        <v>24</v>
      </c>
      <c r="K47" s="4" t="s">
        <v>25</v>
      </c>
      <c r="L47" s="4" t="s">
        <v>26</v>
      </c>
      <c r="M47" s="4" t="s">
        <v>27</v>
      </c>
      <c r="N47" s="4" t="s">
        <v>28</v>
      </c>
    </row>
    <row r="48" spans="3:16" x14ac:dyDescent="0.25">
      <c r="E48" t="s">
        <v>35</v>
      </c>
      <c r="G48">
        <f>AVERAGE(G41:G44)</f>
        <v>100</v>
      </c>
      <c r="H48">
        <f t="shared" ref="H48:M48" si="5">AVERAGE(H41:H44)</f>
        <v>88.30392799864731</v>
      </c>
      <c r="I48">
        <f t="shared" si="5"/>
        <v>71.30482696257009</v>
      </c>
      <c r="J48">
        <f t="shared" si="5"/>
        <v>64.073396287532788</v>
      </c>
      <c r="K48">
        <f t="shared" si="5"/>
        <v>60.948831323984763</v>
      </c>
      <c r="L48">
        <f t="shared" si="5"/>
        <v>39.447463620853398</v>
      </c>
      <c r="M48">
        <f t="shared" si="5"/>
        <v>46.901914968322487</v>
      </c>
      <c r="N48">
        <f>AVERAGE(N41:N44)</f>
        <v>4.4385777142174048</v>
      </c>
    </row>
    <row r="49" spans="5:14" x14ac:dyDescent="0.25">
      <c r="E49" t="s">
        <v>37</v>
      </c>
      <c r="G49">
        <f>MEDIAN(G41:G44)</f>
        <v>94.202187440213265</v>
      </c>
      <c r="H49">
        <f>MEDIAN(H41:H44)</f>
        <v>88.084188992440275</v>
      </c>
      <c r="I49">
        <f t="shared" ref="I49:N49" si="6">MEDIAN(I41:I44)</f>
        <v>75.770180382802067</v>
      </c>
      <c r="J49">
        <f t="shared" si="6"/>
        <v>58.193968041654188</v>
      </c>
      <c r="K49">
        <f t="shared" si="6"/>
        <v>60.311729191508967</v>
      </c>
      <c r="L49">
        <f t="shared" si="6"/>
        <v>40.251028039617452</v>
      </c>
      <c r="M49">
        <f t="shared" si="6"/>
        <v>44.686381097544796</v>
      </c>
      <c r="N49">
        <f t="shared" si="6"/>
        <v>4.3723818159885059</v>
      </c>
    </row>
    <row r="50" spans="5:14" x14ac:dyDescent="0.25">
      <c r="E50" t="s">
        <v>39</v>
      </c>
      <c r="G50">
        <f>STDEV(G41:G44)</f>
        <v>25.740626567092601</v>
      </c>
      <c r="H50">
        <f t="shared" ref="H50:N50" si="7">STDEV(H41:H44)</f>
        <v>14.774248363215289</v>
      </c>
      <c r="I50">
        <f t="shared" si="7"/>
        <v>11.446461261285258</v>
      </c>
      <c r="J50">
        <f t="shared" si="7"/>
        <v>21.46016023348141</v>
      </c>
      <c r="K50">
        <f t="shared" si="7"/>
        <v>13.374511532482718</v>
      </c>
      <c r="L50">
        <f t="shared" si="7"/>
        <v>9.1488984329619818</v>
      </c>
      <c r="M50">
        <f t="shared" si="7"/>
        <v>17.303711285266974</v>
      </c>
      <c r="N50">
        <f t="shared" si="7"/>
        <v>0.85811139494765531</v>
      </c>
    </row>
    <row r="51" spans="5:14" x14ac:dyDescent="0.25">
      <c r="E51" t="s">
        <v>40</v>
      </c>
      <c r="G51">
        <f t="shared" ref="G51:N51" si="8">G50/G48*100</f>
        <v>25.740626567092601</v>
      </c>
      <c r="H51">
        <f t="shared" si="8"/>
        <v>16.731133821636572</v>
      </c>
      <c r="I51">
        <f t="shared" si="8"/>
        <v>16.052856095273643</v>
      </c>
      <c r="J51">
        <f t="shared" si="8"/>
        <v>33.493089920156244</v>
      </c>
      <c r="K51">
        <f t="shared" si="8"/>
        <v>21.943835906201436</v>
      </c>
      <c r="L51">
        <f t="shared" si="8"/>
        <v>23.192615172666091</v>
      </c>
      <c r="M51">
        <f t="shared" si="8"/>
        <v>36.893400401569714</v>
      </c>
      <c r="N51">
        <f t="shared" si="8"/>
        <v>19.333026257465331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4" r:id="rId3">
          <objectPr defaultSize="0" autoPict="0" r:id="rId4">
            <anchor moveWithCells="1">
              <from>
                <xdr:col>11</xdr:col>
                <xdr:colOff>247650</xdr:colOff>
                <xdr:row>0</xdr:row>
                <xdr:rowOff>114300</xdr:rowOff>
              </from>
              <to>
                <xdr:col>15</xdr:col>
                <xdr:colOff>723900</xdr:colOff>
                <xdr:row>15</xdr:row>
                <xdr:rowOff>9525</xdr:rowOff>
              </to>
            </anchor>
          </objectPr>
        </oleObject>
      </mc:Choice>
      <mc:Fallback>
        <oleObject progId="Prism9.Document" shapeId="307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MTT_Cytotox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2019-12-31T12:20:15Z</dcterms:created>
  <dcterms:modified xsi:type="dcterms:W3CDTF">2021-07-17T05:39:46Z</dcterms:modified>
</cp:coreProperties>
</file>