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anlechner/Documents/Arbeit/00_Science/Active_projects/04_TMEM100/PAPER/Source_Data/Nees_etal_Extended_Data_Figure3_source_data/"/>
    </mc:Choice>
  </mc:AlternateContent>
  <xr:revisionPtr revIDLastSave="0" documentId="13_ncr:1_{6DAA2FE3-632B-7E44-8660-D78F21577681}" xr6:coauthVersionLast="36" xr6:coauthVersionMax="36" xr10:uidLastSave="{00000000-0000-0000-0000-000000000000}"/>
  <bookViews>
    <workbookView xWindow="860" yWindow="880" windowWidth="35140" windowHeight="18880" activeTab="1" xr2:uid="{81412795-8FB0-5C4E-874C-AD8E077F15B9}"/>
  </bookViews>
  <sheets>
    <sheet name="ExtDataFig.3b" sheetId="44" r:id="rId1"/>
    <sheet name="ExtDataFig.3c" sheetId="4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44" l="1"/>
  <c r="G76" i="44" s="1"/>
  <c r="K71" i="44"/>
  <c r="O71" i="44" s="1"/>
  <c r="P71" i="44" s="1"/>
  <c r="G71" i="44"/>
  <c r="O70" i="44" s="1"/>
  <c r="G70" i="44"/>
  <c r="K70" i="44" s="1"/>
  <c r="L70" i="44" s="1"/>
  <c r="G63" i="44"/>
  <c r="G67" i="44" s="1"/>
  <c r="K62" i="44"/>
  <c r="L62" i="44" s="1"/>
  <c r="M62" i="44" s="1"/>
  <c r="M66" i="44" s="1"/>
  <c r="G62" i="44"/>
  <c r="G61" i="44"/>
  <c r="K61" i="44" s="1"/>
  <c r="K53" i="44"/>
  <c r="G53" i="44"/>
  <c r="H53" i="44" s="1"/>
  <c r="I53" i="44" s="1"/>
  <c r="I57" i="44" s="1"/>
  <c r="O52" i="44"/>
  <c r="K52" i="44"/>
  <c r="L52" i="44" s="1"/>
  <c r="M52" i="44" s="1"/>
  <c r="H52" i="44"/>
  <c r="H54" i="44" s="1"/>
  <c r="H58" i="44" s="1"/>
  <c r="G52" i="44"/>
  <c r="K44" i="44"/>
  <c r="G44" i="44"/>
  <c r="G43" i="44"/>
  <c r="G45" i="44" s="1"/>
  <c r="G49" i="44" s="1"/>
  <c r="K35" i="44"/>
  <c r="O35" i="44" s="1"/>
  <c r="P35" i="44" s="1"/>
  <c r="G35" i="44"/>
  <c r="O34" i="44" s="1"/>
  <c r="G34" i="44"/>
  <c r="K26" i="44"/>
  <c r="L26" i="44" s="1"/>
  <c r="G26" i="44"/>
  <c r="O25" i="44"/>
  <c r="G25" i="44"/>
  <c r="H25" i="44" s="1"/>
  <c r="I25" i="44" s="1"/>
  <c r="O17" i="44"/>
  <c r="K17" i="44"/>
  <c r="L17" i="44" s="1"/>
  <c r="M17" i="44" s="1"/>
  <c r="M21" i="44" s="1"/>
  <c r="G17" i="44"/>
  <c r="H17" i="44" s="1"/>
  <c r="G16" i="44"/>
  <c r="I52" i="44" l="1"/>
  <c r="O62" i="44"/>
  <c r="K25" i="44"/>
  <c r="K43" i="44"/>
  <c r="G54" i="44"/>
  <c r="G58" i="44" s="1"/>
  <c r="H70" i="44"/>
  <c r="I70" i="44" s="1"/>
  <c r="I74" i="44" s="1"/>
  <c r="G27" i="44"/>
  <c r="G31" i="44" s="1"/>
  <c r="K63" i="44"/>
  <c r="K67" i="44" s="1"/>
  <c r="I29" i="44"/>
  <c r="M56" i="44"/>
  <c r="L53" i="44"/>
  <c r="L54" i="44" s="1"/>
  <c r="L58" i="44" s="1"/>
  <c r="O72" i="44"/>
  <c r="O76" i="44" s="1"/>
  <c r="O53" i="44"/>
  <c r="Q71" i="44"/>
  <c r="Q75" i="44" s="1"/>
  <c r="K54" i="44"/>
  <c r="K58" i="44" s="1"/>
  <c r="O16" i="44"/>
  <c r="I17" i="44"/>
  <c r="I21" i="44" s="1"/>
  <c r="K27" i="44"/>
  <c r="K31" i="44" s="1"/>
  <c r="L25" i="44"/>
  <c r="L27" i="44" s="1"/>
  <c r="L31" i="44" s="1"/>
  <c r="I26" i="44"/>
  <c r="I30" i="44" s="1"/>
  <c r="O36" i="44"/>
  <c r="O40" i="44" s="1"/>
  <c r="P34" i="44"/>
  <c r="P36" i="44" s="1"/>
  <c r="P40" i="44" s="1"/>
  <c r="L61" i="44"/>
  <c r="L63" i="44" s="1"/>
  <c r="L67" i="44" s="1"/>
  <c r="O26" i="44"/>
  <c r="M26" i="44"/>
  <c r="M30" i="44" s="1"/>
  <c r="H35" i="44"/>
  <c r="I35" i="44" s="1"/>
  <c r="I39" i="44" s="1"/>
  <c r="O43" i="44"/>
  <c r="H44" i="44"/>
  <c r="I44" i="44" s="1"/>
  <c r="I48" i="44" s="1"/>
  <c r="P62" i="44"/>
  <c r="Q62" i="44" s="1"/>
  <c r="Q66" i="44" s="1"/>
  <c r="P25" i="44"/>
  <c r="O27" i="44"/>
  <c r="O31" i="44" s="1"/>
  <c r="G18" i="44"/>
  <c r="G22" i="44" s="1"/>
  <c r="H16" i="44"/>
  <c r="H18" i="44" s="1"/>
  <c r="H22" i="44" s="1"/>
  <c r="O44" i="44"/>
  <c r="L44" i="44"/>
  <c r="M44" i="44" s="1"/>
  <c r="M48" i="44" s="1"/>
  <c r="I54" i="44"/>
  <c r="I58" i="44" s="1"/>
  <c r="G57" i="44" s="1"/>
  <c r="I56" i="44"/>
  <c r="P70" i="44"/>
  <c r="P72" i="44" s="1"/>
  <c r="P76" i="44" s="1"/>
  <c r="K16" i="44"/>
  <c r="Q35" i="44"/>
  <c r="Q39" i="44" s="1"/>
  <c r="I62" i="44"/>
  <c r="I66" i="44" s="1"/>
  <c r="O61" i="44"/>
  <c r="G36" i="44"/>
  <c r="G40" i="44" s="1"/>
  <c r="H43" i="44"/>
  <c r="K45" i="44"/>
  <c r="K49" i="44" s="1"/>
  <c r="O54" i="44"/>
  <c r="O58" i="44" s="1"/>
  <c r="H71" i="44"/>
  <c r="I71" i="44" s="1"/>
  <c r="I75" i="44" s="1"/>
  <c r="K72" i="44"/>
  <c r="K76" i="44" s="1"/>
  <c r="H34" i="44"/>
  <c r="L43" i="44"/>
  <c r="L71" i="44"/>
  <c r="L72" i="44" s="1"/>
  <c r="L76" i="44" s="1"/>
  <c r="P17" i="44"/>
  <c r="Q17" i="44" s="1"/>
  <c r="Q21" i="44" s="1"/>
  <c r="H61" i="44"/>
  <c r="H63" i="44" s="1"/>
  <c r="H67" i="44" s="1"/>
  <c r="H26" i="44"/>
  <c r="H27" i="44" s="1"/>
  <c r="H31" i="44" s="1"/>
  <c r="K34" i="44"/>
  <c r="L35" i="44"/>
  <c r="M35" i="44" s="1"/>
  <c r="M39" i="44" s="1"/>
  <c r="I61" i="44"/>
  <c r="M70" i="44"/>
  <c r="P52" i="44"/>
  <c r="Q52" i="44" s="1"/>
  <c r="H62" i="44"/>
  <c r="H72" i="44" l="1"/>
  <c r="H76" i="44" s="1"/>
  <c r="L45" i="44"/>
  <c r="L49" i="44" s="1"/>
  <c r="Q70" i="44"/>
  <c r="Q72" i="44" s="1"/>
  <c r="Q76" i="44" s="1"/>
  <c r="P75" i="44" s="1"/>
  <c r="H36" i="44"/>
  <c r="H40" i="44" s="1"/>
  <c r="Q56" i="44"/>
  <c r="M53" i="44"/>
  <c r="Q74" i="44"/>
  <c r="P61" i="44"/>
  <c r="P63" i="44" s="1"/>
  <c r="P67" i="44" s="1"/>
  <c r="Q61" i="44"/>
  <c r="O63" i="44"/>
  <c r="O67" i="44" s="1"/>
  <c r="P27" i="44"/>
  <c r="P31" i="44" s="1"/>
  <c r="Q34" i="44"/>
  <c r="I63" i="44"/>
  <c r="I67" i="44" s="1"/>
  <c r="G66" i="44" s="1"/>
  <c r="I65" i="44"/>
  <c r="P43" i="44"/>
  <c r="O45" i="44"/>
  <c r="O49" i="44" s="1"/>
  <c r="H57" i="44"/>
  <c r="P16" i="44"/>
  <c r="P18" i="44" s="1"/>
  <c r="P22" i="44" s="1"/>
  <c r="O18" i="44"/>
  <c r="O22" i="44" s="1"/>
  <c r="H56" i="44"/>
  <c r="G56" i="44"/>
  <c r="I59" i="44" s="1"/>
  <c r="M74" i="44"/>
  <c r="Q25" i="44"/>
  <c r="L34" i="44"/>
  <c r="L36" i="44" s="1"/>
  <c r="L40" i="44" s="1"/>
  <c r="K36" i="44"/>
  <c r="K40" i="44" s="1"/>
  <c r="M34" i="44"/>
  <c r="H75" i="44"/>
  <c r="M71" i="44"/>
  <c r="M75" i="44" s="1"/>
  <c r="M16" i="44"/>
  <c r="K18" i="44"/>
  <c r="K22" i="44" s="1"/>
  <c r="L16" i="44"/>
  <c r="L18" i="44" s="1"/>
  <c r="L22" i="44" s="1"/>
  <c r="P44" i="44"/>
  <c r="Q44" i="44" s="1"/>
  <c r="Q48" i="44" s="1"/>
  <c r="P26" i="44"/>
  <c r="Q26" i="44" s="1"/>
  <c r="Q30" i="44" s="1"/>
  <c r="M25" i="44"/>
  <c r="P53" i="44"/>
  <c r="P54" i="44" s="1"/>
  <c r="P58" i="44" s="1"/>
  <c r="I27" i="44"/>
  <c r="I31" i="44" s="1"/>
  <c r="G30" i="44" s="1"/>
  <c r="I34" i="44"/>
  <c r="H74" i="44"/>
  <c r="M43" i="44"/>
  <c r="I43" i="44"/>
  <c r="H45" i="44"/>
  <c r="H49" i="44" s="1"/>
  <c r="I16" i="44"/>
  <c r="M61" i="44"/>
  <c r="I72" i="44"/>
  <c r="I76" i="44" s="1"/>
  <c r="G75" i="44" s="1"/>
  <c r="P45" i="44" l="1"/>
  <c r="P49" i="44" s="1"/>
  <c r="M72" i="44"/>
  <c r="M76" i="44" s="1"/>
  <c r="K75" i="44" s="1"/>
  <c r="I18" i="44"/>
  <c r="I22" i="44" s="1"/>
  <c r="I20" i="44"/>
  <c r="M36" i="44"/>
  <c r="M40" i="44" s="1"/>
  <c r="L39" i="44" s="1"/>
  <c r="M38" i="44"/>
  <c r="G65" i="44"/>
  <c r="H65" i="44"/>
  <c r="H30" i="44"/>
  <c r="Q53" i="44"/>
  <c r="L75" i="44"/>
  <c r="I45" i="44"/>
  <c r="I49" i="44" s="1"/>
  <c r="I47" i="44"/>
  <c r="M29" i="44"/>
  <c r="M27" i="44"/>
  <c r="M31" i="44" s="1"/>
  <c r="G29" i="44"/>
  <c r="Q63" i="44"/>
  <c r="Q67" i="44" s="1"/>
  <c r="P66" i="44" s="1"/>
  <c r="Q65" i="44"/>
  <c r="M45" i="44"/>
  <c r="M49" i="44" s="1"/>
  <c r="M47" i="44"/>
  <c r="H29" i="44"/>
  <c r="H66" i="44"/>
  <c r="Q16" i="44"/>
  <c r="O75" i="44"/>
  <c r="Q29" i="44"/>
  <c r="Q27" i="44"/>
  <c r="Q31" i="44" s="1"/>
  <c r="P30" i="44" s="1"/>
  <c r="Q38" i="44"/>
  <c r="Q36" i="44"/>
  <c r="Q40" i="44" s="1"/>
  <c r="G74" i="44"/>
  <c r="I77" i="44" s="1"/>
  <c r="L74" i="44"/>
  <c r="K74" i="44"/>
  <c r="M77" i="44" s="1"/>
  <c r="M20" i="44"/>
  <c r="M18" i="44"/>
  <c r="M22" i="44" s="1"/>
  <c r="L21" i="44" s="1"/>
  <c r="Q43" i="44"/>
  <c r="P74" i="44"/>
  <c r="O74" i="44"/>
  <c r="M63" i="44"/>
  <c r="M67" i="44" s="1"/>
  <c r="M65" i="44"/>
  <c r="I36" i="44"/>
  <c r="I40" i="44" s="1"/>
  <c r="I38" i="44"/>
  <c r="K21" i="44"/>
  <c r="M57" i="44"/>
  <c r="M54" i="44"/>
  <c r="M58" i="44" s="1"/>
  <c r="I32" i="44" l="1"/>
  <c r="O66" i="44"/>
  <c r="H39" i="44"/>
  <c r="G39" i="44"/>
  <c r="L20" i="44"/>
  <c r="K20" i="44"/>
  <c r="M23" i="44" s="1"/>
  <c r="L29" i="44"/>
  <c r="K29" i="44"/>
  <c r="L38" i="44"/>
  <c r="K38" i="44"/>
  <c r="M41" i="44" s="1"/>
  <c r="Q18" i="44"/>
  <c r="Q22" i="44" s="1"/>
  <c r="Q20" i="44"/>
  <c r="G47" i="44"/>
  <c r="H47" i="44"/>
  <c r="H38" i="44"/>
  <c r="G38" i="44"/>
  <c r="I41" i="44" s="1"/>
  <c r="H48" i="44"/>
  <c r="G48" i="44"/>
  <c r="H20" i="44"/>
  <c r="G20" i="44"/>
  <c r="I23" i="44" s="1"/>
  <c r="L65" i="44"/>
  <c r="K65" i="44"/>
  <c r="H21" i="44"/>
  <c r="G21" i="44"/>
  <c r="O39" i="44"/>
  <c r="P39" i="44"/>
  <c r="K30" i="44"/>
  <c r="L30" i="44"/>
  <c r="I68" i="44"/>
  <c r="K66" i="44"/>
  <c r="L66" i="44"/>
  <c r="L47" i="44"/>
  <c r="K47" i="44"/>
  <c r="K39" i="44"/>
  <c r="Q77" i="44"/>
  <c r="P38" i="44"/>
  <c r="O38" i="44"/>
  <c r="Q41" i="44" s="1"/>
  <c r="L48" i="44"/>
  <c r="K48" i="44"/>
  <c r="L56" i="44"/>
  <c r="K56" i="44"/>
  <c r="O65" i="44"/>
  <c r="Q68" i="44" s="1"/>
  <c r="P65" i="44"/>
  <c r="Q57" i="44"/>
  <c r="Q54" i="44"/>
  <c r="Q58" i="44" s="1"/>
  <c r="O30" i="44"/>
  <c r="L57" i="44"/>
  <c r="K57" i="44"/>
  <c r="Q47" i="44"/>
  <c r="Q45" i="44"/>
  <c r="Q49" i="44" s="1"/>
  <c r="P29" i="44"/>
  <c r="O29" i="44"/>
  <c r="Q32" i="44" l="1"/>
  <c r="M68" i="44"/>
  <c r="M59" i="44"/>
  <c r="P47" i="44"/>
  <c r="O47" i="44"/>
  <c r="M32" i="44"/>
  <c r="P20" i="44"/>
  <c r="O20" i="44"/>
  <c r="O48" i="44"/>
  <c r="P48" i="44"/>
  <c r="P21" i="44"/>
  <c r="O21" i="44"/>
  <c r="O56" i="44"/>
  <c r="Q59" i="44" s="1"/>
  <c r="P56" i="44"/>
  <c r="P57" i="44"/>
  <c r="O57" i="44"/>
  <c r="M50" i="44"/>
  <c r="I50" i="44"/>
  <c r="Q23" i="44" l="1"/>
  <c r="Q50" i="44"/>
</calcChain>
</file>

<file path=xl/sharedStrings.xml><?xml version="1.0" encoding="utf-8"?>
<sst xmlns="http://schemas.openxmlformats.org/spreadsheetml/2006/main" count="62" uniqueCount="31">
  <si>
    <t>P-Value</t>
  </si>
  <si>
    <t>Force [g]</t>
  </si>
  <si>
    <t>CFA, TMEM100KO</t>
  </si>
  <si>
    <t>CFA, WT</t>
  </si>
  <si>
    <t>Saline, WT</t>
  </si>
  <si>
    <t>Number of action potentials in Aδ-fiber nociceptors</t>
  </si>
  <si>
    <t>% Aδ-fibers responding</t>
  </si>
  <si>
    <t>P value</t>
  </si>
  <si>
    <t>Mean rank of CTL</t>
  </si>
  <si>
    <t>Mean rank diff.</t>
  </si>
  <si>
    <t>Mann-Whitney U</t>
  </si>
  <si>
    <t>q value</t>
  </si>
  <si>
    <t>SUM</t>
  </si>
  <si>
    <t>WT,saline vs. WT, CFA</t>
  </si>
  <si>
    <t>WT, saline vs. KO,CFA</t>
  </si>
  <si>
    <t>WT, CFA vs, KO, CFA</t>
  </si>
  <si>
    <t>0.04g</t>
  </si>
  <si>
    <t>0.07g</t>
  </si>
  <si>
    <t>0.16g</t>
  </si>
  <si>
    <t>0.4g</t>
  </si>
  <si>
    <t>0.6g</t>
  </si>
  <si>
    <t>1g</t>
  </si>
  <si>
    <t>1.4g</t>
  </si>
  <si>
    <t>Data shown in graph</t>
  </si>
  <si>
    <t>Statistics: Multiple Chi-square tests</t>
  </si>
  <si>
    <t>Multiple Mann-Whitney tests</t>
  </si>
  <si>
    <t>WT, saline vs. WT, CFA</t>
  </si>
  <si>
    <t>WT,CFA vs TMEM100KO, CFA</t>
  </si>
  <si>
    <t>WT, saline vs TMEM100KO, CFA</t>
  </si>
  <si>
    <t>Mean rank of CFA</t>
  </si>
  <si>
    <t>&gt;0,999999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</si>
</sst>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Arial"/>
      <family val="2"/>
    </font>
    <font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44CC8-3C76-7548-B548-6529245407AB}">
  <dimension ref="A1:Q77"/>
  <sheetViews>
    <sheetView topLeftCell="A14" workbookViewId="0">
      <selection activeCell="D10" sqref="D10"/>
    </sheetView>
  </sheetViews>
  <sheetFormatPr baseColWidth="10" defaultRowHeight="16" x14ac:dyDescent="0.2"/>
  <cols>
    <col min="4" max="4" width="17.5" customWidth="1"/>
    <col min="9" max="9" width="16.5" customWidth="1"/>
    <col min="20" max="20" width="14.1640625" customWidth="1"/>
    <col min="21" max="21" width="13.6640625" customWidth="1"/>
    <col min="22" max="22" width="15.83203125" customWidth="1"/>
  </cols>
  <sheetData>
    <row r="1" spans="1:17" x14ac:dyDescent="0.2">
      <c r="A1" s="24" t="s">
        <v>23</v>
      </c>
      <c r="B1" s="24"/>
      <c r="C1" s="24"/>
      <c r="D1" s="24"/>
      <c r="F1" s="24" t="s">
        <v>24</v>
      </c>
      <c r="G1" s="24"/>
      <c r="H1" s="24"/>
      <c r="I1" s="24"/>
    </row>
    <row r="2" spans="1:17" x14ac:dyDescent="0.2">
      <c r="A2" s="3"/>
      <c r="B2" s="6" t="s">
        <v>4</v>
      </c>
      <c r="C2" s="6" t="s">
        <v>3</v>
      </c>
      <c r="D2" s="6" t="s">
        <v>2</v>
      </c>
      <c r="F2" s="4"/>
      <c r="G2" s="7" t="s">
        <v>4</v>
      </c>
      <c r="H2" s="7" t="s">
        <v>3</v>
      </c>
      <c r="I2" s="7" t="s">
        <v>2</v>
      </c>
    </row>
    <row r="3" spans="1:17" x14ac:dyDescent="0.2">
      <c r="A3" s="3" t="s">
        <v>1</v>
      </c>
      <c r="B3" s="23" t="s">
        <v>6</v>
      </c>
      <c r="C3" s="23"/>
      <c r="D3" s="23"/>
      <c r="F3" s="4" t="s">
        <v>12</v>
      </c>
      <c r="G3" s="9">
        <v>18</v>
      </c>
      <c r="H3" s="9">
        <v>9</v>
      </c>
      <c r="I3" s="9">
        <v>19</v>
      </c>
    </row>
    <row r="4" spans="1:17" x14ac:dyDescent="0.2">
      <c r="A4" s="1">
        <v>0.04</v>
      </c>
      <c r="B4" s="5">
        <v>0</v>
      </c>
      <c r="C4" s="5">
        <v>0</v>
      </c>
      <c r="D4" s="5">
        <v>0</v>
      </c>
      <c r="F4" s="10">
        <v>0.04</v>
      </c>
      <c r="G4" s="10">
        <v>0</v>
      </c>
      <c r="H4" s="10">
        <v>0</v>
      </c>
      <c r="I4" s="10">
        <v>0</v>
      </c>
    </row>
    <row r="5" spans="1:17" x14ac:dyDescent="0.2">
      <c r="A5" s="1">
        <v>7.0000000000000007E-2</v>
      </c>
      <c r="B5" s="5">
        <v>0</v>
      </c>
      <c r="C5" s="5">
        <v>22.2</v>
      </c>
      <c r="D5" s="5">
        <v>0</v>
      </c>
      <c r="F5" s="10">
        <v>7.0000000000000007E-2</v>
      </c>
      <c r="G5" s="10">
        <v>0</v>
      </c>
      <c r="H5" s="10">
        <v>2</v>
      </c>
      <c r="I5" s="10">
        <v>0</v>
      </c>
    </row>
    <row r="6" spans="1:17" x14ac:dyDescent="0.2">
      <c r="A6" s="1">
        <v>0.16</v>
      </c>
      <c r="B6" s="5">
        <v>0</v>
      </c>
      <c r="C6" s="5">
        <v>33.299999999999997</v>
      </c>
      <c r="D6" s="5">
        <v>10.5</v>
      </c>
      <c r="F6" s="10">
        <v>0.16</v>
      </c>
      <c r="G6" s="10">
        <v>0</v>
      </c>
      <c r="H6" s="10">
        <v>3</v>
      </c>
      <c r="I6" s="10">
        <v>2</v>
      </c>
    </row>
    <row r="7" spans="1:17" x14ac:dyDescent="0.2">
      <c r="A7" s="1">
        <v>0.4</v>
      </c>
      <c r="B7" s="5">
        <v>50</v>
      </c>
      <c r="C7" s="5">
        <v>77.8</v>
      </c>
      <c r="D7" s="5">
        <v>63.2</v>
      </c>
      <c r="F7" s="10">
        <v>0.4</v>
      </c>
      <c r="G7" s="10">
        <v>9</v>
      </c>
      <c r="H7" s="10">
        <v>7</v>
      </c>
      <c r="I7" s="10">
        <v>12</v>
      </c>
    </row>
    <row r="8" spans="1:17" x14ac:dyDescent="0.2">
      <c r="A8" s="1">
        <v>0.6</v>
      </c>
      <c r="B8" s="5">
        <v>88.9</v>
      </c>
      <c r="C8" s="5">
        <v>100</v>
      </c>
      <c r="D8" s="5">
        <v>89.5</v>
      </c>
      <c r="F8" s="10">
        <v>0.6</v>
      </c>
      <c r="G8" s="10">
        <v>16</v>
      </c>
      <c r="H8" s="10">
        <v>9</v>
      </c>
      <c r="I8" s="10">
        <v>17</v>
      </c>
    </row>
    <row r="9" spans="1:17" x14ac:dyDescent="0.2">
      <c r="A9" s="1">
        <v>1</v>
      </c>
      <c r="B9" s="5">
        <v>100</v>
      </c>
      <c r="C9" s="5">
        <v>100</v>
      </c>
      <c r="D9" s="5">
        <v>100</v>
      </c>
      <c r="F9" s="10">
        <v>1</v>
      </c>
      <c r="G9" s="10">
        <v>18</v>
      </c>
      <c r="H9" s="10">
        <v>9</v>
      </c>
      <c r="I9" s="10">
        <v>19</v>
      </c>
    </row>
    <row r="10" spans="1:17" x14ac:dyDescent="0.2">
      <c r="A10" s="1">
        <v>1.4</v>
      </c>
      <c r="B10" s="5">
        <v>100</v>
      </c>
      <c r="C10" s="5">
        <v>100</v>
      </c>
      <c r="D10" s="5">
        <v>100</v>
      </c>
      <c r="F10" s="10">
        <v>1.4</v>
      </c>
      <c r="G10" s="10">
        <v>18</v>
      </c>
      <c r="H10" s="10">
        <v>9</v>
      </c>
      <c r="I10" s="10">
        <v>19</v>
      </c>
    </row>
    <row r="11" spans="1:17" x14ac:dyDescent="0.2">
      <c r="A11" s="1">
        <v>2</v>
      </c>
      <c r="B11" s="5">
        <v>100</v>
      </c>
      <c r="C11" s="5">
        <v>100</v>
      </c>
      <c r="D11" s="5">
        <v>100</v>
      </c>
      <c r="F11" s="10">
        <v>2</v>
      </c>
      <c r="G11" s="10">
        <v>18</v>
      </c>
      <c r="H11" s="10">
        <v>9</v>
      </c>
      <c r="I11" s="10">
        <v>19</v>
      </c>
    </row>
    <row r="13" spans="1:17" x14ac:dyDescent="0.2">
      <c r="F13" s="11"/>
      <c r="G13" s="11"/>
      <c r="H13" s="11"/>
      <c r="I13" s="11"/>
    </row>
    <row r="14" spans="1:17" x14ac:dyDescent="0.2">
      <c r="F14" s="11"/>
      <c r="G14" s="12"/>
      <c r="H14" s="13"/>
      <c r="I14" s="13"/>
      <c r="J14" s="14"/>
      <c r="K14" s="14"/>
      <c r="L14" s="14"/>
      <c r="M14" s="14"/>
      <c r="N14" s="14"/>
      <c r="O14" s="14"/>
      <c r="P14" s="14"/>
    </row>
    <row r="15" spans="1:17" x14ac:dyDescent="0.2">
      <c r="F15" s="15"/>
      <c r="G15" s="16" t="s">
        <v>13</v>
      </c>
      <c r="H15" s="15"/>
      <c r="I15" s="15"/>
      <c r="K15" t="s">
        <v>14</v>
      </c>
      <c r="O15" t="s">
        <v>15</v>
      </c>
    </row>
    <row r="16" spans="1:17" x14ac:dyDescent="0.2">
      <c r="F16" s="11" t="s">
        <v>16</v>
      </c>
      <c r="G16" s="17">
        <f>G4</f>
        <v>0</v>
      </c>
      <c r="H16" s="18">
        <f>$G$3-G16</f>
        <v>18</v>
      </c>
      <c r="I16" s="9">
        <f>SUM(G16:H16)</f>
        <v>18</v>
      </c>
      <c r="K16" s="10">
        <f>G16</f>
        <v>0</v>
      </c>
      <c r="L16" s="19">
        <f>$G$3-K16</f>
        <v>18</v>
      </c>
      <c r="M16" s="9">
        <f>SUM(K16:L16)</f>
        <v>18</v>
      </c>
      <c r="O16" s="10">
        <f>G17</f>
        <v>0</v>
      </c>
      <c r="P16" s="19">
        <f>$H$3-O16</f>
        <v>9</v>
      </c>
      <c r="Q16" s="9">
        <f>SUM(O16:P16)</f>
        <v>9</v>
      </c>
    </row>
    <row r="17" spans="6:17" x14ac:dyDescent="0.2">
      <c r="F17" s="15"/>
      <c r="G17" s="20">
        <f>H4</f>
        <v>0</v>
      </c>
      <c r="H17" s="19">
        <f>$H$3-G17</f>
        <v>9</v>
      </c>
      <c r="I17" s="9">
        <f>SUM(G17:H17)</f>
        <v>9</v>
      </c>
      <c r="K17" s="17">
        <f>I4</f>
        <v>0</v>
      </c>
      <c r="L17" s="19">
        <f>$I$3-K17</f>
        <v>19</v>
      </c>
      <c r="M17" s="9">
        <f>SUM(K17:L17)</f>
        <v>19</v>
      </c>
      <c r="O17" s="10">
        <f>K17</f>
        <v>0</v>
      </c>
      <c r="P17" s="19">
        <f>$I$3-O17</f>
        <v>19</v>
      </c>
      <c r="Q17" s="9">
        <f>SUM(O17:P17)</f>
        <v>19</v>
      </c>
    </row>
    <row r="18" spans="6:17" x14ac:dyDescent="0.2">
      <c r="F18" s="15"/>
      <c r="G18" s="9">
        <f>SUM(G16:G17)</f>
        <v>0</v>
      </c>
      <c r="H18" s="9">
        <f>SUM(H16:H17)</f>
        <v>27</v>
      </c>
      <c r="I18" s="9">
        <f>SUM(I16:I17)</f>
        <v>27</v>
      </c>
      <c r="K18" s="9">
        <f>SUM(K16:K17)</f>
        <v>0</v>
      </c>
      <c r="L18" s="9">
        <f>SUM(L16:L17)</f>
        <v>37</v>
      </c>
      <c r="M18" s="9">
        <f>SUM(M16:M17)</f>
        <v>37</v>
      </c>
      <c r="O18" s="9">
        <f>SUM(O16:O17)</f>
        <v>0</v>
      </c>
      <c r="P18" s="9">
        <f>SUM(P16:P17)</f>
        <v>28</v>
      </c>
      <c r="Q18" s="9">
        <f>SUM(Q16:Q17)</f>
        <v>28</v>
      </c>
    </row>
    <row r="19" spans="6:17" x14ac:dyDescent="0.2">
      <c r="F19" s="15"/>
      <c r="G19" s="15"/>
      <c r="H19" s="15"/>
      <c r="I19" s="15"/>
      <c r="K19" s="15"/>
      <c r="L19" s="15"/>
      <c r="M19" s="15"/>
      <c r="O19" s="15"/>
      <c r="P19" s="15"/>
      <c r="Q19" s="15"/>
    </row>
    <row r="20" spans="6:17" x14ac:dyDescent="0.2">
      <c r="F20" s="15"/>
      <c r="G20" s="21">
        <f>I20*G22/I22</f>
        <v>0</v>
      </c>
      <c r="H20" s="21">
        <f>I20*H22/I22</f>
        <v>18</v>
      </c>
      <c r="I20" s="9">
        <f>I16</f>
        <v>18</v>
      </c>
      <c r="K20" s="21">
        <f>M20*K22/M22</f>
        <v>0</v>
      </c>
      <c r="L20" s="21">
        <f>M20*L22/M22</f>
        <v>18</v>
      </c>
      <c r="M20" s="9">
        <f t="shared" ref="M20:M21" si="0">M16</f>
        <v>18</v>
      </c>
      <c r="O20" s="21">
        <f>Q20*O22/Q22</f>
        <v>0</v>
      </c>
      <c r="P20" s="21">
        <f>Q20*P22/Q22</f>
        <v>9</v>
      </c>
      <c r="Q20" s="9">
        <f t="shared" ref="Q20:Q21" si="1">Q16</f>
        <v>9</v>
      </c>
    </row>
    <row r="21" spans="6:17" x14ac:dyDescent="0.2">
      <c r="F21" s="15"/>
      <c r="G21" s="21">
        <f>G22*I21/I22</f>
        <v>0</v>
      </c>
      <c r="H21" s="21">
        <f>I21*H22/I22</f>
        <v>9</v>
      </c>
      <c r="I21" s="9">
        <f t="shared" ref="I21" si="2">I17</f>
        <v>9</v>
      </c>
      <c r="K21" s="21">
        <f>K22*M21/M22</f>
        <v>0</v>
      </c>
      <c r="L21" s="21">
        <f>M21*L22/M22</f>
        <v>19</v>
      </c>
      <c r="M21" s="9">
        <f t="shared" si="0"/>
        <v>19</v>
      </c>
      <c r="O21" s="21">
        <f>O22*Q21/Q22</f>
        <v>0</v>
      </c>
      <c r="P21" s="21">
        <f>Q21*P22/Q22</f>
        <v>19</v>
      </c>
      <c r="Q21" s="9">
        <f t="shared" si="1"/>
        <v>19</v>
      </c>
    </row>
    <row r="22" spans="6:17" x14ac:dyDescent="0.2">
      <c r="F22" s="15"/>
      <c r="G22" s="9">
        <f>G18</f>
        <v>0</v>
      </c>
      <c r="H22" s="9">
        <f t="shared" ref="H22:I22" si="3">H18</f>
        <v>27</v>
      </c>
      <c r="I22" s="9">
        <f t="shared" si="3"/>
        <v>27</v>
      </c>
      <c r="K22" s="9">
        <f>K18</f>
        <v>0</v>
      </c>
      <c r="L22" s="9">
        <f t="shared" ref="L22:M22" si="4">L18</f>
        <v>37</v>
      </c>
      <c r="M22" s="9">
        <f t="shared" si="4"/>
        <v>37</v>
      </c>
      <c r="O22" s="9">
        <f>O18</f>
        <v>0</v>
      </c>
      <c r="P22" s="9">
        <f t="shared" ref="P22:Q22" si="5">P18</f>
        <v>28</v>
      </c>
      <c r="Q22" s="9">
        <f t="shared" si="5"/>
        <v>28</v>
      </c>
    </row>
    <row r="23" spans="6:17" x14ac:dyDescent="0.2">
      <c r="F23" s="15"/>
      <c r="G23" s="15"/>
      <c r="H23" s="22" t="s">
        <v>0</v>
      </c>
      <c r="I23" s="22" t="e">
        <f>_xlfn.CHISQ.TEST(G16:H17,G20:H21)</f>
        <v>#DIV/0!</v>
      </c>
      <c r="K23" s="15"/>
      <c r="L23" s="22" t="s">
        <v>0</v>
      </c>
      <c r="M23" s="22" t="e">
        <f>_xlfn.CHISQ.TEST(K16:L17,K20:L21)</f>
        <v>#DIV/0!</v>
      </c>
      <c r="O23" s="15"/>
      <c r="P23" s="22" t="s">
        <v>0</v>
      </c>
      <c r="Q23" s="22" t="e">
        <f>_xlfn.CHISQ.TEST(O16:P17,O20:P21)</f>
        <v>#DIV/0!</v>
      </c>
    </row>
    <row r="24" spans="6:17" x14ac:dyDescent="0.2">
      <c r="F24" s="15"/>
    </row>
    <row r="25" spans="6:17" x14ac:dyDescent="0.2">
      <c r="F25" s="11" t="s">
        <v>17</v>
      </c>
      <c r="G25" s="17">
        <f>G5</f>
        <v>0</v>
      </c>
      <c r="H25" s="18">
        <f>$G$3-G25</f>
        <v>18</v>
      </c>
      <c r="I25" s="9">
        <f>SUM(G25:H25)</f>
        <v>18</v>
      </c>
      <c r="K25" s="10">
        <f>G25</f>
        <v>0</v>
      </c>
      <c r="L25" s="19">
        <f>$G$3-K25</f>
        <v>18</v>
      </c>
      <c r="M25" s="9">
        <f>SUM(K25:L25)</f>
        <v>18</v>
      </c>
      <c r="O25" s="10">
        <f>G26</f>
        <v>2</v>
      </c>
      <c r="P25" s="19">
        <f>$H$3-O25</f>
        <v>7</v>
      </c>
      <c r="Q25" s="9">
        <f>SUM(O25:P25)</f>
        <v>9</v>
      </c>
    </row>
    <row r="26" spans="6:17" x14ac:dyDescent="0.2">
      <c r="F26" s="15"/>
      <c r="G26" s="20">
        <f>H5</f>
        <v>2</v>
      </c>
      <c r="H26" s="19">
        <f>$H$3-G26</f>
        <v>7</v>
      </c>
      <c r="I26" s="9">
        <f>SUM(G26:H26)</f>
        <v>9</v>
      </c>
      <c r="K26" s="17">
        <f>I5</f>
        <v>0</v>
      </c>
      <c r="L26" s="19">
        <f>$I$3-K26</f>
        <v>19</v>
      </c>
      <c r="M26" s="9">
        <f>SUM(K26:L26)</f>
        <v>19</v>
      </c>
      <c r="O26" s="10">
        <f>K26</f>
        <v>0</v>
      </c>
      <c r="P26" s="19">
        <f>$I$3-O26</f>
        <v>19</v>
      </c>
      <c r="Q26" s="9">
        <f>SUM(O26:P26)</f>
        <v>19</v>
      </c>
    </row>
    <row r="27" spans="6:17" x14ac:dyDescent="0.2">
      <c r="F27" s="15"/>
      <c r="G27" s="9">
        <f>SUM(G25:G26)</f>
        <v>2</v>
      </c>
      <c r="H27" s="9">
        <f>SUM(H25:H26)</f>
        <v>25</v>
      </c>
      <c r="I27" s="9">
        <f>SUM(I25:I26)</f>
        <v>27</v>
      </c>
      <c r="K27" s="9">
        <f>SUM(K25:K26)</f>
        <v>0</v>
      </c>
      <c r="L27" s="9">
        <f>SUM(L25:L26)</f>
        <v>37</v>
      </c>
      <c r="M27" s="9">
        <f>SUM(M25:M26)</f>
        <v>37</v>
      </c>
      <c r="O27" s="9">
        <f>SUM(O25:O26)</f>
        <v>2</v>
      </c>
      <c r="P27" s="9">
        <f>SUM(P25:P26)</f>
        <v>26</v>
      </c>
      <c r="Q27" s="9">
        <f>SUM(Q25:Q26)</f>
        <v>28</v>
      </c>
    </row>
    <row r="28" spans="6:17" x14ac:dyDescent="0.2">
      <c r="F28" s="15"/>
      <c r="G28" s="15"/>
      <c r="H28" s="15"/>
      <c r="I28" s="15"/>
      <c r="K28" s="15"/>
      <c r="L28" s="15"/>
      <c r="M28" s="15"/>
      <c r="O28" s="15"/>
      <c r="P28" s="15"/>
      <c r="Q28" s="15"/>
    </row>
    <row r="29" spans="6:17" x14ac:dyDescent="0.2">
      <c r="F29" s="15"/>
      <c r="G29" s="21">
        <f>I29*G31/I31</f>
        <v>1.3333333333333333</v>
      </c>
      <c r="H29" s="21">
        <f>I29*H31/I31</f>
        <v>16.666666666666668</v>
      </c>
      <c r="I29" s="9">
        <f t="shared" ref="I29:I30" si="6">I25</f>
        <v>18</v>
      </c>
      <c r="K29" s="21">
        <f>M29*K31/M31</f>
        <v>0</v>
      </c>
      <c r="L29" s="21">
        <f>M29*L31/M31</f>
        <v>18</v>
      </c>
      <c r="M29" s="9">
        <f t="shared" ref="M29:M30" si="7">M25</f>
        <v>18</v>
      </c>
      <c r="O29" s="21">
        <f>Q29*O31/Q31</f>
        <v>0.6428571428571429</v>
      </c>
      <c r="P29" s="21">
        <f>Q29*P31/Q31</f>
        <v>8.3571428571428577</v>
      </c>
      <c r="Q29" s="9">
        <f t="shared" ref="Q29:Q30" si="8">Q25</f>
        <v>9</v>
      </c>
    </row>
    <row r="30" spans="6:17" x14ac:dyDescent="0.2">
      <c r="F30" s="15"/>
      <c r="G30" s="21">
        <f>G31*I30/I31</f>
        <v>0.66666666666666663</v>
      </c>
      <c r="H30" s="21">
        <f>I30*H31/I31</f>
        <v>8.3333333333333339</v>
      </c>
      <c r="I30" s="9">
        <f t="shared" si="6"/>
        <v>9</v>
      </c>
      <c r="K30" s="21">
        <f>K31*M30/M31</f>
        <v>0</v>
      </c>
      <c r="L30" s="21">
        <f>M30*L31/M31</f>
        <v>19</v>
      </c>
      <c r="M30" s="9">
        <f t="shared" si="7"/>
        <v>19</v>
      </c>
      <c r="O30" s="21">
        <f>O31*Q30/Q31</f>
        <v>1.3571428571428572</v>
      </c>
      <c r="P30" s="21">
        <f>Q30*P31/Q31</f>
        <v>17.642857142857142</v>
      </c>
      <c r="Q30" s="9">
        <f t="shared" si="8"/>
        <v>19</v>
      </c>
    </row>
    <row r="31" spans="6:17" x14ac:dyDescent="0.2">
      <c r="F31" s="15"/>
      <c r="G31" s="9">
        <f>G27</f>
        <v>2</v>
      </c>
      <c r="H31" s="9">
        <f t="shared" ref="H31:I31" si="9">H27</f>
        <v>25</v>
      </c>
      <c r="I31" s="9">
        <f t="shared" si="9"/>
        <v>27</v>
      </c>
      <c r="K31" s="9">
        <f>K27</f>
        <v>0</v>
      </c>
      <c r="L31" s="9">
        <f t="shared" ref="L31:M31" si="10">L27</f>
        <v>37</v>
      </c>
      <c r="M31" s="9">
        <f t="shared" si="10"/>
        <v>37</v>
      </c>
      <c r="O31" s="9">
        <f>O27</f>
        <v>2</v>
      </c>
      <c r="P31" s="9">
        <f t="shared" ref="P31:Q31" si="11">P27</f>
        <v>26</v>
      </c>
      <c r="Q31" s="9">
        <f t="shared" si="11"/>
        <v>28</v>
      </c>
    </row>
    <row r="32" spans="6:17" x14ac:dyDescent="0.2">
      <c r="F32" s="15"/>
      <c r="G32" s="15"/>
      <c r="H32" s="22" t="s">
        <v>0</v>
      </c>
      <c r="I32" s="22">
        <f>_xlfn.CHISQ.TEST(G25:H26,G29:H30)</f>
        <v>3.7666922228628656E-2</v>
      </c>
      <c r="K32" s="15"/>
      <c r="L32" s="22" t="s">
        <v>0</v>
      </c>
      <c r="M32" s="22" t="e">
        <f>_xlfn.CHISQ.TEST(K25:L26,K29:L30)</f>
        <v>#DIV/0!</v>
      </c>
      <c r="O32" s="15"/>
      <c r="P32" s="22" t="s">
        <v>0</v>
      </c>
      <c r="Q32" s="22">
        <f>_xlfn.CHISQ.TEST(O25:P26,O29:P30)</f>
        <v>3.2976311985376164E-2</v>
      </c>
    </row>
    <row r="34" spans="6:17" x14ac:dyDescent="0.2">
      <c r="F34" t="s">
        <v>18</v>
      </c>
      <c r="G34" s="17">
        <f>G6</f>
        <v>0</v>
      </c>
      <c r="H34" s="18">
        <f>$G$3-G34</f>
        <v>18</v>
      </c>
      <c r="I34" s="9">
        <f>SUM(G34:H34)</f>
        <v>18</v>
      </c>
      <c r="K34" s="10">
        <f>G34</f>
        <v>0</v>
      </c>
      <c r="L34" s="19">
        <f>$G$3-K34</f>
        <v>18</v>
      </c>
      <c r="M34" s="9">
        <f>SUM(K34:L34)</f>
        <v>18</v>
      </c>
      <c r="O34" s="10">
        <f>G35</f>
        <v>3</v>
      </c>
      <c r="P34" s="19">
        <f>$H$3-O34</f>
        <v>6</v>
      </c>
      <c r="Q34" s="9">
        <f>SUM(O34:P34)</f>
        <v>9</v>
      </c>
    </row>
    <row r="35" spans="6:17" x14ac:dyDescent="0.2">
      <c r="G35" s="20">
        <f>H6</f>
        <v>3</v>
      </c>
      <c r="H35" s="19">
        <f>$H$3-G35</f>
        <v>6</v>
      </c>
      <c r="I35" s="9">
        <f>SUM(G35:H35)</f>
        <v>9</v>
      </c>
      <c r="K35" s="17">
        <f>I6</f>
        <v>2</v>
      </c>
      <c r="L35" s="19">
        <f>$I$3-K35</f>
        <v>17</v>
      </c>
      <c r="M35" s="9">
        <f>SUM(K35:L35)</f>
        <v>19</v>
      </c>
      <c r="O35" s="10">
        <f>K35</f>
        <v>2</v>
      </c>
      <c r="P35" s="19">
        <f>$I$3-O35</f>
        <v>17</v>
      </c>
      <c r="Q35" s="9">
        <f>SUM(O35:P35)</f>
        <v>19</v>
      </c>
    </row>
    <row r="36" spans="6:17" x14ac:dyDescent="0.2">
      <c r="G36" s="9">
        <f>SUM(G34:G35)</f>
        <v>3</v>
      </c>
      <c r="H36" s="9">
        <f>SUM(H34:H35)</f>
        <v>24</v>
      </c>
      <c r="I36" s="9">
        <f>SUM(I34:I35)</f>
        <v>27</v>
      </c>
      <c r="K36" s="9">
        <f>SUM(K34:K35)</f>
        <v>2</v>
      </c>
      <c r="L36" s="9">
        <f>SUM(L34:L35)</f>
        <v>35</v>
      </c>
      <c r="M36" s="9">
        <f>SUM(M34:M35)</f>
        <v>37</v>
      </c>
      <c r="O36" s="9">
        <f>SUM(O34:O35)</f>
        <v>5</v>
      </c>
      <c r="P36" s="9">
        <f>SUM(P34:P35)</f>
        <v>23</v>
      </c>
      <c r="Q36" s="9">
        <f>SUM(Q34:Q35)</f>
        <v>28</v>
      </c>
    </row>
    <row r="37" spans="6:17" x14ac:dyDescent="0.2">
      <c r="G37" s="15"/>
      <c r="H37" s="15"/>
      <c r="I37" s="15"/>
      <c r="K37" s="15"/>
      <c r="L37" s="15"/>
      <c r="M37" s="15"/>
      <c r="O37" s="15"/>
      <c r="P37" s="15"/>
      <c r="Q37" s="15"/>
    </row>
    <row r="38" spans="6:17" x14ac:dyDescent="0.2">
      <c r="G38" s="21">
        <f>I38*G40/I40</f>
        <v>2</v>
      </c>
      <c r="H38" s="21">
        <f>I38*H40/I40</f>
        <v>16</v>
      </c>
      <c r="I38" s="9">
        <f t="shared" ref="I38:I39" si="12">I34</f>
        <v>18</v>
      </c>
      <c r="K38" s="21">
        <f>M38*K40/M40</f>
        <v>0.97297297297297303</v>
      </c>
      <c r="L38" s="21">
        <f>M38*L40/M40</f>
        <v>17.027027027027028</v>
      </c>
      <c r="M38" s="9">
        <f t="shared" ref="M38:M39" si="13">M34</f>
        <v>18</v>
      </c>
      <c r="O38" s="21">
        <f>Q38*O40/Q40</f>
        <v>1.6071428571428572</v>
      </c>
      <c r="P38" s="21">
        <f>Q38*P40/Q40</f>
        <v>7.3928571428571432</v>
      </c>
      <c r="Q38" s="9">
        <f t="shared" ref="Q38:Q39" si="14">Q34</f>
        <v>9</v>
      </c>
    </row>
    <row r="39" spans="6:17" x14ac:dyDescent="0.2">
      <c r="G39" s="21">
        <f>G40*I39/I40</f>
        <v>1</v>
      </c>
      <c r="H39" s="21">
        <f>I39*H40/I40</f>
        <v>8</v>
      </c>
      <c r="I39" s="9">
        <f t="shared" si="12"/>
        <v>9</v>
      </c>
      <c r="K39" s="21">
        <f>K40*M39/M40</f>
        <v>1.027027027027027</v>
      </c>
      <c r="L39" s="21">
        <f>M39*L40/M40</f>
        <v>17.972972972972972</v>
      </c>
      <c r="M39" s="9">
        <f t="shared" si="13"/>
        <v>19</v>
      </c>
      <c r="O39" s="21">
        <f>O40*Q39/Q40</f>
        <v>3.3928571428571428</v>
      </c>
      <c r="P39" s="21">
        <f>Q39*P40/Q40</f>
        <v>15.607142857142858</v>
      </c>
      <c r="Q39" s="9">
        <f t="shared" si="14"/>
        <v>19</v>
      </c>
    </row>
    <row r="40" spans="6:17" x14ac:dyDescent="0.2">
      <c r="G40" s="9">
        <f>G36</f>
        <v>3</v>
      </c>
      <c r="H40" s="9">
        <f t="shared" ref="H40:I40" si="15">H36</f>
        <v>24</v>
      </c>
      <c r="I40" s="9">
        <f t="shared" si="15"/>
        <v>27</v>
      </c>
      <c r="K40" s="9">
        <f>K36</f>
        <v>2</v>
      </c>
      <c r="L40" s="9">
        <f t="shared" ref="L40:M40" si="16">L36</f>
        <v>35</v>
      </c>
      <c r="M40" s="9">
        <f t="shared" si="16"/>
        <v>37</v>
      </c>
      <c r="O40" s="9">
        <f>O36</f>
        <v>5</v>
      </c>
      <c r="P40" s="9">
        <f t="shared" ref="P40:Q40" si="17">P36</f>
        <v>23</v>
      </c>
      <c r="Q40" s="9">
        <f t="shared" si="17"/>
        <v>28</v>
      </c>
    </row>
    <row r="41" spans="6:17" x14ac:dyDescent="0.2">
      <c r="G41" s="15"/>
      <c r="H41" s="22" t="s">
        <v>0</v>
      </c>
      <c r="I41" s="22">
        <f>_xlfn.CHISQ.TEST(G34:H35,G38:H39)</f>
        <v>9.3747684594348846E-3</v>
      </c>
      <c r="K41" s="15"/>
      <c r="L41" s="22" t="s">
        <v>0</v>
      </c>
      <c r="M41" s="22">
        <f>_xlfn.CHISQ.TEST(K34:L35,K38:L39)</f>
        <v>0.15698744783155663</v>
      </c>
      <c r="O41" s="15"/>
      <c r="P41" s="22" t="s">
        <v>0</v>
      </c>
      <c r="Q41" s="22">
        <f>_xlfn.CHISQ.TEST(O34:P35,O38:P39)</f>
        <v>0.14112263737032171</v>
      </c>
    </row>
    <row r="43" spans="6:17" x14ac:dyDescent="0.2">
      <c r="F43" t="s">
        <v>19</v>
      </c>
      <c r="G43" s="17">
        <f>G7</f>
        <v>9</v>
      </c>
      <c r="H43" s="18">
        <f>$G$3-G43</f>
        <v>9</v>
      </c>
      <c r="I43" s="9">
        <f>SUM(G43:H43)</f>
        <v>18</v>
      </c>
      <c r="K43" s="10">
        <f>G43</f>
        <v>9</v>
      </c>
      <c r="L43" s="19">
        <f>$G$3-K43</f>
        <v>9</v>
      </c>
      <c r="M43" s="9">
        <f>SUM(K43:L43)</f>
        <v>18</v>
      </c>
      <c r="O43" s="10">
        <f>G44</f>
        <v>7</v>
      </c>
      <c r="P43" s="19">
        <f>$H$3-O43</f>
        <v>2</v>
      </c>
      <c r="Q43" s="9">
        <f>SUM(O43:P43)</f>
        <v>9</v>
      </c>
    </row>
    <row r="44" spans="6:17" x14ac:dyDescent="0.2">
      <c r="G44" s="20">
        <f>H7</f>
        <v>7</v>
      </c>
      <c r="H44" s="19">
        <f>$H$3-G44</f>
        <v>2</v>
      </c>
      <c r="I44" s="9">
        <f>SUM(G44:H44)</f>
        <v>9</v>
      </c>
      <c r="K44" s="17">
        <f>I7</f>
        <v>12</v>
      </c>
      <c r="L44" s="19">
        <f>$I$3-K44</f>
        <v>7</v>
      </c>
      <c r="M44" s="9">
        <f>SUM(K44:L44)</f>
        <v>19</v>
      </c>
      <c r="O44" s="10">
        <f>K44</f>
        <v>12</v>
      </c>
      <c r="P44" s="19">
        <f>$I$3-O44</f>
        <v>7</v>
      </c>
      <c r="Q44" s="9">
        <f>SUM(O44:P44)</f>
        <v>19</v>
      </c>
    </row>
    <row r="45" spans="6:17" x14ac:dyDescent="0.2">
      <c r="G45" s="9">
        <f>SUM(G43:G44)</f>
        <v>16</v>
      </c>
      <c r="H45" s="9">
        <f>SUM(H43:H44)</f>
        <v>11</v>
      </c>
      <c r="I45" s="9">
        <f>SUM(I43:I44)</f>
        <v>27</v>
      </c>
      <c r="K45" s="9">
        <f>SUM(K43:K44)</f>
        <v>21</v>
      </c>
      <c r="L45" s="9">
        <f>SUM(L43:L44)</f>
        <v>16</v>
      </c>
      <c r="M45" s="9">
        <f>SUM(M43:M44)</f>
        <v>37</v>
      </c>
      <c r="O45" s="9">
        <f>SUM(O43:O44)</f>
        <v>19</v>
      </c>
      <c r="P45" s="9">
        <f>SUM(P43:P44)</f>
        <v>9</v>
      </c>
      <c r="Q45" s="9">
        <f>SUM(Q43:Q44)</f>
        <v>28</v>
      </c>
    </row>
    <row r="46" spans="6:17" x14ac:dyDescent="0.2">
      <c r="G46" s="15"/>
      <c r="H46" s="15"/>
      <c r="I46" s="15"/>
      <c r="K46" s="15"/>
      <c r="L46" s="15"/>
      <c r="M46" s="15"/>
      <c r="O46" s="15"/>
      <c r="P46" s="15"/>
      <c r="Q46" s="15"/>
    </row>
    <row r="47" spans="6:17" x14ac:dyDescent="0.2">
      <c r="G47" s="21">
        <f>I47*G49/I49</f>
        <v>10.666666666666666</v>
      </c>
      <c r="H47" s="21">
        <f>I47*H49/I49</f>
        <v>7.333333333333333</v>
      </c>
      <c r="I47" s="9">
        <f t="shared" ref="I47:I48" si="18">I43</f>
        <v>18</v>
      </c>
      <c r="K47" s="21">
        <f>M47*K49/M49</f>
        <v>10.216216216216216</v>
      </c>
      <c r="L47" s="21">
        <f>M47*L49/M49</f>
        <v>7.7837837837837842</v>
      </c>
      <c r="M47" s="9">
        <f t="shared" ref="M47:M48" si="19">M43</f>
        <v>18</v>
      </c>
      <c r="O47" s="21">
        <f>Q47*O49/Q49</f>
        <v>6.1071428571428568</v>
      </c>
      <c r="P47" s="21">
        <f>Q47*P49/Q49</f>
        <v>2.8928571428571428</v>
      </c>
      <c r="Q47" s="9">
        <f t="shared" ref="Q47:Q48" si="20">Q43</f>
        <v>9</v>
      </c>
    </row>
    <row r="48" spans="6:17" x14ac:dyDescent="0.2">
      <c r="G48" s="21">
        <f>G49*I48/I49</f>
        <v>5.333333333333333</v>
      </c>
      <c r="H48" s="21">
        <f>I48*H49/I49</f>
        <v>3.6666666666666665</v>
      </c>
      <c r="I48" s="9">
        <f t="shared" si="18"/>
        <v>9</v>
      </c>
      <c r="K48" s="21">
        <f>K49*M48/M49</f>
        <v>10.783783783783784</v>
      </c>
      <c r="L48" s="21">
        <f>M48*L49/M49</f>
        <v>8.2162162162162158</v>
      </c>
      <c r="M48" s="9">
        <f t="shared" si="19"/>
        <v>19</v>
      </c>
      <c r="O48" s="21">
        <f>O49*Q48/Q49</f>
        <v>12.892857142857142</v>
      </c>
      <c r="P48" s="21">
        <f>Q48*P49/Q49</f>
        <v>6.1071428571428568</v>
      </c>
      <c r="Q48" s="9">
        <f t="shared" si="20"/>
        <v>19</v>
      </c>
    </row>
    <row r="49" spans="6:17" x14ac:dyDescent="0.2">
      <c r="G49" s="9">
        <f>G45</f>
        <v>16</v>
      </c>
      <c r="H49" s="9">
        <f t="shared" ref="H49:I49" si="21">H45</f>
        <v>11</v>
      </c>
      <c r="I49" s="9">
        <f t="shared" si="21"/>
        <v>27</v>
      </c>
      <c r="K49" s="9">
        <f>K45</f>
        <v>21</v>
      </c>
      <c r="L49" s="9">
        <f t="shared" ref="L49:M49" si="22">L45</f>
        <v>16</v>
      </c>
      <c r="M49" s="9">
        <f t="shared" si="22"/>
        <v>37</v>
      </c>
      <c r="O49" s="9">
        <f>O45</f>
        <v>19</v>
      </c>
      <c r="P49" s="9">
        <f t="shared" ref="P49:Q49" si="23">P45</f>
        <v>9</v>
      </c>
      <c r="Q49" s="9">
        <f t="shared" si="23"/>
        <v>28</v>
      </c>
    </row>
    <row r="50" spans="6:17" x14ac:dyDescent="0.2">
      <c r="G50" s="15"/>
      <c r="H50" s="22" t="s">
        <v>0</v>
      </c>
      <c r="I50" s="22">
        <f>_xlfn.CHISQ.TEST(G43:H44,G47:H48)</f>
        <v>0.1661199704495876</v>
      </c>
      <c r="K50" s="15"/>
      <c r="L50" s="22" t="s">
        <v>0</v>
      </c>
      <c r="M50" s="22">
        <f>_xlfn.CHISQ.TEST(K43:L44,K47:L48)</f>
        <v>0.41939116006845395</v>
      </c>
      <c r="O50" s="15"/>
      <c r="P50" s="22" t="s">
        <v>0</v>
      </c>
      <c r="Q50" s="22">
        <f>_xlfn.CHISQ.TEST(O43:P44,O47:P48)</f>
        <v>0.43916057265147557</v>
      </c>
    </row>
    <row r="52" spans="6:17" x14ac:dyDescent="0.2">
      <c r="F52" t="s">
        <v>20</v>
      </c>
      <c r="G52" s="17">
        <f>G8</f>
        <v>16</v>
      </c>
      <c r="H52" s="18">
        <f>$G$3-G52</f>
        <v>2</v>
      </c>
      <c r="I52" s="9">
        <f>SUM(G52:H52)</f>
        <v>18</v>
      </c>
      <c r="K52" s="10">
        <f>G52</f>
        <v>16</v>
      </c>
      <c r="L52" s="19">
        <f>$G$3-K52</f>
        <v>2</v>
      </c>
      <c r="M52" s="9">
        <f>SUM(K52:L52)</f>
        <v>18</v>
      </c>
      <c r="O52" s="10">
        <f>G53</f>
        <v>9</v>
      </c>
      <c r="P52" s="19">
        <f>$H$3-O52</f>
        <v>0</v>
      </c>
      <c r="Q52" s="9">
        <f>SUM(O52:P52)</f>
        <v>9</v>
      </c>
    </row>
    <row r="53" spans="6:17" x14ac:dyDescent="0.2">
      <c r="G53" s="20">
        <f>H8</f>
        <v>9</v>
      </c>
      <c r="H53" s="19">
        <f>$H$3-G53</f>
        <v>0</v>
      </c>
      <c r="I53" s="9">
        <f>SUM(G53:H53)</f>
        <v>9</v>
      </c>
      <c r="K53" s="17">
        <f>I8</f>
        <v>17</v>
      </c>
      <c r="L53" s="19">
        <f>$I$3-K53</f>
        <v>2</v>
      </c>
      <c r="M53" s="9">
        <f>SUM(K53:L53)</f>
        <v>19</v>
      </c>
      <c r="O53" s="10">
        <f>K53</f>
        <v>17</v>
      </c>
      <c r="P53" s="19">
        <f>$I$3-O53</f>
        <v>2</v>
      </c>
      <c r="Q53" s="9">
        <f>SUM(O53:P53)</f>
        <v>19</v>
      </c>
    </row>
    <row r="54" spans="6:17" x14ac:dyDescent="0.2">
      <c r="G54" s="9">
        <f>SUM(G52:G53)</f>
        <v>25</v>
      </c>
      <c r="H54" s="9">
        <f>SUM(H52:H53)</f>
        <v>2</v>
      </c>
      <c r="I54" s="9">
        <f>SUM(I52:I53)</f>
        <v>27</v>
      </c>
      <c r="K54" s="9">
        <f>SUM(K52:K53)</f>
        <v>33</v>
      </c>
      <c r="L54" s="9">
        <f>SUM(L52:L53)</f>
        <v>4</v>
      </c>
      <c r="M54" s="9">
        <f>SUM(M52:M53)</f>
        <v>37</v>
      </c>
      <c r="O54" s="9">
        <f>SUM(O52:O53)</f>
        <v>26</v>
      </c>
      <c r="P54" s="9">
        <f>SUM(P52:P53)</f>
        <v>2</v>
      </c>
      <c r="Q54" s="9">
        <f>SUM(Q52:Q53)</f>
        <v>28</v>
      </c>
    </row>
    <row r="55" spans="6:17" x14ac:dyDescent="0.2">
      <c r="G55" s="15"/>
      <c r="H55" s="15"/>
      <c r="I55" s="15"/>
      <c r="K55" s="15"/>
      <c r="L55" s="15"/>
      <c r="M55" s="15"/>
      <c r="O55" s="15"/>
      <c r="P55" s="15"/>
      <c r="Q55" s="15"/>
    </row>
    <row r="56" spans="6:17" x14ac:dyDescent="0.2">
      <c r="G56" s="21">
        <f>I56*G58/I58</f>
        <v>16.666666666666668</v>
      </c>
      <c r="H56" s="21">
        <f>I56*H58/I58</f>
        <v>1.3333333333333333</v>
      </c>
      <c r="I56" s="9">
        <f t="shared" ref="I56:I57" si="24">I52</f>
        <v>18</v>
      </c>
      <c r="K56" s="21">
        <f>M56*K58/M58</f>
        <v>16.054054054054053</v>
      </c>
      <c r="L56" s="21">
        <f>M56*L58/M58</f>
        <v>1.9459459459459461</v>
      </c>
      <c r="M56" s="9">
        <f t="shared" ref="M56:M57" si="25">M52</f>
        <v>18</v>
      </c>
      <c r="O56" s="21">
        <f>Q56*O58/Q58</f>
        <v>8.3571428571428577</v>
      </c>
      <c r="P56" s="21">
        <f>Q56*P58/Q58</f>
        <v>0.6428571428571429</v>
      </c>
      <c r="Q56" s="9">
        <f t="shared" ref="Q56:Q57" si="26">Q52</f>
        <v>9</v>
      </c>
    </row>
    <row r="57" spans="6:17" x14ac:dyDescent="0.2">
      <c r="G57" s="21">
        <f>G58*I57/I58</f>
        <v>8.3333333333333339</v>
      </c>
      <c r="H57" s="21">
        <f>I57*H58/I58</f>
        <v>0.66666666666666663</v>
      </c>
      <c r="I57" s="9">
        <f t="shared" si="24"/>
        <v>9</v>
      </c>
      <c r="K57" s="21">
        <f>K58*M57/M58</f>
        <v>16.945945945945947</v>
      </c>
      <c r="L57" s="21">
        <f>M57*L58/M58</f>
        <v>2.0540540540540539</v>
      </c>
      <c r="M57" s="9">
        <f t="shared" si="25"/>
        <v>19</v>
      </c>
      <c r="O57" s="21">
        <f>O58*Q57/Q58</f>
        <v>17.642857142857142</v>
      </c>
      <c r="P57" s="21">
        <f>Q57*P58/Q58</f>
        <v>1.3571428571428572</v>
      </c>
      <c r="Q57" s="9">
        <f t="shared" si="26"/>
        <v>19</v>
      </c>
    </row>
    <row r="58" spans="6:17" x14ac:dyDescent="0.2">
      <c r="G58" s="9">
        <f>G54</f>
        <v>25</v>
      </c>
      <c r="H58" s="9">
        <f t="shared" ref="H58:I58" si="27">H54</f>
        <v>2</v>
      </c>
      <c r="I58" s="9">
        <f t="shared" si="27"/>
        <v>27</v>
      </c>
      <c r="K58" s="9">
        <f>K54</f>
        <v>33</v>
      </c>
      <c r="L58" s="9">
        <f t="shared" ref="L58:M58" si="28">L54</f>
        <v>4</v>
      </c>
      <c r="M58" s="9">
        <f t="shared" si="28"/>
        <v>37</v>
      </c>
      <c r="O58" s="9">
        <f>O54</f>
        <v>26</v>
      </c>
      <c r="P58" s="9">
        <f t="shared" ref="P58:Q58" si="29">P54</f>
        <v>2</v>
      </c>
      <c r="Q58" s="9">
        <f t="shared" si="29"/>
        <v>28</v>
      </c>
    </row>
    <row r="59" spans="6:17" x14ac:dyDescent="0.2">
      <c r="G59" s="15"/>
      <c r="H59" s="22" t="s">
        <v>0</v>
      </c>
      <c r="I59" s="22">
        <f>_xlfn.CHISQ.TEST(G52:H53,G56:H57)</f>
        <v>0.29869755599497011</v>
      </c>
      <c r="K59" s="15"/>
      <c r="L59" s="22" t="s">
        <v>0</v>
      </c>
      <c r="M59" s="22">
        <f>_xlfn.CHISQ.TEST(K52:L53,K56:L57)</f>
        <v>0.95434023688197123</v>
      </c>
      <c r="O59" s="15"/>
      <c r="P59" s="22" t="s">
        <v>0</v>
      </c>
      <c r="Q59" s="22">
        <f>_xlfn.CHISQ.TEST(O52:P53,O56:P57)</f>
        <v>0.31246139596510725</v>
      </c>
    </row>
    <row r="61" spans="6:17" x14ac:dyDescent="0.2">
      <c r="F61" t="s">
        <v>21</v>
      </c>
      <c r="G61" s="17">
        <f>G9</f>
        <v>18</v>
      </c>
      <c r="H61" s="18">
        <f>$G$3-G61</f>
        <v>0</v>
      </c>
      <c r="I61" s="9">
        <f>SUM(G61:H61)</f>
        <v>18</v>
      </c>
      <c r="K61" s="10">
        <f>G61</f>
        <v>18</v>
      </c>
      <c r="L61" s="19">
        <f>$G$3-K61</f>
        <v>0</v>
      </c>
      <c r="M61" s="9">
        <f>SUM(K61:L61)</f>
        <v>18</v>
      </c>
      <c r="O61" s="10">
        <f>G62</f>
        <v>9</v>
      </c>
      <c r="P61" s="19">
        <f>$H$3-O61</f>
        <v>0</v>
      </c>
      <c r="Q61" s="9">
        <f>SUM(O61:P61)</f>
        <v>9</v>
      </c>
    </row>
    <row r="62" spans="6:17" x14ac:dyDescent="0.2">
      <c r="G62" s="20">
        <f>H9</f>
        <v>9</v>
      </c>
      <c r="H62" s="19">
        <f>$H$3-G62</f>
        <v>0</v>
      </c>
      <c r="I62" s="9">
        <f>SUM(G62:H62)</f>
        <v>9</v>
      </c>
      <c r="K62" s="17">
        <f>I9</f>
        <v>19</v>
      </c>
      <c r="L62" s="19">
        <f>$I$3-K62</f>
        <v>0</v>
      </c>
      <c r="M62" s="9">
        <f>SUM(K62:L62)</f>
        <v>19</v>
      </c>
      <c r="O62" s="10">
        <f>K62</f>
        <v>19</v>
      </c>
      <c r="P62" s="19">
        <f>$I$3-O62</f>
        <v>0</v>
      </c>
      <c r="Q62" s="9">
        <f>SUM(O62:P62)</f>
        <v>19</v>
      </c>
    </row>
    <row r="63" spans="6:17" x14ac:dyDescent="0.2">
      <c r="G63" s="9">
        <f>SUM(G61:G62)</f>
        <v>27</v>
      </c>
      <c r="H63" s="9">
        <f>SUM(H61:H62)</f>
        <v>0</v>
      </c>
      <c r="I63" s="9">
        <f>SUM(I61:I62)</f>
        <v>27</v>
      </c>
      <c r="K63" s="9">
        <f>SUM(K61:K62)</f>
        <v>37</v>
      </c>
      <c r="L63" s="9">
        <f>SUM(L61:L62)</f>
        <v>0</v>
      </c>
      <c r="M63" s="9">
        <f>SUM(M61:M62)</f>
        <v>37</v>
      </c>
      <c r="O63" s="9">
        <f>SUM(O61:O62)</f>
        <v>28</v>
      </c>
      <c r="P63" s="9">
        <f>SUM(P61:P62)</f>
        <v>0</v>
      </c>
      <c r="Q63" s="9">
        <f>SUM(Q61:Q62)</f>
        <v>28</v>
      </c>
    </row>
    <row r="64" spans="6:17" x14ac:dyDescent="0.2">
      <c r="G64" s="15"/>
      <c r="H64" s="15"/>
      <c r="I64" s="15"/>
      <c r="K64" s="15"/>
      <c r="L64" s="15"/>
      <c r="M64" s="15"/>
      <c r="O64" s="15"/>
      <c r="P64" s="15"/>
      <c r="Q64" s="15"/>
    </row>
    <row r="65" spans="6:17" x14ac:dyDescent="0.2">
      <c r="G65" s="21">
        <f>I65*G67/I67</f>
        <v>18</v>
      </c>
      <c r="H65" s="21">
        <f>I65*H67/I67</f>
        <v>0</v>
      </c>
      <c r="I65" s="9">
        <f t="shared" ref="I65:I66" si="30">I61</f>
        <v>18</v>
      </c>
      <c r="K65" s="21">
        <f>M65*K67/M67</f>
        <v>18</v>
      </c>
      <c r="L65" s="21">
        <f>M65*L67/M67</f>
        <v>0</v>
      </c>
      <c r="M65" s="9">
        <f t="shared" ref="M65:M66" si="31">M61</f>
        <v>18</v>
      </c>
      <c r="O65" s="21">
        <f>Q65*O67/Q67</f>
        <v>9</v>
      </c>
      <c r="P65" s="21">
        <f>Q65*P67/Q67</f>
        <v>0</v>
      </c>
      <c r="Q65" s="9">
        <f t="shared" ref="Q65:Q66" si="32">Q61</f>
        <v>9</v>
      </c>
    </row>
    <row r="66" spans="6:17" x14ac:dyDescent="0.2">
      <c r="G66" s="21">
        <f>G67*I66/I67</f>
        <v>9</v>
      </c>
      <c r="H66" s="21">
        <f>I66*H67/I67</f>
        <v>0</v>
      </c>
      <c r="I66" s="9">
        <f t="shared" si="30"/>
        <v>9</v>
      </c>
      <c r="K66" s="21">
        <f>K67*M66/M67</f>
        <v>19</v>
      </c>
      <c r="L66" s="21">
        <f>M66*L67/M67</f>
        <v>0</v>
      </c>
      <c r="M66" s="9">
        <f t="shared" si="31"/>
        <v>19</v>
      </c>
      <c r="O66" s="21">
        <f>O67*Q66/Q67</f>
        <v>19</v>
      </c>
      <c r="P66" s="21">
        <f>Q66*P67/Q67</f>
        <v>0</v>
      </c>
      <c r="Q66" s="9">
        <f t="shared" si="32"/>
        <v>19</v>
      </c>
    </row>
    <row r="67" spans="6:17" x14ac:dyDescent="0.2">
      <c r="G67" s="9">
        <f>G63</f>
        <v>27</v>
      </c>
      <c r="H67" s="9">
        <f t="shared" ref="H67:I67" si="33">H63</f>
        <v>0</v>
      </c>
      <c r="I67" s="9">
        <f t="shared" si="33"/>
        <v>27</v>
      </c>
      <c r="K67" s="9">
        <f>K63</f>
        <v>37</v>
      </c>
      <c r="L67" s="9">
        <f t="shared" ref="L67:M67" si="34">L63</f>
        <v>0</v>
      </c>
      <c r="M67" s="9">
        <f t="shared" si="34"/>
        <v>37</v>
      </c>
      <c r="O67" s="9">
        <f>O63</f>
        <v>28</v>
      </c>
      <c r="P67" s="9">
        <f t="shared" ref="P67:Q67" si="35">P63</f>
        <v>0</v>
      </c>
      <c r="Q67" s="9">
        <f t="shared" si="35"/>
        <v>28</v>
      </c>
    </row>
    <row r="68" spans="6:17" x14ac:dyDescent="0.2">
      <c r="G68" s="15"/>
      <c r="H68" s="22" t="s">
        <v>0</v>
      </c>
      <c r="I68" s="22" t="e">
        <f>_xlfn.CHISQ.TEST(G61:H62,G65:H66)</f>
        <v>#DIV/0!</v>
      </c>
      <c r="K68" s="15"/>
      <c r="L68" s="22" t="s">
        <v>0</v>
      </c>
      <c r="M68" s="22" t="e">
        <f>_xlfn.CHISQ.TEST(K61:L62,K65:L66)</f>
        <v>#DIV/0!</v>
      </c>
      <c r="O68" s="15"/>
      <c r="P68" s="22" t="s">
        <v>0</v>
      </c>
      <c r="Q68" s="22" t="e">
        <f>_xlfn.CHISQ.TEST(O61:P62,O65:P66)</f>
        <v>#DIV/0!</v>
      </c>
    </row>
    <row r="70" spans="6:17" x14ac:dyDescent="0.2">
      <c r="F70" t="s">
        <v>22</v>
      </c>
      <c r="G70" s="17">
        <f>G10</f>
        <v>18</v>
      </c>
      <c r="H70" s="18">
        <f>$G$3-G70</f>
        <v>0</v>
      </c>
      <c r="I70" s="9">
        <f>SUM(G70:H70)</f>
        <v>18</v>
      </c>
      <c r="K70" s="10">
        <f>G70</f>
        <v>18</v>
      </c>
      <c r="L70" s="19">
        <f>$G$3-K70</f>
        <v>0</v>
      </c>
      <c r="M70" s="9">
        <f>SUM(K70:L70)</f>
        <v>18</v>
      </c>
      <c r="O70" s="10">
        <f>G71</f>
        <v>9</v>
      </c>
      <c r="P70" s="19">
        <f>$H$3-O70</f>
        <v>0</v>
      </c>
      <c r="Q70" s="9">
        <f>SUM(O70:P70)</f>
        <v>9</v>
      </c>
    </row>
    <row r="71" spans="6:17" x14ac:dyDescent="0.2">
      <c r="G71" s="20">
        <f>H10</f>
        <v>9</v>
      </c>
      <c r="H71" s="19">
        <f>$H$3-G71</f>
        <v>0</v>
      </c>
      <c r="I71" s="9">
        <f>SUM(G71:H71)</f>
        <v>9</v>
      </c>
      <c r="K71" s="17">
        <f>I10</f>
        <v>19</v>
      </c>
      <c r="L71" s="19">
        <f>$I$3-K71</f>
        <v>0</v>
      </c>
      <c r="M71" s="9">
        <f>SUM(K71:L71)</f>
        <v>19</v>
      </c>
      <c r="O71" s="10">
        <f>K71</f>
        <v>19</v>
      </c>
      <c r="P71" s="19">
        <f>$I$3-O71</f>
        <v>0</v>
      </c>
      <c r="Q71" s="9">
        <f>SUM(O71:P71)</f>
        <v>19</v>
      </c>
    </row>
    <row r="72" spans="6:17" x14ac:dyDescent="0.2">
      <c r="G72" s="9">
        <f>SUM(G70:G71)</f>
        <v>27</v>
      </c>
      <c r="H72" s="9">
        <f>SUM(H70:H71)</f>
        <v>0</v>
      </c>
      <c r="I72" s="9">
        <f>SUM(I70:I71)</f>
        <v>27</v>
      </c>
      <c r="K72" s="9">
        <f>SUM(K70:K71)</f>
        <v>37</v>
      </c>
      <c r="L72" s="9">
        <f>SUM(L70:L71)</f>
        <v>0</v>
      </c>
      <c r="M72" s="9">
        <f>SUM(M70:M71)</f>
        <v>37</v>
      </c>
      <c r="O72" s="9">
        <f>SUM(O70:O71)</f>
        <v>28</v>
      </c>
      <c r="P72" s="9">
        <f>SUM(P70:P71)</f>
        <v>0</v>
      </c>
      <c r="Q72" s="9">
        <f>SUM(Q70:Q71)</f>
        <v>28</v>
      </c>
    </row>
    <row r="73" spans="6:17" x14ac:dyDescent="0.2">
      <c r="G73" s="15"/>
      <c r="H73" s="15"/>
      <c r="I73" s="15"/>
      <c r="K73" s="15"/>
      <c r="L73" s="15"/>
      <c r="M73" s="15"/>
      <c r="O73" s="15"/>
      <c r="P73" s="15"/>
      <c r="Q73" s="15"/>
    </row>
    <row r="74" spans="6:17" x14ac:dyDescent="0.2">
      <c r="G74" s="21">
        <f>I74*G76/I76</f>
        <v>18</v>
      </c>
      <c r="H74" s="21">
        <f>I74*H76/I76</f>
        <v>0</v>
      </c>
      <c r="I74" s="9">
        <f t="shared" ref="I74:I75" si="36">I70</f>
        <v>18</v>
      </c>
      <c r="K74" s="21">
        <f>M74*K76/M76</f>
        <v>18</v>
      </c>
      <c r="L74" s="21">
        <f>M74*L76/M76</f>
        <v>0</v>
      </c>
      <c r="M74" s="9">
        <f t="shared" ref="M74:M75" si="37">M70</f>
        <v>18</v>
      </c>
      <c r="O74" s="21">
        <f>Q74*O76/Q76</f>
        <v>9</v>
      </c>
      <c r="P74" s="21">
        <f>Q74*P76/Q76</f>
        <v>0</v>
      </c>
      <c r="Q74" s="9">
        <f t="shared" ref="Q74:Q75" si="38">Q70</f>
        <v>9</v>
      </c>
    </row>
    <row r="75" spans="6:17" x14ac:dyDescent="0.2">
      <c r="G75" s="21">
        <f>G76*I75/I76</f>
        <v>9</v>
      </c>
      <c r="H75" s="21">
        <f>I75*H76/I76</f>
        <v>0</v>
      </c>
      <c r="I75" s="9">
        <f t="shared" si="36"/>
        <v>9</v>
      </c>
      <c r="K75" s="21">
        <f>K76*M75/M76</f>
        <v>19</v>
      </c>
      <c r="L75" s="21">
        <f>M75*L76/M76</f>
        <v>0</v>
      </c>
      <c r="M75" s="9">
        <f t="shared" si="37"/>
        <v>19</v>
      </c>
      <c r="O75" s="21">
        <f>O76*Q75/Q76</f>
        <v>19</v>
      </c>
      <c r="P75" s="21">
        <f>Q75*P76/Q76</f>
        <v>0</v>
      </c>
      <c r="Q75" s="9">
        <f t="shared" si="38"/>
        <v>19</v>
      </c>
    </row>
    <row r="76" spans="6:17" x14ac:dyDescent="0.2">
      <c r="G76" s="9">
        <f>G72</f>
        <v>27</v>
      </c>
      <c r="H76" s="9">
        <f t="shared" ref="H76:I76" si="39">H72</f>
        <v>0</v>
      </c>
      <c r="I76" s="9">
        <f t="shared" si="39"/>
        <v>27</v>
      </c>
      <c r="K76" s="9">
        <f>K72</f>
        <v>37</v>
      </c>
      <c r="L76" s="9">
        <f t="shared" ref="L76:M76" si="40">L72</f>
        <v>0</v>
      </c>
      <c r="M76" s="9">
        <f t="shared" si="40"/>
        <v>37</v>
      </c>
      <c r="O76" s="9">
        <f>O72</f>
        <v>28</v>
      </c>
      <c r="P76" s="9">
        <f t="shared" ref="P76:Q76" si="41">P72</f>
        <v>0</v>
      </c>
      <c r="Q76" s="9">
        <f t="shared" si="41"/>
        <v>28</v>
      </c>
    </row>
    <row r="77" spans="6:17" x14ac:dyDescent="0.2">
      <c r="G77" s="15"/>
      <c r="H77" s="22" t="s">
        <v>0</v>
      </c>
      <c r="I77" s="22" t="e">
        <f>_xlfn.CHISQ.TEST(G70:H71,G74:H75)</f>
        <v>#DIV/0!</v>
      </c>
      <c r="K77" s="15"/>
      <c r="L77" s="22" t="s">
        <v>0</v>
      </c>
      <c r="M77" s="22" t="e">
        <f>_xlfn.CHISQ.TEST(K70:L71,K74:L75)</f>
        <v>#DIV/0!</v>
      </c>
      <c r="O77" s="15"/>
      <c r="P77" s="22" t="s">
        <v>0</v>
      </c>
      <c r="Q77" s="22" t="e">
        <f>_xlfn.CHISQ.TEST(O70:P71,O74:P75)</f>
        <v>#DIV/0!</v>
      </c>
    </row>
  </sheetData>
  <mergeCells count="3">
    <mergeCell ref="B3:D3"/>
    <mergeCell ref="A1:D1"/>
    <mergeCell ref="F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5E71C-2F6F-174E-BA52-FFB532DE2BC7}">
  <dimension ref="B1:BF25"/>
  <sheetViews>
    <sheetView tabSelected="1" topLeftCell="Y1" workbookViewId="0">
      <selection activeCell="BB35" sqref="BB35"/>
    </sheetView>
  </sheetViews>
  <sheetFormatPr baseColWidth="10" defaultRowHeight="16" x14ac:dyDescent="0.2"/>
  <cols>
    <col min="1" max="1" width="4.33203125" customWidth="1"/>
    <col min="2" max="2" width="8.83203125" customWidth="1"/>
    <col min="3" max="3" width="4.1640625" bestFit="1" customWidth="1"/>
    <col min="4" max="4" width="4" bestFit="1" customWidth="1"/>
    <col min="5" max="5" width="4.1640625" bestFit="1" customWidth="1"/>
    <col min="6" max="6" width="4" bestFit="1" customWidth="1"/>
    <col min="7" max="7" width="4.1640625" bestFit="1" customWidth="1"/>
    <col min="8" max="9" width="4" bestFit="1" customWidth="1"/>
    <col min="10" max="10" width="4.1640625" bestFit="1" customWidth="1"/>
    <col min="11" max="19" width="4" bestFit="1" customWidth="1"/>
    <col min="20" max="20" width="4.1640625" bestFit="1" customWidth="1"/>
    <col min="21" max="21" width="4" bestFit="1" customWidth="1"/>
    <col min="22" max="31" width="4.33203125" bestFit="1" customWidth="1"/>
    <col min="32" max="32" width="3.1640625" bestFit="1" customWidth="1"/>
    <col min="33" max="35" width="4.1640625" bestFit="1" customWidth="1"/>
    <col min="36" max="37" width="3.1640625" bestFit="1" customWidth="1"/>
    <col min="38" max="38" width="4.1640625" bestFit="1" customWidth="1"/>
    <col min="39" max="43" width="3.1640625" bestFit="1" customWidth="1"/>
    <col min="44" max="44" width="4.1640625" bestFit="1" customWidth="1"/>
    <col min="45" max="46" width="3.1640625" bestFit="1" customWidth="1"/>
    <col min="47" max="47" width="4.1640625" bestFit="1" customWidth="1"/>
    <col min="48" max="50" width="3.1640625" bestFit="1" customWidth="1"/>
    <col min="52" max="52" width="8.5" bestFit="1" customWidth="1"/>
    <col min="53" max="53" width="11" bestFit="1" customWidth="1"/>
    <col min="54" max="54" width="17.5" bestFit="1" customWidth="1"/>
    <col min="55" max="55" width="17.6640625" bestFit="1" customWidth="1"/>
    <col min="56" max="56" width="14.5" bestFit="1" customWidth="1"/>
    <col min="57" max="57" width="16.5" bestFit="1" customWidth="1"/>
    <col min="58" max="58" width="11" bestFit="1" customWidth="1"/>
  </cols>
  <sheetData>
    <row r="1" spans="2:58" x14ac:dyDescent="0.2">
      <c r="AZ1" s="27" t="s">
        <v>25</v>
      </c>
      <c r="BA1" s="27"/>
      <c r="BB1" s="27"/>
      <c r="BC1" s="27"/>
      <c r="BD1" s="27"/>
      <c r="BE1" s="27"/>
      <c r="BF1" s="27"/>
    </row>
    <row r="2" spans="2:58" x14ac:dyDescent="0.2">
      <c r="B2" s="1"/>
      <c r="C2" s="26" t="s">
        <v>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Z2" s="25" t="s">
        <v>26</v>
      </c>
      <c r="BA2" s="25"/>
      <c r="BB2" s="25"/>
      <c r="BC2" s="25"/>
      <c r="BD2" s="25"/>
      <c r="BE2" s="25"/>
      <c r="BF2" s="25"/>
    </row>
    <row r="3" spans="2:58" x14ac:dyDescent="0.2">
      <c r="B3" s="1" t="s">
        <v>1</v>
      </c>
      <c r="C3" s="25" t="s">
        <v>4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4"/>
      <c r="V3" s="25" t="s">
        <v>3</v>
      </c>
      <c r="W3" s="25"/>
      <c r="X3" s="25"/>
      <c r="Y3" s="25"/>
      <c r="Z3" s="25"/>
      <c r="AA3" s="25"/>
      <c r="AB3" s="25"/>
      <c r="AC3" s="25"/>
      <c r="AD3" s="25"/>
      <c r="AE3" s="4"/>
      <c r="AF3" s="25" t="s">
        <v>2</v>
      </c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Z3" s="1" t="s">
        <v>1</v>
      </c>
      <c r="BA3" s="8" t="s">
        <v>7</v>
      </c>
      <c r="BB3" s="8" t="s">
        <v>8</v>
      </c>
      <c r="BC3" s="8" t="s">
        <v>29</v>
      </c>
      <c r="BD3" s="8" t="s">
        <v>9</v>
      </c>
      <c r="BE3" s="8" t="s">
        <v>10</v>
      </c>
      <c r="BF3" s="8" t="s">
        <v>11</v>
      </c>
    </row>
    <row r="4" spans="2:58" x14ac:dyDescent="0.2">
      <c r="B4" s="1">
        <v>0.18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4"/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1</v>
      </c>
      <c r="AB4" s="1">
        <v>0</v>
      </c>
      <c r="AC4" s="1">
        <v>0</v>
      </c>
      <c r="AD4" s="1">
        <v>0</v>
      </c>
      <c r="AE4" s="4"/>
      <c r="AF4" s="1">
        <v>0</v>
      </c>
      <c r="AG4" s="1">
        <v>1</v>
      </c>
      <c r="AH4" s="1">
        <v>0</v>
      </c>
      <c r="AI4" s="1">
        <v>10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Z4" s="1">
        <v>0.18</v>
      </c>
      <c r="BA4" s="2">
        <v>0.33333299999999999</v>
      </c>
      <c r="BB4" s="2">
        <v>13.5</v>
      </c>
      <c r="BC4" s="2">
        <v>15</v>
      </c>
      <c r="BD4" s="2">
        <v>-1.5</v>
      </c>
      <c r="BE4" s="2">
        <v>72</v>
      </c>
      <c r="BF4" s="2">
        <v>0.67333299999999996</v>
      </c>
    </row>
    <row r="5" spans="2:58" x14ac:dyDescent="0.2">
      <c r="B5" s="1">
        <v>0.67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3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2</v>
      </c>
      <c r="S5" s="1">
        <v>0</v>
      </c>
      <c r="T5" s="1">
        <v>2</v>
      </c>
      <c r="U5" s="4"/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11</v>
      </c>
      <c r="AB5" s="1">
        <v>0</v>
      </c>
      <c r="AC5" s="1">
        <v>0</v>
      </c>
      <c r="AD5" s="1">
        <v>2</v>
      </c>
      <c r="AE5" s="4"/>
      <c r="AF5" s="1">
        <v>0</v>
      </c>
      <c r="AG5" s="1">
        <v>0</v>
      </c>
      <c r="AH5" s="1">
        <v>0</v>
      </c>
      <c r="AI5" s="1"/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7</v>
      </c>
      <c r="AV5" s="1">
        <v>0</v>
      </c>
      <c r="AW5" s="1">
        <v>0</v>
      </c>
      <c r="AX5" s="1">
        <v>0</v>
      </c>
      <c r="AZ5" s="1">
        <v>0.67</v>
      </c>
      <c r="BA5" s="2">
        <v>0.78167200000000003</v>
      </c>
      <c r="BB5" s="2">
        <v>13.69</v>
      </c>
      <c r="BC5" s="2">
        <v>14.61</v>
      </c>
      <c r="BD5" s="2">
        <v>-0.91669999999999996</v>
      </c>
      <c r="BE5" s="2">
        <v>75.5</v>
      </c>
      <c r="BF5" s="2">
        <v>0.805203</v>
      </c>
    </row>
    <row r="6" spans="2:58" x14ac:dyDescent="0.2">
      <c r="B6" s="1">
        <v>2.6</v>
      </c>
      <c r="C6" s="1">
        <v>14</v>
      </c>
      <c r="D6" s="1">
        <v>12</v>
      </c>
      <c r="E6" s="1">
        <v>12</v>
      </c>
      <c r="F6" s="1">
        <v>0</v>
      </c>
      <c r="G6" s="1">
        <v>0</v>
      </c>
      <c r="H6" s="1"/>
      <c r="I6" s="1">
        <v>6</v>
      </c>
      <c r="J6" s="1">
        <v>33</v>
      </c>
      <c r="K6" s="1">
        <v>1</v>
      </c>
      <c r="L6" s="1">
        <v>0</v>
      </c>
      <c r="M6" s="1">
        <v>0</v>
      </c>
      <c r="N6" s="1">
        <v>0</v>
      </c>
      <c r="O6" s="1">
        <v>0</v>
      </c>
      <c r="P6" s="1">
        <v>6</v>
      </c>
      <c r="Q6" s="1">
        <v>0</v>
      </c>
      <c r="R6" s="1">
        <v>12</v>
      </c>
      <c r="S6" s="1"/>
      <c r="T6" s="1"/>
      <c r="U6" s="4"/>
      <c r="V6" s="1">
        <v>1</v>
      </c>
      <c r="W6" s="1">
        <v>0</v>
      </c>
      <c r="X6" s="1">
        <v>7</v>
      </c>
      <c r="Y6" s="1">
        <v>0</v>
      </c>
      <c r="Z6" s="1">
        <v>5</v>
      </c>
      <c r="AA6" s="1">
        <v>54</v>
      </c>
      <c r="AB6" s="1">
        <v>1</v>
      </c>
      <c r="AC6" s="1">
        <v>0</v>
      </c>
      <c r="AD6" s="1">
        <v>14</v>
      </c>
      <c r="AE6" s="4"/>
      <c r="AF6" s="1">
        <v>0</v>
      </c>
      <c r="AG6" s="1">
        <v>0</v>
      </c>
      <c r="AH6" s="1"/>
      <c r="AI6" s="1"/>
      <c r="AJ6" s="1">
        <v>2</v>
      </c>
      <c r="AK6" s="1">
        <v>22</v>
      </c>
      <c r="AL6" s="1">
        <v>0</v>
      </c>
      <c r="AM6" s="1">
        <v>0</v>
      </c>
      <c r="AN6" s="1">
        <v>1</v>
      </c>
      <c r="AO6" s="1">
        <v>0</v>
      </c>
      <c r="AP6" s="1">
        <v>4</v>
      </c>
      <c r="AQ6" s="1">
        <v>0</v>
      </c>
      <c r="AR6" s="1">
        <v>0</v>
      </c>
      <c r="AS6" s="1">
        <v>7</v>
      </c>
      <c r="AT6" s="1">
        <v>0</v>
      </c>
      <c r="AU6" s="1"/>
      <c r="AV6" s="1">
        <v>0</v>
      </c>
      <c r="AW6" s="1">
        <v>0</v>
      </c>
      <c r="AX6" s="1">
        <v>0</v>
      </c>
      <c r="AZ6" s="1">
        <v>2.6</v>
      </c>
      <c r="BA6" s="2">
        <v>0.79722999999999999</v>
      </c>
      <c r="BB6" s="2">
        <v>12.2</v>
      </c>
      <c r="BC6" s="2">
        <v>13</v>
      </c>
      <c r="BD6" s="2">
        <v>-0.8</v>
      </c>
      <c r="BE6" s="2">
        <v>63</v>
      </c>
      <c r="BF6" s="2">
        <v>0.805203</v>
      </c>
    </row>
    <row r="7" spans="2:58" x14ac:dyDescent="0.2">
      <c r="B7" s="1">
        <v>12.44</v>
      </c>
      <c r="C7" s="1">
        <v>80</v>
      </c>
      <c r="D7" s="1">
        <v>49</v>
      </c>
      <c r="E7" s="1">
        <v>122</v>
      </c>
      <c r="F7" s="1">
        <v>67</v>
      </c>
      <c r="G7" s="1">
        <v>111</v>
      </c>
      <c r="H7" s="1">
        <v>67</v>
      </c>
      <c r="I7" s="1">
        <v>63</v>
      </c>
      <c r="J7" s="1">
        <v>119</v>
      </c>
      <c r="K7" s="1">
        <v>2</v>
      </c>
      <c r="L7" s="1">
        <v>35</v>
      </c>
      <c r="M7" s="1">
        <v>0</v>
      </c>
      <c r="N7" s="1">
        <v>1</v>
      </c>
      <c r="O7" s="1">
        <v>0</v>
      </c>
      <c r="P7" s="1">
        <v>19</v>
      </c>
      <c r="Q7" s="1">
        <v>0</v>
      </c>
      <c r="R7" s="1">
        <v>39</v>
      </c>
      <c r="S7" s="1">
        <v>1</v>
      </c>
      <c r="T7" s="1">
        <v>65</v>
      </c>
      <c r="U7" s="4"/>
      <c r="V7" s="1">
        <v>78</v>
      </c>
      <c r="W7" s="1">
        <v>62</v>
      </c>
      <c r="X7" s="1">
        <v>81</v>
      </c>
      <c r="Y7" s="1">
        <v>9</v>
      </c>
      <c r="Z7" s="1">
        <v>54</v>
      </c>
      <c r="AA7" s="1">
        <v>171</v>
      </c>
      <c r="AB7" s="1">
        <v>25</v>
      </c>
      <c r="AC7" s="1">
        <v>45</v>
      </c>
      <c r="AD7" s="1">
        <v>17</v>
      </c>
      <c r="AE7" s="4"/>
      <c r="AF7" s="1">
        <v>21</v>
      </c>
      <c r="AG7" s="1">
        <v>6</v>
      </c>
      <c r="AH7" s="1">
        <v>101</v>
      </c>
      <c r="AI7" s="1">
        <v>126</v>
      </c>
      <c r="AJ7" s="1">
        <v>35</v>
      </c>
      <c r="AK7" s="1">
        <v>50</v>
      </c>
      <c r="AL7" s="1">
        <v>14</v>
      </c>
      <c r="AM7" s="1">
        <v>4</v>
      </c>
      <c r="AN7" s="1">
        <v>30</v>
      </c>
      <c r="AO7" s="1">
        <v>1</v>
      </c>
      <c r="AP7" s="1">
        <v>71</v>
      </c>
      <c r="AQ7" s="1">
        <v>39</v>
      </c>
      <c r="AR7" s="1">
        <v>42</v>
      </c>
      <c r="AS7" s="1">
        <v>21</v>
      </c>
      <c r="AT7" s="1">
        <v>19</v>
      </c>
      <c r="AU7" s="1">
        <v>133</v>
      </c>
      <c r="AV7" s="1">
        <v>12</v>
      </c>
      <c r="AW7" s="1">
        <v>1</v>
      </c>
      <c r="AX7" s="1">
        <v>0</v>
      </c>
      <c r="AZ7" s="1">
        <v>12.44</v>
      </c>
      <c r="BA7" s="2">
        <v>0.48630499999999999</v>
      </c>
      <c r="BB7" s="2">
        <v>13.22</v>
      </c>
      <c r="BC7" s="2">
        <v>15.56</v>
      </c>
      <c r="BD7" s="2">
        <v>-2.3330000000000002</v>
      </c>
      <c r="BE7" s="2">
        <v>67</v>
      </c>
      <c r="BF7" s="2">
        <v>0.73675199999999996</v>
      </c>
    </row>
    <row r="8" spans="2:58" x14ac:dyDescent="0.2">
      <c r="B8" s="1">
        <v>23.98</v>
      </c>
      <c r="C8" s="1">
        <v>107</v>
      </c>
      <c r="D8" s="1">
        <v>58</v>
      </c>
      <c r="E8" s="1">
        <v>174</v>
      </c>
      <c r="F8" s="1">
        <v>83</v>
      </c>
      <c r="G8" s="1">
        <v>92</v>
      </c>
      <c r="H8" s="1">
        <v>72</v>
      </c>
      <c r="I8" s="1">
        <v>34</v>
      </c>
      <c r="J8" s="1">
        <v>122</v>
      </c>
      <c r="K8" s="1">
        <v>9</v>
      </c>
      <c r="L8" s="1">
        <v>37</v>
      </c>
      <c r="M8" s="1">
        <v>7</v>
      </c>
      <c r="N8" s="1">
        <v>13</v>
      </c>
      <c r="O8" s="1">
        <v>6</v>
      </c>
      <c r="P8" s="1"/>
      <c r="Q8" s="1">
        <v>0</v>
      </c>
      <c r="R8" s="1">
        <v>78</v>
      </c>
      <c r="S8" s="1">
        <v>4</v>
      </c>
      <c r="T8" s="1">
        <v>109</v>
      </c>
      <c r="U8" s="4"/>
      <c r="V8" s="1">
        <v>156</v>
      </c>
      <c r="W8" s="1">
        <v>89</v>
      </c>
      <c r="X8" s="1">
        <v>93</v>
      </c>
      <c r="Y8" s="1">
        <v>33</v>
      </c>
      <c r="Z8" s="1">
        <v>69</v>
      </c>
      <c r="AA8" s="1">
        <v>199</v>
      </c>
      <c r="AB8" s="1">
        <v>67</v>
      </c>
      <c r="AC8" s="1">
        <v>113</v>
      </c>
      <c r="AD8" s="1">
        <v>22</v>
      </c>
      <c r="AE8" s="4"/>
      <c r="AF8" s="1">
        <v>27</v>
      </c>
      <c r="AG8" s="1">
        <v>51</v>
      </c>
      <c r="AH8" s="1">
        <v>107</v>
      </c>
      <c r="AI8" s="1">
        <v>105</v>
      </c>
      <c r="AJ8" s="1">
        <v>66</v>
      </c>
      <c r="AK8" s="1">
        <v>66</v>
      </c>
      <c r="AL8" s="1">
        <v>68</v>
      </c>
      <c r="AM8" s="1">
        <v>12</v>
      </c>
      <c r="AN8" s="1">
        <v>58</v>
      </c>
      <c r="AO8" s="1">
        <v>5</v>
      </c>
      <c r="AP8" s="1">
        <v>81</v>
      </c>
      <c r="AQ8" s="1">
        <v>48</v>
      </c>
      <c r="AR8" s="1">
        <v>67</v>
      </c>
      <c r="AS8" s="1">
        <v>17</v>
      </c>
      <c r="AT8" s="1">
        <v>35</v>
      </c>
      <c r="AU8" s="1">
        <v>164</v>
      </c>
      <c r="AV8" s="1">
        <v>46</v>
      </c>
      <c r="AW8" s="1">
        <v>34</v>
      </c>
      <c r="AX8" s="1">
        <v>16</v>
      </c>
      <c r="AZ8" s="1">
        <v>23.98</v>
      </c>
      <c r="BA8" s="2">
        <v>0.16417699999999999</v>
      </c>
      <c r="BB8" s="2">
        <v>11.94</v>
      </c>
      <c r="BC8" s="2">
        <v>16.440000000000001</v>
      </c>
      <c r="BD8" s="2">
        <v>-4.5030000000000001</v>
      </c>
      <c r="BE8" s="2">
        <v>50</v>
      </c>
      <c r="BF8" s="2">
        <v>0.49745499999999998</v>
      </c>
    </row>
    <row r="9" spans="2:58" x14ac:dyDescent="0.2">
      <c r="B9" s="1">
        <v>34.89</v>
      </c>
      <c r="C9" s="1">
        <v>115</v>
      </c>
      <c r="D9" s="1">
        <v>56</v>
      </c>
      <c r="E9" s="1">
        <v>218</v>
      </c>
      <c r="F9" s="1">
        <v>34</v>
      </c>
      <c r="G9" s="1">
        <v>71</v>
      </c>
      <c r="H9" s="1">
        <v>80</v>
      </c>
      <c r="I9" s="1">
        <v>23</v>
      </c>
      <c r="J9" s="1">
        <v>130</v>
      </c>
      <c r="K9" s="1">
        <v>60</v>
      </c>
      <c r="L9" s="1">
        <v>29</v>
      </c>
      <c r="M9" s="1">
        <v>24</v>
      </c>
      <c r="N9" s="1">
        <v>33</v>
      </c>
      <c r="O9" s="1">
        <v>21</v>
      </c>
      <c r="P9" s="1">
        <v>14</v>
      </c>
      <c r="Q9" s="1">
        <v>3</v>
      </c>
      <c r="R9" s="1">
        <v>93</v>
      </c>
      <c r="S9" s="1">
        <v>16</v>
      </c>
      <c r="T9" s="1">
        <v>108</v>
      </c>
      <c r="U9" s="4"/>
      <c r="V9" s="1">
        <v>180</v>
      </c>
      <c r="W9" s="1">
        <v>120</v>
      </c>
      <c r="X9" s="1">
        <v>132</v>
      </c>
      <c r="Y9" s="1">
        <v>134</v>
      </c>
      <c r="Z9" s="1">
        <v>79</v>
      </c>
      <c r="AA9" s="1">
        <v>224</v>
      </c>
      <c r="AB9" s="1">
        <v>106</v>
      </c>
      <c r="AC9" s="1">
        <v>127</v>
      </c>
      <c r="AD9" s="1">
        <v>55</v>
      </c>
      <c r="AE9" s="4"/>
      <c r="AF9" s="1">
        <v>27</v>
      </c>
      <c r="AG9" s="1">
        <v>152</v>
      </c>
      <c r="AH9" s="1">
        <v>99</v>
      </c>
      <c r="AI9" s="1">
        <v>102</v>
      </c>
      <c r="AJ9" s="1">
        <v>92</v>
      </c>
      <c r="AK9" s="1">
        <v>26</v>
      </c>
      <c r="AL9" s="1">
        <v>108</v>
      </c>
      <c r="AM9" s="1">
        <v>30</v>
      </c>
      <c r="AN9" s="1">
        <v>83</v>
      </c>
      <c r="AO9" s="1">
        <v>23</v>
      </c>
      <c r="AP9" s="1">
        <v>91</v>
      </c>
      <c r="AQ9" s="1">
        <v>69</v>
      </c>
      <c r="AR9" s="1">
        <v>102</v>
      </c>
      <c r="AS9" s="1">
        <v>12</v>
      </c>
      <c r="AT9" s="1">
        <v>48</v>
      </c>
      <c r="AU9" s="1">
        <v>114</v>
      </c>
      <c r="AV9" s="1">
        <v>66</v>
      </c>
      <c r="AW9" s="1">
        <v>29</v>
      </c>
      <c r="AX9" s="1">
        <v>31</v>
      </c>
      <c r="AZ9" s="1">
        <v>34.89</v>
      </c>
      <c r="BA9" s="2">
        <v>3.5439999999999998E-3</v>
      </c>
      <c r="BB9" s="2">
        <v>10.94</v>
      </c>
      <c r="BC9" s="2">
        <v>20.11</v>
      </c>
      <c r="BD9" s="2">
        <v>-9.1669999999999998</v>
      </c>
      <c r="BE9" s="2">
        <v>26</v>
      </c>
      <c r="BF9" s="2">
        <v>2.1474E-2</v>
      </c>
    </row>
    <row r="10" spans="2:58" x14ac:dyDescent="0.2">
      <c r="AZ10" s="1"/>
      <c r="BA10" s="1"/>
      <c r="BB10" s="1"/>
      <c r="BC10" s="1"/>
      <c r="BD10" s="1"/>
      <c r="BE10" s="1"/>
      <c r="BF10" s="1"/>
    </row>
    <row r="11" spans="2:58" x14ac:dyDescent="0.2">
      <c r="AZ11" s="1" t="s">
        <v>1</v>
      </c>
      <c r="BA11" s="25" t="s">
        <v>27</v>
      </c>
      <c r="BB11" s="25"/>
      <c r="BC11" s="25"/>
      <c r="BD11" s="25"/>
      <c r="BE11" s="25"/>
      <c r="BF11" s="25"/>
    </row>
    <row r="12" spans="2:58" x14ac:dyDescent="0.2">
      <c r="AZ12" s="1">
        <v>0.18</v>
      </c>
      <c r="BA12" s="2" t="s">
        <v>30</v>
      </c>
      <c r="BB12" s="2">
        <v>14.5</v>
      </c>
      <c r="BC12" s="2">
        <v>14.5</v>
      </c>
      <c r="BD12" s="2">
        <v>0</v>
      </c>
      <c r="BE12" s="2">
        <v>85.5</v>
      </c>
      <c r="BF12" s="2" t="s">
        <v>30</v>
      </c>
    </row>
    <row r="13" spans="2:58" x14ac:dyDescent="0.2">
      <c r="AZ13" s="1">
        <v>0.67</v>
      </c>
      <c r="BA13" s="2">
        <v>0.45538499999999998</v>
      </c>
      <c r="BB13" s="2">
        <v>15.5</v>
      </c>
      <c r="BC13" s="2">
        <v>13.25</v>
      </c>
      <c r="BD13" s="2">
        <v>2.25</v>
      </c>
      <c r="BE13" s="2">
        <v>67.5</v>
      </c>
      <c r="BF13" s="2">
        <v>0.55192600000000003</v>
      </c>
    </row>
    <row r="14" spans="2:58" x14ac:dyDescent="0.2">
      <c r="AZ14" s="1">
        <v>2.6</v>
      </c>
      <c r="BA14" s="2">
        <v>9.9623000000000003E-2</v>
      </c>
      <c r="BB14" s="2">
        <v>16</v>
      </c>
      <c r="BC14" s="2">
        <v>11.31</v>
      </c>
      <c r="BD14" s="2">
        <v>4.6879999999999997</v>
      </c>
      <c r="BE14" s="2">
        <v>45</v>
      </c>
      <c r="BF14" s="2">
        <v>0.19068499999999999</v>
      </c>
    </row>
    <row r="15" spans="2:58" x14ac:dyDescent="0.2">
      <c r="AZ15" s="1">
        <v>12.44</v>
      </c>
      <c r="BA15" s="2">
        <v>0.125865</v>
      </c>
      <c r="BB15" s="2">
        <v>18</v>
      </c>
      <c r="BC15" s="2">
        <v>12.84</v>
      </c>
      <c r="BD15" s="2">
        <v>5.1580000000000004</v>
      </c>
      <c r="BE15" s="2">
        <v>54</v>
      </c>
      <c r="BF15" s="2">
        <v>0.19068499999999999</v>
      </c>
    </row>
    <row r="16" spans="2:58" x14ac:dyDescent="0.2">
      <c r="AZ16" s="1">
        <v>23.98</v>
      </c>
      <c r="BA16" s="2">
        <v>5.5468999999999997E-2</v>
      </c>
      <c r="BB16" s="2">
        <v>18.829999999999998</v>
      </c>
      <c r="BC16" s="2">
        <v>12.45</v>
      </c>
      <c r="BD16" s="2">
        <v>6.3860000000000001</v>
      </c>
      <c r="BE16" s="2">
        <v>46.5</v>
      </c>
      <c r="BF16" s="2">
        <v>0.168072</v>
      </c>
    </row>
    <row r="17" spans="52:58" x14ac:dyDescent="0.2">
      <c r="AZ17" s="1">
        <v>34.89</v>
      </c>
      <c r="BA17" s="2">
        <v>2.8279999999999998E-3</v>
      </c>
      <c r="BB17" s="2">
        <v>21</v>
      </c>
      <c r="BC17" s="2">
        <v>11.42</v>
      </c>
      <c r="BD17" s="2">
        <v>9.5790000000000006</v>
      </c>
      <c r="BE17" s="2">
        <v>27</v>
      </c>
      <c r="BF17" s="2">
        <v>1.7135000000000001E-2</v>
      </c>
    </row>
    <row r="18" spans="52:58" x14ac:dyDescent="0.2">
      <c r="AZ18" s="1"/>
      <c r="BA18" s="1"/>
      <c r="BB18" s="1"/>
      <c r="BC18" s="1"/>
      <c r="BD18" s="1"/>
      <c r="BE18" s="1"/>
      <c r="BF18" s="1"/>
    </row>
    <row r="19" spans="52:58" x14ac:dyDescent="0.2">
      <c r="AZ19" s="1" t="s">
        <v>1</v>
      </c>
      <c r="BA19" s="25" t="s">
        <v>28</v>
      </c>
      <c r="BB19" s="25"/>
      <c r="BC19" s="25"/>
      <c r="BD19" s="25"/>
      <c r="BE19" s="25"/>
      <c r="BF19" s="25"/>
    </row>
    <row r="20" spans="52:58" x14ac:dyDescent="0.2">
      <c r="AZ20" s="1">
        <v>0.18</v>
      </c>
      <c r="BA20" s="2">
        <v>0.48648599999999997</v>
      </c>
      <c r="BB20" s="2">
        <v>18</v>
      </c>
      <c r="BC20" s="2">
        <v>19.95</v>
      </c>
      <c r="BD20" s="2">
        <v>-1.9470000000000001</v>
      </c>
      <c r="BE20" s="2">
        <v>153</v>
      </c>
      <c r="BF20" s="2">
        <v>0.91293500000000005</v>
      </c>
    </row>
    <row r="21" spans="52:58" x14ac:dyDescent="0.2">
      <c r="AZ21" s="1">
        <v>0.67</v>
      </c>
      <c r="BA21" s="2">
        <v>0.60259700000000005</v>
      </c>
      <c r="BB21" s="2">
        <v>19.420000000000002</v>
      </c>
      <c r="BC21" s="2">
        <v>17.579999999999998</v>
      </c>
      <c r="BD21" s="2">
        <v>1.833</v>
      </c>
      <c r="BE21" s="2">
        <v>145.5</v>
      </c>
      <c r="BF21" s="2">
        <v>0.91293500000000005</v>
      </c>
    </row>
    <row r="22" spans="52:58" x14ac:dyDescent="0.2">
      <c r="AZ22" s="1">
        <v>2.6</v>
      </c>
      <c r="BA22" s="2">
        <v>0.138039</v>
      </c>
      <c r="BB22" s="2">
        <v>18.27</v>
      </c>
      <c r="BC22" s="2">
        <v>13.88</v>
      </c>
      <c r="BD22" s="2">
        <v>4.3920000000000003</v>
      </c>
      <c r="BE22" s="2">
        <v>86</v>
      </c>
      <c r="BF22" s="2">
        <v>0.83651500000000001</v>
      </c>
    </row>
    <row r="23" spans="52:58" x14ac:dyDescent="0.2">
      <c r="AZ23" s="1">
        <v>12.44</v>
      </c>
      <c r="BA23" s="2">
        <v>0.76937699999999998</v>
      </c>
      <c r="BB23" s="2">
        <v>19.559999999999999</v>
      </c>
      <c r="BC23" s="2">
        <v>18.47</v>
      </c>
      <c r="BD23" s="2">
        <v>1.0820000000000001</v>
      </c>
      <c r="BE23" s="2">
        <v>161</v>
      </c>
      <c r="BF23" s="2">
        <v>0.93248500000000001</v>
      </c>
    </row>
    <row r="24" spans="52:58" x14ac:dyDescent="0.2">
      <c r="AZ24" s="1">
        <v>23.98</v>
      </c>
      <c r="BA24" s="2">
        <v>0.98127600000000004</v>
      </c>
      <c r="BB24" s="2">
        <v>18.559999999999999</v>
      </c>
      <c r="BC24" s="2">
        <v>18.45</v>
      </c>
      <c r="BD24" s="2">
        <v>0.1115</v>
      </c>
      <c r="BE24" s="2">
        <v>160.5</v>
      </c>
      <c r="BF24" s="2">
        <v>0.99108799999999997</v>
      </c>
    </row>
    <row r="25" spans="52:58" x14ac:dyDescent="0.2">
      <c r="AZ25" s="1">
        <v>34.89</v>
      </c>
      <c r="BA25" s="2">
        <v>0.44739200000000001</v>
      </c>
      <c r="BB25" s="2">
        <v>17.579999999999998</v>
      </c>
      <c r="BC25" s="2">
        <v>20.34</v>
      </c>
      <c r="BD25" s="2">
        <v>-2.7589999999999999</v>
      </c>
      <c r="BE25" s="2">
        <v>145.5</v>
      </c>
      <c r="BF25" s="2">
        <v>0.91293500000000005</v>
      </c>
    </row>
  </sheetData>
  <mergeCells count="8">
    <mergeCell ref="AZ1:BF1"/>
    <mergeCell ref="AZ2:BF2"/>
    <mergeCell ref="BA11:BF11"/>
    <mergeCell ref="BA19:BF19"/>
    <mergeCell ref="C2:AX2"/>
    <mergeCell ref="C3:T3"/>
    <mergeCell ref="V3:AD3"/>
    <mergeCell ref="AF3:A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ExtDataFig.3b</vt:lpstr>
      <vt:lpstr>ExtDataFig.3c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Lechner</dc:creator>
  <cp:lastModifiedBy>Microsoft Office User</cp:lastModifiedBy>
  <dcterms:created xsi:type="dcterms:W3CDTF">2022-02-14T06:53:48Z</dcterms:created>
  <dcterms:modified xsi:type="dcterms:W3CDTF">2022-03-22T16:54:44Z</dcterms:modified>
</cp:coreProperties>
</file>