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tefanlechner/Documents/Arbeit/00_Science/Active_projects/04_TMEM100/PAPER/Source_Data/Nees_etal_Extended_Data_Figure4_source_data/"/>
    </mc:Choice>
  </mc:AlternateContent>
  <xr:revisionPtr revIDLastSave="0" documentId="13_ncr:1_{478BFFBD-7480-6D4C-8B7E-920D3FD886FF}" xr6:coauthVersionLast="36" xr6:coauthVersionMax="36" xr10:uidLastSave="{00000000-0000-0000-0000-000000000000}"/>
  <bookViews>
    <workbookView xWindow="860" yWindow="880" windowWidth="35140" windowHeight="18880" activeTab="1" xr2:uid="{81412795-8FB0-5C4E-874C-AD8E077F15B9}"/>
  </bookViews>
  <sheets>
    <sheet name="ExtDataFig.4b" sheetId="46" r:id="rId1"/>
    <sheet name="ExtDataFig.4c" sheetId="47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0" i="47" l="1"/>
  <c r="G69" i="47"/>
  <c r="G71" i="47" s="1"/>
  <c r="G75" i="47" s="1"/>
  <c r="G61" i="47"/>
  <c r="G60" i="47"/>
  <c r="G62" i="47" s="1"/>
  <c r="G66" i="47" s="1"/>
  <c r="G53" i="47"/>
  <c r="G57" i="47" s="1"/>
  <c r="G52" i="47"/>
  <c r="G51" i="47"/>
  <c r="G48" i="47"/>
  <c r="G44" i="47"/>
  <c r="G43" i="47"/>
  <c r="G42" i="47"/>
  <c r="G39" i="47"/>
  <c r="G35" i="47"/>
  <c r="H34" i="47"/>
  <c r="I34" i="47" s="1"/>
  <c r="I38" i="47" s="1"/>
  <c r="G34" i="47"/>
  <c r="G33" i="47"/>
  <c r="H25" i="47"/>
  <c r="G25" i="47"/>
  <c r="I25" i="47" s="1"/>
  <c r="I29" i="47" s="1"/>
  <c r="G24" i="47"/>
  <c r="G16" i="47"/>
  <c r="G15" i="47"/>
  <c r="G17" i="47" s="1"/>
  <c r="G21" i="47" s="1"/>
  <c r="H3" i="47"/>
  <c r="H43" i="47" s="1"/>
  <c r="I43" i="47" s="1"/>
  <c r="I47" i="47" s="1"/>
  <c r="G3" i="47"/>
  <c r="H15" i="47" s="1"/>
  <c r="I15" i="47" l="1"/>
  <c r="H16" i="47"/>
  <c r="I16" i="47" s="1"/>
  <c r="I20" i="47" s="1"/>
  <c r="G26" i="47"/>
  <c r="G30" i="47" s="1"/>
  <c r="H60" i="47"/>
  <c r="H62" i="47" s="1"/>
  <c r="H66" i="47" s="1"/>
  <c r="I69" i="47"/>
  <c r="H69" i="47"/>
  <c r="H51" i="47"/>
  <c r="H70" i="47"/>
  <c r="I70" i="47" s="1"/>
  <c r="I74" i="47" s="1"/>
  <c r="H33" i="47"/>
  <c r="H35" i="47" s="1"/>
  <c r="H39" i="47" s="1"/>
  <c r="H42" i="47"/>
  <c r="H61" i="47"/>
  <c r="I61" i="47" s="1"/>
  <c r="I65" i="47" s="1"/>
  <c r="H24" i="47"/>
  <c r="H26" i="47" s="1"/>
  <c r="H30" i="47" s="1"/>
  <c r="H52" i="47"/>
  <c r="I52" i="47" s="1"/>
  <c r="I56" i="47" s="1"/>
  <c r="G20" i="47" l="1"/>
  <c r="I42" i="47"/>
  <c r="H44" i="47"/>
  <c r="H48" i="47" s="1"/>
  <c r="I71" i="47"/>
  <c r="I75" i="47" s="1"/>
  <c r="H74" i="47" s="1"/>
  <c r="I73" i="47"/>
  <c r="I19" i="47"/>
  <c r="I17" i="47"/>
  <c r="I21" i="47" s="1"/>
  <c r="I33" i="47"/>
  <c r="I60" i="47"/>
  <c r="H53" i="47"/>
  <c r="H57" i="47" s="1"/>
  <c r="I51" i="47"/>
  <c r="I24" i="47"/>
  <c r="H71" i="47"/>
  <c r="H75" i="47" s="1"/>
  <c r="H17" i="47"/>
  <c r="H21" i="47" s="1"/>
  <c r="H20" i="47" s="1"/>
  <c r="I46" i="47" l="1"/>
  <c r="I44" i="47"/>
  <c r="I48" i="47" s="1"/>
  <c r="G47" i="47" s="1"/>
  <c r="I28" i="47"/>
  <c r="I26" i="47"/>
  <c r="I30" i="47" s="1"/>
  <c r="G73" i="47"/>
  <c r="I76" i="47" s="1"/>
  <c r="H73" i="47"/>
  <c r="I53" i="47"/>
  <c r="I57" i="47" s="1"/>
  <c r="G56" i="47" s="1"/>
  <c r="I55" i="47"/>
  <c r="G74" i="47"/>
  <c r="I62" i="47"/>
  <c r="I66" i="47" s="1"/>
  <c r="I64" i="47"/>
  <c r="I37" i="47"/>
  <c r="I35" i="47"/>
  <c r="I39" i="47" s="1"/>
  <c r="G19" i="47"/>
  <c r="I22" i="47" s="1"/>
  <c r="H19" i="47"/>
  <c r="H55" i="47" l="1"/>
  <c r="G55" i="47"/>
  <c r="I58" i="47" s="1"/>
  <c r="G38" i="47"/>
  <c r="H38" i="47"/>
  <c r="H29" i="47"/>
  <c r="G29" i="47"/>
  <c r="H37" i="47"/>
  <c r="G37" i="47"/>
  <c r="H28" i="47"/>
  <c r="G28" i="47"/>
  <c r="I31" i="47" s="1"/>
  <c r="H64" i="47"/>
  <c r="G64" i="47"/>
  <c r="G65" i="47"/>
  <c r="H65" i="47"/>
  <c r="H46" i="47"/>
  <c r="G46" i="47"/>
  <c r="H47" i="47"/>
  <c r="H56" i="47"/>
  <c r="I67" i="47" l="1"/>
  <c r="I40" i="47"/>
  <c r="I49" i="47"/>
</calcChain>
</file>

<file path=xl/sharedStrings.xml><?xml version="1.0" encoding="utf-8"?>
<sst xmlns="http://schemas.openxmlformats.org/spreadsheetml/2006/main" count="37" uniqueCount="23">
  <si>
    <t>P-Value</t>
  </si>
  <si>
    <t>Force [g]</t>
  </si>
  <si>
    <t>AAV-PHP.S-dsRed</t>
  </si>
  <si>
    <t>AAV-PHP.S-TMEM100-dsRed</t>
  </si>
  <si>
    <t>% fibres responding</t>
  </si>
  <si>
    <t>Number of action potentials in A-fiber nociceptors</t>
  </si>
  <si>
    <t>P value</t>
  </si>
  <si>
    <t>Mean rank of CTL</t>
  </si>
  <si>
    <t>Mean rank diff.</t>
  </si>
  <si>
    <t>Mann-Whitney U</t>
  </si>
  <si>
    <t>q value</t>
  </si>
  <si>
    <t>Mean rank of TMEM</t>
  </si>
  <si>
    <t>&gt;0,999999</t>
  </si>
  <si>
    <t>Multiple Mann-Whitney tests</t>
  </si>
  <si>
    <t>SUM</t>
  </si>
  <si>
    <t>WT,saline vs. WT, CFA</t>
  </si>
  <si>
    <t>0.04g</t>
  </si>
  <si>
    <t>0.07g</t>
  </si>
  <si>
    <t>0.16g</t>
  </si>
  <si>
    <t>0.4g</t>
  </si>
  <si>
    <t>0.6g</t>
  </si>
  <si>
    <t>1g</t>
  </si>
  <si>
    <t>1.4g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</si>
</sst>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9" formatCode="0.000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Arial"/>
      <family val="2"/>
    </font>
    <font>
      <sz val="12"/>
      <color rgb="FFFF000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right"/>
    </xf>
    <xf numFmtId="0" fontId="2" fillId="0" borderId="1" xfId="0" applyFont="1" applyBorder="1"/>
    <xf numFmtId="0" fontId="0" fillId="0" borderId="1" xfId="0" applyBorder="1" applyAlignment="1">
      <alignment horizontal="right"/>
    </xf>
    <xf numFmtId="0" fontId="1" fillId="0" borderId="1" xfId="0" applyFont="1" applyBorder="1"/>
    <xf numFmtId="0" fontId="1" fillId="2" borderId="1" xfId="0" applyFont="1" applyFill="1" applyBorder="1" applyAlignment="1">
      <alignment horizontal="center"/>
    </xf>
    <xf numFmtId="0" fontId="0" fillId="2" borderId="1" xfId="0" applyFill="1" applyBorder="1"/>
    <xf numFmtId="0" fontId="0" fillId="0" borderId="1" xfId="0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3" borderId="1" xfId="0" applyFill="1" applyBorder="1" applyAlignment="1">
      <alignment horizontal="center"/>
    </xf>
    <xf numFmtId="164" fontId="4" fillId="2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3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169" fontId="0" fillId="0" borderId="1" xfId="0" applyNumberForma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0" fontId="0" fillId="0" borderId="1" xfId="0" applyFill="1" applyBorder="1"/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B8DEE3-68A8-D945-8797-444A2BC67A99}">
  <dimension ref="A1:AH10"/>
  <sheetViews>
    <sheetView workbookViewId="0">
      <selection activeCell="AD21" sqref="AD21"/>
    </sheetView>
  </sheetViews>
  <sheetFormatPr baseColWidth="10" defaultRowHeight="16" x14ac:dyDescent="0.2"/>
  <cols>
    <col min="2" max="12" width="3.1640625" bestFit="1" customWidth="1"/>
    <col min="13" max="13" width="4.1640625" bestFit="1" customWidth="1"/>
    <col min="14" max="15" width="3.1640625" bestFit="1" customWidth="1"/>
    <col min="16" max="16" width="2.1640625" bestFit="1" customWidth="1"/>
    <col min="17" max="17" width="3.5" customWidth="1"/>
    <col min="18" max="19" width="3.1640625" bestFit="1" customWidth="1"/>
    <col min="20" max="20" width="4.1640625" bestFit="1" customWidth="1"/>
    <col min="21" max="22" width="3.1640625" bestFit="1" customWidth="1"/>
    <col min="23" max="23" width="4.1640625" bestFit="1" customWidth="1"/>
    <col min="24" max="25" width="3.1640625" bestFit="1" customWidth="1"/>
    <col min="26" max="27" width="4.1640625" bestFit="1" customWidth="1"/>
    <col min="29" max="29" width="11" bestFit="1" customWidth="1"/>
    <col min="30" max="30" width="17.5" bestFit="1" customWidth="1"/>
    <col min="31" max="31" width="19.5" bestFit="1" customWidth="1"/>
    <col min="32" max="32" width="14.5" bestFit="1" customWidth="1"/>
    <col min="33" max="33" width="16.5" bestFit="1" customWidth="1"/>
    <col min="34" max="34" width="11" bestFit="1" customWidth="1"/>
  </cols>
  <sheetData>
    <row r="1" spans="1:34" x14ac:dyDescent="0.2">
      <c r="A1" s="1"/>
      <c r="B1" s="12" t="s">
        <v>5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C1" s="12" t="s">
        <v>13</v>
      </c>
      <c r="AD1" s="12"/>
      <c r="AE1" s="12"/>
      <c r="AF1" s="12"/>
      <c r="AG1" s="12"/>
      <c r="AH1" s="12"/>
    </row>
    <row r="2" spans="1:34" x14ac:dyDescent="0.2">
      <c r="A2" s="1" t="s">
        <v>1</v>
      </c>
      <c r="B2" s="13" t="s">
        <v>2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7"/>
      <c r="R2" s="16" t="s">
        <v>3</v>
      </c>
      <c r="S2" s="16"/>
      <c r="T2" s="16"/>
      <c r="U2" s="16"/>
      <c r="V2" s="16"/>
      <c r="W2" s="16"/>
      <c r="X2" s="16"/>
      <c r="Y2" s="16"/>
      <c r="Z2" s="16"/>
      <c r="AA2" s="16"/>
      <c r="AC2" s="10" t="s">
        <v>6</v>
      </c>
      <c r="AD2" s="10" t="s">
        <v>7</v>
      </c>
      <c r="AE2" s="10" t="s">
        <v>11</v>
      </c>
      <c r="AF2" s="10" t="s">
        <v>8</v>
      </c>
      <c r="AG2" s="10" t="s">
        <v>9</v>
      </c>
      <c r="AH2" s="10" t="s">
        <v>10</v>
      </c>
    </row>
    <row r="3" spans="1:34" x14ac:dyDescent="0.2">
      <c r="A3" s="1">
        <v>0.1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N3" s="1">
        <v>0</v>
      </c>
      <c r="O3" s="1">
        <v>0</v>
      </c>
      <c r="P3" s="1">
        <v>0</v>
      </c>
      <c r="Q3" s="7"/>
      <c r="R3" s="1">
        <v>0</v>
      </c>
      <c r="S3" s="1">
        <v>0</v>
      </c>
      <c r="T3" s="1">
        <v>0</v>
      </c>
      <c r="U3" s="1">
        <v>0</v>
      </c>
      <c r="V3" s="1">
        <v>0</v>
      </c>
      <c r="W3" s="1">
        <v>0</v>
      </c>
      <c r="X3" s="1">
        <v>0</v>
      </c>
      <c r="Y3" s="1">
        <v>0</v>
      </c>
      <c r="Z3" s="1">
        <v>0</v>
      </c>
      <c r="AA3" s="1">
        <v>0</v>
      </c>
      <c r="AC3" s="3" t="s">
        <v>12</v>
      </c>
      <c r="AD3" s="3">
        <v>13</v>
      </c>
      <c r="AE3" s="3">
        <v>13</v>
      </c>
      <c r="AF3" s="3">
        <v>0</v>
      </c>
      <c r="AG3" s="3">
        <v>75</v>
      </c>
      <c r="AH3" s="3" t="s">
        <v>12</v>
      </c>
    </row>
    <row r="4" spans="1:34" x14ac:dyDescent="0.2">
      <c r="A4" s="1">
        <v>0.3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 s="1">
        <v>0</v>
      </c>
      <c r="O4" s="1">
        <v>0</v>
      </c>
      <c r="P4" s="1">
        <v>0</v>
      </c>
      <c r="Q4" s="7"/>
      <c r="R4" s="1">
        <v>0</v>
      </c>
      <c r="S4" s="1">
        <v>0</v>
      </c>
      <c r="T4" s="1">
        <v>0</v>
      </c>
      <c r="U4" s="1">
        <v>0</v>
      </c>
      <c r="V4" s="1">
        <v>0</v>
      </c>
      <c r="W4" s="1">
        <v>0</v>
      </c>
      <c r="X4" s="1">
        <v>0</v>
      </c>
      <c r="Y4" s="1">
        <v>0</v>
      </c>
      <c r="Z4" s="1">
        <v>0</v>
      </c>
      <c r="AA4" s="1">
        <v>0</v>
      </c>
      <c r="AC4" s="3" t="s">
        <v>12</v>
      </c>
      <c r="AD4" s="3">
        <v>13</v>
      </c>
      <c r="AE4" s="3">
        <v>13</v>
      </c>
      <c r="AF4" s="3">
        <v>0</v>
      </c>
      <c r="AG4" s="3">
        <v>75</v>
      </c>
      <c r="AH4" s="3" t="s">
        <v>12</v>
      </c>
    </row>
    <row r="5" spans="1:34" x14ac:dyDescent="0.2">
      <c r="A5" s="1">
        <v>0.9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2</v>
      </c>
      <c r="L5" s="1">
        <v>0</v>
      </c>
      <c r="M5" s="1">
        <v>1</v>
      </c>
      <c r="N5" s="1">
        <v>0</v>
      </c>
      <c r="O5" s="1">
        <v>3</v>
      </c>
      <c r="P5" s="1">
        <v>0</v>
      </c>
      <c r="Q5" s="7"/>
      <c r="R5" s="1">
        <v>0</v>
      </c>
      <c r="S5" s="1">
        <v>0</v>
      </c>
      <c r="T5" s="1">
        <v>1</v>
      </c>
      <c r="U5" s="1">
        <v>0</v>
      </c>
      <c r="V5" s="1">
        <v>0</v>
      </c>
      <c r="W5" s="1">
        <v>1</v>
      </c>
      <c r="X5" s="1">
        <v>0</v>
      </c>
      <c r="Y5" s="1">
        <v>0</v>
      </c>
      <c r="Z5" s="1">
        <v>0</v>
      </c>
      <c r="AA5" s="1">
        <v>2</v>
      </c>
      <c r="AC5" s="3">
        <v>0.61462499999999998</v>
      </c>
      <c r="AD5" s="3">
        <v>11.89</v>
      </c>
      <c r="AE5" s="3">
        <v>13.35</v>
      </c>
      <c r="AF5" s="3">
        <v>-1.4570000000000001</v>
      </c>
      <c r="AG5" s="3">
        <v>61.5</v>
      </c>
      <c r="AH5" s="3">
        <v>0.82769400000000004</v>
      </c>
    </row>
    <row r="6" spans="1:34" x14ac:dyDescent="0.2">
      <c r="A6" s="1">
        <v>4.5</v>
      </c>
      <c r="B6" s="1">
        <v>0</v>
      </c>
      <c r="C6" s="1">
        <v>3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18</v>
      </c>
      <c r="L6" s="1"/>
      <c r="M6" s="1"/>
      <c r="N6" s="1">
        <v>0</v>
      </c>
      <c r="O6" s="1">
        <v>19</v>
      </c>
      <c r="P6" s="1">
        <v>0</v>
      </c>
      <c r="Q6" s="7"/>
      <c r="R6" s="1">
        <v>0</v>
      </c>
      <c r="S6" s="1">
        <v>14</v>
      </c>
      <c r="T6" s="1">
        <v>15</v>
      </c>
      <c r="U6" s="1">
        <v>0</v>
      </c>
      <c r="V6" s="1">
        <v>0</v>
      </c>
      <c r="W6" s="1">
        <v>23</v>
      </c>
      <c r="X6" s="1">
        <v>1</v>
      </c>
      <c r="Y6" s="1">
        <v>0</v>
      </c>
      <c r="Z6" s="1">
        <v>5</v>
      </c>
      <c r="AA6" s="1">
        <v>40</v>
      </c>
      <c r="AC6" s="3">
        <v>0.17951600000000001</v>
      </c>
      <c r="AD6" s="3">
        <v>10.96</v>
      </c>
      <c r="AE6" s="3">
        <v>14.65</v>
      </c>
      <c r="AF6" s="3">
        <v>-3.6859999999999999</v>
      </c>
      <c r="AG6" s="3">
        <v>48.5</v>
      </c>
      <c r="AH6" s="3">
        <v>0.29009800000000002</v>
      </c>
    </row>
    <row r="7" spans="1:34" x14ac:dyDescent="0.2">
      <c r="A7" s="1">
        <v>13.1</v>
      </c>
      <c r="B7" s="1">
        <v>0</v>
      </c>
      <c r="C7" s="1">
        <v>12</v>
      </c>
      <c r="D7" s="1">
        <v>2</v>
      </c>
      <c r="E7" s="1">
        <v>2</v>
      </c>
      <c r="F7" s="1">
        <v>3</v>
      </c>
      <c r="G7" s="1">
        <v>0</v>
      </c>
      <c r="H7" s="1">
        <v>1</v>
      </c>
      <c r="I7" s="1">
        <v>0</v>
      </c>
      <c r="J7" s="1">
        <v>0</v>
      </c>
      <c r="K7" s="1">
        <v>24</v>
      </c>
      <c r="L7" s="1">
        <v>0</v>
      </c>
      <c r="M7" s="1">
        <v>44</v>
      </c>
      <c r="N7" s="1">
        <v>0</v>
      </c>
      <c r="O7" s="1">
        <v>35</v>
      </c>
      <c r="P7" s="1">
        <v>0</v>
      </c>
      <c r="Q7" s="7"/>
      <c r="R7" s="1">
        <v>21</v>
      </c>
      <c r="S7" s="1">
        <v>79</v>
      </c>
      <c r="T7" s="1">
        <v>78</v>
      </c>
      <c r="U7" s="1">
        <v>5</v>
      </c>
      <c r="V7" s="1">
        <v>0</v>
      </c>
      <c r="W7" s="1">
        <v>104</v>
      </c>
      <c r="X7" s="1">
        <v>87</v>
      </c>
      <c r="Y7" s="1"/>
      <c r="Z7" s="1">
        <v>151</v>
      </c>
      <c r="AA7" s="1">
        <v>89</v>
      </c>
      <c r="AC7" s="3">
        <v>3.8379999999999998E-3</v>
      </c>
      <c r="AD7" s="3">
        <v>8.3079999999999998</v>
      </c>
      <c r="AE7" s="3">
        <v>16.11</v>
      </c>
      <c r="AF7" s="3">
        <v>-7.8029999999999999</v>
      </c>
      <c r="AG7" s="3">
        <v>17</v>
      </c>
      <c r="AH7" s="3">
        <v>3.1008999999999998E-2</v>
      </c>
    </row>
    <row r="8" spans="1:34" x14ac:dyDescent="0.2">
      <c r="A8" s="1">
        <v>23.3</v>
      </c>
      <c r="B8" s="1">
        <v>7</v>
      </c>
      <c r="C8" s="1">
        <v>17</v>
      </c>
      <c r="D8" s="1">
        <v>30</v>
      </c>
      <c r="E8" s="1">
        <v>8</v>
      </c>
      <c r="F8" s="1">
        <v>1</v>
      </c>
      <c r="G8" s="1">
        <v>9</v>
      </c>
      <c r="H8" s="1">
        <v>8</v>
      </c>
      <c r="I8" s="1">
        <v>9</v>
      </c>
      <c r="J8" s="1">
        <v>5</v>
      </c>
      <c r="K8" s="1">
        <v>20</v>
      </c>
      <c r="L8" s="1">
        <v>0</v>
      </c>
      <c r="M8" s="1">
        <v>97</v>
      </c>
      <c r="N8" s="1">
        <v>0</v>
      </c>
      <c r="O8" s="1">
        <v>60</v>
      </c>
      <c r="P8" s="1">
        <v>0</v>
      </c>
      <c r="Q8" s="7"/>
      <c r="R8" s="1">
        <v>42</v>
      </c>
      <c r="S8" s="1">
        <v>99</v>
      </c>
      <c r="T8" s="1">
        <v>114</v>
      </c>
      <c r="U8" s="1">
        <v>2</v>
      </c>
      <c r="V8" s="1">
        <v>0</v>
      </c>
      <c r="W8" s="1">
        <v>89</v>
      </c>
      <c r="X8" s="1">
        <v>98</v>
      </c>
      <c r="Y8" s="1">
        <v>0</v>
      </c>
      <c r="Z8" s="1">
        <v>93</v>
      </c>
      <c r="AA8" s="1">
        <v>121</v>
      </c>
      <c r="AC8" s="3">
        <v>6.7457000000000003E-2</v>
      </c>
      <c r="AD8" s="3">
        <v>10.8</v>
      </c>
      <c r="AE8" s="3">
        <v>16.3</v>
      </c>
      <c r="AF8" s="3">
        <v>-5.5</v>
      </c>
      <c r="AG8" s="3">
        <v>42</v>
      </c>
      <c r="AH8" s="3">
        <v>0.136263</v>
      </c>
    </row>
    <row r="9" spans="1:34" x14ac:dyDescent="0.2">
      <c r="A9" s="1">
        <v>29.8</v>
      </c>
      <c r="B9" s="1">
        <v>20</v>
      </c>
      <c r="C9" s="1">
        <v>24</v>
      </c>
      <c r="D9" s="1">
        <v>37</v>
      </c>
      <c r="E9" s="1">
        <v>8</v>
      </c>
      <c r="F9" s="1">
        <v>24</v>
      </c>
      <c r="G9" s="1">
        <v>19</v>
      </c>
      <c r="H9" s="1">
        <v>4</v>
      </c>
      <c r="I9" s="1">
        <v>2</v>
      </c>
      <c r="J9" s="1">
        <v>8</v>
      </c>
      <c r="K9" s="1">
        <v>23</v>
      </c>
      <c r="L9" s="1">
        <v>0</v>
      </c>
      <c r="M9" s="1">
        <v>120</v>
      </c>
      <c r="N9" s="1">
        <v>5</v>
      </c>
      <c r="O9" s="1">
        <v>52</v>
      </c>
      <c r="P9" s="1">
        <v>0</v>
      </c>
      <c r="Q9" s="7"/>
      <c r="R9" s="1">
        <v>45</v>
      </c>
      <c r="S9" s="1">
        <v>74</v>
      </c>
      <c r="T9" s="1">
        <v>127</v>
      </c>
      <c r="U9" s="1">
        <v>12</v>
      </c>
      <c r="V9" s="1">
        <v>4</v>
      </c>
      <c r="W9" s="1">
        <v>168</v>
      </c>
      <c r="X9" s="1">
        <v>58</v>
      </c>
      <c r="Y9" s="1">
        <v>13</v>
      </c>
      <c r="Z9" s="1">
        <v>85</v>
      </c>
      <c r="AA9" s="1">
        <v>129</v>
      </c>
      <c r="AC9" s="3">
        <v>1.422E-2</v>
      </c>
      <c r="AD9" s="3">
        <v>10.1</v>
      </c>
      <c r="AE9" s="3">
        <v>17.350000000000001</v>
      </c>
      <c r="AF9" s="3">
        <v>-7.25</v>
      </c>
      <c r="AG9" s="3">
        <v>31.5</v>
      </c>
      <c r="AH9" s="3">
        <v>5.7447999999999999E-2</v>
      </c>
    </row>
    <row r="10" spans="1:34" x14ac:dyDescent="0.2">
      <c r="A10" s="1">
        <v>38.1</v>
      </c>
      <c r="B10" s="1">
        <v>35</v>
      </c>
      <c r="C10" s="1">
        <v>32</v>
      </c>
      <c r="D10" s="1">
        <v>40</v>
      </c>
      <c r="E10" s="1">
        <v>17</v>
      </c>
      <c r="F10" s="1">
        <v>13</v>
      </c>
      <c r="G10" s="1">
        <v>20</v>
      </c>
      <c r="H10" s="1">
        <v>11</v>
      </c>
      <c r="I10" s="1">
        <v>22</v>
      </c>
      <c r="J10" s="1">
        <v>22</v>
      </c>
      <c r="K10" s="1">
        <v>15</v>
      </c>
      <c r="L10" s="1">
        <v>19</v>
      </c>
      <c r="M10" s="1">
        <v>135</v>
      </c>
      <c r="N10" s="1">
        <v>28</v>
      </c>
      <c r="O10" s="1">
        <v>54</v>
      </c>
      <c r="P10" s="1">
        <v>0</v>
      </c>
      <c r="Q10" s="7"/>
      <c r="R10" s="1">
        <v>30</v>
      </c>
      <c r="S10" s="1">
        <v>67</v>
      </c>
      <c r="T10" s="1">
        <v>135</v>
      </c>
      <c r="U10" s="1">
        <v>12</v>
      </c>
      <c r="V10" s="1">
        <v>14</v>
      </c>
      <c r="W10" s="1">
        <v>154</v>
      </c>
      <c r="X10" s="1">
        <v>56</v>
      </c>
      <c r="Y10" s="1">
        <v>70</v>
      </c>
      <c r="Z10" s="1">
        <v>121</v>
      </c>
      <c r="AA10" s="1">
        <v>169</v>
      </c>
      <c r="AC10" s="3">
        <v>2.3456999999999999E-2</v>
      </c>
      <c r="AD10" s="3">
        <v>10.3</v>
      </c>
      <c r="AE10" s="3">
        <v>17.05</v>
      </c>
      <c r="AF10" s="3">
        <v>-6.75</v>
      </c>
      <c r="AG10" s="3">
        <v>34.5</v>
      </c>
      <c r="AH10" s="3">
        <v>6.3176999999999997E-2</v>
      </c>
    </row>
  </sheetData>
  <mergeCells count="4">
    <mergeCell ref="B2:P2"/>
    <mergeCell ref="R2:AA2"/>
    <mergeCell ref="B1:AA1"/>
    <mergeCell ref="AC1:A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FB8962-5D5E-784E-A954-5FF31CC4E4EE}">
  <dimension ref="B1:I76"/>
  <sheetViews>
    <sheetView tabSelected="1" workbookViewId="0">
      <selection activeCell="L10" sqref="L10"/>
    </sheetView>
  </sheetViews>
  <sheetFormatPr baseColWidth="10" defaultRowHeight="16" x14ac:dyDescent="0.2"/>
  <cols>
    <col min="3" max="3" width="18" customWidth="1"/>
    <col min="4" max="4" width="29" customWidth="1"/>
    <col min="7" max="7" width="17.33203125" customWidth="1"/>
    <col min="8" max="8" width="24.5" customWidth="1"/>
    <col min="15" max="15" width="22.5" customWidth="1"/>
    <col min="16" max="16" width="25.83203125" customWidth="1"/>
  </cols>
  <sheetData>
    <row r="1" spans="2:9" x14ac:dyDescent="0.2">
      <c r="F1" s="33"/>
      <c r="G1" s="20"/>
      <c r="H1" s="20"/>
      <c r="I1" s="20"/>
    </row>
    <row r="2" spans="2:9" x14ac:dyDescent="0.2">
      <c r="B2" s="5"/>
      <c r="C2" s="6" t="s">
        <v>2</v>
      </c>
      <c r="D2" s="9" t="s">
        <v>3</v>
      </c>
      <c r="F2" s="32"/>
      <c r="G2" s="28" t="s">
        <v>2</v>
      </c>
      <c r="H2" s="28" t="s">
        <v>3</v>
      </c>
      <c r="I2" s="20"/>
    </row>
    <row r="3" spans="2:9" x14ac:dyDescent="0.2">
      <c r="B3" s="2" t="s">
        <v>1</v>
      </c>
      <c r="C3" s="14" t="s">
        <v>4</v>
      </c>
      <c r="D3" s="15"/>
      <c r="F3" s="7" t="s">
        <v>14</v>
      </c>
      <c r="G3" s="17">
        <f>G11</f>
        <v>15</v>
      </c>
      <c r="H3" s="17">
        <f>H11</f>
        <v>10</v>
      </c>
      <c r="I3" s="33"/>
    </row>
    <row r="4" spans="2:9" x14ac:dyDescent="0.2">
      <c r="B4" s="4">
        <v>0.04</v>
      </c>
      <c r="C4" s="8">
        <v>0</v>
      </c>
      <c r="D4" s="8">
        <v>0</v>
      </c>
      <c r="F4" s="18">
        <v>0.04</v>
      </c>
      <c r="G4" s="19">
        <v>0</v>
      </c>
      <c r="H4" s="19">
        <v>0</v>
      </c>
      <c r="I4" s="20"/>
    </row>
    <row r="5" spans="2:9" x14ac:dyDescent="0.2">
      <c r="B5" s="4">
        <v>7.0000000000000007E-2</v>
      </c>
      <c r="C5" s="8">
        <v>0</v>
      </c>
      <c r="D5" s="8">
        <v>0</v>
      </c>
      <c r="F5" s="18">
        <v>7.0000000000000007E-2</v>
      </c>
      <c r="G5" s="19">
        <v>0</v>
      </c>
      <c r="H5" s="19">
        <v>0</v>
      </c>
      <c r="I5" s="20"/>
    </row>
    <row r="6" spans="2:9" x14ac:dyDescent="0.2">
      <c r="B6" s="4">
        <v>0.16</v>
      </c>
      <c r="C6" s="8">
        <v>6.7</v>
      </c>
      <c r="D6" s="8">
        <v>20</v>
      </c>
      <c r="F6" s="18">
        <v>0.16</v>
      </c>
      <c r="G6" s="19">
        <v>1</v>
      </c>
      <c r="H6" s="19">
        <v>2</v>
      </c>
      <c r="I6" s="20"/>
    </row>
    <row r="7" spans="2:9" x14ac:dyDescent="0.2">
      <c r="B7" s="4">
        <v>0.4</v>
      </c>
      <c r="C7" s="8">
        <v>13.3</v>
      </c>
      <c r="D7" s="8">
        <v>50</v>
      </c>
      <c r="F7" s="18">
        <v>0.4</v>
      </c>
      <c r="G7" s="19">
        <v>2</v>
      </c>
      <c r="H7" s="19">
        <v>5</v>
      </c>
      <c r="I7" s="20"/>
    </row>
    <row r="8" spans="2:9" x14ac:dyDescent="0.2">
      <c r="B8" s="4">
        <v>0.6</v>
      </c>
      <c r="C8" s="8">
        <v>40</v>
      </c>
      <c r="D8" s="8">
        <v>50</v>
      </c>
      <c r="F8" s="18">
        <v>0.6</v>
      </c>
      <c r="G8" s="19">
        <v>6</v>
      </c>
      <c r="H8" s="19">
        <v>5</v>
      </c>
      <c r="I8" s="20"/>
    </row>
    <row r="9" spans="2:9" x14ac:dyDescent="0.2">
      <c r="B9" s="4">
        <v>1</v>
      </c>
      <c r="C9" s="8">
        <v>73.3</v>
      </c>
      <c r="D9" s="8">
        <v>60</v>
      </c>
      <c r="F9" s="18">
        <v>1</v>
      </c>
      <c r="G9" s="19">
        <v>11</v>
      </c>
      <c r="H9" s="19">
        <v>6</v>
      </c>
      <c r="I9" s="20"/>
    </row>
    <row r="10" spans="2:9" x14ac:dyDescent="0.2">
      <c r="B10" s="4">
        <v>1.4</v>
      </c>
      <c r="C10" s="8">
        <v>93.3</v>
      </c>
      <c r="D10" s="8">
        <v>90</v>
      </c>
      <c r="F10" s="18">
        <v>1.4</v>
      </c>
      <c r="G10" s="19">
        <v>14</v>
      </c>
      <c r="H10" s="19">
        <v>9</v>
      </c>
      <c r="I10" s="20"/>
    </row>
    <row r="11" spans="2:9" x14ac:dyDescent="0.2">
      <c r="B11" s="4">
        <v>2</v>
      </c>
      <c r="C11" s="8">
        <v>100</v>
      </c>
      <c r="D11" s="8">
        <v>100</v>
      </c>
      <c r="F11" s="18">
        <v>2</v>
      </c>
      <c r="G11" s="19">
        <v>15</v>
      </c>
      <c r="H11" s="19">
        <v>10</v>
      </c>
      <c r="I11" s="20"/>
    </row>
    <row r="12" spans="2:9" x14ac:dyDescent="0.2">
      <c r="F12" s="20"/>
      <c r="G12" s="20"/>
      <c r="H12" s="20"/>
      <c r="I12" s="20"/>
    </row>
    <row r="13" spans="2:9" x14ac:dyDescent="0.2">
      <c r="F13" s="20"/>
      <c r="G13" s="21"/>
      <c r="H13" s="22"/>
      <c r="I13" s="22"/>
    </row>
    <row r="14" spans="2:9" x14ac:dyDescent="0.2">
      <c r="F14" s="23"/>
      <c r="G14" s="24" t="s">
        <v>15</v>
      </c>
      <c r="H14" s="23"/>
      <c r="I14" s="23"/>
    </row>
    <row r="15" spans="2:9" x14ac:dyDescent="0.2">
      <c r="F15" s="20" t="s">
        <v>16</v>
      </c>
      <c r="G15" s="25">
        <f>G4</f>
        <v>0</v>
      </c>
      <c r="H15" s="26">
        <f>$G$3-G15</f>
        <v>15</v>
      </c>
      <c r="I15" s="11">
        <f>SUM(G15:H15)</f>
        <v>15</v>
      </c>
    </row>
    <row r="16" spans="2:9" x14ac:dyDescent="0.2">
      <c r="F16" s="23"/>
      <c r="G16" s="27">
        <f>H4</f>
        <v>0</v>
      </c>
      <c r="H16" s="28">
        <f>$H$3-G16</f>
        <v>10</v>
      </c>
      <c r="I16" s="11">
        <f>SUM(G16:H16)</f>
        <v>10</v>
      </c>
    </row>
    <row r="17" spans="6:9" x14ac:dyDescent="0.2">
      <c r="F17" s="23"/>
      <c r="G17" s="11">
        <f>SUM(G15:G16)</f>
        <v>0</v>
      </c>
      <c r="H17" s="11">
        <f>SUM(H15:H16)</f>
        <v>25</v>
      </c>
      <c r="I17" s="11">
        <f>SUM(I15:I16)</f>
        <v>25</v>
      </c>
    </row>
    <row r="18" spans="6:9" x14ac:dyDescent="0.2">
      <c r="F18" s="23"/>
      <c r="G18" s="23"/>
      <c r="H18" s="23"/>
      <c r="I18" s="23"/>
    </row>
    <row r="19" spans="6:9" x14ac:dyDescent="0.2">
      <c r="F19" s="23"/>
      <c r="G19" s="29">
        <f>I19*G21/I21</f>
        <v>0</v>
      </c>
      <c r="H19" s="29">
        <f>I19*H21/I21</f>
        <v>15</v>
      </c>
      <c r="I19" s="11">
        <f t="shared" ref="I19:I20" si="0">I15</f>
        <v>15</v>
      </c>
    </row>
    <row r="20" spans="6:9" x14ac:dyDescent="0.2">
      <c r="F20" s="23"/>
      <c r="G20" s="29">
        <f>G21*I20/I21</f>
        <v>0</v>
      </c>
      <c r="H20" s="29">
        <f>I20*H21/I21</f>
        <v>10</v>
      </c>
      <c r="I20" s="11">
        <f t="shared" si="0"/>
        <v>10</v>
      </c>
    </row>
    <row r="21" spans="6:9" x14ac:dyDescent="0.2">
      <c r="F21" s="23"/>
      <c r="G21" s="11">
        <f>G17</f>
        <v>0</v>
      </c>
      <c r="H21" s="11">
        <f t="shared" ref="H21:I21" si="1">H17</f>
        <v>25</v>
      </c>
      <c r="I21" s="11">
        <f t="shared" si="1"/>
        <v>25</v>
      </c>
    </row>
    <row r="22" spans="6:9" x14ac:dyDescent="0.2">
      <c r="F22" s="23"/>
      <c r="G22" s="23"/>
      <c r="H22" s="30" t="s">
        <v>0</v>
      </c>
      <c r="I22" s="30" t="e">
        <f>_xlfn.CHISQ.TEST(G15:H16,G19:H20)</f>
        <v>#DIV/0!</v>
      </c>
    </row>
    <row r="23" spans="6:9" x14ac:dyDescent="0.2">
      <c r="F23" s="23"/>
    </row>
    <row r="24" spans="6:9" x14ac:dyDescent="0.2">
      <c r="F24" s="20" t="s">
        <v>17</v>
      </c>
      <c r="G24" s="25">
        <f>G5</f>
        <v>0</v>
      </c>
      <c r="H24" s="26">
        <f>$G$3-G24</f>
        <v>15</v>
      </c>
      <c r="I24" s="11">
        <f>SUM(G24:H24)</f>
        <v>15</v>
      </c>
    </row>
    <row r="25" spans="6:9" x14ac:dyDescent="0.2">
      <c r="F25" s="23"/>
      <c r="G25" s="27">
        <f>H5</f>
        <v>0</v>
      </c>
      <c r="H25" s="28">
        <f>$H$3-G25</f>
        <v>10</v>
      </c>
      <c r="I25" s="11">
        <f>SUM(G25:H25)</f>
        <v>10</v>
      </c>
    </row>
    <row r="26" spans="6:9" x14ac:dyDescent="0.2">
      <c r="F26" s="23"/>
      <c r="G26" s="11">
        <f>SUM(G24:G25)</f>
        <v>0</v>
      </c>
      <c r="H26" s="11">
        <f>SUM(H24:H25)</f>
        <v>25</v>
      </c>
      <c r="I26" s="11">
        <f>SUM(I24:I25)</f>
        <v>25</v>
      </c>
    </row>
    <row r="27" spans="6:9" x14ac:dyDescent="0.2">
      <c r="F27" s="23"/>
      <c r="G27" s="23"/>
      <c r="H27" s="23"/>
      <c r="I27" s="23"/>
    </row>
    <row r="28" spans="6:9" x14ac:dyDescent="0.2">
      <c r="F28" s="23"/>
      <c r="G28" s="29">
        <f>I28*G30/I30</f>
        <v>0</v>
      </c>
      <c r="H28" s="29">
        <f>I28*H30/I30</f>
        <v>15</v>
      </c>
      <c r="I28" s="11">
        <f t="shared" ref="I28:I29" si="2">I24</f>
        <v>15</v>
      </c>
    </row>
    <row r="29" spans="6:9" x14ac:dyDescent="0.2">
      <c r="F29" s="23"/>
      <c r="G29" s="29">
        <f>G30*I29/I30</f>
        <v>0</v>
      </c>
      <c r="H29" s="29">
        <f>I29*H30/I30</f>
        <v>10</v>
      </c>
      <c r="I29" s="11">
        <f t="shared" si="2"/>
        <v>10</v>
      </c>
    </row>
    <row r="30" spans="6:9" x14ac:dyDescent="0.2">
      <c r="F30" s="23"/>
      <c r="G30" s="11">
        <f>G26</f>
        <v>0</v>
      </c>
      <c r="H30" s="11">
        <f t="shared" ref="H30:I30" si="3">H26</f>
        <v>25</v>
      </c>
      <c r="I30" s="11">
        <f t="shared" si="3"/>
        <v>25</v>
      </c>
    </row>
    <row r="31" spans="6:9" x14ac:dyDescent="0.2">
      <c r="F31" s="23"/>
      <c r="G31" s="23"/>
      <c r="H31" s="30" t="s">
        <v>0</v>
      </c>
      <c r="I31" s="30" t="e">
        <f>_xlfn.CHISQ.TEST(G24:H25,G28:H29)</f>
        <v>#DIV/0!</v>
      </c>
    </row>
    <row r="33" spans="6:9" x14ac:dyDescent="0.2">
      <c r="F33" t="s">
        <v>18</v>
      </c>
      <c r="G33" s="25">
        <f>G6</f>
        <v>1</v>
      </c>
      <c r="H33" s="26">
        <f>$G$3-G33</f>
        <v>14</v>
      </c>
      <c r="I33" s="11">
        <f>SUM(G33:H33)</f>
        <v>15</v>
      </c>
    </row>
    <row r="34" spans="6:9" x14ac:dyDescent="0.2">
      <c r="G34" s="27">
        <f>H6</f>
        <v>2</v>
      </c>
      <c r="H34" s="28">
        <f>$H$3-G34</f>
        <v>8</v>
      </c>
      <c r="I34" s="11">
        <f>SUM(G34:H34)</f>
        <v>10</v>
      </c>
    </row>
    <row r="35" spans="6:9" x14ac:dyDescent="0.2">
      <c r="G35" s="11">
        <f>SUM(G33:G34)</f>
        <v>3</v>
      </c>
      <c r="H35" s="11">
        <f>SUM(H33:H34)</f>
        <v>22</v>
      </c>
      <c r="I35" s="11">
        <f>SUM(I33:I34)</f>
        <v>25</v>
      </c>
    </row>
    <row r="36" spans="6:9" x14ac:dyDescent="0.2">
      <c r="G36" s="23"/>
      <c r="H36" s="23"/>
      <c r="I36" s="23"/>
    </row>
    <row r="37" spans="6:9" x14ac:dyDescent="0.2">
      <c r="G37" s="29">
        <f>I37*G39/I39</f>
        <v>1.8</v>
      </c>
      <c r="H37" s="29">
        <f>I37*H39/I39</f>
        <v>13.2</v>
      </c>
      <c r="I37" s="11">
        <f t="shared" ref="I37:I38" si="4">I33</f>
        <v>15</v>
      </c>
    </row>
    <row r="38" spans="6:9" x14ac:dyDescent="0.2">
      <c r="G38" s="29">
        <f>G39*I38/I39</f>
        <v>1.2</v>
      </c>
      <c r="H38" s="29">
        <f>I38*H39/I39</f>
        <v>8.8000000000000007</v>
      </c>
      <c r="I38" s="11">
        <f t="shared" si="4"/>
        <v>10</v>
      </c>
    </row>
    <row r="39" spans="6:9" x14ac:dyDescent="0.2">
      <c r="G39" s="11">
        <f>G35</f>
        <v>3</v>
      </c>
      <c r="H39" s="11">
        <f t="shared" ref="H39:I39" si="5">H35</f>
        <v>22</v>
      </c>
      <c r="I39" s="11">
        <f t="shared" si="5"/>
        <v>25</v>
      </c>
    </row>
    <row r="40" spans="6:9" x14ac:dyDescent="0.2">
      <c r="G40" s="23"/>
      <c r="H40" s="30" t="s">
        <v>0</v>
      </c>
      <c r="I40" s="30">
        <f>_xlfn.CHISQ.TEST(G33:H34,G37:H38)</f>
        <v>0.31487864133641991</v>
      </c>
    </row>
    <row r="42" spans="6:9" x14ac:dyDescent="0.2">
      <c r="F42" t="s">
        <v>19</v>
      </c>
      <c r="G42" s="31">
        <f>G7</f>
        <v>2</v>
      </c>
      <c r="H42" s="26">
        <f>$G$3-G42</f>
        <v>13</v>
      </c>
      <c r="I42" s="11">
        <f>SUM(G42:H42)</f>
        <v>15</v>
      </c>
    </row>
    <row r="43" spans="6:9" x14ac:dyDescent="0.2">
      <c r="G43" s="27">
        <f>H7</f>
        <v>5</v>
      </c>
      <c r="H43" s="28">
        <f>$H$3-G43</f>
        <v>5</v>
      </c>
      <c r="I43" s="11">
        <f>SUM(G43:H43)</f>
        <v>10</v>
      </c>
    </row>
    <row r="44" spans="6:9" x14ac:dyDescent="0.2">
      <c r="G44" s="11">
        <f>SUM(G42:G43)</f>
        <v>7</v>
      </c>
      <c r="H44" s="11">
        <f>SUM(H42:H43)</f>
        <v>18</v>
      </c>
      <c r="I44" s="11">
        <f>SUM(I42:I43)</f>
        <v>25</v>
      </c>
    </row>
    <row r="45" spans="6:9" x14ac:dyDescent="0.2">
      <c r="G45" s="23"/>
      <c r="H45" s="23"/>
      <c r="I45" s="23"/>
    </row>
    <row r="46" spans="6:9" x14ac:dyDescent="0.2">
      <c r="G46" s="29">
        <f>I46*G48/I48</f>
        <v>4.2</v>
      </c>
      <c r="H46" s="29">
        <f>I46*H48/I48</f>
        <v>10.8</v>
      </c>
      <c r="I46" s="11">
        <f t="shared" ref="I46:I47" si="6">I42</f>
        <v>15</v>
      </c>
    </row>
    <row r="47" spans="6:9" x14ac:dyDescent="0.2">
      <c r="G47" s="29">
        <f>G48*I47/I48</f>
        <v>2.8</v>
      </c>
      <c r="H47" s="29">
        <f>I47*H48/I48</f>
        <v>7.2</v>
      </c>
      <c r="I47" s="11">
        <f t="shared" si="6"/>
        <v>10</v>
      </c>
    </row>
    <row r="48" spans="6:9" x14ac:dyDescent="0.2">
      <c r="G48" s="11">
        <f>G44</f>
        <v>7</v>
      </c>
      <c r="H48" s="11">
        <f t="shared" ref="H48:I48" si="7">H44</f>
        <v>18</v>
      </c>
      <c r="I48" s="11">
        <f t="shared" si="7"/>
        <v>25</v>
      </c>
    </row>
    <row r="49" spans="6:9" x14ac:dyDescent="0.2">
      <c r="G49" s="23"/>
      <c r="H49" s="30" t="s">
        <v>0</v>
      </c>
      <c r="I49" s="30">
        <f>_xlfn.CHISQ.TEST(G42:H43,G46:H47)</f>
        <v>4.5464570341160519E-2</v>
      </c>
    </row>
    <row r="51" spans="6:9" x14ac:dyDescent="0.2">
      <c r="F51" t="s">
        <v>20</v>
      </c>
      <c r="G51" s="25">
        <f>G8</f>
        <v>6</v>
      </c>
      <c r="H51" s="26">
        <f>$G$3-G51</f>
        <v>9</v>
      </c>
      <c r="I51" s="11">
        <f>SUM(G51:H51)</f>
        <v>15</v>
      </c>
    </row>
    <row r="52" spans="6:9" x14ac:dyDescent="0.2">
      <c r="G52" s="27">
        <f>H8</f>
        <v>5</v>
      </c>
      <c r="H52" s="28">
        <f>$H$3-G52</f>
        <v>5</v>
      </c>
      <c r="I52" s="11">
        <f>SUM(G52:H52)</f>
        <v>10</v>
      </c>
    </row>
    <row r="53" spans="6:9" x14ac:dyDescent="0.2">
      <c r="G53" s="11">
        <f>SUM(G51:G52)</f>
        <v>11</v>
      </c>
      <c r="H53" s="11">
        <f>SUM(H51:H52)</f>
        <v>14</v>
      </c>
      <c r="I53" s="11">
        <f>SUM(I51:I52)</f>
        <v>25</v>
      </c>
    </row>
    <row r="54" spans="6:9" x14ac:dyDescent="0.2">
      <c r="G54" s="23"/>
      <c r="H54" s="23"/>
      <c r="I54" s="23"/>
    </row>
    <row r="55" spans="6:9" x14ac:dyDescent="0.2">
      <c r="G55" s="29">
        <f>I55*G57/I57</f>
        <v>6.6</v>
      </c>
      <c r="H55" s="29">
        <f>I55*H57/I57</f>
        <v>8.4</v>
      </c>
      <c r="I55" s="11">
        <f t="shared" ref="I55:I56" si="8">I51</f>
        <v>15</v>
      </c>
    </row>
    <row r="56" spans="6:9" x14ac:dyDescent="0.2">
      <c r="G56" s="29">
        <f>G57*I56/I57</f>
        <v>4.4000000000000004</v>
      </c>
      <c r="H56" s="29">
        <f>I56*H57/I57</f>
        <v>5.6</v>
      </c>
      <c r="I56" s="11">
        <f t="shared" si="8"/>
        <v>10</v>
      </c>
    </row>
    <row r="57" spans="6:9" x14ac:dyDescent="0.2">
      <c r="G57" s="11">
        <f>G53</f>
        <v>11</v>
      </c>
      <c r="H57" s="11">
        <f t="shared" ref="H57:I57" si="9">H53</f>
        <v>14</v>
      </c>
      <c r="I57" s="11">
        <f t="shared" si="9"/>
        <v>25</v>
      </c>
    </row>
    <row r="58" spans="6:9" x14ac:dyDescent="0.2">
      <c r="G58" s="23"/>
      <c r="H58" s="30" t="s">
        <v>0</v>
      </c>
      <c r="I58" s="30">
        <f>_xlfn.CHISQ.TEST(G51:H52,G55:H56)</f>
        <v>0.62168493236104472</v>
      </c>
    </row>
    <row r="60" spans="6:9" x14ac:dyDescent="0.2">
      <c r="F60" t="s">
        <v>21</v>
      </c>
      <c r="G60" s="25">
        <f>G9</f>
        <v>11</v>
      </c>
      <c r="H60" s="26">
        <f>$G$3-G60</f>
        <v>4</v>
      </c>
      <c r="I60" s="11">
        <f>SUM(G60:H60)</f>
        <v>15</v>
      </c>
    </row>
    <row r="61" spans="6:9" x14ac:dyDescent="0.2">
      <c r="G61" s="27">
        <f>H9</f>
        <v>6</v>
      </c>
      <c r="H61" s="28">
        <f>$H$3-G61</f>
        <v>4</v>
      </c>
      <c r="I61" s="11">
        <f>SUM(G61:H61)</f>
        <v>10</v>
      </c>
    </row>
    <row r="62" spans="6:9" x14ac:dyDescent="0.2">
      <c r="G62" s="11">
        <f>SUM(G60:G61)</f>
        <v>17</v>
      </c>
      <c r="H62" s="11">
        <f>SUM(H60:H61)</f>
        <v>8</v>
      </c>
      <c r="I62" s="11">
        <f>SUM(I60:I61)</f>
        <v>25</v>
      </c>
    </row>
    <row r="63" spans="6:9" x14ac:dyDescent="0.2">
      <c r="G63" s="23"/>
      <c r="H63" s="23"/>
      <c r="I63" s="23"/>
    </row>
    <row r="64" spans="6:9" x14ac:dyDescent="0.2">
      <c r="G64" s="29">
        <f>I64*G66/I66</f>
        <v>10.199999999999999</v>
      </c>
      <c r="H64" s="29">
        <f>I64*H66/I66</f>
        <v>4.8</v>
      </c>
      <c r="I64" s="11">
        <f t="shared" ref="I64:I65" si="10">I60</f>
        <v>15</v>
      </c>
    </row>
    <row r="65" spans="6:9" x14ac:dyDescent="0.2">
      <c r="G65" s="29">
        <f>G66*I65/I66</f>
        <v>6.8</v>
      </c>
      <c r="H65" s="29">
        <f>I65*H66/I66</f>
        <v>3.2</v>
      </c>
      <c r="I65" s="11">
        <f t="shared" si="10"/>
        <v>10</v>
      </c>
    </row>
    <row r="66" spans="6:9" x14ac:dyDescent="0.2">
      <c r="G66" s="11">
        <f>G62</f>
        <v>17</v>
      </c>
      <c r="H66" s="11">
        <f t="shared" ref="H66:I66" si="11">H62</f>
        <v>8</v>
      </c>
      <c r="I66" s="11">
        <f t="shared" si="11"/>
        <v>25</v>
      </c>
    </row>
    <row r="67" spans="6:9" x14ac:dyDescent="0.2">
      <c r="G67" s="23"/>
      <c r="H67" s="30" t="s">
        <v>0</v>
      </c>
      <c r="I67" s="30">
        <f>_xlfn.CHISQ.TEST(G60:H61,G64:H65)</f>
        <v>0.48383985139356811</v>
      </c>
    </row>
    <row r="69" spans="6:9" x14ac:dyDescent="0.2">
      <c r="F69" t="s">
        <v>22</v>
      </c>
      <c r="G69" s="25">
        <f>G10</f>
        <v>14</v>
      </c>
      <c r="H69" s="26">
        <f>$G$3-G69</f>
        <v>1</v>
      </c>
      <c r="I69" s="11">
        <f>SUM(G69:H69)</f>
        <v>15</v>
      </c>
    </row>
    <row r="70" spans="6:9" x14ac:dyDescent="0.2">
      <c r="G70" s="27">
        <f>H10</f>
        <v>9</v>
      </c>
      <c r="H70" s="28">
        <f>$H$3-G70</f>
        <v>1</v>
      </c>
      <c r="I70" s="11">
        <f>SUM(G70:H70)</f>
        <v>10</v>
      </c>
    </row>
    <row r="71" spans="6:9" x14ac:dyDescent="0.2">
      <c r="G71" s="11">
        <f>SUM(G69:G70)</f>
        <v>23</v>
      </c>
      <c r="H71" s="11">
        <f>SUM(H69:H70)</f>
        <v>2</v>
      </c>
      <c r="I71" s="11">
        <f>SUM(I69:I70)</f>
        <v>25</v>
      </c>
    </row>
    <row r="72" spans="6:9" x14ac:dyDescent="0.2">
      <c r="G72" s="23"/>
      <c r="H72" s="23"/>
      <c r="I72" s="23"/>
    </row>
    <row r="73" spans="6:9" x14ac:dyDescent="0.2">
      <c r="G73" s="29">
        <f>I73*G75/I75</f>
        <v>13.8</v>
      </c>
      <c r="H73" s="29">
        <f>I73*H75/I75</f>
        <v>1.2</v>
      </c>
      <c r="I73" s="11">
        <f t="shared" ref="I73:I74" si="12">I69</f>
        <v>15</v>
      </c>
    </row>
    <row r="74" spans="6:9" x14ac:dyDescent="0.2">
      <c r="G74" s="29">
        <f>G75*I74/I75</f>
        <v>9.1999999999999993</v>
      </c>
      <c r="H74" s="29">
        <f>I74*H75/I75</f>
        <v>0.8</v>
      </c>
      <c r="I74" s="11">
        <f t="shared" si="12"/>
        <v>10</v>
      </c>
    </row>
    <row r="75" spans="6:9" x14ac:dyDescent="0.2">
      <c r="G75" s="11">
        <f>G71</f>
        <v>23</v>
      </c>
      <c r="H75" s="11">
        <f t="shared" ref="H75:I75" si="13">H71</f>
        <v>2</v>
      </c>
      <c r="I75" s="11">
        <f t="shared" si="13"/>
        <v>25</v>
      </c>
    </row>
    <row r="76" spans="6:9" x14ac:dyDescent="0.2">
      <c r="G76" s="23"/>
      <c r="H76" s="30" t="s">
        <v>0</v>
      </c>
      <c r="I76" s="30">
        <f>_xlfn.CHISQ.TEST(G69:H70,G73:H74)</f>
        <v>0.76344146386483236</v>
      </c>
    </row>
  </sheetData>
  <mergeCells count="1">
    <mergeCell ref="C3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ExtDataFig.4b</vt:lpstr>
      <vt:lpstr>ExtDataFig.4c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Lechner</dc:creator>
  <cp:lastModifiedBy>Microsoft Office User</cp:lastModifiedBy>
  <dcterms:created xsi:type="dcterms:W3CDTF">2022-02-14T06:53:48Z</dcterms:created>
  <dcterms:modified xsi:type="dcterms:W3CDTF">2022-03-22T16:58:40Z</dcterms:modified>
</cp:coreProperties>
</file>